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ehren/Downloads/"/>
    </mc:Choice>
  </mc:AlternateContent>
  <xr:revisionPtr revIDLastSave="0" documentId="13_ncr:1_{D9705721-CE92-D446-A936-E23482793876}" xr6:coauthVersionLast="44" xr6:coauthVersionMax="44" xr10:uidLastSave="{00000000-0000-0000-0000-000000000000}"/>
  <bookViews>
    <workbookView xWindow="31720" yWindow="1700" windowWidth="25600" windowHeight="14540" xr2:uid="{00000000-000D-0000-FFFF-FFFF00000000}"/>
  </bookViews>
  <sheets>
    <sheet name="3 Scoring Methodolog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9" i="4" l="1"/>
  <c r="AD19" i="4"/>
  <c r="X19" i="4"/>
  <c r="V19" i="4"/>
  <c r="P19" i="4"/>
  <c r="N19" i="4"/>
  <c r="H19" i="4"/>
  <c r="F19" i="4"/>
  <c r="C19" i="4"/>
  <c r="AJ19" i="4" s="1"/>
  <c r="AJ18" i="4"/>
  <c r="AB18" i="4"/>
  <c r="T18" i="4"/>
  <c r="L18" i="4"/>
  <c r="D18" i="4"/>
  <c r="C18" i="4"/>
  <c r="AH18" i="4" s="1"/>
  <c r="AF17" i="4"/>
  <c r="AD17" i="4"/>
  <c r="X17" i="4"/>
  <c r="V17" i="4"/>
  <c r="P17" i="4"/>
  <c r="N17" i="4"/>
  <c r="H17" i="4"/>
  <c r="F17" i="4"/>
  <c r="C17" i="4"/>
  <c r="AJ17" i="4" s="1"/>
  <c r="AJ16" i="4"/>
  <c r="AB16" i="4"/>
  <c r="T16" i="4"/>
  <c r="L16" i="4"/>
  <c r="D16" i="4"/>
  <c r="C16" i="4"/>
  <c r="AH16" i="4" s="1"/>
  <c r="AF15" i="4"/>
  <c r="AD15" i="4"/>
  <c r="X15" i="4"/>
  <c r="V15" i="4"/>
  <c r="P15" i="4"/>
  <c r="N15" i="4"/>
  <c r="H15" i="4"/>
  <c r="F15" i="4"/>
  <c r="C15" i="4"/>
  <c r="AJ15" i="4" s="1"/>
  <c r="C14" i="4"/>
  <c r="AJ14" i="4" s="1"/>
  <c r="AJ21" i="4" s="1"/>
  <c r="AJ11" i="4"/>
  <c r="AH11" i="4"/>
  <c r="AF11" i="4"/>
  <c r="AD11" i="4"/>
  <c r="AB11" i="4"/>
  <c r="Z11" i="4"/>
  <c r="X11" i="4"/>
  <c r="V11" i="4"/>
  <c r="T11" i="4"/>
  <c r="R11" i="4"/>
  <c r="P11" i="4"/>
  <c r="N11" i="4"/>
  <c r="L11" i="4"/>
  <c r="J11" i="4"/>
  <c r="H11" i="4"/>
  <c r="F11" i="4"/>
  <c r="D11" i="4"/>
  <c r="C9" i="4"/>
  <c r="C8" i="4"/>
  <c r="C7" i="4"/>
  <c r="C6" i="4"/>
  <c r="AB14" i="4" l="1"/>
  <c r="AH14" i="4"/>
  <c r="Z14" i="4"/>
  <c r="Z21" i="4" s="1"/>
  <c r="R14" i="4"/>
  <c r="J14" i="4"/>
  <c r="AF14" i="4"/>
  <c r="X14" i="4"/>
  <c r="X21" i="4" s="1"/>
  <c r="P14" i="4"/>
  <c r="H14" i="4"/>
  <c r="AD14" i="4"/>
  <c r="V14" i="4"/>
  <c r="V21" i="4" s="1"/>
  <c r="V23" i="4" s="1"/>
  <c r="N14" i="4"/>
  <c r="F14" i="4"/>
  <c r="D14" i="4"/>
  <c r="L14" i="4"/>
  <c r="L21" i="4" s="1"/>
  <c r="T14" i="4"/>
  <c r="T21" i="4" s="1"/>
  <c r="J15" i="4"/>
  <c r="R15" i="4"/>
  <c r="Z15" i="4"/>
  <c r="AH15" i="4"/>
  <c r="F16" i="4"/>
  <c r="N16" i="4"/>
  <c r="V16" i="4"/>
  <c r="AD16" i="4"/>
  <c r="J17" i="4"/>
  <c r="R17" i="4"/>
  <c r="Z17" i="4"/>
  <c r="AH17" i="4"/>
  <c r="F18" i="4"/>
  <c r="N18" i="4"/>
  <c r="V18" i="4"/>
  <c r="AD18" i="4"/>
  <c r="J19" i="4"/>
  <c r="R19" i="4"/>
  <c r="Z19" i="4"/>
  <c r="AH19" i="4"/>
  <c r="T23" i="4"/>
  <c r="AJ23" i="4"/>
  <c r="D15" i="4"/>
  <c r="L15" i="4"/>
  <c r="T15" i="4"/>
  <c r="AB15" i="4"/>
  <c r="H16" i="4"/>
  <c r="P16" i="4"/>
  <c r="X16" i="4"/>
  <c r="AF16" i="4"/>
  <c r="D17" i="4"/>
  <c r="L17" i="4"/>
  <c r="T17" i="4"/>
  <c r="AB17" i="4"/>
  <c r="H18" i="4"/>
  <c r="P18" i="4"/>
  <c r="X18" i="4"/>
  <c r="AF18" i="4"/>
  <c r="D19" i="4"/>
  <c r="L19" i="4"/>
  <c r="T19" i="4"/>
  <c r="AB19" i="4"/>
  <c r="J16" i="4"/>
  <c r="R16" i="4"/>
  <c r="Z16" i="4"/>
  <c r="J18" i="4"/>
  <c r="R18" i="4"/>
  <c r="Z18" i="4"/>
  <c r="X23" i="4" l="1"/>
  <c r="AD21" i="4"/>
  <c r="AF21" i="4"/>
  <c r="AH21" i="4"/>
  <c r="D21" i="4"/>
  <c r="F21" i="4"/>
  <c r="H21" i="4"/>
  <c r="J21" i="4"/>
  <c r="L23" i="4"/>
  <c r="Z23" i="4"/>
  <c r="N21" i="4"/>
  <c r="P21" i="4"/>
  <c r="R21" i="4"/>
  <c r="AB21" i="4"/>
  <c r="F23" i="4" l="1"/>
  <c r="P23" i="4"/>
  <c r="H23" i="4"/>
  <c r="AD23" i="4"/>
  <c r="N23" i="4"/>
  <c r="D23" i="4"/>
  <c r="AH23" i="4"/>
  <c r="AB23" i="4"/>
  <c r="R23" i="4"/>
  <c r="J23" i="4"/>
  <c r="AF23" i="4"/>
  <c r="D25" i="4" l="1"/>
  <c r="C37" i="4" s="1"/>
  <c r="T25" i="4"/>
  <c r="C42" i="4" s="1"/>
  <c r="AJ25" i="4"/>
  <c r="C27" i="4" s="1"/>
  <c r="V25" i="4"/>
  <c r="C34" i="4" s="1"/>
  <c r="L25" i="4"/>
  <c r="C29" i="4" s="1"/>
  <c r="R25" i="4"/>
  <c r="C39" i="4" s="1"/>
  <c r="N25" i="4"/>
  <c r="C31" i="4" s="1"/>
  <c r="J25" i="4"/>
  <c r="C30" i="4" s="1"/>
  <c r="Z25" i="4"/>
  <c r="C35" i="4" s="1"/>
  <c r="P25" i="4"/>
  <c r="C33" i="4" s="1"/>
  <c r="F25" i="4"/>
  <c r="C26" i="4" s="1"/>
  <c r="AB25" i="4"/>
  <c r="C28" i="4" s="1"/>
  <c r="AH25" i="4"/>
  <c r="C41" i="4" s="1"/>
  <c r="AF25" i="4"/>
  <c r="C38" i="4" s="1"/>
  <c r="AD25" i="4"/>
  <c r="C36" i="4" s="1"/>
  <c r="H25" i="4"/>
  <c r="C32" i="4" s="1"/>
  <c r="X25" i="4"/>
  <c r="C40" i="4" s="1"/>
</calcChain>
</file>

<file path=xl/sharedStrings.xml><?xml version="1.0" encoding="utf-8"?>
<sst xmlns="http://schemas.openxmlformats.org/spreadsheetml/2006/main" count="198" uniqueCount="65">
  <si>
    <t>Sully Telephone Association</t>
  </si>
  <si>
    <t>Van Buren Telephone Company, Inc.</t>
  </si>
  <si>
    <t>Searsboro Telephone Company</t>
  </si>
  <si>
    <t>Omnitel Communications</t>
  </si>
  <si>
    <t>Green Township</t>
  </si>
  <si>
    <t>City of Adair</t>
  </si>
  <si>
    <t>Evertek</t>
  </si>
  <si>
    <t>Breda Telephone Corp</t>
  </si>
  <si>
    <t>Chariton Valley Planning and Development Council</t>
  </si>
  <si>
    <t>Heartland Telecommunications</t>
  </si>
  <si>
    <t>BTC Inc.</t>
  </si>
  <si>
    <t>Windstream Services, LLC</t>
  </si>
  <si>
    <t>WTC Communications, Inc.</t>
  </si>
  <si>
    <t>Proposed Fiber Optic Overbuild of the Arcadia, IA Telephone Exchange</t>
  </si>
  <si>
    <t>Lockridge Networks LLC</t>
  </si>
  <si>
    <t>2019 Southwest Fiber Project</t>
  </si>
  <si>
    <t>Stockport</t>
  </si>
  <si>
    <t>Ireton (Rural)</t>
  </si>
  <si>
    <t>Boyden &amp; Hull (Rural)</t>
  </si>
  <si>
    <t>2019 Fiber to Home Construction Budget</t>
  </si>
  <si>
    <t>Carson &amp; Oakland FOC Project</t>
  </si>
  <si>
    <t>Proposed Fiber Optic Overbuild of the City of Auburn, IA</t>
  </si>
  <si>
    <t>Proposed "CR1" Carroll, Iowa Rural Fiber Optic Construction Project</t>
  </si>
  <si>
    <t>Proposed Fiber OPtic Overbuild of the Cedar Hills Housing Subdivision Near Malvern, Iowa</t>
  </si>
  <si>
    <t>Proposed Fiber Optic Construction of the 195th Street Corridor Near Glenwood, Iowa</t>
  </si>
  <si>
    <t>Windstream Iowa Broadband Initiative 2019</t>
  </si>
  <si>
    <t>Green Township Broadband</t>
  </si>
  <si>
    <t>FTTH Project - Wilton Iowa</t>
  </si>
  <si>
    <t>Adair Fiber Project</t>
  </si>
  <si>
    <t>LTE Expansion Project</t>
  </si>
  <si>
    <t>NOFA Scored Sections</t>
  </si>
  <si>
    <t>Scored Technical Descriptions</t>
  </si>
  <si>
    <t>Possible Points</t>
  </si>
  <si>
    <t>Quantitative</t>
  </si>
  <si>
    <t>Quantitative Points</t>
  </si>
  <si>
    <t>3.1.1</t>
  </si>
  <si>
    <t>Rurality</t>
  </si>
  <si>
    <t>3.1.2</t>
  </si>
  <si>
    <t>Efficency</t>
  </si>
  <si>
    <t>3.1.3</t>
  </si>
  <si>
    <t>Total Broadband Units Delivered</t>
  </si>
  <si>
    <t>3.1.4</t>
  </si>
  <si>
    <t>Completeness</t>
  </si>
  <si>
    <t>SUM QUANTITIATIVE</t>
  </si>
  <si>
    <t>Total Possible Quantitative</t>
  </si>
  <si>
    <t>Qualitative</t>
  </si>
  <si>
    <t>Weighted Points</t>
  </si>
  <si>
    <t>Committee Score</t>
  </si>
  <si>
    <t>3.2.1</t>
  </si>
  <si>
    <t>Local Support</t>
  </si>
  <si>
    <t>3.2.2</t>
  </si>
  <si>
    <t>New Broadband Products</t>
  </si>
  <si>
    <t>3.2.3</t>
  </si>
  <si>
    <t>Relative Need for Broadband Infrastructure</t>
  </si>
  <si>
    <t>3.2.4</t>
  </si>
  <si>
    <t>Deployment Timeline</t>
  </si>
  <si>
    <t>3.2.5</t>
  </si>
  <si>
    <t>Economic Impact</t>
  </si>
  <si>
    <t>3.2.6</t>
  </si>
  <si>
    <t>Geographic Diveristy</t>
  </si>
  <si>
    <t>SUM QUALITATIVE</t>
  </si>
  <si>
    <t>Total Possible Qualitative</t>
  </si>
  <si>
    <t>TOTAL Weighted Points</t>
  </si>
  <si>
    <t>Total Possible Points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</si>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</sst>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9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8" fontId="2" fillId="3" borderId="0" xfId="0" applyNumberFormat="1" applyFont="1" applyFill="1" applyAlignment="1">
      <alignment wrapText="1"/>
    </xf>
    <xf numFmtId="0" fontId="2" fillId="0" borderId="9" xfId="0" applyFont="1" applyBorder="1" applyAlignment="1">
      <alignment wrapText="1"/>
    </xf>
    <xf numFmtId="0" fontId="2" fillId="3" borderId="0" xfId="0" applyFont="1" applyFill="1" applyAlignment="1">
      <alignment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168" fontId="1" fillId="3" borderId="0" xfId="0" applyNumberFormat="1" applyFont="1" applyFill="1" applyAlignment="1">
      <alignment horizontal="center" wrapText="1"/>
    </xf>
    <xf numFmtId="168" fontId="7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2" fontId="7" fillId="3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/>
    <xf numFmtId="0" fontId="3" fillId="2" borderId="2" xfId="0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O98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:E5"/>
    </sheetView>
  </sheetViews>
  <sheetFormatPr baseColWidth="10" defaultColWidth="14.5" defaultRowHeight="15.75" customHeight="1" x14ac:dyDescent="0.15"/>
  <cols>
    <col min="1" max="1" width="25.5" customWidth="1"/>
    <col min="2" max="2" width="46.33203125" customWidth="1"/>
    <col min="3" max="3" width="15" customWidth="1"/>
    <col min="4" max="4" width="21.1640625" customWidth="1"/>
    <col min="6" max="6" width="21.5" customWidth="1"/>
    <col min="8" max="8" width="20.6640625" customWidth="1"/>
    <col min="9" max="9" width="14" customWidth="1"/>
    <col min="10" max="10" width="20.83203125" customWidth="1"/>
    <col min="11" max="11" width="13.5" customWidth="1"/>
    <col min="12" max="12" width="21" customWidth="1"/>
    <col min="13" max="13" width="14" customWidth="1"/>
    <col min="14" max="14" width="20.6640625" customWidth="1"/>
    <col min="15" max="15" width="14.1640625" customWidth="1"/>
    <col min="16" max="16" width="21" customWidth="1"/>
    <col min="17" max="17" width="15.1640625" customWidth="1"/>
    <col min="18" max="18" width="21.33203125" customWidth="1"/>
    <col min="19" max="19" width="16.33203125" customWidth="1"/>
    <col min="20" max="20" width="20.83203125" customWidth="1"/>
    <col min="21" max="21" width="17.1640625" customWidth="1"/>
    <col min="22" max="22" width="22" customWidth="1"/>
    <col min="24" max="24" width="22" customWidth="1"/>
    <col min="26" max="26" width="21.83203125" customWidth="1"/>
    <col min="28" max="28" width="21.6640625" customWidth="1"/>
    <col min="29" max="29" width="15.1640625" customWidth="1"/>
    <col min="30" max="30" width="20.6640625" customWidth="1"/>
    <col min="32" max="32" width="23.5" customWidth="1"/>
    <col min="34" max="34" width="22.5" customWidth="1"/>
    <col min="36" max="36" width="21.5" customWidth="1"/>
  </cols>
  <sheetData>
    <row r="1" spans="1:41" ht="15.75" customHeight="1" x14ac:dyDescent="0.15">
      <c r="A1" s="38"/>
      <c r="B1" s="39"/>
      <c r="C1" s="40"/>
      <c r="D1" s="34" t="s">
        <v>7</v>
      </c>
      <c r="E1" s="29"/>
      <c r="F1" s="37" t="s">
        <v>8</v>
      </c>
      <c r="G1" s="29"/>
      <c r="H1" s="37" t="s">
        <v>0</v>
      </c>
      <c r="I1" s="29"/>
      <c r="J1" s="37" t="s">
        <v>1</v>
      </c>
      <c r="K1" s="29"/>
      <c r="L1" s="37" t="s">
        <v>9</v>
      </c>
      <c r="M1" s="29"/>
      <c r="N1" s="37" t="s">
        <v>9</v>
      </c>
      <c r="O1" s="29"/>
      <c r="P1" s="37" t="s">
        <v>2</v>
      </c>
      <c r="Q1" s="29"/>
      <c r="R1" s="34" t="s">
        <v>3</v>
      </c>
      <c r="S1" s="29"/>
      <c r="T1" s="34" t="s">
        <v>10</v>
      </c>
      <c r="U1" s="29"/>
      <c r="V1" s="34" t="s">
        <v>10</v>
      </c>
      <c r="W1" s="29"/>
      <c r="X1" s="34" t="s">
        <v>10</v>
      </c>
      <c r="Y1" s="29"/>
      <c r="Z1" s="34" t="s">
        <v>10</v>
      </c>
      <c r="AA1" s="29"/>
      <c r="AB1" s="34" t="s">
        <v>11</v>
      </c>
      <c r="AC1" s="29"/>
      <c r="AD1" s="34" t="s">
        <v>4</v>
      </c>
      <c r="AE1" s="29"/>
      <c r="AF1" s="34" t="s">
        <v>12</v>
      </c>
      <c r="AG1" s="29"/>
      <c r="AH1" s="34" t="s">
        <v>5</v>
      </c>
      <c r="AI1" s="29"/>
      <c r="AJ1" s="34" t="s">
        <v>6</v>
      </c>
      <c r="AK1" s="29"/>
      <c r="AL1" s="4"/>
      <c r="AM1" s="4"/>
      <c r="AN1" s="4"/>
      <c r="AO1" s="4"/>
    </row>
    <row r="2" spans="1:41" ht="15.75" customHeight="1" x14ac:dyDescent="0.15">
      <c r="A2" s="41"/>
      <c r="B2" s="42"/>
      <c r="C2" s="43"/>
      <c r="D2" s="35" t="s">
        <v>13</v>
      </c>
      <c r="E2" s="29"/>
      <c r="F2" s="36" t="s">
        <v>14</v>
      </c>
      <c r="G2" s="29"/>
      <c r="H2" s="36" t="s">
        <v>15</v>
      </c>
      <c r="I2" s="29"/>
      <c r="J2" s="36" t="s">
        <v>16</v>
      </c>
      <c r="K2" s="29"/>
      <c r="L2" s="36" t="s">
        <v>17</v>
      </c>
      <c r="M2" s="29"/>
      <c r="N2" s="36" t="s">
        <v>18</v>
      </c>
      <c r="O2" s="29"/>
      <c r="P2" s="36" t="s">
        <v>19</v>
      </c>
      <c r="Q2" s="29"/>
      <c r="R2" s="35" t="s">
        <v>20</v>
      </c>
      <c r="S2" s="29"/>
      <c r="T2" s="35" t="s">
        <v>21</v>
      </c>
      <c r="U2" s="29"/>
      <c r="V2" s="35" t="s">
        <v>22</v>
      </c>
      <c r="W2" s="29"/>
      <c r="X2" s="35" t="s">
        <v>23</v>
      </c>
      <c r="Y2" s="29"/>
      <c r="Z2" s="35" t="s">
        <v>24</v>
      </c>
      <c r="AA2" s="29"/>
      <c r="AB2" s="35" t="s">
        <v>25</v>
      </c>
      <c r="AC2" s="29"/>
      <c r="AD2" s="35" t="s">
        <v>26</v>
      </c>
      <c r="AE2" s="29"/>
      <c r="AF2" s="35" t="s">
        <v>27</v>
      </c>
      <c r="AG2" s="29"/>
      <c r="AH2" s="35" t="s">
        <v>28</v>
      </c>
      <c r="AI2" s="29"/>
      <c r="AJ2" s="35" t="s">
        <v>29</v>
      </c>
      <c r="AK2" s="29"/>
      <c r="AL2" s="4"/>
      <c r="AM2" s="4"/>
      <c r="AN2" s="4"/>
      <c r="AO2" s="4"/>
    </row>
    <row r="3" spans="1:41" x14ac:dyDescent="0.2">
      <c r="A3" s="9"/>
      <c r="B3" s="10"/>
      <c r="C3" s="11"/>
      <c r="D3" s="35">
        <v>298114</v>
      </c>
      <c r="E3" s="29"/>
      <c r="F3" s="36">
        <v>298223</v>
      </c>
      <c r="G3" s="29"/>
      <c r="H3" s="36">
        <v>298359</v>
      </c>
      <c r="I3" s="29"/>
      <c r="J3" s="36">
        <v>298369</v>
      </c>
      <c r="K3" s="29"/>
      <c r="L3" s="36">
        <v>298408</v>
      </c>
      <c r="M3" s="29"/>
      <c r="N3" s="36">
        <v>298410</v>
      </c>
      <c r="O3" s="29"/>
      <c r="P3" s="36">
        <v>298759</v>
      </c>
      <c r="Q3" s="29"/>
      <c r="R3" s="35">
        <v>299297</v>
      </c>
      <c r="S3" s="29"/>
      <c r="T3" s="35">
        <v>300990</v>
      </c>
      <c r="U3" s="29"/>
      <c r="V3" s="35">
        <v>300995</v>
      </c>
      <c r="W3" s="29"/>
      <c r="X3" s="35">
        <v>301001</v>
      </c>
      <c r="Y3" s="29"/>
      <c r="Z3" s="35">
        <v>301002</v>
      </c>
      <c r="AA3" s="29"/>
      <c r="AB3" s="35">
        <v>301481</v>
      </c>
      <c r="AC3" s="29"/>
      <c r="AD3" s="35">
        <v>301926</v>
      </c>
      <c r="AE3" s="29"/>
      <c r="AF3" s="35">
        <v>301953</v>
      </c>
      <c r="AG3" s="29"/>
      <c r="AH3" s="35">
        <v>301959</v>
      </c>
      <c r="AI3" s="29"/>
      <c r="AJ3" s="35">
        <v>302089</v>
      </c>
      <c r="AK3" s="29"/>
      <c r="AL3" s="4"/>
      <c r="AM3" s="4"/>
      <c r="AN3" s="4"/>
      <c r="AO3" s="4"/>
    </row>
    <row r="4" spans="1:41" x14ac:dyDescent="0.2">
      <c r="A4" s="9" t="s">
        <v>30</v>
      </c>
      <c r="B4" s="10" t="s">
        <v>31</v>
      </c>
      <c r="C4" s="11" t="s">
        <v>32</v>
      </c>
      <c r="D4" s="34"/>
      <c r="E4" s="2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4"/>
      <c r="AM4" s="4"/>
      <c r="AN4" s="4"/>
      <c r="AO4" s="4"/>
    </row>
    <row r="5" spans="1:41" x14ac:dyDescent="0.2">
      <c r="A5" s="9" t="s">
        <v>33</v>
      </c>
      <c r="B5" s="12"/>
      <c r="C5" s="12"/>
      <c r="D5" s="34" t="s">
        <v>34</v>
      </c>
      <c r="E5" s="29"/>
      <c r="F5" s="34" t="s">
        <v>34</v>
      </c>
      <c r="G5" s="29"/>
      <c r="H5" s="34" t="s">
        <v>34</v>
      </c>
      <c r="I5" s="29"/>
      <c r="J5" s="34" t="s">
        <v>34</v>
      </c>
      <c r="K5" s="29"/>
      <c r="L5" s="34" t="s">
        <v>34</v>
      </c>
      <c r="M5" s="29"/>
      <c r="N5" s="34" t="s">
        <v>34</v>
      </c>
      <c r="O5" s="29"/>
      <c r="P5" s="34" t="s">
        <v>34</v>
      </c>
      <c r="Q5" s="29"/>
      <c r="R5" s="34" t="s">
        <v>34</v>
      </c>
      <c r="S5" s="29"/>
      <c r="T5" s="34" t="s">
        <v>34</v>
      </c>
      <c r="U5" s="29"/>
      <c r="V5" s="34" t="s">
        <v>34</v>
      </c>
      <c r="W5" s="29"/>
      <c r="X5" s="34" t="s">
        <v>34</v>
      </c>
      <c r="Y5" s="29"/>
      <c r="Z5" s="34" t="s">
        <v>34</v>
      </c>
      <c r="AA5" s="29"/>
      <c r="AB5" s="34" t="s">
        <v>34</v>
      </c>
      <c r="AC5" s="29"/>
      <c r="AD5" s="34" t="s">
        <v>34</v>
      </c>
      <c r="AE5" s="29"/>
      <c r="AF5" s="34" t="s">
        <v>34</v>
      </c>
      <c r="AG5" s="29"/>
      <c r="AH5" s="34" t="s">
        <v>34</v>
      </c>
      <c r="AI5" s="29"/>
      <c r="AJ5" s="34" t="s">
        <v>34</v>
      </c>
      <c r="AK5" s="29"/>
      <c r="AL5" s="4"/>
      <c r="AM5" s="4"/>
      <c r="AN5" s="4"/>
      <c r="AO5" s="4"/>
    </row>
    <row r="6" spans="1:41" x14ac:dyDescent="0.2">
      <c r="A6" s="13" t="s">
        <v>35</v>
      </c>
      <c r="B6" s="14" t="s">
        <v>36</v>
      </c>
      <c r="C6" s="13">
        <f>0.4*C11</f>
        <v>20</v>
      </c>
      <c r="D6" s="31">
        <v>3.5350000000000001</v>
      </c>
      <c r="E6" s="29"/>
      <c r="F6" s="31">
        <v>6.5389999999999997</v>
      </c>
      <c r="G6" s="29"/>
      <c r="H6" s="31">
        <v>8.8629999999999995</v>
      </c>
      <c r="I6" s="29"/>
      <c r="J6" s="31">
        <v>10.831</v>
      </c>
      <c r="K6" s="29"/>
      <c r="L6" s="31">
        <v>13.4405</v>
      </c>
      <c r="M6" s="29"/>
      <c r="N6" s="31">
        <v>10.083</v>
      </c>
      <c r="O6" s="29"/>
      <c r="P6" s="31">
        <v>8.0549999999999997</v>
      </c>
      <c r="Q6" s="29"/>
      <c r="R6" s="31">
        <v>0.308</v>
      </c>
      <c r="S6" s="29"/>
      <c r="T6" s="31">
        <v>0.16700000000000001</v>
      </c>
      <c r="U6" s="29"/>
      <c r="V6" s="31">
        <v>6.9341999999999997</v>
      </c>
      <c r="W6" s="29"/>
      <c r="X6" s="31">
        <v>1.3169999999999999</v>
      </c>
      <c r="Y6" s="29"/>
      <c r="Z6" s="31">
        <v>5.8624700000000001</v>
      </c>
      <c r="AA6" s="29"/>
      <c r="AB6" s="31">
        <v>20</v>
      </c>
      <c r="AC6" s="29"/>
      <c r="AD6" s="31">
        <v>4.3547000000000002</v>
      </c>
      <c r="AE6" s="29"/>
      <c r="AF6" s="31">
        <v>8.9399999999999993E-2</v>
      </c>
      <c r="AG6" s="29"/>
      <c r="AH6" s="31">
        <v>0.10299999999999999</v>
      </c>
      <c r="AI6" s="29"/>
      <c r="AJ6" s="31">
        <v>7.9610000000000003</v>
      </c>
      <c r="AK6" s="29"/>
      <c r="AL6" s="4"/>
      <c r="AM6" s="4"/>
      <c r="AN6" s="4"/>
      <c r="AO6" s="4"/>
    </row>
    <row r="7" spans="1:41" x14ac:dyDescent="0.2">
      <c r="A7" s="13" t="s">
        <v>37</v>
      </c>
      <c r="B7" s="14" t="s">
        <v>38</v>
      </c>
      <c r="C7" s="13">
        <f>0.2*C11</f>
        <v>10</v>
      </c>
      <c r="D7" s="31">
        <v>2.8000000000000001E-2</v>
      </c>
      <c r="E7" s="29"/>
      <c r="F7" s="31">
        <v>10</v>
      </c>
      <c r="G7" s="29"/>
      <c r="H7" s="31">
        <v>7.3999999999999996E-2</v>
      </c>
      <c r="I7" s="29"/>
      <c r="J7" s="31">
        <v>3.6999999999999998E-2</v>
      </c>
      <c r="K7" s="29"/>
      <c r="L7" s="31">
        <v>1.9900000000000001E-2</v>
      </c>
      <c r="M7" s="29"/>
      <c r="N7" s="31">
        <v>2.4E-2</v>
      </c>
      <c r="O7" s="29"/>
      <c r="P7" s="31">
        <v>7.0999999999999994E-2</v>
      </c>
      <c r="Q7" s="29"/>
      <c r="R7" s="31">
        <v>4.9000000000000002E-2</v>
      </c>
      <c r="S7" s="29"/>
      <c r="T7" s="31">
        <v>6.2E-2</v>
      </c>
      <c r="U7" s="29"/>
      <c r="V7" s="31">
        <v>2.18E-2</v>
      </c>
      <c r="W7" s="29"/>
      <c r="X7" s="31">
        <v>2.47E-2</v>
      </c>
      <c r="Y7" s="29"/>
      <c r="Z7" s="31">
        <v>1.3990000000000001E-2</v>
      </c>
      <c r="AA7" s="29"/>
      <c r="AB7" s="31">
        <v>0.05</v>
      </c>
      <c r="AC7" s="29"/>
      <c r="AD7" s="31">
        <v>3.9800000000000002E-2</v>
      </c>
      <c r="AE7" s="29"/>
      <c r="AF7" s="31">
        <v>8.1490000000000007E-2</v>
      </c>
      <c r="AG7" s="29"/>
      <c r="AH7" s="31">
        <v>5.8000000000000003E-2</v>
      </c>
      <c r="AI7" s="29"/>
      <c r="AJ7" s="31">
        <v>1.4079999999999999</v>
      </c>
      <c r="AK7" s="29"/>
      <c r="AL7" s="4"/>
      <c r="AM7" s="4"/>
      <c r="AN7" s="4"/>
      <c r="AO7" s="4"/>
    </row>
    <row r="8" spans="1:41" x14ac:dyDescent="0.2">
      <c r="A8" s="13" t="s">
        <v>39</v>
      </c>
      <c r="B8" s="14" t="s">
        <v>40</v>
      </c>
      <c r="C8" s="13">
        <f>0.3*C11</f>
        <v>15</v>
      </c>
      <c r="D8" s="31">
        <v>0.745</v>
      </c>
      <c r="E8" s="29"/>
      <c r="F8" s="31">
        <v>9.42</v>
      </c>
      <c r="G8" s="29"/>
      <c r="H8" s="31">
        <v>0.38800000000000001</v>
      </c>
      <c r="I8" s="29"/>
      <c r="J8" s="31">
        <v>1.0169999999999999</v>
      </c>
      <c r="K8" s="29"/>
      <c r="L8" s="31">
        <v>0.41770000000000002</v>
      </c>
      <c r="M8" s="29"/>
      <c r="N8" s="31">
        <v>1.0900000000000001</v>
      </c>
      <c r="O8" s="29"/>
      <c r="P8" s="31">
        <v>0.193</v>
      </c>
      <c r="Q8" s="29"/>
      <c r="R8" s="31">
        <v>2.6219999999999999</v>
      </c>
      <c r="S8" s="29"/>
      <c r="T8" s="31">
        <v>0.34699999999999998</v>
      </c>
      <c r="U8" s="29"/>
      <c r="V8" s="31">
        <v>0.14779999999999999</v>
      </c>
      <c r="W8" s="29"/>
      <c r="X8" s="31">
        <v>2.5700000000000001E-2</v>
      </c>
      <c r="Y8" s="29"/>
      <c r="Z8" s="31">
        <v>7.7100000000000002E-2</v>
      </c>
      <c r="AA8" s="29"/>
      <c r="AB8" s="31">
        <v>3.6629999999999998</v>
      </c>
      <c r="AC8" s="29"/>
      <c r="AD8" s="31">
        <v>0.65969999999999995</v>
      </c>
      <c r="AE8" s="29"/>
      <c r="AF8" s="31">
        <v>3.0908000000000002</v>
      </c>
      <c r="AG8" s="29"/>
      <c r="AH8" s="31">
        <v>1.0369999999999999</v>
      </c>
      <c r="AI8" s="29"/>
      <c r="AJ8" s="31">
        <v>15</v>
      </c>
      <c r="AK8" s="29"/>
      <c r="AL8" s="4"/>
      <c r="AM8" s="4"/>
      <c r="AN8" s="4"/>
      <c r="AO8" s="4"/>
    </row>
    <row r="9" spans="1:41" x14ac:dyDescent="0.2">
      <c r="A9" s="13" t="s">
        <v>41</v>
      </c>
      <c r="B9" s="14" t="s">
        <v>42</v>
      </c>
      <c r="C9" s="13">
        <f>0.1*C11</f>
        <v>5</v>
      </c>
      <c r="D9" s="31">
        <v>5</v>
      </c>
      <c r="E9" s="29"/>
      <c r="F9" s="31">
        <v>5</v>
      </c>
      <c r="G9" s="29"/>
      <c r="H9" s="31">
        <v>5</v>
      </c>
      <c r="I9" s="29"/>
      <c r="J9" s="31">
        <v>5</v>
      </c>
      <c r="K9" s="29"/>
      <c r="L9" s="31">
        <v>5</v>
      </c>
      <c r="M9" s="29"/>
      <c r="N9" s="31">
        <v>5</v>
      </c>
      <c r="O9" s="29"/>
      <c r="P9" s="31">
        <v>5</v>
      </c>
      <c r="Q9" s="29"/>
      <c r="R9" s="31">
        <v>5</v>
      </c>
      <c r="S9" s="29"/>
      <c r="T9" s="31">
        <v>5</v>
      </c>
      <c r="U9" s="29"/>
      <c r="V9" s="33">
        <v>4.1566000000000001</v>
      </c>
      <c r="W9" s="29"/>
      <c r="X9" s="31">
        <v>5</v>
      </c>
      <c r="Y9" s="29"/>
      <c r="Z9" s="31">
        <v>5</v>
      </c>
      <c r="AA9" s="29"/>
      <c r="AB9" s="31">
        <v>5</v>
      </c>
      <c r="AC9" s="29"/>
      <c r="AD9" s="31">
        <v>5</v>
      </c>
      <c r="AE9" s="29"/>
      <c r="AF9" s="31">
        <v>5</v>
      </c>
      <c r="AG9" s="29"/>
      <c r="AH9" s="31">
        <v>5</v>
      </c>
      <c r="AI9" s="29"/>
      <c r="AJ9" s="31">
        <v>5</v>
      </c>
      <c r="AK9" s="29"/>
      <c r="AL9" s="4"/>
      <c r="AM9" s="4"/>
      <c r="AN9" s="4"/>
      <c r="AO9" s="4"/>
    </row>
    <row r="10" spans="1:41" x14ac:dyDescent="0.2">
      <c r="A10" s="13"/>
      <c r="B10" s="14"/>
      <c r="C10" s="13"/>
      <c r="D10" s="28" t="s">
        <v>43</v>
      </c>
      <c r="E10" s="29"/>
      <c r="F10" s="28" t="s">
        <v>43</v>
      </c>
      <c r="G10" s="29"/>
      <c r="H10" s="28" t="s">
        <v>43</v>
      </c>
      <c r="I10" s="29"/>
      <c r="J10" s="28" t="s">
        <v>43</v>
      </c>
      <c r="K10" s="29"/>
      <c r="L10" s="28" t="s">
        <v>43</v>
      </c>
      <c r="M10" s="29"/>
      <c r="N10" s="28" t="s">
        <v>43</v>
      </c>
      <c r="O10" s="29"/>
      <c r="P10" s="28" t="s">
        <v>43</v>
      </c>
      <c r="Q10" s="29"/>
      <c r="R10" s="28" t="s">
        <v>43</v>
      </c>
      <c r="S10" s="29"/>
      <c r="T10" s="28" t="s">
        <v>43</v>
      </c>
      <c r="U10" s="29"/>
      <c r="V10" s="28" t="s">
        <v>43</v>
      </c>
      <c r="W10" s="29"/>
      <c r="X10" s="28" t="s">
        <v>43</v>
      </c>
      <c r="Y10" s="29"/>
      <c r="Z10" s="28" t="s">
        <v>43</v>
      </c>
      <c r="AA10" s="29"/>
      <c r="AB10" s="28" t="s">
        <v>43</v>
      </c>
      <c r="AC10" s="29"/>
      <c r="AD10" s="28" t="s">
        <v>43</v>
      </c>
      <c r="AE10" s="29"/>
      <c r="AF10" s="28" t="s">
        <v>43</v>
      </c>
      <c r="AG10" s="29"/>
      <c r="AH10" s="28" t="s">
        <v>43</v>
      </c>
      <c r="AI10" s="29"/>
      <c r="AJ10" s="28" t="s">
        <v>43</v>
      </c>
      <c r="AK10" s="29"/>
      <c r="AL10" s="4"/>
      <c r="AM10" s="4"/>
      <c r="AN10" s="4"/>
      <c r="AO10" s="4"/>
    </row>
    <row r="11" spans="1:41" x14ac:dyDescent="0.2">
      <c r="A11" s="9"/>
      <c r="B11" s="16" t="s">
        <v>44</v>
      </c>
      <c r="C11" s="9">
        <v>50</v>
      </c>
      <c r="D11" s="30">
        <f>SUM(D6:E9)</f>
        <v>9.3079999999999998</v>
      </c>
      <c r="E11" s="29"/>
      <c r="F11" s="30">
        <f>SUM(F6:G9)</f>
        <v>30.959000000000003</v>
      </c>
      <c r="G11" s="29"/>
      <c r="H11" s="30">
        <f>SUM(H6:I9)</f>
        <v>14.324999999999999</v>
      </c>
      <c r="I11" s="29"/>
      <c r="J11" s="30">
        <f>SUM(J6:K9)</f>
        <v>16.884999999999998</v>
      </c>
      <c r="K11" s="29"/>
      <c r="L11" s="30">
        <f>SUM(L6:M9)</f>
        <v>18.8781</v>
      </c>
      <c r="M11" s="29"/>
      <c r="N11" s="30">
        <f>SUM(N6:O9)</f>
        <v>16.196999999999999</v>
      </c>
      <c r="O11" s="29"/>
      <c r="P11" s="30">
        <f>SUM(P6:Q9)</f>
        <v>13.318999999999999</v>
      </c>
      <c r="Q11" s="29"/>
      <c r="R11" s="30">
        <f>SUM(R6:S9)</f>
        <v>7.9790000000000001</v>
      </c>
      <c r="S11" s="29"/>
      <c r="T11" s="30">
        <f>SUM(T6:U9)</f>
        <v>5.5759999999999996</v>
      </c>
      <c r="U11" s="29"/>
      <c r="V11" s="30">
        <f>SUM(V6:W9)</f>
        <v>11.260400000000001</v>
      </c>
      <c r="W11" s="29"/>
      <c r="X11" s="30">
        <f>SUM(X6:Y9)</f>
        <v>6.3673999999999999</v>
      </c>
      <c r="Y11" s="29"/>
      <c r="Z11" s="30">
        <f>SUM(Z6:AA9)</f>
        <v>10.95356</v>
      </c>
      <c r="AA11" s="29"/>
      <c r="AB11" s="30">
        <f>SUM(AB6:AC9)</f>
        <v>28.713000000000001</v>
      </c>
      <c r="AC11" s="29"/>
      <c r="AD11" s="30">
        <f>SUM(AD6:AE9)</f>
        <v>10.0542</v>
      </c>
      <c r="AE11" s="29"/>
      <c r="AF11" s="30">
        <f>SUM(AF6:AG9)</f>
        <v>8.2616899999999998</v>
      </c>
      <c r="AG11" s="29"/>
      <c r="AH11" s="30">
        <f>SUM(AH6:AI9)</f>
        <v>6.1980000000000004</v>
      </c>
      <c r="AI11" s="29"/>
      <c r="AJ11" s="30">
        <f>SUM(AJ6:AK9)</f>
        <v>29.369</v>
      </c>
      <c r="AK11" s="29"/>
      <c r="AL11" s="4"/>
      <c r="AM11" s="4"/>
      <c r="AN11" s="4"/>
      <c r="AO11" s="4"/>
    </row>
    <row r="12" spans="1:41" x14ac:dyDescent="0.2">
      <c r="A12" s="9"/>
      <c r="B12" s="14"/>
      <c r="C12" s="13"/>
      <c r="D12" s="4"/>
      <c r="E12" s="4"/>
      <c r="F12" s="4"/>
      <c r="G12" s="4"/>
      <c r="H12" s="4"/>
      <c r="I12" s="4"/>
      <c r="J12" s="4"/>
      <c r="K12" s="4"/>
      <c r="L12" s="4"/>
      <c r="M12" s="3"/>
      <c r="N12" s="4"/>
      <c r="O12" s="4"/>
      <c r="P12" s="4"/>
      <c r="Q12" s="4"/>
      <c r="R12" s="4"/>
      <c r="S12" s="4"/>
      <c r="T12" s="4"/>
      <c r="U12" s="4"/>
      <c r="V12" s="4"/>
      <c r="W12" s="3"/>
      <c r="X12" s="4"/>
      <c r="Y12" s="3"/>
      <c r="Z12" s="4"/>
      <c r="AA12" s="3"/>
      <c r="AB12" s="4"/>
      <c r="AC12" s="4"/>
      <c r="AD12" s="4"/>
      <c r="AE12" s="3"/>
      <c r="AF12" s="4"/>
      <c r="AG12" s="3"/>
      <c r="AH12" s="4"/>
      <c r="AI12" s="4"/>
      <c r="AJ12" s="4"/>
      <c r="AK12" s="4"/>
      <c r="AL12" s="4"/>
      <c r="AM12" s="4"/>
      <c r="AN12" s="4"/>
      <c r="AO12" s="4"/>
    </row>
    <row r="13" spans="1:41" x14ac:dyDescent="0.2">
      <c r="A13" s="9" t="s">
        <v>45</v>
      </c>
      <c r="B13" s="14"/>
      <c r="C13" s="13"/>
      <c r="D13" s="6" t="s">
        <v>46</v>
      </c>
      <c r="E13" s="6" t="s">
        <v>47</v>
      </c>
      <c r="F13" s="6" t="s">
        <v>46</v>
      </c>
      <c r="G13" s="17" t="s">
        <v>47</v>
      </c>
      <c r="H13" s="6" t="s">
        <v>46</v>
      </c>
      <c r="I13" s="17" t="s">
        <v>47</v>
      </c>
      <c r="J13" s="6" t="s">
        <v>46</v>
      </c>
      <c r="K13" s="17" t="s">
        <v>47</v>
      </c>
      <c r="L13" s="6" t="s">
        <v>46</v>
      </c>
      <c r="M13" s="17" t="s">
        <v>47</v>
      </c>
      <c r="N13" s="6" t="s">
        <v>46</v>
      </c>
      <c r="O13" s="17" t="s">
        <v>47</v>
      </c>
      <c r="P13" s="6" t="s">
        <v>46</v>
      </c>
      <c r="Q13" s="17" t="s">
        <v>47</v>
      </c>
      <c r="R13" s="6" t="s">
        <v>46</v>
      </c>
      <c r="S13" s="17" t="s">
        <v>47</v>
      </c>
      <c r="T13" s="6" t="s">
        <v>46</v>
      </c>
      <c r="U13" s="17" t="s">
        <v>47</v>
      </c>
      <c r="V13" s="6" t="s">
        <v>46</v>
      </c>
      <c r="W13" s="17" t="s">
        <v>47</v>
      </c>
      <c r="X13" s="6" t="s">
        <v>46</v>
      </c>
      <c r="Y13" s="17" t="s">
        <v>47</v>
      </c>
      <c r="Z13" s="6" t="s">
        <v>46</v>
      </c>
      <c r="AA13" s="17" t="s">
        <v>47</v>
      </c>
      <c r="AB13" s="6" t="s">
        <v>46</v>
      </c>
      <c r="AC13" s="17" t="s">
        <v>47</v>
      </c>
      <c r="AD13" s="6" t="s">
        <v>46</v>
      </c>
      <c r="AE13" s="17" t="s">
        <v>47</v>
      </c>
      <c r="AF13" s="6" t="s">
        <v>46</v>
      </c>
      <c r="AG13" s="17" t="s">
        <v>47</v>
      </c>
      <c r="AH13" s="6" t="s">
        <v>46</v>
      </c>
      <c r="AI13" s="17" t="s">
        <v>47</v>
      </c>
      <c r="AJ13" s="6" t="s">
        <v>46</v>
      </c>
      <c r="AK13" s="17" t="s">
        <v>47</v>
      </c>
      <c r="AL13" s="4"/>
      <c r="AM13" s="4"/>
      <c r="AN13" s="4"/>
      <c r="AO13" s="4"/>
    </row>
    <row r="14" spans="1:41" x14ac:dyDescent="0.2">
      <c r="A14" s="13" t="s">
        <v>48</v>
      </c>
      <c r="B14" s="14" t="s">
        <v>49</v>
      </c>
      <c r="C14" s="13">
        <f t="shared" ref="C14:C16" si="0">0.1905*$C$21</f>
        <v>9.5250000000000004</v>
      </c>
      <c r="D14" s="18">
        <f t="shared" ref="D14:D19" si="1">(E14/10)*$C14</f>
        <v>3.8100000000000005</v>
      </c>
      <c r="E14" s="19">
        <v>4</v>
      </c>
      <c r="F14" s="18">
        <f t="shared" ref="F14:F19" si="2">(G14/10)*$C14</f>
        <v>5.7149999999999999</v>
      </c>
      <c r="G14" s="19">
        <v>6</v>
      </c>
      <c r="H14" s="20">
        <f t="shared" ref="H14:H19" si="3">(I14/10)*$C14</f>
        <v>4.7625000000000002</v>
      </c>
      <c r="I14" s="19">
        <v>5</v>
      </c>
      <c r="J14" s="20">
        <f t="shared" ref="J14:J19" si="4">(K14/10)*$C14</f>
        <v>4.7625000000000002</v>
      </c>
      <c r="K14" s="19">
        <v>5</v>
      </c>
      <c r="L14" s="20">
        <f t="shared" ref="L14:L19" si="5">(M14/10)*$C14</f>
        <v>6.6674999999999995</v>
      </c>
      <c r="M14" s="19">
        <v>7</v>
      </c>
      <c r="N14" s="20">
        <f t="shared" ref="N14:N19" si="6">(O14/10)*$C14</f>
        <v>7.620000000000001</v>
      </c>
      <c r="O14" s="19">
        <v>8</v>
      </c>
      <c r="P14" s="20">
        <f t="shared" ref="P14:P19" si="7">(Q14/10)*$C14</f>
        <v>2.8574999999999999</v>
      </c>
      <c r="Q14" s="19">
        <v>3</v>
      </c>
      <c r="R14" s="20">
        <f t="shared" ref="R14:R19" si="8">(S14/10)*$C14</f>
        <v>6.6674999999999995</v>
      </c>
      <c r="S14" s="19">
        <v>7</v>
      </c>
      <c r="T14" s="20">
        <f t="shared" ref="T14:T19" si="9">(U14/10)*$C14</f>
        <v>5.7149999999999999</v>
      </c>
      <c r="U14" s="19">
        <v>6</v>
      </c>
      <c r="V14" s="20">
        <f t="shared" ref="V14:V19" si="10">(W14/10)*$C14</f>
        <v>5.7149999999999999</v>
      </c>
      <c r="W14" s="19">
        <v>6</v>
      </c>
      <c r="X14" s="20">
        <f t="shared" ref="X14:X19" si="11">(Y14/10)*$C14</f>
        <v>5.7149999999999999</v>
      </c>
      <c r="Y14" s="21">
        <v>6</v>
      </c>
      <c r="Z14" s="20">
        <f t="shared" ref="Z14:Z19" si="12">(AA14/10)*$C14</f>
        <v>5.7149999999999999</v>
      </c>
      <c r="AA14" s="21">
        <v>6</v>
      </c>
      <c r="AB14" s="20">
        <f t="shared" ref="AB14:AB19" si="13">(AC14/10)*$C14</f>
        <v>0.95250000000000012</v>
      </c>
      <c r="AC14" s="21">
        <v>1</v>
      </c>
      <c r="AD14" s="20">
        <f t="shared" ref="AD14:AD19" si="14">(AE14/10)*$C14</f>
        <v>4.7625000000000002</v>
      </c>
      <c r="AE14" s="21">
        <v>5</v>
      </c>
      <c r="AF14" s="20">
        <f t="shared" ref="AF14:AF19" si="15">(AG14/10)*$C14</f>
        <v>5.7149999999999999</v>
      </c>
      <c r="AG14" s="21">
        <v>6</v>
      </c>
      <c r="AH14" s="20">
        <f t="shared" ref="AH14:AH19" si="16">(AI14/10)*$C14</f>
        <v>8.5724999999999998</v>
      </c>
      <c r="AI14" s="21">
        <v>9</v>
      </c>
      <c r="AJ14" s="20">
        <f t="shared" ref="AJ14:AJ19" si="17">(AK14/10)*$C14</f>
        <v>2.8574999999999999</v>
      </c>
      <c r="AK14" s="21">
        <v>3</v>
      </c>
      <c r="AL14" s="4"/>
      <c r="AM14" s="4"/>
      <c r="AN14" s="4"/>
      <c r="AO14" s="4"/>
    </row>
    <row r="15" spans="1:41" x14ac:dyDescent="0.2">
      <c r="A15" s="13" t="s">
        <v>50</v>
      </c>
      <c r="B15" s="14" t="s">
        <v>51</v>
      </c>
      <c r="C15" s="13">
        <f t="shared" si="0"/>
        <v>9.5250000000000004</v>
      </c>
      <c r="D15" s="18">
        <f t="shared" si="1"/>
        <v>8.0962499999999995</v>
      </c>
      <c r="E15" s="19">
        <v>8.5</v>
      </c>
      <c r="F15" s="18">
        <f t="shared" si="2"/>
        <v>6.6674999999999995</v>
      </c>
      <c r="G15" s="19">
        <v>7</v>
      </c>
      <c r="H15" s="20">
        <f t="shared" si="3"/>
        <v>7.620000000000001</v>
      </c>
      <c r="I15" s="19">
        <v>8</v>
      </c>
      <c r="J15" s="20">
        <f t="shared" si="4"/>
        <v>6.6674999999999995</v>
      </c>
      <c r="K15" s="19">
        <v>7</v>
      </c>
      <c r="L15" s="20">
        <f t="shared" si="5"/>
        <v>8.5724999999999998</v>
      </c>
      <c r="M15" s="19">
        <v>9</v>
      </c>
      <c r="N15" s="20">
        <f t="shared" si="6"/>
        <v>8.5724999999999998</v>
      </c>
      <c r="O15" s="19">
        <v>9</v>
      </c>
      <c r="P15" s="20">
        <f t="shared" si="7"/>
        <v>7.620000000000001</v>
      </c>
      <c r="Q15" s="19">
        <v>8</v>
      </c>
      <c r="R15" s="20">
        <f t="shared" si="8"/>
        <v>7.620000000000001</v>
      </c>
      <c r="S15" s="19">
        <v>8</v>
      </c>
      <c r="T15" s="20">
        <f t="shared" si="9"/>
        <v>8.0962499999999995</v>
      </c>
      <c r="U15" s="19">
        <v>8.5</v>
      </c>
      <c r="V15" s="20">
        <f t="shared" si="10"/>
        <v>8.0962499999999995</v>
      </c>
      <c r="W15" s="19">
        <v>8.5</v>
      </c>
      <c r="X15" s="20">
        <f t="shared" si="11"/>
        <v>8.0962499999999995</v>
      </c>
      <c r="Y15" s="22">
        <v>8.5</v>
      </c>
      <c r="Z15" s="20">
        <f t="shared" si="12"/>
        <v>8.0962499999999995</v>
      </c>
      <c r="AA15" s="22">
        <v>8.5</v>
      </c>
      <c r="AB15" s="20">
        <f t="shared" si="13"/>
        <v>4.7625000000000002</v>
      </c>
      <c r="AC15" s="22">
        <v>5</v>
      </c>
      <c r="AD15" s="20">
        <f t="shared" si="14"/>
        <v>6.6674999999999995</v>
      </c>
      <c r="AE15" s="22">
        <v>7</v>
      </c>
      <c r="AF15" s="20">
        <f t="shared" si="15"/>
        <v>8.5724999999999998</v>
      </c>
      <c r="AG15" s="22">
        <v>9</v>
      </c>
      <c r="AH15" s="20">
        <f t="shared" si="16"/>
        <v>8.5724999999999998</v>
      </c>
      <c r="AI15" s="22">
        <v>9</v>
      </c>
      <c r="AJ15" s="20">
        <f t="shared" si="17"/>
        <v>4.7625000000000002</v>
      </c>
      <c r="AK15" s="22">
        <v>5</v>
      </c>
      <c r="AL15" s="4"/>
      <c r="AM15" s="4"/>
      <c r="AN15" s="4"/>
      <c r="AO15" s="4"/>
    </row>
    <row r="16" spans="1:41" x14ac:dyDescent="0.2">
      <c r="A16" s="13" t="s">
        <v>52</v>
      </c>
      <c r="B16" s="14" t="s">
        <v>53</v>
      </c>
      <c r="C16" s="13">
        <f t="shared" si="0"/>
        <v>9.5250000000000004</v>
      </c>
      <c r="D16" s="18">
        <f t="shared" si="1"/>
        <v>4.7625000000000002</v>
      </c>
      <c r="E16" s="19">
        <v>5</v>
      </c>
      <c r="F16" s="18">
        <f t="shared" si="2"/>
        <v>7.620000000000001</v>
      </c>
      <c r="G16" s="19">
        <v>8</v>
      </c>
      <c r="H16" s="20">
        <f t="shared" si="3"/>
        <v>3.8100000000000005</v>
      </c>
      <c r="I16" s="19">
        <v>4</v>
      </c>
      <c r="J16" s="20">
        <f t="shared" si="4"/>
        <v>2.8574999999999999</v>
      </c>
      <c r="K16" s="19">
        <v>3</v>
      </c>
      <c r="L16" s="20">
        <f t="shared" si="5"/>
        <v>5.7149999999999999</v>
      </c>
      <c r="M16" s="19">
        <v>6</v>
      </c>
      <c r="N16" s="20">
        <f t="shared" si="6"/>
        <v>4.7625000000000002</v>
      </c>
      <c r="O16" s="19">
        <v>5</v>
      </c>
      <c r="P16" s="20">
        <f t="shared" si="7"/>
        <v>1.9050000000000002</v>
      </c>
      <c r="Q16" s="19">
        <v>2</v>
      </c>
      <c r="R16" s="20">
        <f t="shared" si="8"/>
        <v>5.7149999999999999</v>
      </c>
      <c r="S16" s="19">
        <v>6</v>
      </c>
      <c r="T16" s="20">
        <f t="shared" si="9"/>
        <v>5.7149999999999999</v>
      </c>
      <c r="U16" s="19">
        <v>6</v>
      </c>
      <c r="V16" s="20">
        <f t="shared" si="10"/>
        <v>5.7149999999999999</v>
      </c>
      <c r="W16" s="19">
        <v>6</v>
      </c>
      <c r="X16" s="20">
        <f t="shared" si="11"/>
        <v>4.7625000000000002</v>
      </c>
      <c r="Y16" s="22">
        <v>5</v>
      </c>
      <c r="Z16" s="20">
        <f t="shared" si="12"/>
        <v>5.7149999999999999</v>
      </c>
      <c r="AA16" s="22">
        <v>6</v>
      </c>
      <c r="AB16" s="20">
        <f t="shared" si="13"/>
        <v>2.8574999999999999</v>
      </c>
      <c r="AC16" s="22">
        <v>3</v>
      </c>
      <c r="AD16" s="20">
        <f t="shared" si="14"/>
        <v>3.8100000000000005</v>
      </c>
      <c r="AE16" s="22">
        <v>4</v>
      </c>
      <c r="AF16" s="20">
        <f t="shared" si="15"/>
        <v>6.6674999999999995</v>
      </c>
      <c r="AG16" s="22">
        <v>7</v>
      </c>
      <c r="AH16" s="20">
        <f t="shared" si="16"/>
        <v>7.620000000000001</v>
      </c>
      <c r="AI16" s="22">
        <v>8</v>
      </c>
      <c r="AJ16" s="20">
        <f t="shared" si="17"/>
        <v>2.8574999999999999</v>
      </c>
      <c r="AK16" s="22">
        <v>3</v>
      </c>
      <c r="AL16" s="4"/>
      <c r="AM16" s="4"/>
      <c r="AN16" s="4"/>
      <c r="AO16" s="4"/>
    </row>
    <row r="17" spans="1:41" x14ac:dyDescent="0.2">
      <c r="A17" s="13" t="s">
        <v>54</v>
      </c>
      <c r="B17" s="14" t="s">
        <v>55</v>
      </c>
      <c r="C17" s="13">
        <f>0.0476*$C$21</f>
        <v>2.3800000000000003</v>
      </c>
      <c r="D17" s="18">
        <f t="shared" si="1"/>
        <v>0.85680000000000012</v>
      </c>
      <c r="E17" s="19">
        <v>3.6</v>
      </c>
      <c r="F17" s="18">
        <f t="shared" si="2"/>
        <v>1.4280000000000002</v>
      </c>
      <c r="G17" s="19">
        <v>6</v>
      </c>
      <c r="H17" s="20">
        <f t="shared" si="3"/>
        <v>1.1424000000000001</v>
      </c>
      <c r="I17" s="19">
        <v>4.8</v>
      </c>
      <c r="J17" s="20">
        <f t="shared" si="4"/>
        <v>1.6898000000000002</v>
      </c>
      <c r="K17" s="19">
        <v>7.1</v>
      </c>
      <c r="L17" s="20">
        <f t="shared" si="5"/>
        <v>0.88060000000000016</v>
      </c>
      <c r="M17" s="19">
        <v>3.7</v>
      </c>
      <c r="N17" s="20">
        <f t="shared" si="6"/>
        <v>1.1662000000000003</v>
      </c>
      <c r="O17" s="19">
        <v>4.9000000000000004</v>
      </c>
      <c r="P17" s="20">
        <f t="shared" si="7"/>
        <v>0.85680000000000012</v>
      </c>
      <c r="Q17" s="19">
        <v>3.6</v>
      </c>
      <c r="R17" s="20">
        <f t="shared" si="8"/>
        <v>0.85680000000000012</v>
      </c>
      <c r="S17" s="19">
        <v>3.6</v>
      </c>
      <c r="T17" s="20">
        <f t="shared" si="9"/>
        <v>0.5474</v>
      </c>
      <c r="U17" s="19">
        <v>2.2999999999999998</v>
      </c>
      <c r="V17" s="20">
        <f t="shared" si="10"/>
        <v>1.1900000000000002</v>
      </c>
      <c r="W17" s="19">
        <v>5</v>
      </c>
      <c r="X17" s="20">
        <f t="shared" si="11"/>
        <v>1.0234000000000001</v>
      </c>
      <c r="Y17" s="22">
        <v>4.3</v>
      </c>
      <c r="Z17" s="20">
        <f t="shared" si="12"/>
        <v>0.59500000000000008</v>
      </c>
      <c r="AA17" s="22">
        <v>2.5</v>
      </c>
      <c r="AB17" s="20">
        <f t="shared" si="13"/>
        <v>1.9040000000000004</v>
      </c>
      <c r="AC17" s="22">
        <v>8</v>
      </c>
      <c r="AD17" s="20">
        <f t="shared" si="14"/>
        <v>0.3332</v>
      </c>
      <c r="AE17" s="22">
        <v>1.4</v>
      </c>
      <c r="AF17" s="20">
        <f t="shared" si="15"/>
        <v>0.83300000000000007</v>
      </c>
      <c r="AG17" s="22">
        <v>3.5</v>
      </c>
      <c r="AH17" s="20">
        <f t="shared" si="16"/>
        <v>0.73780000000000012</v>
      </c>
      <c r="AI17" s="22">
        <v>3.1</v>
      </c>
      <c r="AJ17" s="20">
        <f t="shared" si="17"/>
        <v>1.2852000000000003</v>
      </c>
      <c r="AK17" s="22">
        <v>5.4</v>
      </c>
      <c r="AL17" s="4"/>
      <c r="AM17" s="4"/>
      <c r="AN17" s="4"/>
      <c r="AO17" s="4"/>
    </row>
    <row r="18" spans="1:41" x14ac:dyDescent="0.2">
      <c r="A18" s="13" t="s">
        <v>56</v>
      </c>
      <c r="B18" s="23" t="s">
        <v>57</v>
      </c>
      <c r="C18" s="13">
        <f>0.2857*$C$21</f>
        <v>14.285</v>
      </c>
      <c r="D18" s="18">
        <f t="shared" si="1"/>
        <v>5.7140000000000004</v>
      </c>
      <c r="E18" s="19">
        <v>4</v>
      </c>
      <c r="F18" s="18">
        <f t="shared" si="2"/>
        <v>7.1425000000000001</v>
      </c>
      <c r="G18" s="19">
        <v>5</v>
      </c>
      <c r="H18" s="20">
        <f t="shared" si="3"/>
        <v>11.428000000000001</v>
      </c>
      <c r="I18" s="19">
        <v>8</v>
      </c>
      <c r="J18" s="20">
        <f t="shared" si="4"/>
        <v>1.4285000000000001</v>
      </c>
      <c r="K18" s="19">
        <v>1</v>
      </c>
      <c r="L18" s="20">
        <f t="shared" si="5"/>
        <v>9.9994999999999994</v>
      </c>
      <c r="M18" s="19">
        <v>7</v>
      </c>
      <c r="N18" s="20">
        <f t="shared" si="6"/>
        <v>7.1425000000000001</v>
      </c>
      <c r="O18" s="19">
        <v>5</v>
      </c>
      <c r="P18" s="20">
        <f t="shared" si="7"/>
        <v>1.4285000000000001</v>
      </c>
      <c r="Q18" s="19">
        <v>1</v>
      </c>
      <c r="R18" s="20">
        <f t="shared" si="8"/>
        <v>7.1425000000000001</v>
      </c>
      <c r="S18" s="19">
        <v>5</v>
      </c>
      <c r="T18" s="20">
        <f t="shared" si="9"/>
        <v>4.2854999999999999</v>
      </c>
      <c r="U18" s="19">
        <v>3</v>
      </c>
      <c r="V18" s="20">
        <f t="shared" si="10"/>
        <v>5.7140000000000004</v>
      </c>
      <c r="W18" s="19">
        <v>4</v>
      </c>
      <c r="X18" s="20">
        <f t="shared" si="11"/>
        <v>1.4285000000000001</v>
      </c>
      <c r="Y18" s="22">
        <v>1</v>
      </c>
      <c r="Z18" s="20">
        <f t="shared" si="12"/>
        <v>5.7140000000000004</v>
      </c>
      <c r="AA18" s="22">
        <v>4</v>
      </c>
      <c r="AB18" s="20">
        <f t="shared" si="13"/>
        <v>1.4285000000000001</v>
      </c>
      <c r="AC18" s="22">
        <v>1</v>
      </c>
      <c r="AD18" s="20">
        <f t="shared" si="14"/>
        <v>2.8570000000000002</v>
      </c>
      <c r="AE18" s="22">
        <v>2</v>
      </c>
      <c r="AF18" s="20">
        <f t="shared" si="15"/>
        <v>7.1425000000000001</v>
      </c>
      <c r="AG18" s="22">
        <v>5</v>
      </c>
      <c r="AH18" s="20">
        <f t="shared" si="16"/>
        <v>8.5709999999999997</v>
      </c>
      <c r="AI18" s="22">
        <v>6</v>
      </c>
      <c r="AJ18" s="20">
        <f t="shared" si="17"/>
        <v>2.8570000000000002</v>
      </c>
      <c r="AK18" s="22">
        <v>2</v>
      </c>
      <c r="AL18" s="4"/>
      <c r="AM18" s="4"/>
      <c r="AN18" s="4"/>
      <c r="AO18" s="4"/>
    </row>
    <row r="19" spans="1:41" x14ac:dyDescent="0.2">
      <c r="A19" s="13" t="s">
        <v>58</v>
      </c>
      <c r="B19" s="23" t="s">
        <v>59</v>
      </c>
      <c r="C19" s="13">
        <f>0.0952*$C$21</f>
        <v>4.7600000000000007</v>
      </c>
      <c r="D19" s="18">
        <f t="shared" si="1"/>
        <v>0.80920000000000003</v>
      </c>
      <c r="E19" s="19">
        <v>1.7</v>
      </c>
      <c r="F19" s="18">
        <f t="shared" si="2"/>
        <v>0.47600000000000009</v>
      </c>
      <c r="G19" s="19">
        <v>1</v>
      </c>
      <c r="H19" s="20">
        <f t="shared" si="3"/>
        <v>0.95200000000000018</v>
      </c>
      <c r="I19" s="19">
        <v>2</v>
      </c>
      <c r="J19" s="20">
        <f t="shared" si="4"/>
        <v>0.47600000000000009</v>
      </c>
      <c r="K19" s="19">
        <v>1</v>
      </c>
      <c r="L19" s="20">
        <f t="shared" si="5"/>
        <v>0.80920000000000003</v>
      </c>
      <c r="M19" s="19">
        <v>1.7</v>
      </c>
      <c r="N19" s="20">
        <f t="shared" si="6"/>
        <v>0.80920000000000003</v>
      </c>
      <c r="O19" s="19">
        <v>1.7</v>
      </c>
      <c r="P19" s="20">
        <f t="shared" si="7"/>
        <v>2.3800000000000003</v>
      </c>
      <c r="Q19" s="19">
        <v>5</v>
      </c>
      <c r="R19" s="20">
        <f t="shared" si="8"/>
        <v>1.1900000000000002</v>
      </c>
      <c r="S19" s="19">
        <v>2.5</v>
      </c>
      <c r="T19" s="20">
        <f t="shared" si="9"/>
        <v>0.80920000000000003</v>
      </c>
      <c r="U19" s="19">
        <v>1.7</v>
      </c>
      <c r="V19" s="20">
        <f t="shared" si="10"/>
        <v>0.80920000000000003</v>
      </c>
      <c r="W19" s="19">
        <v>1.7</v>
      </c>
      <c r="X19" s="20">
        <f t="shared" si="11"/>
        <v>1.1900000000000002</v>
      </c>
      <c r="Y19" s="22">
        <v>2.5</v>
      </c>
      <c r="Z19" s="20">
        <f t="shared" si="12"/>
        <v>1.1900000000000002</v>
      </c>
      <c r="AA19" s="22">
        <v>2.5</v>
      </c>
      <c r="AB19" s="20">
        <f t="shared" si="13"/>
        <v>1.9040000000000004</v>
      </c>
      <c r="AC19" s="22">
        <v>4</v>
      </c>
      <c r="AD19" s="20">
        <f t="shared" si="14"/>
        <v>0.95200000000000018</v>
      </c>
      <c r="AE19" s="22">
        <v>2</v>
      </c>
      <c r="AF19" s="20">
        <f t="shared" si="15"/>
        <v>0.95200000000000018</v>
      </c>
      <c r="AG19" s="22">
        <v>2</v>
      </c>
      <c r="AH19" s="20">
        <f t="shared" si="16"/>
        <v>1.1900000000000002</v>
      </c>
      <c r="AI19" s="22">
        <v>2.5</v>
      </c>
      <c r="AJ19" s="20">
        <f t="shared" si="17"/>
        <v>0.80920000000000003</v>
      </c>
      <c r="AK19" s="22">
        <v>1.7</v>
      </c>
      <c r="AL19" s="4"/>
      <c r="AM19" s="4"/>
      <c r="AN19" s="4"/>
      <c r="AO19" s="4"/>
    </row>
    <row r="20" spans="1:41" x14ac:dyDescent="0.2">
      <c r="A20" s="13"/>
      <c r="B20" s="14"/>
      <c r="C20" s="13"/>
      <c r="D20" s="28" t="s">
        <v>60</v>
      </c>
      <c r="E20" s="29"/>
      <c r="F20" s="28" t="s">
        <v>60</v>
      </c>
      <c r="G20" s="29"/>
      <c r="H20" s="28" t="s">
        <v>60</v>
      </c>
      <c r="I20" s="29"/>
      <c r="J20" s="28" t="s">
        <v>60</v>
      </c>
      <c r="K20" s="29"/>
      <c r="L20" s="28" t="s">
        <v>60</v>
      </c>
      <c r="M20" s="29"/>
      <c r="N20" s="28" t="s">
        <v>60</v>
      </c>
      <c r="O20" s="29"/>
      <c r="P20" s="28" t="s">
        <v>60</v>
      </c>
      <c r="Q20" s="29"/>
      <c r="R20" s="28" t="s">
        <v>60</v>
      </c>
      <c r="S20" s="29"/>
      <c r="T20" s="28" t="s">
        <v>60</v>
      </c>
      <c r="U20" s="29"/>
      <c r="V20" s="28" t="s">
        <v>60</v>
      </c>
      <c r="W20" s="29"/>
      <c r="X20" s="28" t="s">
        <v>60</v>
      </c>
      <c r="Y20" s="29"/>
      <c r="Z20" s="28" t="s">
        <v>60</v>
      </c>
      <c r="AA20" s="29"/>
      <c r="AB20" s="28" t="s">
        <v>60</v>
      </c>
      <c r="AC20" s="29"/>
      <c r="AD20" s="28" t="s">
        <v>60</v>
      </c>
      <c r="AE20" s="29"/>
      <c r="AF20" s="28" t="s">
        <v>60</v>
      </c>
      <c r="AG20" s="29"/>
      <c r="AH20" s="28" t="s">
        <v>60</v>
      </c>
      <c r="AI20" s="29"/>
      <c r="AJ20" s="28" t="s">
        <v>60</v>
      </c>
      <c r="AK20" s="29"/>
      <c r="AL20" s="4"/>
      <c r="AM20" s="4"/>
      <c r="AN20" s="4"/>
      <c r="AO20" s="4"/>
    </row>
    <row r="21" spans="1:41" x14ac:dyDescent="0.2">
      <c r="A21" s="13"/>
      <c r="B21" s="16" t="s">
        <v>61</v>
      </c>
      <c r="C21" s="9">
        <v>50</v>
      </c>
      <c r="D21" s="30">
        <f>SUM(D14:D19)</f>
        <v>24.048750000000002</v>
      </c>
      <c r="E21" s="29"/>
      <c r="F21" s="30">
        <f>SUM(F14:F19)</f>
        <v>29.048999999999999</v>
      </c>
      <c r="G21" s="29"/>
      <c r="H21" s="32">
        <f>SUM(H14:H19)</f>
        <v>29.714900000000004</v>
      </c>
      <c r="I21" s="29"/>
      <c r="J21" s="32">
        <f>SUM(J14:J19)</f>
        <v>17.881799999999998</v>
      </c>
      <c r="K21" s="29"/>
      <c r="L21" s="32">
        <f>SUM(L14:L19)</f>
        <v>32.644299999999994</v>
      </c>
      <c r="M21" s="29"/>
      <c r="N21" s="32">
        <f>SUM(N14:N19)</f>
        <v>30.072900000000001</v>
      </c>
      <c r="O21" s="29"/>
      <c r="P21" s="32">
        <f>SUM(P14:P19)</f>
        <v>17.047799999999999</v>
      </c>
      <c r="Q21" s="29"/>
      <c r="R21" s="32">
        <f>SUM(R14:R19)</f>
        <v>29.191800000000004</v>
      </c>
      <c r="S21" s="29"/>
      <c r="T21" s="32">
        <f>SUM(T14:T19)</f>
        <v>25.168349999999997</v>
      </c>
      <c r="U21" s="29"/>
      <c r="V21" s="32">
        <f>SUM(V14:V19)</f>
        <v>27.239450000000001</v>
      </c>
      <c r="W21" s="29"/>
      <c r="X21" s="32">
        <f>SUM(X14:X19)</f>
        <v>22.21565</v>
      </c>
      <c r="Y21" s="29"/>
      <c r="Z21" s="32">
        <f>SUM(Z14:Z19)</f>
        <v>27.025249999999996</v>
      </c>
      <c r="AA21" s="29"/>
      <c r="AB21" s="32">
        <f>SUM(AB14:AB19)</f>
        <v>13.808999999999999</v>
      </c>
      <c r="AC21" s="29"/>
      <c r="AD21" s="32">
        <f>SUM(AD14:AD19)</f>
        <v>19.382200000000001</v>
      </c>
      <c r="AE21" s="29"/>
      <c r="AF21" s="32">
        <f>SUM(AF14:AF19)</f>
        <v>29.882499999999997</v>
      </c>
      <c r="AG21" s="29"/>
      <c r="AH21" s="32">
        <f>SUM(AH14:AH19)</f>
        <v>35.263799999999996</v>
      </c>
      <c r="AI21" s="29"/>
      <c r="AJ21" s="32">
        <f>SUM(AJ14:AJ19)</f>
        <v>15.428899999999999</v>
      </c>
      <c r="AK21" s="29"/>
      <c r="AL21" s="4"/>
      <c r="AM21" s="4"/>
      <c r="AN21" s="4"/>
      <c r="AO21" s="4"/>
    </row>
    <row r="22" spans="1:41" x14ac:dyDescent="0.2">
      <c r="A22" s="9"/>
      <c r="B22" s="12"/>
      <c r="C22" s="12"/>
      <c r="D22" s="28" t="s">
        <v>62</v>
      </c>
      <c r="E22" s="29"/>
      <c r="F22" s="28" t="s">
        <v>62</v>
      </c>
      <c r="G22" s="29"/>
      <c r="H22" s="28" t="s">
        <v>62</v>
      </c>
      <c r="I22" s="29"/>
      <c r="J22" s="28" t="s">
        <v>62</v>
      </c>
      <c r="K22" s="29"/>
      <c r="L22" s="28" t="s">
        <v>62</v>
      </c>
      <c r="M22" s="29"/>
      <c r="N22" s="28" t="s">
        <v>62</v>
      </c>
      <c r="O22" s="29"/>
      <c r="P22" s="28" t="s">
        <v>62</v>
      </c>
      <c r="Q22" s="29"/>
      <c r="R22" s="28" t="s">
        <v>62</v>
      </c>
      <c r="S22" s="29"/>
      <c r="T22" s="28" t="s">
        <v>62</v>
      </c>
      <c r="U22" s="29"/>
      <c r="V22" s="28" t="s">
        <v>62</v>
      </c>
      <c r="W22" s="29"/>
      <c r="X22" s="28" t="s">
        <v>62</v>
      </c>
      <c r="Y22" s="29"/>
      <c r="Z22" s="28" t="s">
        <v>62</v>
      </c>
      <c r="AA22" s="29"/>
      <c r="AB22" s="28" t="s">
        <v>62</v>
      </c>
      <c r="AC22" s="29"/>
      <c r="AD22" s="28" t="s">
        <v>62</v>
      </c>
      <c r="AE22" s="29"/>
      <c r="AF22" s="28" t="s">
        <v>62</v>
      </c>
      <c r="AG22" s="29"/>
      <c r="AH22" s="28" t="s">
        <v>62</v>
      </c>
      <c r="AI22" s="29"/>
      <c r="AJ22" s="28" t="s">
        <v>62</v>
      </c>
      <c r="AK22" s="29"/>
      <c r="AL22" s="4"/>
      <c r="AM22" s="4"/>
      <c r="AN22" s="4"/>
      <c r="AO22" s="4"/>
    </row>
    <row r="23" spans="1:41" x14ac:dyDescent="0.2">
      <c r="A23" s="12"/>
      <c r="B23" s="24" t="s">
        <v>63</v>
      </c>
      <c r="C23" s="9">
        <v>100</v>
      </c>
      <c r="D23" s="30">
        <f>SUM(D11,D21)</f>
        <v>33.356750000000005</v>
      </c>
      <c r="E23" s="29"/>
      <c r="F23" s="30">
        <f>SUM(F11,F21)</f>
        <v>60.008000000000003</v>
      </c>
      <c r="G23" s="29"/>
      <c r="H23" s="30">
        <f>SUM(H11,H21)</f>
        <v>44.039900000000003</v>
      </c>
      <c r="I23" s="29"/>
      <c r="J23" s="30">
        <f>SUM(J11,J21)</f>
        <v>34.766799999999996</v>
      </c>
      <c r="K23" s="29"/>
      <c r="L23" s="30">
        <f>SUM(L11,L21)</f>
        <v>51.52239999999999</v>
      </c>
      <c r="M23" s="29"/>
      <c r="N23" s="30">
        <f>SUM(N11,N21)</f>
        <v>46.2699</v>
      </c>
      <c r="O23" s="29"/>
      <c r="P23" s="30">
        <f>SUM(P11,P21)</f>
        <v>30.366799999999998</v>
      </c>
      <c r="Q23" s="29"/>
      <c r="R23" s="30">
        <f>SUM(R11,R21)</f>
        <v>37.170800000000007</v>
      </c>
      <c r="S23" s="29"/>
      <c r="T23" s="30">
        <f>SUM(T11,T21)</f>
        <v>30.744349999999997</v>
      </c>
      <c r="U23" s="29"/>
      <c r="V23" s="30">
        <f>SUM(V11,V21)</f>
        <v>38.499850000000002</v>
      </c>
      <c r="W23" s="29"/>
      <c r="X23" s="30">
        <f>SUM(X11,X21)</f>
        <v>28.58305</v>
      </c>
      <c r="Y23" s="29"/>
      <c r="Z23" s="30">
        <f>SUM(Z11,Z21)</f>
        <v>37.978809999999996</v>
      </c>
      <c r="AA23" s="29"/>
      <c r="AB23" s="30">
        <f>SUM(AB11,AB21)</f>
        <v>42.521999999999998</v>
      </c>
      <c r="AC23" s="29"/>
      <c r="AD23" s="30">
        <f>SUM(AD11,AD21)</f>
        <v>29.436399999999999</v>
      </c>
      <c r="AE23" s="29"/>
      <c r="AF23" s="30">
        <f>SUM(AF11,AF21)</f>
        <v>38.144189999999995</v>
      </c>
      <c r="AG23" s="29"/>
      <c r="AH23" s="30">
        <f>SUM(AH11,AH21)</f>
        <v>41.461799999999997</v>
      </c>
      <c r="AI23" s="29"/>
      <c r="AJ23" s="30">
        <f>SUM(AJ11,AJ21)</f>
        <v>44.797899999999998</v>
      </c>
      <c r="AK23" s="29"/>
      <c r="AL23" s="4"/>
      <c r="AM23" s="4"/>
      <c r="AN23" s="4"/>
      <c r="AO23" s="4"/>
    </row>
    <row r="24" spans="1:41" ht="15.75" customHeight="1" x14ac:dyDescent="0.15">
      <c r="A24" s="4"/>
      <c r="B24" s="4"/>
      <c r="C24" s="4"/>
      <c r="D24" s="28" t="s">
        <v>64</v>
      </c>
      <c r="E24" s="29"/>
      <c r="F24" s="28" t="s">
        <v>64</v>
      </c>
      <c r="G24" s="29"/>
      <c r="H24" s="28" t="s">
        <v>64</v>
      </c>
      <c r="I24" s="29"/>
      <c r="J24" s="28" t="s">
        <v>64</v>
      </c>
      <c r="K24" s="29"/>
      <c r="L24" s="28" t="s">
        <v>64</v>
      </c>
      <c r="M24" s="29"/>
      <c r="N24" s="28" t="s">
        <v>64</v>
      </c>
      <c r="O24" s="29"/>
      <c r="P24" s="28" t="s">
        <v>64</v>
      </c>
      <c r="Q24" s="29"/>
      <c r="R24" s="28" t="s">
        <v>64</v>
      </c>
      <c r="S24" s="29"/>
      <c r="T24" s="28" t="s">
        <v>64</v>
      </c>
      <c r="U24" s="29"/>
      <c r="V24" s="28" t="s">
        <v>64</v>
      </c>
      <c r="W24" s="29"/>
      <c r="X24" s="28" t="s">
        <v>64</v>
      </c>
      <c r="Y24" s="29"/>
      <c r="Z24" s="28" t="s">
        <v>64</v>
      </c>
      <c r="AA24" s="29"/>
      <c r="AB24" s="28" t="s">
        <v>64</v>
      </c>
      <c r="AC24" s="29"/>
      <c r="AD24" s="28" t="s">
        <v>64</v>
      </c>
      <c r="AE24" s="29"/>
      <c r="AF24" s="28" t="s">
        <v>64</v>
      </c>
      <c r="AG24" s="29"/>
      <c r="AH24" s="28" t="s">
        <v>64</v>
      </c>
      <c r="AI24" s="29"/>
      <c r="AJ24" s="28" t="s">
        <v>64</v>
      </c>
      <c r="AK24" s="29"/>
      <c r="AL24" s="4"/>
      <c r="AM24" s="4"/>
      <c r="AN24" s="4"/>
      <c r="AO24" s="4"/>
    </row>
    <row r="25" spans="1:41" ht="15.75" customHeight="1" x14ac:dyDescent="0.15">
      <c r="A25" s="7"/>
      <c r="B25" s="7"/>
      <c r="C25" s="6"/>
      <c r="D25" s="32">
        <f>RANK(D23,$D$23:$AK$23)</f>
        <v>13</v>
      </c>
      <c r="E25" s="29"/>
      <c r="F25" s="32">
        <f>RANK(F23,$D$23:$AK$23)</f>
        <v>1</v>
      </c>
      <c r="G25" s="29"/>
      <c r="H25" s="32">
        <f>RANK(H23,$D$23:$AK$23)</f>
        <v>5</v>
      </c>
      <c r="I25" s="29"/>
      <c r="J25" s="32">
        <f>RANK(J23,$D$23:$AK$23)</f>
        <v>12</v>
      </c>
      <c r="K25" s="29"/>
      <c r="L25" s="32">
        <f>RANK(L23,$D$23:$AK$23)</f>
        <v>2</v>
      </c>
      <c r="M25" s="29"/>
      <c r="N25" s="32">
        <f>RANK(N23,$D$23:$AK$23)</f>
        <v>3</v>
      </c>
      <c r="O25" s="29"/>
      <c r="P25" s="32">
        <f>RANK(P23,$D$23:$AK$23)</f>
        <v>15</v>
      </c>
      <c r="Q25" s="29"/>
      <c r="R25" s="32">
        <f>RANK(R23,$D$23:$AK$23)</f>
        <v>11</v>
      </c>
      <c r="S25" s="29"/>
      <c r="T25" s="32">
        <f>RANK(T23,$D$23:$AK$23)</f>
        <v>14</v>
      </c>
      <c r="U25" s="29"/>
      <c r="V25" s="32">
        <f>RANK(V23,$D$23:$AK$23)</f>
        <v>8</v>
      </c>
      <c r="W25" s="29"/>
      <c r="X25" s="32">
        <f>RANK(X23,$D$23:$AK$23)</f>
        <v>17</v>
      </c>
      <c r="Y25" s="29"/>
      <c r="Z25" s="32">
        <f>RANK(Z23,$D$23:$AK$23)</f>
        <v>10</v>
      </c>
      <c r="AA25" s="29"/>
      <c r="AB25" s="32">
        <f>RANK(AB23,$D$23:$AK$23)</f>
        <v>6</v>
      </c>
      <c r="AC25" s="29"/>
      <c r="AD25" s="32">
        <f>RANK(AD23,$D$23:$AK$23)</f>
        <v>16</v>
      </c>
      <c r="AE25" s="29"/>
      <c r="AF25" s="32">
        <f>RANK(AF23,$D$23:$AK$23)</f>
        <v>9</v>
      </c>
      <c r="AG25" s="29"/>
      <c r="AH25" s="32">
        <f>RANK(AH23,$D$23:$AK$23)</f>
        <v>7</v>
      </c>
      <c r="AI25" s="29"/>
      <c r="AJ25" s="32">
        <f>RANK(AJ23,$D$23:$AK$23)</f>
        <v>4</v>
      </c>
      <c r="AK25" s="29"/>
      <c r="AL25" s="4"/>
      <c r="AM25" s="4"/>
      <c r="AN25" s="4"/>
      <c r="AO25" s="4"/>
    </row>
    <row r="26" spans="1:41" ht="15.75" customHeight="1" x14ac:dyDescent="0.15">
      <c r="A26" s="8">
        <v>298223</v>
      </c>
      <c r="B26" s="1" t="s">
        <v>8</v>
      </c>
      <c r="C26" s="25">
        <f>$F$25</f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.75" customHeight="1" x14ac:dyDescent="0.15">
      <c r="A27" s="7">
        <v>302089</v>
      </c>
      <c r="B27" s="5" t="s">
        <v>6</v>
      </c>
      <c r="C27" s="26">
        <f>$AJ$25</f>
        <v>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5.75" customHeight="1" x14ac:dyDescent="0.15">
      <c r="A28" s="7">
        <v>301481</v>
      </c>
      <c r="B28" s="5" t="s">
        <v>11</v>
      </c>
      <c r="C28" s="26">
        <f>$AB$25</f>
        <v>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.75" customHeight="1" x14ac:dyDescent="0.15">
      <c r="A29" s="2">
        <v>298408</v>
      </c>
      <c r="B29" s="1" t="s">
        <v>9</v>
      </c>
      <c r="C29" s="25">
        <f>$L$25</f>
        <v>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15.75" customHeight="1" x14ac:dyDescent="0.15">
      <c r="A30" s="8">
        <v>298369</v>
      </c>
      <c r="B30" s="1" t="s">
        <v>1</v>
      </c>
      <c r="C30" s="25">
        <f>$J$25</f>
        <v>12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15.75" customHeight="1" x14ac:dyDescent="0.15">
      <c r="A31" s="8">
        <v>298410</v>
      </c>
      <c r="B31" s="1" t="s">
        <v>9</v>
      </c>
      <c r="C31" s="25">
        <f>$N$25</f>
        <v>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5.75" customHeight="1" x14ac:dyDescent="0.15">
      <c r="A32" s="2">
        <v>298359</v>
      </c>
      <c r="B32" s="1" t="s">
        <v>0</v>
      </c>
      <c r="C32" s="25">
        <f>$H$25</f>
        <v>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5.75" customHeight="1" x14ac:dyDescent="0.15">
      <c r="A33" s="2">
        <v>298759</v>
      </c>
      <c r="B33" s="1" t="s">
        <v>2</v>
      </c>
      <c r="C33" s="25">
        <f>$P$25</f>
        <v>15</v>
      </c>
      <c r="F33" s="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15.75" customHeight="1" x14ac:dyDescent="0.15">
      <c r="A34" s="3">
        <v>300995</v>
      </c>
      <c r="B34" s="5" t="s">
        <v>10</v>
      </c>
      <c r="C34" s="26">
        <f>$V$25</f>
        <v>8</v>
      </c>
      <c r="F34" s="4"/>
      <c r="G34" s="4"/>
      <c r="H34" s="4"/>
      <c r="I34" s="4"/>
      <c r="J34" s="4"/>
      <c r="K34" s="4"/>
      <c r="L34" s="4"/>
      <c r="M34" s="4"/>
      <c r="N34" s="35"/>
      <c r="O34" s="2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15.75" customHeight="1" x14ac:dyDescent="0.15">
      <c r="A35" s="3">
        <v>301002</v>
      </c>
      <c r="B35" s="5" t="s">
        <v>10</v>
      </c>
      <c r="C35" s="26">
        <f>$Z$25</f>
        <v>10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5.75" customHeight="1" x14ac:dyDescent="0.15">
      <c r="A36" s="7">
        <v>301926</v>
      </c>
      <c r="B36" s="5" t="s">
        <v>4</v>
      </c>
      <c r="C36" s="26">
        <f>$AD$25</f>
        <v>16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5.75" customHeight="1" x14ac:dyDescent="0.15">
      <c r="A37" s="7">
        <v>298114</v>
      </c>
      <c r="B37" s="5" t="s">
        <v>7</v>
      </c>
      <c r="C37" s="26">
        <f>$D$25</f>
        <v>13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5.75" customHeight="1" x14ac:dyDescent="0.15">
      <c r="A38" s="7">
        <v>301953</v>
      </c>
      <c r="B38" s="5" t="s">
        <v>12</v>
      </c>
      <c r="C38" s="26">
        <f>$AF$25</f>
        <v>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5.75" customHeight="1" x14ac:dyDescent="0.15">
      <c r="A39" s="7">
        <v>299297</v>
      </c>
      <c r="B39" s="5" t="s">
        <v>3</v>
      </c>
      <c r="C39" s="26">
        <f>$R$25</f>
        <v>11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5.75" customHeight="1" x14ac:dyDescent="0.15">
      <c r="A40" s="3">
        <v>301001</v>
      </c>
      <c r="B40" s="6" t="s">
        <v>10</v>
      </c>
      <c r="C40" s="15">
        <f>$X$25</f>
        <v>17</v>
      </c>
      <c r="F40" s="4"/>
      <c r="G40" s="4"/>
      <c r="H40" s="4"/>
      <c r="I40" s="4"/>
      <c r="J40" s="4"/>
      <c r="K40" s="4"/>
      <c r="L40" s="4"/>
      <c r="M40" s="4"/>
      <c r="N40" s="35"/>
      <c r="O40" s="2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5.75" customHeight="1" x14ac:dyDescent="0.15">
      <c r="A41" s="7">
        <v>301959</v>
      </c>
      <c r="B41" s="5" t="s">
        <v>5</v>
      </c>
      <c r="C41" s="26">
        <f>$AH$25</f>
        <v>7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5.75" customHeight="1" x14ac:dyDescent="0.15">
      <c r="A42" s="3">
        <v>300990</v>
      </c>
      <c r="B42" s="5" t="s">
        <v>10</v>
      </c>
      <c r="C42" s="26">
        <f>$T$25</f>
        <v>14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5.75" customHeight="1" x14ac:dyDescent="0.15">
      <c r="A43" s="7"/>
      <c r="B43" s="7"/>
      <c r="C43" s="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15.75" customHeight="1" x14ac:dyDescent="0.15">
      <c r="A44" s="7"/>
      <c r="B44" s="7"/>
      <c r="C44" s="2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5.75" customHeight="1" x14ac:dyDescent="0.15">
      <c r="A45" s="7"/>
      <c r="B45" s="7"/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15.75" customHeight="1" x14ac:dyDescent="0.15">
      <c r="A46" s="7"/>
      <c r="B46" s="7"/>
      <c r="C46" s="27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13" x14ac:dyDescent="0.15">
      <c r="A47" s="7"/>
      <c r="B47" s="7"/>
      <c r="C47" s="6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13" x14ac:dyDescent="0.15">
      <c r="A48" s="7"/>
      <c r="B48" s="7"/>
      <c r="C48" s="2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ht="13" x14ac:dyDescent="0.15">
      <c r="A49" s="7"/>
      <c r="B49" s="7"/>
      <c r="C49" s="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13" x14ac:dyDescent="0.15">
      <c r="A50" s="7"/>
      <c r="B50" s="7"/>
      <c r="C50" s="27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13" x14ac:dyDescent="0.15">
      <c r="A51" s="7"/>
      <c r="B51" s="7"/>
      <c r="C51" s="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13" x14ac:dyDescent="0.15">
      <c r="A52" s="7"/>
      <c r="B52" s="7"/>
      <c r="C52" s="2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3" x14ac:dyDescent="0.15">
      <c r="A53" s="7"/>
      <c r="B53" s="7"/>
      <c r="C53" s="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13" x14ac:dyDescent="0.15">
      <c r="A54" s="7"/>
      <c r="B54" s="7"/>
      <c r="C54" s="2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3" x14ac:dyDescent="0.15">
      <c r="A55" s="7"/>
      <c r="B55" s="7"/>
      <c r="C55" s="6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3" x14ac:dyDescent="0.15">
      <c r="A56" s="7"/>
      <c r="B56" s="7"/>
      <c r="C56" s="27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13" x14ac:dyDescent="0.15">
      <c r="A57" s="7"/>
      <c r="B57" s="7"/>
      <c r="C57" s="6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3" x14ac:dyDescent="0.15">
      <c r="A58" s="7"/>
      <c r="B58" s="7"/>
      <c r="C58" s="27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</row>
    <row r="72" spans="1:41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</row>
    <row r="73" spans="1:41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</row>
    <row r="74" spans="1:41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</row>
    <row r="75" spans="1:41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</row>
    <row r="76" spans="1:41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</row>
    <row r="77" spans="1:41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</row>
    <row r="80" spans="1:41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</row>
    <row r="81" spans="1:41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</row>
    <row r="83" spans="1:41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</row>
    <row r="85" spans="1:41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</row>
    <row r="86" spans="1:41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</row>
    <row r="87" spans="1:41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</row>
    <row r="88" spans="1:41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</row>
    <row r="89" spans="1:41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</row>
    <row r="91" spans="1:41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</row>
    <row r="92" spans="1:41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</row>
    <row r="93" spans="1:41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</row>
    <row r="94" spans="1:41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</row>
    <row r="95" spans="1:41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</row>
    <row r="96" spans="1:41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</row>
    <row r="97" spans="1:41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</row>
    <row r="98" spans="1:41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</row>
    <row r="99" spans="1:41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</row>
    <row r="100" spans="1:41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</row>
    <row r="130" spans="1:41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1:41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1:41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1:41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1:41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1:41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1:41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1:41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1:41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1:41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1:41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1:41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1:41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1:41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1:41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1:41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1:41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1:41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1:41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1:41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1:41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1:41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1:41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1:41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1:41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1:41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1:41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1:41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1:41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1:41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1:41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1:41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1:41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1:41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1:41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1:41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1:41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1:41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1:41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1:41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1:41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1:41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1:41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1:41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1:41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1:41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1:41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1:41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1:41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1:41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1:41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1:41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1:41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1:41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1:41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1:41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1:41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1:41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1:41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1:41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1:41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1:41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1:41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1:41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1:41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1:41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1:41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1:41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1:41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1:41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1:41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1:41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1:41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1:41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1:41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1:41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1:41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1:41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1:41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1:41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1:41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1:41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1:41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1:41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1:41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1:41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1:41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1:41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1:41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1:41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1:41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1:41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1:41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1:41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1:41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1:41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1:41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1:41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1:41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1:41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1:41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1:41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1:41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1:41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1:41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1:41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1:41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1:41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1:41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1:41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1:41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1:41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1:41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1:41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1:41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1:41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1:41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1:41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1:41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1:41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1:41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1:41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1:41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1:41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1:41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1:41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1:41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1:41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1:41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1:41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1:41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1:41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1:41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1:41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1:41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1:41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1:41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1:41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1:41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1:41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1:41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1:41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1:41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1:41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1:41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1:41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1:41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1:41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1:41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1:41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1:41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1:41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1:41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1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1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1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1:41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1:41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1:41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1:41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1:41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1:41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1:41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1:41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1:41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1:41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1:41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1:41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1:41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1:41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1:41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1:41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1:41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1:41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1:41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1:41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1:41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1:41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1:41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3" x14ac:dyDescent="0.15">
      <c r="A964" s="4"/>
      <c r="B964" s="4"/>
      <c r="C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3" x14ac:dyDescent="0.15">
      <c r="A965" s="4"/>
      <c r="B965" s="4"/>
      <c r="C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3" x14ac:dyDescent="0.15">
      <c r="A966" s="4"/>
      <c r="B966" s="4"/>
      <c r="C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3" x14ac:dyDescent="0.15">
      <c r="A967" s="4"/>
      <c r="B967" s="4"/>
      <c r="C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3" x14ac:dyDescent="0.15">
      <c r="A968" s="4"/>
      <c r="B968" s="4"/>
      <c r="C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3" x14ac:dyDescent="0.15">
      <c r="A969" s="4"/>
      <c r="B969" s="4"/>
      <c r="C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3" x14ac:dyDescent="0.15">
      <c r="A970" s="4"/>
      <c r="B970" s="4"/>
      <c r="C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3" x14ac:dyDescent="0.15">
      <c r="A971" s="4"/>
      <c r="B971" s="4"/>
      <c r="C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3" x14ac:dyDescent="0.15">
      <c r="A972" s="4"/>
      <c r="B972" s="4"/>
      <c r="C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3" x14ac:dyDescent="0.15">
      <c r="A973" s="4"/>
      <c r="B973" s="4"/>
      <c r="C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3" x14ac:dyDescent="0.15">
      <c r="A974" s="4"/>
      <c r="B974" s="4"/>
      <c r="C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3" x14ac:dyDescent="0.15">
      <c r="A975" s="4"/>
      <c r="B975" s="4"/>
      <c r="C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3" x14ac:dyDescent="0.15">
      <c r="A976" s="4"/>
      <c r="B976" s="4"/>
      <c r="C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3" x14ac:dyDescent="0.15">
      <c r="A977" s="4"/>
      <c r="B977" s="4"/>
      <c r="C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3" x14ac:dyDescent="0.15">
      <c r="A978" s="4"/>
      <c r="B978" s="4"/>
      <c r="C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3" x14ac:dyDescent="0.15">
      <c r="A979" s="4"/>
      <c r="B979" s="4"/>
      <c r="C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3" x14ac:dyDescent="0.15">
      <c r="A980" s="4"/>
      <c r="B980" s="4"/>
      <c r="C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3" x14ac:dyDescent="0.15">
      <c r="A981" s="4"/>
      <c r="B981" s="4"/>
      <c r="C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3" x14ac:dyDescent="0.15">
      <c r="A982" s="4"/>
      <c r="B982" s="4"/>
      <c r="C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3" x14ac:dyDescent="0.15">
      <c r="A983" s="4"/>
      <c r="B983" s="4"/>
      <c r="C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3" x14ac:dyDescent="0.15">
      <c r="A984" s="4"/>
      <c r="B984" s="4"/>
      <c r="C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</sheetData>
  <mergeCells count="276">
    <mergeCell ref="D10:E10"/>
    <mergeCell ref="H10:I10"/>
    <mergeCell ref="H11:I11"/>
    <mergeCell ref="F11:G11"/>
    <mergeCell ref="D11:E11"/>
    <mergeCell ref="D9:E9"/>
    <mergeCell ref="AF20:AG20"/>
    <mergeCell ref="AH20:AI20"/>
    <mergeCell ref="AJ20:AK20"/>
    <mergeCell ref="AJ21:AK21"/>
    <mergeCell ref="AJ22:AK22"/>
    <mergeCell ref="AH21:AI21"/>
    <mergeCell ref="AH22:AI22"/>
    <mergeCell ref="F9:G9"/>
    <mergeCell ref="H9:I9"/>
    <mergeCell ref="F10:G10"/>
    <mergeCell ref="AF24:AG24"/>
    <mergeCell ref="AF25:AG25"/>
    <mergeCell ref="AH25:AI25"/>
    <mergeCell ref="AH24:AI24"/>
    <mergeCell ref="AJ24:AK24"/>
    <mergeCell ref="AJ25:AK25"/>
    <mergeCell ref="T22:U22"/>
    <mergeCell ref="T21:U21"/>
    <mergeCell ref="R22:S22"/>
    <mergeCell ref="R24:S24"/>
    <mergeCell ref="T24:U24"/>
    <mergeCell ref="R23:S23"/>
    <mergeCell ref="T23:U23"/>
    <mergeCell ref="AF22:AG22"/>
    <mergeCell ref="AF21:AG21"/>
    <mergeCell ref="AF23:AG23"/>
    <mergeCell ref="AH23:AI23"/>
    <mergeCell ref="AJ23:AK23"/>
    <mergeCell ref="AH1:AI1"/>
    <mergeCell ref="AF1:AG1"/>
    <mergeCell ref="AF3:AG3"/>
    <mergeCell ref="AF2:AG2"/>
    <mergeCell ref="AF8:AG8"/>
    <mergeCell ref="AF9:AG9"/>
    <mergeCell ref="AF10:AG10"/>
    <mergeCell ref="AF11:AG11"/>
    <mergeCell ref="AD9:AE9"/>
    <mergeCell ref="AD10:AE10"/>
    <mergeCell ref="AF7:AG7"/>
    <mergeCell ref="AD7:AE7"/>
    <mergeCell ref="AH2:AI2"/>
    <mergeCell ref="AH3:AI3"/>
    <mergeCell ref="AD8:AE8"/>
    <mergeCell ref="AF6:AG6"/>
    <mergeCell ref="AH7:AI7"/>
    <mergeCell ref="AH8:AI8"/>
    <mergeCell ref="AH9:AI9"/>
    <mergeCell ref="AJ9:AK9"/>
    <mergeCell ref="AH11:AI11"/>
    <mergeCell ref="AH10:AI10"/>
    <mergeCell ref="AJ11:AK11"/>
    <mergeCell ref="AJ10:AK10"/>
    <mergeCell ref="AF5:AG5"/>
    <mergeCell ref="AH5:AI5"/>
    <mergeCell ref="A1:C2"/>
    <mergeCell ref="F2:G2"/>
    <mergeCell ref="AJ6:AK6"/>
    <mergeCell ref="AJ7:AK7"/>
    <mergeCell ref="AJ8:AK8"/>
    <mergeCell ref="AJ5:AK5"/>
    <mergeCell ref="AJ3:AK3"/>
    <mergeCell ref="AJ2:AK2"/>
    <mergeCell ref="AJ1:AK1"/>
    <mergeCell ref="R8:S8"/>
    <mergeCell ref="P8:Q8"/>
    <mergeCell ref="H8:I8"/>
    <mergeCell ref="J8:K8"/>
    <mergeCell ref="T8:U8"/>
    <mergeCell ref="V8:W8"/>
    <mergeCell ref="J7:K7"/>
    <mergeCell ref="N7:O7"/>
    <mergeCell ref="L8:M8"/>
    <mergeCell ref="F8:G8"/>
    <mergeCell ref="AD6:AE6"/>
    <mergeCell ref="AD5:AE5"/>
    <mergeCell ref="AD1:AE1"/>
    <mergeCell ref="AD2:AE2"/>
    <mergeCell ref="AH6:AI6"/>
    <mergeCell ref="D4:E4"/>
    <mergeCell ref="D5:E5"/>
    <mergeCell ref="D6:E6"/>
    <mergeCell ref="T2:U2"/>
    <mergeCell ref="R2:S2"/>
    <mergeCell ref="L2:M2"/>
    <mergeCell ref="H2:I2"/>
    <mergeCell ref="J2:K2"/>
    <mergeCell ref="N2:O2"/>
    <mergeCell ref="AD3:AE3"/>
    <mergeCell ref="R1:S1"/>
    <mergeCell ref="T1:U1"/>
    <mergeCell ref="F1:G1"/>
    <mergeCell ref="H1:I1"/>
    <mergeCell ref="J1:K1"/>
    <mergeCell ref="N1:O1"/>
    <mergeCell ref="L1:M1"/>
    <mergeCell ref="D2:E2"/>
    <mergeCell ref="D1:E1"/>
    <mergeCell ref="D3:E3"/>
    <mergeCell ref="F6:G6"/>
    <mergeCell ref="H6:I6"/>
    <mergeCell ref="F5:G5"/>
    <mergeCell ref="F7:G7"/>
    <mergeCell ref="H5:I5"/>
    <mergeCell ref="H7:I7"/>
    <mergeCell ref="T3:U3"/>
    <mergeCell ref="T7:U7"/>
    <mergeCell ref="P7:Q7"/>
    <mergeCell ref="R7:S7"/>
    <mergeCell ref="P5:Q5"/>
    <mergeCell ref="N5:O5"/>
    <mergeCell ref="X1:Y1"/>
    <mergeCell ref="P1:Q1"/>
    <mergeCell ref="P2:Q2"/>
    <mergeCell ref="P3:Q3"/>
    <mergeCell ref="V3:W3"/>
    <mergeCell ref="V1:W1"/>
    <mergeCell ref="V2:W2"/>
    <mergeCell ref="AB2:AC2"/>
    <mergeCell ref="AB1:AC1"/>
    <mergeCell ref="Z1:AA1"/>
    <mergeCell ref="X3:Y3"/>
    <mergeCell ref="X2:Y2"/>
    <mergeCell ref="Z3:AA3"/>
    <mergeCell ref="Z2:AA2"/>
    <mergeCell ref="AB3:AC3"/>
    <mergeCell ref="T5:U5"/>
    <mergeCell ref="R5:S5"/>
    <mergeCell ref="T10:U10"/>
    <mergeCell ref="R10:S10"/>
    <mergeCell ref="T11:U11"/>
    <mergeCell ref="R11:S11"/>
    <mergeCell ref="R9:S9"/>
    <mergeCell ref="T9:U9"/>
    <mergeCell ref="L23:M23"/>
    <mergeCell ref="L22:M22"/>
    <mergeCell ref="P6:Q6"/>
    <mergeCell ref="N6:O6"/>
    <mergeCell ref="R6:S6"/>
    <mergeCell ref="T6:U6"/>
    <mergeCell ref="T20:U20"/>
    <mergeCell ref="L20:M20"/>
    <mergeCell ref="R21:S21"/>
    <mergeCell ref="P21:Q21"/>
    <mergeCell ref="P11:Q11"/>
    <mergeCell ref="N34:O34"/>
    <mergeCell ref="N40:O40"/>
    <mergeCell ref="N23:O23"/>
    <mergeCell ref="N24:O24"/>
    <mergeCell ref="N25:O25"/>
    <mergeCell ref="N11:O11"/>
    <mergeCell ref="T25:U25"/>
    <mergeCell ref="R25:S25"/>
    <mergeCell ref="J11:K11"/>
    <mergeCell ref="J10:K10"/>
    <mergeCell ref="J9:K9"/>
    <mergeCell ref="L10:M10"/>
    <mergeCell ref="L9:M9"/>
    <mergeCell ref="N9:O9"/>
    <mergeCell ref="R3:S3"/>
    <mergeCell ref="J3:K3"/>
    <mergeCell ref="D7:E7"/>
    <mergeCell ref="D8:E8"/>
    <mergeCell ref="N8:O8"/>
    <mergeCell ref="J6:K6"/>
    <mergeCell ref="J5:K5"/>
    <mergeCell ref="N10:O10"/>
    <mergeCell ref="L11:M11"/>
    <mergeCell ref="L7:M7"/>
    <mergeCell ref="L5:M5"/>
    <mergeCell ref="L6:M6"/>
    <mergeCell ref="P10:Q10"/>
    <mergeCell ref="P9:Q9"/>
    <mergeCell ref="N3:O3"/>
    <mergeCell ref="L3:M3"/>
    <mergeCell ref="F3:G3"/>
    <mergeCell ref="H3:I3"/>
    <mergeCell ref="J25:K25"/>
    <mergeCell ref="H25:I25"/>
    <mergeCell ref="P25:Q25"/>
    <mergeCell ref="D25:E25"/>
    <mergeCell ref="D24:E24"/>
    <mergeCell ref="F24:G24"/>
    <mergeCell ref="D23:E23"/>
    <mergeCell ref="F23:G23"/>
    <mergeCell ref="J21:K21"/>
    <mergeCell ref="J24:K24"/>
    <mergeCell ref="H24:I24"/>
    <mergeCell ref="H23:I23"/>
    <mergeCell ref="L24:M24"/>
    <mergeCell ref="L25:M25"/>
    <mergeCell ref="F25:G25"/>
    <mergeCell ref="J23:K23"/>
    <mergeCell ref="L21:M21"/>
    <mergeCell ref="R20:S20"/>
    <mergeCell ref="P20:Q20"/>
    <mergeCell ref="N20:O20"/>
    <mergeCell ref="N21:O21"/>
    <mergeCell ref="P23:Q23"/>
    <mergeCell ref="P24:Q24"/>
    <mergeCell ref="P22:Q22"/>
    <mergeCell ref="N22:O22"/>
    <mergeCell ref="F20:G20"/>
    <mergeCell ref="H22:I22"/>
    <mergeCell ref="J22:K22"/>
    <mergeCell ref="J20:K20"/>
    <mergeCell ref="F22:G22"/>
    <mergeCell ref="D21:E21"/>
    <mergeCell ref="H21:I21"/>
    <mergeCell ref="F21:G21"/>
    <mergeCell ref="H20:I20"/>
    <mergeCell ref="D22:E22"/>
    <mergeCell ref="D20:E20"/>
    <mergeCell ref="Z5:AA5"/>
    <mergeCell ref="AB5:AC5"/>
    <mergeCell ref="V5:W5"/>
    <mergeCell ref="X5:Y5"/>
    <mergeCell ref="AB6:AC6"/>
    <mergeCell ref="X25:Y25"/>
    <mergeCell ref="Z25:AA25"/>
    <mergeCell ref="AD25:AE25"/>
    <mergeCell ref="AB25:AC25"/>
    <mergeCell ref="V25:W25"/>
    <mergeCell ref="X24:Y24"/>
    <mergeCell ref="V24:W24"/>
    <mergeCell ref="V23:W23"/>
    <mergeCell ref="AD20:AE20"/>
    <mergeCell ref="AD21:AE21"/>
    <mergeCell ref="AD11:AE11"/>
    <mergeCell ref="AB21:AC21"/>
    <mergeCell ref="AB20:AC20"/>
    <mergeCell ref="V20:W20"/>
    <mergeCell ref="Z7:AA7"/>
    <mergeCell ref="Z11:AA11"/>
    <mergeCell ref="AB11:AC11"/>
    <mergeCell ref="V11:W11"/>
    <mergeCell ref="Z6:AA6"/>
    <mergeCell ref="AB22:AC22"/>
    <mergeCell ref="X21:Y21"/>
    <mergeCell ref="V22:W22"/>
    <mergeCell ref="V21:W21"/>
    <mergeCell ref="Z21:AA21"/>
    <mergeCell ref="Z20:AA20"/>
    <mergeCell ref="X11:Y11"/>
    <mergeCell ref="X10:Y10"/>
    <mergeCell ref="V10:W10"/>
    <mergeCell ref="V9:W9"/>
    <mergeCell ref="X7:Y7"/>
    <mergeCell ref="AB7:AC7"/>
    <mergeCell ref="X6:Y6"/>
    <mergeCell ref="V6:W6"/>
    <mergeCell ref="V7:W7"/>
    <mergeCell ref="AB8:AC8"/>
    <mergeCell ref="X8:Y8"/>
    <mergeCell ref="X9:Y9"/>
    <mergeCell ref="AB10:AC10"/>
    <mergeCell ref="Z10:AA10"/>
    <mergeCell ref="Z9:AA9"/>
    <mergeCell ref="Z8:AA8"/>
    <mergeCell ref="AB9:AC9"/>
    <mergeCell ref="X20:Y20"/>
    <mergeCell ref="Z24:AA24"/>
    <mergeCell ref="AB24:AC24"/>
    <mergeCell ref="X22:Y22"/>
    <mergeCell ref="Z22:AA22"/>
    <mergeCell ref="AD23:AE23"/>
    <mergeCell ref="AB23:AC23"/>
    <mergeCell ref="Z23:AA23"/>
    <mergeCell ref="X23:Y23"/>
    <mergeCell ref="AD24:AE24"/>
    <mergeCell ref="AD22:AE22"/>
  </mergeCells>
  <conditionalFormatting sqref="C26:C42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/>
  <pageMargins left="0.7" right="0.7" top="0.75" bottom="0.75" header="0" footer="0"/>
  <pageSetup paperSize="5" scale="65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Scoring Methodology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 Behrens</cp:lastModifiedBy>
  <dcterms:modified xsi:type="dcterms:W3CDTF">2019-08-27T19:59:03Z</dcterms:modified>
</cp:coreProperties>
</file>