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DATA\DoM - Valuation\"/>
    </mc:Choice>
  </mc:AlternateContent>
  <xr:revisionPtr revIDLastSave="0" documentId="13_ncr:1_{F98929FE-7DC7-448A-8459-78FEE596883C}" xr6:coauthVersionLast="36" xr6:coauthVersionMax="36" xr10:uidLastSave="{00000000-0000-0000-0000-000000000000}"/>
  <bookViews>
    <workbookView xWindow="0" yWindow="0" windowWidth="16500" windowHeight="10710" xr2:uid="{00000000-000D-0000-FFFF-FFFF00000000}"/>
  </bookViews>
  <sheets>
    <sheet name="Assessed Non-TIF" sheetId="3" r:id="rId1"/>
    <sheet name="Assessed TIF" sheetId="4" r:id="rId2"/>
    <sheet name="Taxable Non-TIF" sheetId="5" r:id="rId3"/>
    <sheet name="Taxable TIF" sheetId="6" r:id="rId4"/>
    <sheet name="2021_School_100pct Valuations B" sheetId="2" state="hidden" r:id="rId5"/>
    <sheet name="2021_School_Taxable Valuations " sheetId="1" state="hidden" r:id="rId6"/>
  </sheets>
  <calcPr calcId="191029" iterateDelta="0"/>
</workbook>
</file>

<file path=xl/calcChain.xml><?xml version="1.0" encoding="utf-8"?>
<calcChain xmlns="http://schemas.openxmlformats.org/spreadsheetml/2006/main">
  <c r="A1" i="6" l="1"/>
  <c r="A1" i="5"/>
  <c r="A1" i="4"/>
  <c r="AA1466" i="1" l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A1466" i="2"/>
  <c r="AA1467" i="2"/>
  <c r="AA1468" i="2"/>
  <c r="AA1469" i="2"/>
  <c r="AA1470" i="2"/>
  <c r="AA1471" i="2"/>
  <c r="AA1472" i="2"/>
  <c r="AA1473" i="2"/>
  <c r="AA1474" i="2"/>
  <c r="AA1475" i="2"/>
  <c r="AA1476" i="2"/>
  <c r="AA1477" i="2"/>
  <c r="AA1478" i="2"/>
  <c r="AA1479" i="2"/>
  <c r="AB1466" i="2"/>
  <c r="AB1467" i="2"/>
  <c r="AB1468" i="2"/>
  <c r="AB1469" i="2"/>
  <c r="AB1470" i="2"/>
  <c r="AB1471" i="2"/>
  <c r="AB1472" i="2"/>
  <c r="AB1473" i="2"/>
  <c r="AB1474" i="2"/>
  <c r="AB1475" i="2"/>
  <c r="AB1476" i="2"/>
  <c r="AB1477" i="2"/>
  <c r="AB1478" i="2"/>
  <c r="AB1479" i="2"/>
  <c r="A3" i="6" l="1"/>
  <c r="A2" i="6"/>
  <c r="A2" i="5"/>
  <c r="A3" i="5"/>
  <c r="A3" i="4"/>
  <c r="A2" i="4"/>
  <c r="AB2" i="2"/>
  <c r="A3" i="3"/>
  <c r="A2" i="3"/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AB1017" i="2"/>
  <c r="AB1018" i="2"/>
  <c r="AB1019" i="2"/>
  <c r="AB1020" i="2"/>
  <c r="AB1021" i="2"/>
  <c r="AB1022" i="2"/>
  <c r="AB1023" i="2"/>
  <c r="AB1024" i="2"/>
  <c r="AB1025" i="2"/>
  <c r="AB1026" i="2"/>
  <c r="AB1027" i="2"/>
  <c r="AB1028" i="2"/>
  <c r="AB1029" i="2"/>
  <c r="AB1030" i="2"/>
  <c r="AB1031" i="2"/>
  <c r="AB1032" i="2"/>
  <c r="AB1033" i="2"/>
  <c r="AB1034" i="2"/>
  <c r="AB1035" i="2"/>
  <c r="AB1036" i="2"/>
  <c r="AB1037" i="2"/>
  <c r="AB1038" i="2"/>
  <c r="AB1039" i="2"/>
  <c r="AB1040" i="2"/>
  <c r="AB1041" i="2"/>
  <c r="AB1042" i="2"/>
  <c r="AB1043" i="2"/>
  <c r="AB1044" i="2"/>
  <c r="AB1045" i="2"/>
  <c r="AB1046" i="2"/>
  <c r="AB1047" i="2"/>
  <c r="AB1048" i="2"/>
  <c r="AB1049" i="2"/>
  <c r="AB1050" i="2"/>
  <c r="AB1051" i="2"/>
  <c r="AB1052" i="2"/>
  <c r="AB1053" i="2"/>
  <c r="AB1054" i="2"/>
  <c r="AB1055" i="2"/>
  <c r="AB1056" i="2"/>
  <c r="AB1057" i="2"/>
  <c r="AB1058" i="2"/>
  <c r="AB1059" i="2"/>
  <c r="AB1060" i="2"/>
  <c r="AB1061" i="2"/>
  <c r="AB1062" i="2"/>
  <c r="AB1063" i="2"/>
  <c r="AB1064" i="2"/>
  <c r="AB1065" i="2"/>
  <c r="AB1066" i="2"/>
  <c r="AB1067" i="2"/>
  <c r="AB1068" i="2"/>
  <c r="AB1069" i="2"/>
  <c r="AB1070" i="2"/>
  <c r="AB1071" i="2"/>
  <c r="AB1072" i="2"/>
  <c r="AB1073" i="2"/>
  <c r="AB1074" i="2"/>
  <c r="AB1075" i="2"/>
  <c r="AB1076" i="2"/>
  <c r="AB1077" i="2"/>
  <c r="AB1078" i="2"/>
  <c r="AB1079" i="2"/>
  <c r="AB1080" i="2"/>
  <c r="AB1081" i="2"/>
  <c r="AB1082" i="2"/>
  <c r="AB1083" i="2"/>
  <c r="AB1084" i="2"/>
  <c r="AB1085" i="2"/>
  <c r="AB1086" i="2"/>
  <c r="AB1087" i="2"/>
  <c r="AB1088" i="2"/>
  <c r="AB1089" i="2"/>
  <c r="AB1090" i="2"/>
  <c r="AB1091" i="2"/>
  <c r="AB1092" i="2"/>
  <c r="AB1093" i="2"/>
  <c r="AB1094" i="2"/>
  <c r="AB1095" i="2"/>
  <c r="AB1096" i="2"/>
  <c r="AB1097" i="2"/>
  <c r="AB1098" i="2"/>
  <c r="AB1099" i="2"/>
  <c r="AB1100" i="2"/>
  <c r="AB1101" i="2"/>
  <c r="AB1102" i="2"/>
  <c r="AB1103" i="2"/>
  <c r="AB1104" i="2"/>
  <c r="AB1105" i="2"/>
  <c r="AB1106" i="2"/>
  <c r="AB1107" i="2"/>
  <c r="AB1108" i="2"/>
  <c r="AB1109" i="2"/>
  <c r="AB1110" i="2"/>
  <c r="AB1111" i="2"/>
  <c r="AB1112" i="2"/>
  <c r="AB1113" i="2"/>
  <c r="AB1114" i="2"/>
  <c r="AB1115" i="2"/>
  <c r="AB1116" i="2"/>
  <c r="AB1117" i="2"/>
  <c r="AB1118" i="2"/>
  <c r="AB1119" i="2"/>
  <c r="AB1120" i="2"/>
  <c r="AB1121" i="2"/>
  <c r="AB1122" i="2"/>
  <c r="AB1123" i="2"/>
  <c r="AB1124" i="2"/>
  <c r="AB1125" i="2"/>
  <c r="AB1126" i="2"/>
  <c r="AB1127" i="2"/>
  <c r="AB1128" i="2"/>
  <c r="AB1129" i="2"/>
  <c r="AB1130" i="2"/>
  <c r="AB1131" i="2"/>
  <c r="AB1132" i="2"/>
  <c r="AB1133" i="2"/>
  <c r="AB1134" i="2"/>
  <c r="AB1135" i="2"/>
  <c r="AB1136" i="2"/>
  <c r="AB1137" i="2"/>
  <c r="AB1138" i="2"/>
  <c r="AB1139" i="2"/>
  <c r="AB1140" i="2"/>
  <c r="AB1141" i="2"/>
  <c r="AB1142" i="2"/>
  <c r="AB1143" i="2"/>
  <c r="AB1144" i="2"/>
  <c r="AB1145" i="2"/>
  <c r="AB1146" i="2"/>
  <c r="AB1147" i="2"/>
  <c r="AB1148" i="2"/>
  <c r="AB1149" i="2"/>
  <c r="AB1150" i="2"/>
  <c r="AB1151" i="2"/>
  <c r="AB1152" i="2"/>
  <c r="AB1153" i="2"/>
  <c r="AB1154" i="2"/>
  <c r="AB1155" i="2"/>
  <c r="AB1156" i="2"/>
  <c r="AB1157" i="2"/>
  <c r="AB1158" i="2"/>
  <c r="AB1159" i="2"/>
  <c r="AB1160" i="2"/>
  <c r="AB1161" i="2"/>
  <c r="AB1162" i="2"/>
  <c r="AB1163" i="2"/>
  <c r="AB1164" i="2"/>
  <c r="AB1165" i="2"/>
  <c r="AB1166" i="2"/>
  <c r="AB1167" i="2"/>
  <c r="AB1168" i="2"/>
  <c r="AB1169" i="2"/>
  <c r="AB1170" i="2"/>
  <c r="AB1171" i="2"/>
  <c r="AB1172" i="2"/>
  <c r="AB1173" i="2"/>
  <c r="AB1174" i="2"/>
  <c r="AB1175" i="2"/>
  <c r="AB1176" i="2"/>
  <c r="AB1177" i="2"/>
  <c r="AB1178" i="2"/>
  <c r="AB1179" i="2"/>
  <c r="AB1180" i="2"/>
  <c r="AB1181" i="2"/>
  <c r="AB1182" i="2"/>
  <c r="AB1183" i="2"/>
  <c r="AB1184" i="2"/>
  <c r="AB1185" i="2"/>
  <c r="AB1186" i="2"/>
  <c r="AB1187" i="2"/>
  <c r="AB1188" i="2"/>
  <c r="AB1189" i="2"/>
  <c r="AB1190" i="2"/>
  <c r="AB1191" i="2"/>
  <c r="AB1192" i="2"/>
  <c r="AB1193" i="2"/>
  <c r="AB1194" i="2"/>
  <c r="AB1195" i="2"/>
  <c r="AB1196" i="2"/>
  <c r="AB1197" i="2"/>
  <c r="AB1198" i="2"/>
  <c r="AB1199" i="2"/>
  <c r="AB1200" i="2"/>
  <c r="AB1201" i="2"/>
  <c r="AB1202" i="2"/>
  <c r="AB1203" i="2"/>
  <c r="AB1204" i="2"/>
  <c r="AB1205" i="2"/>
  <c r="AB1206" i="2"/>
  <c r="AB1207" i="2"/>
  <c r="AB1208" i="2"/>
  <c r="AB1209" i="2"/>
  <c r="AB1210" i="2"/>
  <c r="AB1211" i="2"/>
  <c r="AB1212" i="2"/>
  <c r="AB1213" i="2"/>
  <c r="AB1214" i="2"/>
  <c r="AB1215" i="2"/>
  <c r="AB1216" i="2"/>
  <c r="AB1217" i="2"/>
  <c r="AB1218" i="2"/>
  <c r="AB1219" i="2"/>
  <c r="AB1220" i="2"/>
  <c r="AB1221" i="2"/>
  <c r="AB1222" i="2"/>
  <c r="AB1223" i="2"/>
  <c r="AB1224" i="2"/>
  <c r="AB1225" i="2"/>
  <c r="AB1226" i="2"/>
  <c r="AB1227" i="2"/>
  <c r="AB1228" i="2"/>
  <c r="AB1229" i="2"/>
  <c r="AB1230" i="2"/>
  <c r="AB1231" i="2"/>
  <c r="AB1232" i="2"/>
  <c r="AB1233" i="2"/>
  <c r="AB1234" i="2"/>
  <c r="AB1235" i="2"/>
  <c r="AB1236" i="2"/>
  <c r="AB1237" i="2"/>
  <c r="AB1238" i="2"/>
  <c r="AB1239" i="2"/>
  <c r="AB1240" i="2"/>
  <c r="AB1241" i="2"/>
  <c r="AB1242" i="2"/>
  <c r="AB1243" i="2"/>
  <c r="AB1244" i="2"/>
  <c r="AB1245" i="2"/>
  <c r="AB1246" i="2"/>
  <c r="AB1247" i="2"/>
  <c r="AB1248" i="2"/>
  <c r="AB1249" i="2"/>
  <c r="AB1250" i="2"/>
  <c r="AB1251" i="2"/>
  <c r="AB1252" i="2"/>
  <c r="AB1253" i="2"/>
  <c r="AB1254" i="2"/>
  <c r="AB1255" i="2"/>
  <c r="AB1256" i="2"/>
  <c r="AB1257" i="2"/>
  <c r="AB1258" i="2"/>
  <c r="AB1259" i="2"/>
  <c r="AB1260" i="2"/>
  <c r="AB1261" i="2"/>
  <c r="AB1262" i="2"/>
  <c r="AB1263" i="2"/>
  <c r="AB1264" i="2"/>
  <c r="AB1265" i="2"/>
  <c r="AB1266" i="2"/>
  <c r="AB1267" i="2"/>
  <c r="AB1268" i="2"/>
  <c r="AB1269" i="2"/>
  <c r="AB1270" i="2"/>
  <c r="AB1271" i="2"/>
  <c r="AB1272" i="2"/>
  <c r="AB1273" i="2"/>
  <c r="AB1274" i="2"/>
  <c r="AB1275" i="2"/>
  <c r="AB1276" i="2"/>
  <c r="AB1277" i="2"/>
  <c r="AB1278" i="2"/>
  <c r="AB1279" i="2"/>
  <c r="AB1280" i="2"/>
  <c r="AB1281" i="2"/>
  <c r="AB1282" i="2"/>
  <c r="AB1283" i="2"/>
  <c r="AB1284" i="2"/>
  <c r="AB1285" i="2"/>
  <c r="AB1286" i="2"/>
  <c r="AB1287" i="2"/>
  <c r="AB1288" i="2"/>
  <c r="AB1289" i="2"/>
  <c r="AB1290" i="2"/>
  <c r="AB1291" i="2"/>
  <c r="AB1292" i="2"/>
  <c r="AB1293" i="2"/>
  <c r="AB1294" i="2"/>
  <c r="AB1295" i="2"/>
  <c r="AB1296" i="2"/>
  <c r="AB1297" i="2"/>
  <c r="AB1298" i="2"/>
  <c r="AB1299" i="2"/>
  <c r="AB1300" i="2"/>
  <c r="AB1301" i="2"/>
  <c r="AB1302" i="2"/>
  <c r="AB1303" i="2"/>
  <c r="AB1304" i="2"/>
  <c r="AB1305" i="2"/>
  <c r="AB1306" i="2"/>
  <c r="AB1307" i="2"/>
  <c r="AB1308" i="2"/>
  <c r="AB1309" i="2"/>
  <c r="AB1310" i="2"/>
  <c r="AB1311" i="2"/>
  <c r="AB1312" i="2"/>
  <c r="AB1313" i="2"/>
  <c r="AB1314" i="2"/>
  <c r="AB1315" i="2"/>
  <c r="AB1316" i="2"/>
  <c r="AB1317" i="2"/>
  <c r="AB1318" i="2"/>
  <c r="AB1319" i="2"/>
  <c r="AB1320" i="2"/>
  <c r="AB1321" i="2"/>
  <c r="AB1322" i="2"/>
  <c r="AB1323" i="2"/>
  <c r="AB1324" i="2"/>
  <c r="AB1325" i="2"/>
  <c r="AB1326" i="2"/>
  <c r="AB1327" i="2"/>
  <c r="AB1328" i="2"/>
  <c r="AB1329" i="2"/>
  <c r="AB1330" i="2"/>
  <c r="AB1331" i="2"/>
  <c r="AB1332" i="2"/>
  <c r="AB1333" i="2"/>
  <c r="AB1334" i="2"/>
  <c r="AB1335" i="2"/>
  <c r="AB1336" i="2"/>
  <c r="AB1337" i="2"/>
  <c r="AB1338" i="2"/>
  <c r="AB1339" i="2"/>
  <c r="AB1340" i="2"/>
  <c r="AB1341" i="2"/>
  <c r="AB1342" i="2"/>
  <c r="AB1343" i="2"/>
  <c r="AB1344" i="2"/>
  <c r="AB1345" i="2"/>
  <c r="AB1346" i="2"/>
  <c r="AB1347" i="2"/>
  <c r="AB1348" i="2"/>
  <c r="AB1349" i="2"/>
  <c r="AB1350" i="2"/>
  <c r="AB1351" i="2"/>
  <c r="AB1352" i="2"/>
  <c r="AB1353" i="2"/>
  <c r="AB1354" i="2"/>
  <c r="AB1355" i="2"/>
  <c r="AB1356" i="2"/>
  <c r="AB1357" i="2"/>
  <c r="AB1358" i="2"/>
  <c r="AB1359" i="2"/>
  <c r="AB1360" i="2"/>
  <c r="AB1361" i="2"/>
  <c r="AB1362" i="2"/>
  <c r="AB1363" i="2"/>
  <c r="AB1364" i="2"/>
  <c r="AB1365" i="2"/>
  <c r="AB1366" i="2"/>
  <c r="AB1367" i="2"/>
  <c r="AB1368" i="2"/>
  <c r="AB1369" i="2"/>
  <c r="AB1370" i="2"/>
  <c r="AB1371" i="2"/>
  <c r="AB1372" i="2"/>
  <c r="AB1373" i="2"/>
  <c r="AB1374" i="2"/>
  <c r="AB1375" i="2"/>
  <c r="AB1376" i="2"/>
  <c r="AB1377" i="2"/>
  <c r="AB1378" i="2"/>
  <c r="AB1379" i="2"/>
  <c r="AB1380" i="2"/>
  <c r="AB1381" i="2"/>
  <c r="AB1382" i="2"/>
  <c r="AB1383" i="2"/>
  <c r="AB1384" i="2"/>
  <c r="AB1385" i="2"/>
  <c r="AB1386" i="2"/>
  <c r="AB1387" i="2"/>
  <c r="AB1388" i="2"/>
  <c r="AB1389" i="2"/>
  <c r="AB1390" i="2"/>
  <c r="AB1391" i="2"/>
  <c r="AB1392" i="2"/>
  <c r="AB1393" i="2"/>
  <c r="AB1394" i="2"/>
  <c r="AB1395" i="2"/>
  <c r="AB1396" i="2"/>
  <c r="AB1397" i="2"/>
  <c r="AB1398" i="2"/>
  <c r="AB1399" i="2"/>
  <c r="AB1400" i="2"/>
  <c r="AB1401" i="2"/>
  <c r="AB1402" i="2"/>
  <c r="AB1403" i="2"/>
  <c r="AB1404" i="2"/>
  <c r="AB1405" i="2"/>
  <c r="AB1406" i="2"/>
  <c r="AB1407" i="2"/>
  <c r="AB1408" i="2"/>
  <c r="AB1409" i="2"/>
  <c r="AB1410" i="2"/>
  <c r="AB1411" i="2"/>
  <c r="AB1412" i="2"/>
  <c r="AB1413" i="2"/>
  <c r="AB1414" i="2"/>
  <c r="AB1415" i="2"/>
  <c r="AB1416" i="2"/>
  <c r="AB1417" i="2"/>
  <c r="AB1418" i="2"/>
  <c r="AB1419" i="2"/>
  <c r="AB1420" i="2"/>
  <c r="AB1421" i="2"/>
  <c r="AB1422" i="2"/>
  <c r="AB1423" i="2"/>
  <c r="AB1424" i="2"/>
  <c r="AB1425" i="2"/>
  <c r="AB1426" i="2"/>
  <c r="AB1427" i="2"/>
  <c r="AB1428" i="2"/>
  <c r="AB1429" i="2"/>
  <c r="AB1430" i="2"/>
  <c r="AB1431" i="2"/>
  <c r="AB1432" i="2"/>
  <c r="AB1433" i="2"/>
  <c r="AB1434" i="2"/>
  <c r="AB1435" i="2"/>
  <c r="AB1436" i="2"/>
  <c r="AB1437" i="2"/>
  <c r="AB1438" i="2"/>
  <c r="AB1439" i="2"/>
  <c r="AB1440" i="2"/>
  <c r="AB1441" i="2"/>
  <c r="AB1442" i="2"/>
  <c r="AB1443" i="2"/>
  <c r="AB1444" i="2"/>
  <c r="AB1445" i="2"/>
  <c r="AB1446" i="2"/>
  <c r="AB1447" i="2"/>
  <c r="AB1448" i="2"/>
  <c r="AB1449" i="2"/>
  <c r="AB1450" i="2"/>
  <c r="AB1451" i="2"/>
  <c r="AB1452" i="2"/>
  <c r="AB1453" i="2"/>
  <c r="AB1454" i="2"/>
  <c r="AB1455" i="2"/>
  <c r="AB1456" i="2"/>
  <c r="AB1457" i="2"/>
  <c r="AB1458" i="2"/>
  <c r="AB1459" i="2"/>
  <c r="AB1460" i="2"/>
  <c r="AB1461" i="2"/>
  <c r="AB1462" i="2"/>
  <c r="AB1463" i="2"/>
  <c r="AB1464" i="2"/>
  <c r="AB1465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AA993" i="2"/>
  <c r="AA994" i="2"/>
  <c r="AA995" i="2"/>
  <c r="AA996" i="2"/>
  <c r="AA997" i="2"/>
  <c r="AA998" i="2"/>
  <c r="AA999" i="2"/>
  <c r="AA1000" i="2"/>
  <c r="AA1001" i="2"/>
  <c r="AA1002" i="2"/>
  <c r="AA1003" i="2"/>
  <c r="AA1004" i="2"/>
  <c r="AA1005" i="2"/>
  <c r="AA1006" i="2"/>
  <c r="AA1007" i="2"/>
  <c r="AA1008" i="2"/>
  <c r="AA1009" i="2"/>
  <c r="AA1010" i="2"/>
  <c r="AA1011" i="2"/>
  <c r="AA1012" i="2"/>
  <c r="AA1013" i="2"/>
  <c r="AA1014" i="2"/>
  <c r="AA1015" i="2"/>
  <c r="AA1016" i="2"/>
  <c r="AA1017" i="2"/>
  <c r="AA1018" i="2"/>
  <c r="AA1019" i="2"/>
  <c r="AA1020" i="2"/>
  <c r="AA1021" i="2"/>
  <c r="AA1022" i="2"/>
  <c r="AA1023" i="2"/>
  <c r="AA1024" i="2"/>
  <c r="AA1025" i="2"/>
  <c r="AA1026" i="2"/>
  <c r="AA1027" i="2"/>
  <c r="AA1028" i="2"/>
  <c r="AA1029" i="2"/>
  <c r="AA1030" i="2"/>
  <c r="AA1031" i="2"/>
  <c r="AA1032" i="2"/>
  <c r="AA1033" i="2"/>
  <c r="AA1034" i="2"/>
  <c r="AA1035" i="2"/>
  <c r="AA1036" i="2"/>
  <c r="AA1037" i="2"/>
  <c r="AA1038" i="2"/>
  <c r="AA1039" i="2"/>
  <c r="AA1040" i="2"/>
  <c r="AA1041" i="2"/>
  <c r="AA1042" i="2"/>
  <c r="AA1043" i="2"/>
  <c r="AA1044" i="2"/>
  <c r="AA1045" i="2"/>
  <c r="AA1046" i="2"/>
  <c r="AA1047" i="2"/>
  <c r="AA1048" i="2"/>
  <c r="AA1049" i="2"/>
  <c r="AA1050" i="2"/>
  <c r="AA1051" i="2"/>
  <c r="AA1052" i="2"/>
  <c r="AA1053" i="2"/>
  <c r="AA1054" i="2"/>
  <c r="AA1055" i="2"/>
  <c r="AA1056" i="2"/>
  <c r="AA1057" i="2"/>
  <c r="AA1058" i="2"/>
  <c r="AA1059" i="2"/>
  <c r="AA1060" i="2"/>
  <c r="AA1061" i="2"/>
  <c r="AA1062" i="2"/>
  <c r="AA1063" i="2"/>
  <c r="AA1064" i="2"/>
  <c r="AA1065" i="2"/>
  <c r="AA1066" i="2"/>
  <c r="AA1067" i="2"/>
  <c r="AA1068" i="2"/>
  <c r="AA1069" i="2"/>
  <c r="AA1070" i="2"/>
  <c r="AA1071" i="2"/>
  <c r="AA1072" i="2"/>
  <c r="AA1073" i="2"/>
  <c r="AA1074" i="2"/>
  <c r="AA1075" i="2"/>
  <c r="AA1076" i="2"/>
  <c r="AA1077" i="2"/>
  <c r="AA1078" i="2"/>
  <c r="AA1079" i="2"/>
  <c r="AA1080" i="2"/>
  <c r="AA1081" i="2"/>
  <c r="AA1082" i="2"/>
  <c r="AA1083" i="2"/>
  <c r="AA1084" i="2"/>
  <c r="AA1085" i="2"/>
  <c r="AA1086" i="2"/>
  <c r="AA1087" i="2"/>
  <c r="AA1088" i="2"/>
  <c r="AA1089" i="2"/>
  <c r="AA1090" i="2"/>
  <c r="AA1091" i="2"/>
  <c r="AA1092" i="2"/>
  <c r="AA1093" i="2"/>
  <c r="AA1094" i="2"/>
  <c r="AA1095" i="2"/>
  <c r="AA1096" i="2"/>
  <c r="AA1097" i="2"/>
  <c r="AA1098" i="2"/>
  <c r="AA1099" i="2"/>
  <c r="AA1100" i="2"/>
  <c r="AA1101" i="2"/>
  <c r="AA1102" i="2"/>
  <c r="AA1103" i="2"/>
  <c r="AA1104" i="2"/>
  <c r="AA1105" i="2"/>
  <c r="AA1106" i="2"/>
  <c r="AA1107" i="2"/>
  <c r="AA1108" i="2"/>
  <c r="AA1109" i="2"/>
  <c r="AA1110" i="2"/>
  <c r="AA1111" i="2"/>
  <c r="AA1112" i="2"/>
  <c r="AA1113" i="2"/>
  <c r="AA1114" i="2"/>
  <c r="AA1115" i="2"/>
  <c r="AA1116" i="2"/>
  <c r="AA1117" i="2"/>
  <c r="AA1118" i="2"/>
  <c r="AA1119" i="2"/>
  <c r="AA1120" i="2"/>
  <c r="AA1121" i="2"/>
  <c r="AA1122" i="2"/>
  <c r="AA1123" i="2"/>
  <c r="AA1124" i="2"/>
  <c r="AA1125" i="2"/>
  <c r="AA1126" i="2"/>
  <c r="AA1127" i="2"/>
  <c r="AA1128" i="2"/>
  <c r="AA1129" i="2"/>
  <c r="AA1130" i="2"/>
  <c r="AA1131" i="2"/>
  <c r="AA1132" i="2"/>
  <c r="AA1133" i="2"/>
  <c r="AA1134" i="2"/>
  <c r="AA1135" i="2"/>
  <c r="AA1136" i="2"/>
  <c r="AA1137" i="2"/>
  <c r="AA1138" i="2"/>
  <c r="AA1139" i="2"/>
  <c r="AA1140" i="2"/>
  <c r="AA1141" i="2"/>
  <c r="AA1142" i="2"/>
  <c r="AA1143" i="2"/>
  <c r="AA1144" i="2"/>
  <c r="AA1145" i="2"/>
  <c r="AA1146" i="2"/>
  <c r="AA1147" i="2"/>
  <c r="AA1148" i="2"/>
  <c r="AA1149" i="2"/>
  <c r="AA1150" i="2"/>
  <c r="AA1151" i="2"/>
  <c r="AA1152" i="2"/>
  <c r="AA1153" i="2"/>
  <c r="AA1154" i="2"/>
  <c r="AA1155" i="2"/>
  <c r="AA1156" i="2"/>
  <c r="AA1157" i="2"/>
  <c r="AA1158" i="2"/>
  <c r="AA1159" i="2"/>
  <c r="AA1160" i="2"/>
  <c r="AA1161" i="2"/>
  <c r="AA1162" i="2"/>
  <c r="AA1163" i="2"/>
  <c r="AA1164" i="2"/>
  <c r="AA1165" i="2"/>
  <c r="AA1166" i="2"/>
  <c r="AA1167" i="2"/>
  <c r="AA1168" i="2"/>
  <c r="AA1169" i="2"/>
  <c r="AA1170" i="2"/>
  <c r="AA1171" i="2"/>
  <c r="AA1172" i="2"/>
  <c r="AA1173" i="2"/>
  <c r="AA1174" i="2"/>
  <c r="AA1175" i="2"/>
  <c r="AA1176" i="2"/>
  <c r="AA1177" i="2"/>
  <c r="AA1178" i="2"/>
  <c r="AA1179" i="2"/>
  <c r="AA1180" i="2"/>
  <c r="AA1181" i="2"/>
  <c r="AA1182" i="2"/>
  <c r="AA1183" i="2"/>
  <c r="AA1184" i="2"/>
  <c r="AA1185" i="2"/>
  <c r="AA1186" i="2"/>
  <c r="AA1187" i="2"/>
  <c r="AA1188" i="2"/>
  <c r="AA1189" i="2"/>
  <c r="AA1190" i="2"/>
  <c r="AA1191" i="2"/>
  <c r="AA1192" i="2"/>
  <c r="AA1193" i="2"/>
  <c r="AA1194" i="2"/>
  <c r="AA1195" i="2"/>
  <c r="AA1196" i="2"/>
  <c r="AA1197" i="2"/>
  <c r="AA1198" i="2"/>
  <c r="AA1199" i="2"/>
  <c r="AA1200" i="2"/>
  <c r="AA1201" i="2"/>
  <c r="AA1202" i="2"/>
  <c r="AA1203" i="2"/>
  <c r="AA1204" i="2"/>
  <c r="AA1205" i="2"/>
  <c r="AA1206" i="2"/>
  <c r="AA1207" i="2"/>
  <c r="AA1208" i="2"/>
  <c r="AA1209" i="2"/>
  <c r="AA1210" i="2"/>
  <c r="AA1211" i="2"/>
  <c r="AA1212" i="2"/>
  <c r="AA1213" i="2"/>
  <c r="AA1214" i="2"/>
  <c r="AA1215" i="2"/>
  <c r="AA1216" i="2"/>
  <c r="AA1217" i="2"/>
  <c r="AA1218" i="2"/>
  <c r="AA1219" i="2"/>
  <c r="AA1220" i="2"/>
  <c r="AA1221" i="2"/>
  <c r="AA1222" i="2"/>
  <c r="AA1223" i="2"/>
  <c r="AA1224" i="2"/>
  <c r="AA1225" i="2"/>
  <c r="AA1226" i="2"/>
  <c r="AA1227" i="2"/>
  <c r="AA1228" i="2"/>
  <c r="AA1229" i="2"/>
  <c r="AA1230" i="2"/>
  <c r="AA1231" i="2"/>
  <c r="AA1232" i="2"/>
  <c r="AA1233" i="2"/>
  <c r="AA1234" i="2"/>
  <c r="AA1235" i="2"/>
  <c r="AA1236" i="2"/>
  <c r="AA1237" i="2"/>
  <c r="AA1238" i="2"/>
  <c r="AA1239" i="2"/>
  <c r="AA1240" i="2"/>
  <c r="AA1241" i="2"/>
  <c r="AA1242" i="2"/>
  <c r="AA1243" i="2"/>
  <c r="AA1244" i="2"/>
  <c r="AA1245" i="2"/>
  <c r="AA1246" i="2"/>
  <c r="AA1247" i="2"/>
  <c r="AA1248" i="2"/>
  <c r="AA1249" i="2"/>
  <c r="AA1250" i="2"/>
  <c r="AA1251" i="2"/>
  <c r="AA1252" i="2"/>
  <c r="AA1253" i="2"/>
  <c r="AA1254" i="2"/>
  <c r="AA1255" i="2"/>
  <c r="AA1256" i="2"/>
  <c r="AA1257" i="2"/>
  <c r="AA1258" i="2"/>
  <c r="AA1259" i="2"/>
  <c r="AA1260" i="2"/>
  <c r="AA1261" i="2"/>
  <c r="AA1262" i="2"/>
  <c r="AA1263" i="2"/>
  <c r="AA1264" i="2"/>
  <c r="AA1265" i="2"/>
  <c r="AA1266" i="2"/>
  <c r="AA1267" i="2"/>
  <c r="AA1268" i="2"/>
  <c r="AA1269" i="2"/>
  <c r="AA1270" i="2"/>
  <c r="AA1271" i="2"/>
  <c r="AA1272" i="2"/>
  <c r="AA1273" i="2"/>
  <c r="AA1274" i="2"/>
  <c r="AA1275" i="2"/>
  <c r="AA1276" i="2"/>
  <c r="AA1277" i="2"/>
  <c r="AA1278" i="2"/>
  <c r="AA1279" i="2"/>
  <c r="AA1280" i="2"/>
  <c r="AA1281" i="2"/>
  <c r="AA1282" i="2"/>
  <c r="AA1283" i="2"/>
  <c r="AA1284" i="2"/>
  <c r="AA1285" i="2"/>
  <c r="AA1286" i="2"/>
  <c r="AA1287" i="2"/>
  <c r="AA1288" i="2"/>
  <c r="AA1289" i="2"/>
  <c r="AA1290" i="2"/>
  <c r="AA1291" i="2"/>
  <c r="AA1292" i="2"/>
  <c r="AA1293" i="2"/>
  <c r="AA1294" i="2"/>
  <c r="AA1295" i="2"/>
  <c r="AA1296" i="2"/>
  <c r="AA1297" i="2"/>
  <c r="AA1298" i="2"/>
  <c r="AA1299" i="2"/>
  <c r="AA1300" i="2"/>
  <c r="AA1301" i="2"/>
  <c r="AA1302" i="2"/>
  <c r="AA1303" i="2"/>
  <c r="AA1304" i="2"/>
  <c r="AA1305" i="2"/>
  <c r="AA1306" i="2"/>
  <c r="AA1307" i="2"/>
  <c r="AA1308" i="2"/>
  <c r="AA1309" i="2"/>
  <c r="AA1310" i="2"/>
  <c r="AA1311" i="2"/>
  <c r="AA1312" i="2"/>
  <c r="AA1313" i="2"/>
  <c r="AA1314" i="2"/>
  <c r="AA1315" i="2"/>
  <c r="AA1316" i="2"/>
  <c r="AA1317" i="2"/>
  <c r="AA1318" i="2"/>
  <c r="AA1319" i="2"/>
  <c r="AA1320" i="2"/>
  <c r="AA1321" i="2"/>
  <c r="AA1322" i="2"/>
  <c r="AA1323" i="2"/>
  <c r="AA1324" i="2"/>
  <c r="AA1325" i="2"/>
  <c r="AA1326" i="2"/>
  <c r="AA1327" i="2"/>
  <c r="AA1328" i="2"/>
  <c r="AA1329" i="2"/>
  <c r="AA1330" i="2"/>
  <c r="AA1331" i="2"/>
  <c r="AA1332" i="2"/>
  <c r="AA1333" i="2"/>
  <c r="AA1334" i="2"/>
  <c r="AA1335" i="2"/>
  <c r="AA1336" i="2"/>
  <c r="AA1337" i="2"/>
  <c r="AA1338" i="2"/>
  <c r="AA1339" i="2"/>
  <c r="AA1340" i="2"/>
  <c r="AA1341" i="2"/>
  <c r="AA1342" i="2"/>
  <c r="AA1343" i="2"/>
  <c r="AA1344" i="2"/>
  <c r="AA1345" i="2"/>
  <c r="AA1346" i="2"/>
  <c r="AA1347" i="2"/>
  <c r="AA1348" i="2"/>
  <c r="AA1349" i="2"/>
  <c r="AA1350" i="2"/>
  <c r="AA1351" i="2"/>
  <c r="AA1352" i="2"/>
  <c r="AA1353" i="2"/>
  <c r="AA1354" i="2"/>
  <c r="AA1355" i="2"/>
  <c r="AA1356" i="2"/>
  <c r="AA1357" i="2"/>
  <c r="AA1358" i="2"/>
  <c r="AA1359" i="2"/>
  <c r="AA1360" i="2"/>
  <c r="AA1361" i="2"/>
  <c r="AA1362" i="2"/>
  <c r="AA1363" i="2"/>
  <c r="AA1364" i="2"/>
  <c r="AA1365" i="2"/>
  <c r="AA1366" i="2"/>
  <c r="AA1367" i="2"/>
  <c r="AA1368" i="2"/>
  <c r="AA1369" i="2"/>
  <c r="AA1370" i="2"/>
  <c r="AA1371" i="2"/>
  <c r="AA1372" i="2"/>
  <c r="AA1373" i="2"/>
  <c r="AA1374" i="2"/>
  <c r="AA1375" i="2"/>
  <c r="AA1376" i="2"/>
  <c r="AA1377" i="2"/>
  <c r="AA1378" i="2"/>
  <c r="AA1379" i="2"/>
  <c r="AA1380" i="2"/>
  <c r="AA1381" i="2"/>
  <c r="AA1382" i="2"/>
  <c r="AA1383" i="2"/>
  <c r="AA1384" i="2"/>
  <c r="AA1385" i="2"/>
  <c r="AA1386" i="2"/>
  <c r="AA1387" i="2"/>
  <c r="AA1388" i="2"/>
  <c r="AA1389" i="2"/>
  <c r="AA1390" i="2"/>
  <c r="AA1391" i="2"/>
  <c r="AA1392" i="2"/>
  <c r="AA1393" i="2"/>
  <c r="AA1394" i="2"/>
  <c r="AA1395" i="2"/>
  <c r="AA1396" i="2"/>
  <c r="AA1397" i="2"/>
  <c r="AA1398" i="2"/>
  <c r="AA1399" i="2"/>
  <c r="AA1400" i="2"/>
  <c r="AA1401" i="2"/>
  <c r="AA1402" i="2"/>
  <c r="AA1403" i="2"/>
  <c r="AA1404" i="2"/>
  <c r="AA1405" i="2"/>
  <c r="AA1406" i="2"/>
  <c r="AA1407" i="2"/>
  <c r="AA1408" i="2"/>
  <c r="AA1409" i="2"/>
  <c r="AA1410" i="2"/>
  <c r="AA1411" i="2"/>
  <c r="AA1412" i="2"/>
  <c r="AA1413" i="2"/>
  <c r="AA1414" i="2"/>
  <c r="AA1415" i="2"/>
  <c r="AA1416" i="2"/>
  <c r="AA1417" i="2"/>
  <c r="AA1418" i="2"/>
  <c r="AA1419" i="2"/>
  <c r="AA1420" i="2"/>
  <c r="AA1421" i="2"/>
  <c r="AA1422" i="2"/>
  <c r="AA1423" i="2"/>
  <c r="AA1424" i="2"/>
  <c r="AA1425" i="2"/>
  <c r="AA1426" i="2"/>
  <c r="AA1427" i="2"/>
  <c r="AA1428" i="2"/>
  <c r="AA1429" i="2"/>
  <c r="AA1430" i="2"/>
  <c r="AA1431" i="2"/>
  <c r="AA1432" i="2"/>
  <c r="AA1433" i="2"/>
  <c r="AA1434" i="2"/>
  <c r="AA1435" i="2"/>
  <c r="AA1436" i="2"/>
  <c r="AA1437" i="2"/>
  <c r="AA1438" i="2"/>
  <c r="AA1439" i="2"/>
  <c r="AA1440" i="2"/>
  <c r="AA1441" i="2"/>
  <c r="AA1442" i="2"/>
  <c r="AA1443" i="2"/>
  <c r="AA1444" i="2"/>
  <c r="AA1445" i="2"/>
  <c r="AA1446" i="2"/>
  <c r="AA1447" i="2"/>
  <c r="AA1448" i="2"/>
  <c r="AA1449" i="2"/>
  <c r="AA1450" i="2"/>
  <c r="AA1451" i="2"/>
  <c r="AA1452" i="2"/>
  <c r="AA1453" i="2"/>
  <c r="AA1454" i="2"/>
  <c r="AA1455" i="2"/>
  <c r="AA1456" i="2"/>
  <c r="AA1457" i="2"/>
  <c r="AA1458" i="2"/>
  <c r="AA1459" i="2"/>
  <c r="AA1460" i="2"/>
  <c r="AA1461" i="2"/>
  <c r="AA1462" i="2"/>
  <c r="AA1463" i="2"/>
  <c r="AA1464" i="2"/>
  <c r="AA1465" i="2"/>
  <c r="AA2" i="2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2" i="1"/>
  <c r="T338" i="4" l="1"/>
  <c r="L338" i="4"/>
  <c r="S337" i="4"/>
  <c r="K337" i="4"/>
  <c r="R336" i="4"/>
  <c r="J336" i="4"/>
  <c r="Q335" i="4"/>
  <c r="I335" i="4"/>
  <c r="P334" i="4"/>
  <c r="H334" i="4"/>
  <c r="O333" i="4"/>
  <c r="G333" i="4"/>
  <c r="N332" i="4"/>
  <c r="M331" i="4"/>
  <c r="T330" i="4"/>
  <c r="L330" i="4"/>
  <c r="S329" i="4"/>
  <c r="K329" i="4"/>
  <c r="R328" i="4"/>
  <c r="J328" i="4"/>
  <c r="Q327" i="4"/>
  <c r="I327" i="4"/>
  <c r="P326" i="4"/>
  <c r="H326" i="4"/>
  <c r="O325" i="4"/>
  <c r="G325" i="4"/>
  <c r="N324" i="4"/>
  <c r="M323" i="4"/>
  <c r="T322" i="4"/>
  <c r="L322" i="4"/>
  <c r="S321" i="4"/>
  <c r="K321" i="4"/>
  <c r="R320" i="4"/>
  <c r="J320" i="4"/>
  <c r="Q319" i="4"/>
  <c r="I319" i="4"/>
  <c r="P318" i="4"/>
  <c r="H318" i="4"/>
  <c r="O317" i="4"/>
  <c r="G317" i="4"/>
  <c r="N316" i="4"/>
  <c r="M315" i="4"/>
  <c r="T314" i="4"/>
  <c r="L314" i="4"/>
  <c r="S313" i="4"/>
  <c r="K313" i="4"/>
  <c r="R312" i="4"/>
  <c r="J312" i="4"/>
  <c r="Q311" i="4"/>
  <c r="I311" i="4"/>
  <c r="P310" i="4"/>
  <c r="H310" i="4"/>
  <c r="O309" i="4"/>
  <c r="G309" i="4"/>
  <c r="N308" i="4"/>
  <c r="M307" i="4"/>
  <c r="T306" i="4"/>
  <c r="L306" i="4"/>
  <c r="S305" i="4"/>
  <c r="S338" i="4"/>
  <c r="K338" i="4"/>
  <c r="R337" i="4"/>
  <c r="J337" i="4"/>
  <c r="Q336" i="4"/>
  <c r="I336" i="4"/>
  <c r="P335" i="4"/>
  <c r="H335" i="4"/>
  <c r="O334" i="4"/>
  <c r="G334" i="4"/>
  <c r="N333" i="4"/>
  <c r="M332" i="4"/>
  <c r="T331" i="4"/>
  <c r="L331" i="4"/>
  <c r="S330" i="4"/>
  <c r="K330" i="4"/>
  <c r="R329" i="4"/>
  <c r="J329" i="4"/>
  <c r="Q328" i="4"/>
  <c r="I328" i="4"/>
  <c r="P327" i="4"/>
  <c r="H327" i="4"/>
  <c r="O326" i="4"/>
  <c r="G326" i="4"/>
  <c r="N325" i="4"/>
  <c r="M324" i="4"/>
  <c r="T323" i="4"/>
  <c r="L323" i="4"/>
  <c r="S322" i="4"/>
  <c r="U322" i="4" s="1"/>
  <c r="K322" i="4"/>
  <c r="R321" i="4"/>
  <c r="J321" i="4"/>
  <c r="Q320" i="4"/>
  <c r="I320" i="4"/>
  <c r="P319" i="4"/>
  <c r="H319" i="4"/>
  <c r="O318" i="4"/>
  <c r="G318" i="4"/>
  <c r="N317" i="4"/>
  <c r="M316" i="4"/>
  <c r="T315" i="4"/>
  <c r="L315" i="4"/>
  <c r="S314" i="4"/>
  <c r="K314" i="4"/>
  <c r="R313" i="4"/>
  <c r="J313" i="4"/>
  <c r="Q312" i="4"/>
  <c r="I312" i="4"/>
  <c r="P311" i="4"/>
  <c r="H311" i="4"/>
  <c r="O310" i="4"/>
  <c r="G310" i="4"/>
  <c r="N309" i="4"/>
  <c r="M308" i="4"/>
  <c r="T307" i="4"/>
  <c r="L307" i="4"/>
  <c r="S306" i="4"/>
  <c r="K306" i="4"/>
  <c r="R305" i="4"/>
  <c r="J305" i="4"/>
  <c r="Q304" i="4"/>
  <c r="I304" i="4"/>
  <c r="P303" i="4"/>
  <c r="H303" i="4"/>
  <c r="O302" i="4"/>
  <c r="G302" i="4"/>
  <c r="N301" i="4"/>
  <c r="M300" i="4"/>
  <c r="T299" i="4"/>
  <c r="L299" i="4"/>
  <c r="S298" i="4"/>
  <c r="K298" i="4"/>
  <c r="R297" i="4"/>
  <c r="J297" i="4"/>
  <c r="Q296" i="4"/>
  <c r="I296" i="4"/>
  <c r="P295" i="4"/>
  <c r="H295" i="4"/>
  <c r="O294" i="4"/>
  <c r="G294" i="4"/>
  <c r="N293" i="4"/>
  <c r="M292" i="4"/>
  <c r="T291" i="4"/>
  <c r="L291" i="4"/>
  <c r="S290" i="4"/>
  <c r="K290" i="4"/>
  <c r="R289" i="4"/>
  <c r="J289" i="4"/>
  <c r="Q288" i="4"/>
  <c r="I288" i="4"/>
  <c r="P287" i="4"/>
  <c r="H287" i="4"/>
  <c r="O286" i="4"/>
  <c r="G286" i="4"/>
  <c r="N285" i="4"/>
  <c r="M284" i="4"/>
  <c r="R338" i="4"/>
  <c r="J338" i="4"/>
  <c r="Q337" i="4"/>
  <c r="I337" i="4"/>
  <c r="P336" i="4"/>
  <c r="H336" i="4"/>
  <c r="O335" i="4"/>
  <c r="G335" i="4"/>
  <c r="N334" i="4"/>
  <c r="M333" i="4"/>
  <c r="T332" i="4"/>
  <c r="L332" i="4"/>
  <c r="S331" i="4"/>
  <c r="U331" i="4" s="1"/>
  <c r="K331" i="4"/>
  <c r="R330" i="4"/>
  <c r="J330" i="4"/>
  <c r="Q329" i="4"/>
  <c r="I329" i="4"/>
  <c r="P328" i="4"/>
  <c r="H328" i="4"/>
  <c r="O327" i="4"/>
  <c r="G327" i="4"/>
  <c r="N326" i="4"/>
  <c r="M325" i="4"/>
  <c r="T324" i="4"/>
  <c r="L324" i="4"/>
  <c r="S323" i="4"/>
  <c r="K323" i="4"/>
  <c r="R322" i="4"/>
  <c r="J322" i="4"/>
  <c r="Q321" i="4"/>
  <c r="I321" i="4"/>
  <c r="P320" i="4"/>
  <c r="H320" i="4"/>
  <c r="O319" i="4"/>
  <c r="G319" i="4"/>
  <c r="N318" i="4"/>
  <c r="M317" i="4"/>
  <c r="T316" i="4"/>
  <c r="L316" i="4"/>
  <c r="S315" i="4"/>
  <c r="U315" i="4" s="1"/>
  <c r="K315" i="4"/>
  <c r="R314" i="4"/>
  <c r="J314" i="4"/>
  <c r="Q313" i="4"/>
  <c r="I313" i="4"/>
  <c r="P312" i="4"/>
  <c r="H312" i="4"/>
  <c r="O311" i="4"/>
  <c r="G311" i="4"/>
  <c r="N310" i="4"/>
  <c r="M309" i="4"/>
  <c r="T308" i="4"/>
  <c r="L308" i="4"/>
  <c r="S307" i="4"/>
  <c r="U307" i="4" s="1"/>
  <c r="K307" i="4"/>
  <c r="R306" i="4"/>
  <c r="J306" i="4"/>
  <c r="Q305" i="4"/>
  <c r="I305" i="4"/>
  <c r="P304" i="4"/>
  <c r="H304" i="4"/>
  <c r="O303" i="4"/>
  <c r="G303" i="4"/>
  <c r="N302" i="4"/>
  <c r="M301" i="4"/>
  <c r="T300" i="4"/>
  <c r="L300" i="4"/>
  <c r="S299" i="4"/>
  <c r="U299" i="4" s="1"/>
  <c r="K299" i="4"/>
  <c r="R298" i="4"/>
  <c r="J298" i="4"/>
  <c r="Q297" i="4"/>
  <c r="I297" i="4"/>
  <c r="P296" i="4"/>
  <c r="H296" i="4"/>
  <c r="O295" i="4"/>
  <c r="G295" i="4"/>
  <c r="N294" i="4"/>
  <c r="M293" i="4"/>
  <c r="T292" i="4"/>
  <c r="L292" i="4"/>
  <c r="S291" i="4"/>
  <c r="K291" i="4"/>
  <c r="R290" i="4"/>
  <c r="J290" i="4"/>
  <c r="Q289" i="4"/>
  <c r="I289" i="4"/>
  <c r="P288" i="4"/>
  <c r="H288" i="4"/>
  <c r="O287" i="4"/>
  <c r="G287" i="4"/>
  <c r="N286" i="4"/>
  <c r="M285" i="4"/>
  <c r="T284" i="4"/>
  <c r="L284" i="4"/>
  <c r="S283" i="4"/>
  <c r="K283" i="4"/>
  <c r="R282" i="4"/>
  <c r="J282" i="4"/>
  <c r="Q281" i="4"/>
  <c r="I281" i="4"/>
  <c r="P280" i="4"/>
  <c r="H280" i="4"/>
  <c r="O279" i="4"/>
  <c r="G279" i="4"/>
  <c r="N278" i="4"/>
  <c r="M277" i="4"/>
  <c r="T276" i="4"/>
  <c r="L276" i="4"/>
  <c r="S275" i="4"/>
  <c r="K275" i="4"/>
  <c r="R274" i="4"/>
  <c r="Q338" i="4"/>
  <c r="I338" i="4"/>
  <c r="P337" i="4"/>
  <c r="H337" i="4"/>
  <c r="O336" i="4"/>
  <c r="G336" i="4"/>
  <c r="N335" i="4"/>
  <c r="M334" i="4"/>
  <c r="T333" i="4"/>
  <c r="L333" i="4"/>
  <c r="S332" i="4"/>
  <c r="K332" i="4"/>
  <c r="R331" i="4"/>
  <c r="J331" i="4"/>
  <c r="Q330" i="4"/>
  <c r="I330" i="4"/>
  <c r="P338" i="4"/>
  <c r="H338" i="4"/>
  <c r="O337" i="4"/>
  <c r="G337" i="4"/>
  <c r="N336" i="4"/>
  <c r="M335" i="4"/>
  <c r="T334" i="4"/>
  <c r="L334" i="4"/>
  <c r="S333" i="4"/>
  <c r="U333" i="4" s="1"/>
  <c r="K333" i="4"/>
  <c r="R332" i="4"/>
  <c r="J332" i="4"/>
  <c r="Q331" i="4"/>
  <c r="I331" i="4"/>
  <c r="P330" i="4"/>
  <c r="H330" i="4"/>
  <c r="O329" i="4"/>
  <c r="G329" i="4"/>
  <c r="N328" i="4"/>
  <c r="M327" i="4"/>
  <c r="T326" i="4"/>
  <c r="L326" i="4"/>
  <c r="S325" i="4"/>
  <c r="K325" i="4"/>
  <c r="R324" i="4"/>
  <c r="J324" i="4"/>
  <c r="Q323" i="4"/>
  <c r="I323" i="4"/>
  <c r="P322" i="4"/>
  <c r="H322" i="4"/>
  <c r="O321" i="4"/>
  <c r="G321" i="4"/>
  <c r="N320" i="4"/>
  <c r="M319" i="4"/>
  <c r="T318" i="4"/>
  <c r="L318" i="4"/>
  <c r="S317" i="4"/>
  <c r="K317" i="4"/>
  <c r="R316" i="4"/>
  <c r="J316" i="4"/>
  <c r="Q315" i="4"/>
  <c r="I315" i="4"/>
  <c r="P314" i="4"/>
  <c r="H314" i="4"/>
  <c r="O313" i="4"/>
  <c r="G313" i="4"/>
  <c r="N312" i="4"/>
  <c r="M311" i="4"/>
  <c r="T310" i="4"/>
  <c r="L310" i="4"/>
  <c r="S309" i="4"/>
  <c r="K309" i="4"/>
  <c r="R308" i="4"/>
  <c r="J308" i="4"/>
  <c r="Q307" i="4"/>
  <c r="I307" i="4"/>
  <c r="P306" i="4"/>
  <c r="H306" i="4"/>
  <c r="O305" i="4"/>
  <c r="G305" i="4"/>
  <c r="N304" i="4"/>
  <c r="M303" i="4"/>
  <c r="T302" i="4"/>
  <c r="L302" i="4"/>
  <c r="S301" i="4"/>
  <c r="K301" i="4"/>
  <c r="R300" i="4"/>
  <c r="J300" i="4"/>
  <c r="Q299" i="4"/>
  <c r="I299" i="4"/>
  <c r="P298" i="4"/>
  <c r="H298" i="4"/>
  <c r="O297" i="4"/>
  <c r="G297" i="4"/>
  <c r="N296" i="4"/>
  <c r="M295" i="4"/>
  <c r="T294" i="4"/>
  <c r="L294" i="4"/>
  <c r="S293" i="4"/>
  <c r="K293" i="4"/>
  <c r="R292" i="4"/>
  <c r="J292" i="4"/>
  <c r="Q291" i="4"/>
  <c r="I291" i="4"/>
  <c r="P290" i="4"/>
  <c r="H290" i="4"/>
  <c r="O289" i="4"/>
  <c r="G289" i="4"/>
  <c r="N288" i="4"/>
  <c r="M287" i="4"/>
  <c r="T286" i="4"/>
  <c r="L286" i="4"/>
  <c r="S285" i="4"/>
  <c r="K285" i="4"/>
  <c r="R284" i="4"/>
  <c r="J284" i="4"/>
  <c r="Q283" i="4"/>
  <c r="I283" i="4"/>
  <c r="P282" i="4"/>
  <c r="H282" i="4"/>
  <c r="O281" i="4"/>
  <c r="G281" i="4"/>
  <c r="N280" i="4"/>
  <c r="M279" i="4"/>
  <c r="T278" i="4"/>
  <c r="L278" i="4"/>
  <c r="S277" i="4"/>
  <c r="K277" i="4"/>
  <c r="R276" i="4"/>
  <c r="J276" i="4"/>
  <c r="Q275" i="4"/>
  <c r="I275" i="4"/>
  <c r="P274" i="4"/>
  <c r="O338" i="4"/>
  <c r="G338" i="4"/>
  <c r="N337" i="4"/>
  <c r="M336" i="4"/>
  <c r="T335" i="4"/>
  <c r="L335" i="4"/>
  <c r="S334" i="4"/>
  <c r="K334" i="4"/>
  <c r="R333" i="4"/>
  <c r="J333" i="4"/>
  <c r="Q332" i="4"/>
  <c r="I332" i="4"/>
  <c r="P331" i="4"/>
  <c r="H331" i="4"/>
  <c r="O330" i="4"/>
  <c r="G330" i="4"/>
  <c r="N329" i="4"/>
  <c r="M328" i="4"/>
  <c r="T327" i="4"/>
  <c r="L327" i="4"/>
  <c r="S326" i="4"/>
  <c r="K326" i="4"/>
  <c r="R325" i="4"/>
  <c r="J325" i="4"/>
  <c r="Q324" i="4"/>
  <c r="I324" i="4"/>
  <c r="P323" i="4"/>
  <c r="H323" i="4"/>
  <c r="O322" i="4"/>
  <c r="G322" i="4"/>
  <c r="N321" i="4"/>
  <c r="M320" i="4"/>
  <c r="T319" i="4"/>
  <c r="L319" i="4"/>
  <c r="S318" i="4"/>
  <c r="U318" i="4" s="1"/>
  <c r="K318" i="4"/>
  <c r="R317" i="4"/>
  <c r="J317" i="4"/>
  <c r="Q316" i="4"/>
  <c r="I316" i="4"/>
  <c r="P315" i="4"/>
  <c r="H315" i="4"/>
  <c r="O314" i="4"/>
  <c r="G314" i="4"/>
  <c r="N313" i="4"/>
  <c r="M312" i="4"/>
  <c r="T311" i="4"/>
  <c r="L311" i="4"/>
  <c r="S310" i="4"/>
  <c r="K310" i="4"/>
  <c r="R309" i="4"/>
  <c r="J309" i="4"/>
  <c r="Q308" i="4"/>
  <c r="I308" i="4"/>
  <c r="P307" i="4"/>
  <c r="H307" i="4"/>
  <c r="O306" i="4"/>
  <c r="G306" i="4"/>
  <c r="N305" i="4"/>
  <c r="M304" i="4"/>
  <c r="T303" i="4"/>
  <c r="L303" i="4"/>
  <c r="S302" i="4"/>
  <c r="K302" i="4"/>
  <c r="R301" i="4"/>
  <c r="J301" i="4"/>
  <c r="Q300" i="4"/>
  <c r="I300" i="4"/>
  <c r="P299" i="4"/>
  <c r="H299" i="4"/>
  <c r="O298" i="4"/>
  <c r="G298" i="4"/>
  <c r="N297" i="4"/>
  <c r="M296" i="4"/>
  <c r="T295" i="4"/>
  <c r="L295" i="4"/>
  <c r="S294" i="4"/>
  <c r="K294" i="4"/>
  <c r="R293" i="4"/>
  <c r="J293" i="4"/>
  <c r="Q292" i="4"/>
  <c r="I292" i="4"/>
  <c r="P291" i="4"/>
  <c r="H291" i="4"/>
  <c r="O290" i="4"/>
  <c r="G290" i="4"/>
  <c r="N289" i="4"/>
  <c r="M288" i="4"/>
  <c r="T287" i="4"/>
  <c r="L287" i="4"/>
  <c r="S286" i="4"/>
  <c r="U286" i="4" s="1"/>
  <c r="K286" i="4"/>
  <c r="R285" i="4"/>
  <c r="J285" i="4"/>
  <c r="Q284" i="4"/>
  <c r="I284" i="4"/>
  <c r="P283" i="4"/>
  <c r="H283" i="4"/>
  <c r="O282" i="4"/>
  <c r="G282" i="4"/>
  <c r="N281" i="4"/>
  <c r="N338" i="4"/>
  <c r="M337" i="4"/>
  <c r="T336" i="4"/>
  <c r="L336" i="4"/>
  <c r="S335" i="4"/>
  <c r="U335" i="4" s="1"/>
  <c r="K335" i="4"/>
  <c r="R334" i="4"/>
  <c r="J334" i="4"/>
  <c r="Q333" i="4"/>
  <c r="I333" i="4"/>
  <c r="P332" i="4"/>
  <c r="H332" i="4"/>
  <c r="O331" i="4"/>
  <c r="G331" i="4"/>
  <c r="N330" i="4"/>
  <c r="M329" i="4"/>
  <c r="T328" i="4"/>
  <c r="L328" i="4"/>
  <c r="S327" i="4"/>
  <c r="K327" i="4"/>
  <c r="R326" i="4"/>
  <c r="J326" i="4"/>
  <c r="Q325" i="4"/>
  <c r="I325" i="4"/>
  <c r="P324" i="4"/>
  <c r="H324" i="4"/>
  <c r="O323" i="4"/>
  <c r="G323" i="4"/>
  <c r="N322" i="4"/>
  <c r="M321" i="4"/>
  <c r="T320" i="4"/>
  <c r="L320" i="4"/>
  <c r="S319" i="4"/>
  <c r="U319" i="4" s="1"/>
  <c r="K319" i="4"/>
  <c r="R318" i="4"/>
  <c r="J318" i="4"/>
  <c r="Q317" i="4"/>
  <c r="I317" i="4"/>
  <c r="P316" i="4"/>
  <c r="H316" i="4"/>
  <c r="O315" i="4"/>
  <c r="G315" i="4"/>
  <c r="N314" i="4"/>
  <c r="M313" i="4"/>
  <c r="T312" i="4"/>
  <c r="L312" i="4"/>
  <c r="S311" i="4"/>
  <c r="K311" i="4"/>
  <c r="R310" i="4"/>
  <c r="J310" i="4"/>
  <c r="Q309" i="4"/>
  <c r="I309" i="4"/>
  <c r="P308" i="4"/>
  <c r="H308" i="4"/>
  <c r="O307" i="4"/>
  <c r="G307" i="4"/>
  <c r="N306" i="4"/>
  <c r="M305" i="4"/>
  <c r="T304" i="4"/>
  <c r="L304" i="4"/>
  <c r="S303" i="4"/>
  <c r="U303" i="4" s="1"/>
  <c r="K303" i="4"/>
  <c r="R302" i="4"/>
  <c r="J302" i="4"/>
  <c r="Q301" i="4"/>
  <c r="I301" i="4"/>
  <c r="P300" i="4"/>
  <c r="H300" i="4"/>
  <c r="O299" i="4"/>
  <c r="G299" i="4"/>
  <c r="N298" i="4"/>
  <c r="M297" i="4"/>
  <c r="T296" i="4"/>
  <c r="L296" i="4"/>
  <c r="S295" i="4"/>
  <c r="K295" i="4"/>
  <c r="R294" i="4"/>
  <c r="J294" i="4"/>
  <c r="Q293" i="4"/>
  <c r="I293" i="4"/>
  <c r="P292" i="4"/>
  <c r="H292" i="4"/>
  <c r="O291" i="4"/>
  <c r="G291" i="4"/>
  <c r="N290" i="4"/>
  <c r="M289" i="4"/>
  <c r="T288" i="4"/>
  <c r="L288" i="4"/>
  <c r="S287" i="4"/>
  <c r="U287" i="4" s="1"/>
  <c r="K287" i="4"/>
  <c r="R286" i="4"/>
  <c r="J286" i="4"/>
  <c r="Q285" i="4"/>
  <c r="I285" i="4"/>
  <c r="P284" i="4"/>
  <c r="H284" i="4"/>
  <c r="O283" i="4"/>
  <c r="G283" i="4"/>
  <c r="N282" i="4"/>
  <c r="M281" i="4"/>
  <c r="T280" i="4"/>
  <c r="L280" i="4"/>
  <c r="S279" i="4"/>
  <c r="K279" i="4"/>
  <c r="R278" i="4"/>
  <c r="J278" i="4"/>
  <c r="Q277" i="4"/>
  <c r="I277" i="4"/>
  <c r="M338" i="4"/>
  <c r="T337" i="4"/>
  <c r="L337" i="4"/>
  <c r="S336" i="4"/>
  <c r="K336" i="4"/>
  <c r="R335" i="4"/>
  <c r="J335" i="4"/>
  <c r="Q334" i="4"/>
  <c r="I334" i="4"/>
  <c r="P333" i="4"/>
  <c r="H333" i="4"/>
  <c r="O332" i="4"/>
  <c r="G332" i="4"/>
  <c r="N331" i="4"/>
  <c r="M330" i="4"/>
  <c r="T329" i="4"/>
  <c r="L329" i="4"/>
  <c r="S328" i="4"/>
  <c r="K328" i="4"/>
  <c r="R327" i="4"/>
  <c r="J327" i="4"/>
  <c r="Q326" i="4"/>
  <c r="I326" i="4"/>
  <c r="P325" i="4"/>
  <c r="H325" i="4"/>
  <c r="O324" i="4"/>
  <c r="G324" i="4"/>
  <c r="N323" i="4"/>
  <c r="M322" i="4"/>
  <c r="T321" i="4"/>
  <c r="L321" i="4"/>
  <c r="S320" i="4"/>
  <c r="K320" i="4"/>
  <c r="R319" i="4"/>
  <c r="J319" i="4"/>
  <c r="Q318" i="4"/>
  <c r="I318" i="4"/>
  <c r="P317" i="4"/>
  <c r="H317" i="4"/>
  <c r="O316" i="4"/>
  <c r="G316" i="4"/>
  <c r="N315" i="4"/>
  <c r="M314" i="4"/>
  <c r="T313" i="4"/>
  <c r="L313" i="4"/>
  <c r="S312" i="4"/>
  <c r="U312" i="4" s="1"/>
  <c r="K312" i="4"/>
  <c r="R311" i="4"/>
  <c r="J311" i="4"/>
  <c r="Q310" i="4"/>
  <c r="I310" i="4"/>
  <c r="P309" i="4"/>
  <c r="H309" i="4"/>
  <c r="O308" i="4"/>
  <c r="G308" i="4"/>
  <c r="N307" i="4"/>
  <c r="M306" i="4"/>
  <c r="T305" i="4"/>
  <c r="L305" i="4"/>
  <c r="S304" i="4"/>
  <c r="K304" i="4"/>
  <c r="R303" i="4"/>
  <c r="J303" i="4"/>
  <c r="Q302" i="4"/>
  <c r="I302" i="4"/>
  <c r="P301" i="4"/>
  <c r="H301" i="4"/>
  <c r="O300" i="4"/>
  <c r="G300" i="4"/>
  <c r="N299" i="4"/>
  <c r="M298" i="4"/>
  <c r="T297" i="4"/>
  <c r="L297" i="4"/>
  <c r="S296" i="4"/>
  <c r="K296" i="4"/>
  <c r="R295" i="4"/>
  <c r="J295" i="4"/>
  <c r="Q294" i="4"/>
  <c r="I294" i="4"/>
  <c r="P293" i="4"/>
  <c r="H293" i="4"/>
  <c r="O292" i="4"/>
  <c r="G292" i="4"/>
  <c r="N291" i="4"/>
  <c r="M290" i="4"/>
  <c r="T289" i="4"/>
  <c r="L289" i="4"/>
  <c r="S288" i="4"/>
  <c r="K288" i="4"/>
  <c r="R287" i="4"/>
  <c r="J287" i="4"/>
  <c r="Q286" i="4"/>
  <c r="I286" i="4"/>
  <c r="P285" i="4"/>
  <c r="H285" i="4"/>
  <c r="O284" i="4"/>
  <c r="G284" i="4"/>
  <c r="N283" i="4"/>
  <c r="M282" i="4"/>
  <c r="T281" i="4"/>
  <c r="L281" i="4"/>
  <c r="S280" i="4"/>
  <c r="U280" i="4" s="1"/>
  <c r="K280" i="4"/>
  <c r="R279" i="4"/>
  <c r="J279" i="4"/>
  <c r="Q278" i="4"/>
  <c r="H321" i="4"/>
  <c r="J315" i="4"/>
  <c r="O312" i="4"/>
  <c r="L309" i="4"/>
  <c r="Q306" i="4"/>
  <c r="O304" i="4"/>
  <c r="P302" i="4"/>
  <c r="K297" i="4"/>
  <c r="Q295" i="4"/>
  <c r="T293" i="4"/>
  <c r="I290" i="4"/>
  <c r="O288" i="4"/>
  <c r="P286" i="4"/>
  <c r="L283" i="4"/>
  <c r="I282" i="4"/>
  <c r="G278" i="4"/>
  <c r="J277" i="4"/>
  <c r="N276" i="4"/>
  <c r="R275" i="4"/>
  <c r="G275" i="4"/>
  <c r="L274" i="4"/>
  <c r="S273" i="4"/>
  <c r="K273" i="4"/>
  <c r="R272" i="4"/>
  <c r="J272" i="4"/>
  <c r="Q271" i="4"/>
  <c r="I271" i="4"/>
  <c r="P270" i="4"/>
  <c r="H270" i="4"/>
  <c r="O269" i="4"/>
  <c r="G269" i="4"/>
  <c r="N268" i="4"/>
  <c r="M267" i="4"/>
  <c r="T266" i="4"/>
  <c r="L266" i="4"/>
  <c r="S265" i="4"/>
  <c r="K265" i="4"/>
  <c r="R264" i="4"/>
  <c r="J264" i="4"/>
  <c r="Q263" i="4"/>
  <c r="I263" i="4"/>
  <c r="P262" i="4"/>
  <c r="H262" i="4"/>
  <c r="O261" i="4"/>
  <c r="G261" i="4"/>
  <c r="N260" i="4"/>
  <c r="M259" i="4"/>
  <c r="T258" i="4"/>
  <c r="L258" i="4"/>
  <c r="S257" i="4"/>
  <c r="K257" i="4"/>
  <c r="R256" i="4"/>
  <c r="J256" i="4"/>
  <c r="Q255" i="4"/>
  <c r="I255" i="4"/>
  <c r="P254" i="4"/>
  <c r="H254" i="4"/>
  <c r="O253" i="4"/>
  <c r="G253" i="4"/>
  <c r="N252" i="4"/>
  <c r="M251" i="4"/>
  <c r="T250" i="4"/>
  <c r="L250" i="4"/>
  <c r="S249" i="4"/>
  <c r="K249" i="4"/>
  <c r="R248" i="4"/>
  <c r="J248" i="4"/>
  <c r="Q247" i="4"/>
  <c r="I247" i="4"/>
  <c r="P246" i="4"/>
  <c r="H246" i="4"/>
  <c r="O245" i="4"/>
  <c r="G245" i="4"/>
  <c r="N244" i="4"/>
  <c r="M243" i="4"/>
  <c r="T242" i="4"/>
  <c r="L242" i="4"/>
  <c r="S241" i="4"/>
  <c r="K241" i="4"/>
  <c r="R240" i="4"/>
  <c r="J240" i="4"/>
  <c r="Q239" i="4"/>
  <c r="I239" i="4"/>
  <c r="P238" i="4"/>
  <c r="H238" i="4"/>
  <c r="O237" i="4"/>
  <c r="G237" i="4"/>
  <c r="N236" i="4"/>
  <c r="M235" i="4"/>
  <c r="T234" i="4"/>
  <c r="L234" i="4"/>
  <c r="S233" i="4"/>
  <c r="K233" i="4"/>
  <c r="R232" i="4"/>
  <c r="J232" i="4"/>
  <c r="Q231" i="4"/>
  <c r="I231" i="4"/>
  <c r="P230" i="4"/>
  <c r="H230" i="4"/>
  <c r="O229" i="4"/>
  <c r="G229" i="4"/>
  <c r="N228" i="4"/>
  <c r="M227" i="4"/>
  <c r="T226" i="4"/>
  <c r="L226" i="4"/>
  <c r="S225" i="4"/>
  <c r="K225" i="4"/>
  <c r="R224" i="4"/>
  <c r="J224" i="4"/>
  <c r="Q223" i="4"/>
  <c r="I223" i="4"/>
  <c r="P222" i="4"/>
  <c r="H222" i="4"/>
  <c r="O221" i="4"/>
  <c r="G221" i="4"/>
  <c r="N220" i="4"/>
  <c r="M219" i="4"/>
  <c r="T218" i="4"/>
  <c r="L218" i="4"/>
  <c r="S217" i="4"/>
  <c r="K217" i="4"/>
  <c r="R216" i="4"/>
  <c r="J216" i="4"/>
  <c r="Q215" i="4"/>
  <c r="I215" i="4"/>
  <c r="P214" i="4"/>
  <c r="H214" i="4"/>
  <c r="O213" i="4"/>
  <c r="G213" i="4"/>
  <c r="N212" i="4"/>
  <c r="M211" i="4"/>
  <c r="T210" i="4"/>
  <c r="L210" i="4"/>
  <c r="S209" i="4"/>
  <c r="K209" i="4"/>
  <c r="R208" i="4"/>
  <c r="J208" i="4"/>
  <c r="Q207" i="4"/>
  <c r="I207" i="4"/>
  <c r="P206" i="4"/>
  <c r="H206" i="4"/>
  <c r="O205" i="4"/>
  <c r="G205" i="4"/>
  <c r="N204" i="4"/>
  <c r="M203" i="4"/>
  <c r="T202" i="4"/>
  <c r="L202" i="4"/>
  <c r="S201" i="4"/>
  <c r="K201" i="4"/>
  <c r="R200" i="4"/>
  <c r="J200" i="4"/>
  <c r="Q199" i="4"/>
  <c r="I199" i="4"/>
  <c r="P198" i="4"/>
  <c r="H198" i="4"/>
  <c r="O197" i="4"/>
  <c r="G197" i="4"/>
  <c r="N196" i="4"/>
  <c r="M195" i="4"/>
  <c r="T194" i="4"/>
  <c r="L194" i="4"/>
  <c r="S193" i="4"/>
  <c r="K193" i="4"/>
  <c r="R192" i="4"/>
  <c r="J192" i="4"/>
  <c r="Q191" i="4"/>
  <c r="I191" i="4"/>
  <c r="P190" i="4"/>
  <c r="H190" i="4"/>
  <c r="O189" i="4"/>
  <c r="P329" i="4"/>
  <c r="M326" i="4"/>
  <c r="R323" i="4"/>
  <c r="T317" i="4"/>
  <c r="G312" i="4"/>
  <c r="I306" i="4"/>
  <c r="J304" i="4"/>
  <c r="M302" i="4"/>
  <c r="S300" i="4"/>
  <c r="U300" i="4" s="1"/>
  <c r="T298" i="4"/>
  <c r="H297" i="4"/>
  <c r="N295" i="4"/>
  <c r="O293" i="4"/>
  <c r="R291" i="4"/>
  <c r="J288" i="4"/>
  <c r="M286" i="4"/>
  <c r="S284" i="4"/>
  <c r="U284" i="4" s="1"/>
  <c r="J283" i="4"/>
  <c r="R280" i="4"/>
  <c r="T279" i="4"/>
  <c r="S278" i="4"/>
  <c r="U278" i="4" s="1"/>
  <c r="H277" i="4"/>
  <c r="M276" i="4"/>
  <c r="P275" i="4"/>
  <c r="K274" i="4"/>
  <c r="R273" i="4"/>
  <c r="J273" i="4"/>
  <c r="Q272" i="4"/>
  <c r="I272" i="4"/>
  <c r="P271" i="4"/>
  <c r="H271" i="4"/>
  <c r="O270" i="4"/>
  <c r="G270" i="4"/>
  <c r="N269" i="4"/>
  <c r="M268" i="4"/>
  <c r="T267" i="4"/>
  <c r="L267" i="4"/>
  <c r="S266" i="4"/>
  <c r="K266" i="4"/>
  <c r="R265" i="4"/>
  <c r="J265" i="4"/>
  <c r="Q264" i="4"/>
  <c r="I264" i="4"/>
  <c r="P263" i="4"/>
  <c r="H263" i="4"/>
  <c r="O262" i="4"/>
  <c r="G262" i="4"/>
  <c r="N261" i="4"/>
  <c r="M260" i="4"/>
  <c r="T259" i="4"/>
  <c r="L259" i="4"/>
  <c r="S258" i="4"/>
  <c r="K258" i="4"/>
  <c r="R257" i="4"/>
  <c r="J257" i="4"/>
  <c r="Q256" i="4"/>
  <c r="I256" i="4"/>
  <c r="P255" i="4"/>
  <c r="H255" i="4"/>
  <c r="O254" i="4"/>
  <c r="G254" i="4"/>
  <c r="N253" i="4"/>
  <c r="M252" i="4"/>
  <c r="T251" i="4"/>
  <c r="L251" i="4"/>
  <c r="S250" i="4"/>
  <c r="U250" i="4" s="1"/>
  <c r="K250" i="4"/>
  <c r="R249" i="4"/>
  <c r="J249" i="4"/>
  <c r="Q248" i="4"/>
  <c r="I248" i="4"/>
  <c r="P247" i="4"/>
  <c r="H247" i="4"/>
  <c r="O246" i="4"/>
  <c r="G246" i="4"/>
  <c r="N245" i="4"/>
  <c r="M244" i="4"/>
  <c r="T243" i="4"/>
  <c r="L243" i="4"/>
  <c r="S242" i="4"/>
  <c r="K242" i="4"/>
  <c r="R241" i="4"/>
  <c r="J241" i="4"/>
  <c r="Q240" i="4"/>
  <c r="I240" i="4"/>
  <c r="P239" i="4"/>
  <c r="H239" i="4"/>
  <c r="O238" i="4"/>
  <c r="G238" i="4"/>
  <c r="N237" i="4"/>
  <c r="M236" i="4"/>
  <c r="T235" i="4"/>
  <c r="L235" i="4"/>
  <c r="S234" i="4"/>
  <c r="K234" i="4"/>
  <c r="R233" i="4"/>
  <c r="J233" i="4"/>
  <c r="Q232" i="4"/>
  <c r="I232" i="4"/>
  <c r="P231" i="4"/>
  <c r="H231" i="4"/>
  <c r="O230" i="4"/>
  <c r="G230" i="4"/>
  <c r="N229" i="4"/>
  <c r="M228" i="4"/>
  <c r="T227" i="4"/>
  <c r="L227" i="4"/>
  <c r="S226" i="4"/>
  <c r="K226" i="4"/>
  <c r="R225" i="4"/>
  <c r="J225" i="4"/>
  <c r="Q224" i="4"/>
  <c r="I224" i="4"/>
  <c r="P223" i="4"/>
  <c r="H223" i="4"/>
  <c r="O222" i="4"/>
  <c r="G222" i="4"/>
  <c r="N221" i="4"/>
  <c r="M220" i="4"/>
  <c r="T219" i="4"/>
  <c r="L219" i="4"/>
  <c r="S218" i="4"/>
  <c r="U218" i="4" s="1"/>
  <c r="K218" i="4"/>
  <c r="R217" i="4"/>
  <c r="J217" i="4"/>
  <c r="Q216" i="4"/>
  <c r="I216" i="4"/>
  <c r="P215" i="4"/>
  <c r="H215" i="4"/>
  <c r="O214" i="4"/>
  <c r="G214" i="4"/>
  <c r="N213" i="4"/>
  <c r="M212" i="4"/>
  <c r="T211" i="4"/>
  <c r="L211" i="4"/>
  <c r="S210" i="4"/>
  <c r="K210" i="4"/>
  <c r="R209" i="4"/>
  <c r="J209" i="4"/>
  <c r="Q208" i="4"/>
  <c r="I208" i="4"/>
  <c r="P207" i="4"/>
  <c r="H207" i="4"/>
  <c r="O206" i="4"/>
  <c r="G206" i="4"/>
  <c r="N205" i="4"/>
  <c r="M204" i="4"/>
  <c r="T203" i="4"/>
  <c r="L203" i="4"/>
  <c r="S202" i="4"/>
  <c r="K202" i="4"/>
  <c r="R201" i="4"/>
  <c r="J201" i="4"/>
  <c r="Q200" i="4"/>
  <c r="I200" i="4"/>
  <c r="P199" i="4"/>
  <c r="H199" i="4"/>
  <c r="O198" i="4"/>
  <c r="G198" i="4"/>
  <c r="N197" i="4"/>
  <c r="M196" i="4"/>
  <c r="T195" i="4"/>
  <c r="L195" i="4"/>
  <c r="S194" i="4"/>
  <c r="K194" i="4"/>
  <c r="R193" i="4"/>
  <c r="J193" i="4"/>
  <c r="Q192" i="4"/>
  <c r="I192" i="4"/>
  <c r="P191" i="4"/>
  <c r="H191" i="4"/>
  <c r="O190" i="4"/>
  <c r="G190" i="4"/>
  <c r="N189" i="4"/>
  <c r="M188" i="4"/>
  <c r="T187" i="4"/>
  <c r="L187" i="4"/>
  <c r="S186" i="4"/>
  <c r="K186" i="4"/>
  <c r="R185" i="4"/>
  <c r="J185" i="4"/>
  <c r="Q184" i="4"/>
  <c r="I184" i="4"/>
  <c r="P183" i="4"/>
  <c r="H183" i="4"/>
  <c r="O182" i="4"/>
  <c r="G182" i="4"/>
  <c r="N181" i="4"/>
  <c r="M180" i="4"/>
  <c r="T179" i="4"/>
  <c r="L179" i="4"/>
  <c r="S178" i="4"/>
  <c r="K178" i="4"/>
  <c r="R177" i="4"/>
  <c r="J177" i="4"/>
  <c r="Q176" i="4"/>
  <c r="I176" i="4"/>
  <c r="P175" i="4"/>
  <c r="H175" i="4"/>
  <c r="O174" i="4"/>
  <c r="G174" i="4"/>
  <c r="N173" i="4"/>
  <c r="H329" i="4"/>
  <c r="J323" i="4"/>
  <c r="O320" i="4"/>
  <c r="L317" i="4"/>
  <c r="Q314" i="4"/>
  <c r="S308" i="4"/>
  <c r="U308" i="4" s="1"/>
  <c r="G304" i="4"/>
  <c r="H302" i="4"/>
  <c r="N300" i="4"/>
  <c r="Q298" i="4"/>
  <c r="I295" i="4"/>
  <c r="L293" i="4"/>
  <c r="M291" i="4"/>
  <c r="S289" i="4"/>
  <c r="U289" i="4" s="1"/>
  <c r="G288" i="4"/>
  <c r="H286" i="4"/>
  <c r="N284" i="4"/>
  <c r="S281" i="4"/>
  <c r="U281" i="4" s="1"/>
  <c r="Q280" i="4"/>
  <c r="Q279" i="4"/>
  <c r="P278" i="4"/>
  <c r="T277" i="4"/>
  <c r="G277" i="4"/>
  <c r="K276" i="4"/>
  <c r="O275" i="4"/>
  <c r="T274" i="4"/>
  <c r="J274" i="4"/>
  <c r="Q273" i="4"/>
  <c r="I273" i="4"/>
  <c r="P272" i="4"/>
  <c r="H272" i="4"/>
  <c r="O271" i="4"/>
  <c r="G271" i="4"/>
  <c r="N270" i="4"/>
  <c r="M269" i="4"/>
  <c r="T268" i="4"/>
  <c r="L268" i="4"/>
  <c r="S267" i="4"/>
  <c r="K267" i="4"/>
  <c r="R266" i="4"/>
  <c r="J266" i="4"/>
  <c r="Q265" i="4"/>
  <c r="I265" i="4"/>
  <c r="P264" i="4"/>
  <c r="H264" i="4"/>
  <c r="O263" i="4"/>
  <c r="G263" i="4"/>
  <c r="N262" i="4"/>
  <c r="M261" i="4"/>
  <c r="T260" i="4"/>
  <c r="L260" i="4"/>
  <c r="S259" i="4"/>
  <c r="K259" i="4"/>
  <c r="R258" i="4"/>
  <c r="J258" i="4"/>
  <c r="Q257" i="4"/>
  <c r="I257" i="4"/>
  <c r="P256" i="4"/>
  <c r="H256" i="4"/>
  <c r="O255" i="4"/>
  <c r="G255" i="4"/>
  <c r="N254" i="4"/>
  <c r="M253" i="4"/>
  <c r="T252" i="4"/>
  <c r="L252" i="4"/>
  <c r="S251" i="4"/>
  <c r="U251" i="4" s="1"/>
  <c r="K251" i="4"/>
  <c r="R250" i="4"/>
  <c r="J250" i="4"/>
  <c r="Q249" i="4"/>
  <c r="I249" i="4"/>
  <c r="P248" i="4"/>
  <c r="H248" i="4"/>
  <c r="O247" i="4"/>
  <c r="G247" i="4"/>
  <c r="N246" i="4"/>
  <c r="M245" i="4"/>
  <c r="T244" i="4"/>
  <c r="L244" i="4"/>
  <c r="S243" i="4"/>
  <c r="U243" i="4" s="1"/>
  <c r="K243" i="4"/>
  <c r="R242" i="4"/>
  <c r="J242" i="4"/>
  <c r="Q241" i="4"/>
  <c r="I241" i="4"/>
  <c r="P240" i="4"/>
  <c r="H240" i="4"/>
  <c r="O239" i="4"/>
  <c r="G239" i="4"/>
  <c r="N238" i="4"/>
  <c r="M237" i="4"/>
  <c r="T236" i="4"/>
  <c r="L236" i="4"/>
  <c r="S235" i="4"/>
  <c r="K235" i="4"/>
  <c r="R234" i="4"/>
  <c r="J234" i="4"/>
  <c r="Q233" i="4"/>
  <c r="I233" i="4"/>
  <c r="P232" i="4"/>
  <c r="H232" i="4"/>
  <c r="O231" i="4"/>
  <c r="G231" i="4"/>
  <c r="N230" i="4"/>
  <c r="M229" i="4"/>
  <c r="T228" i="4"/>
  <c r="L228" i="4"/>
  <c r="S227" i="4"/>
  <c r="K227" i="4"/>
  <c r="R226" i="4"/>
  <c r="J226" i="4"/>
  <c r="Q225" i="4"/>
  <c r="I225" i="4"/>
  <c r="P224" i="4"/>
  <c r="H224" i="4"/>
  <c r="O223" i="4"/>
  <c r="G223" i="4"/>
  <c r="N222" i="4"/>
  <c r="M221" i="4"/>
  <c r="T220" i="4"/>
  <c r="L220" i="4"/>
  <c r="S219" i="4"/>
  <c r="U219" i="4" s="1"/>
  <c r="K219" i="4"/>
  <c r="R218" i="4"/>
  <c r="J218" i="4"/>
  <c r="Q217" i="4"/>
  <c r="I217" i="4"/>
  <c r="P216" i="4"/>
  <c r="H216" i="4"/>
  <c r="O215" i="4"/>
  <c r="G215" i="4"/>
  <c r="N214" i="4"/>
  <c r="M213" i="4"/>
  <c r="T212" i="4"/>
  <c r="L212" i="4"/>
  <c r="S211" i="4"/>
  <c r="U211" i="4" s="1"/>
  <c r="K211" i="4"/>
  <c r="R210" i="4"/>
  <c r="J210" i="4"/>
  <c r="Q209" i="4"/>
  <c r="I209" i="4"/>
  <c r="P208" i="4"/>
  <c r="H208" i="4"/>
  <c r="O207" i="4"/>
  <c r="G207" i="4"/>
  <c r="N206" i="4"/>
  <c r="M205" i="4"/>
  <c r="T204" i="4"/>
  <c r="L204" i="4"/>
  <c r="S203" i="4"/>
  <c r="K203" i="4"/>
  <c r="R202" i="4"/>
  <c r="J202" i="4"/>
  <c r="Q201" i="4"/>
  <c r="I201" i="4"/>
  <c r="P200" i="4"/>
  <c r="T325" i="4"/>
  <c r="G320" i="4"/>
  <c r="I314" i="4"/>
  <c r="N311" i="4"/>
  <c r="K308" i="4"/>
  <c r="P305" i="4"/>
  <c r="K300" i="4"/>
  <c r="L298" i="4"/>
  <c r="R296" i="4"/>
  <c r="G293" i="4"/>
  <c r="J291" i="4"/>
  <c r="P289" i="4"/>
  <c r="K284" i="4"/>
  <c r="T282" i="4"/>
  <c r="R281" i="4"/>
  <c r="O280" i="4"/>
  <c r="P279" i="4"/>
  <c r="O278" i="4"/>
  <c r="R277" i="4"/>
  <c r="I276" i="4"/>
  <c r="N275" i="4"/>
  <c r="S274" i="4"/>
  <c r="U274" i="4" s="1"/>
  <c r="I274" i="4"/>
  <c r="P273" i="4"/>
  <c r="H273" i="4"/>
  <c r="O272" i="4"/>
  <c r="G272" i="4"/>
  <c r="N271" i="4"/>
  <c r="M270" i="4"/>
  <c r="T269" i="4"/>
  <c r="L269" i="4"/>
  <c r="S268" i="4"/>
  <c r="U268" i="4" s="1"/>
  <c r="K268" i="4"/>
  <c r="R267" i="4"/>
  <c r="J267" i="4"/>
  <c r="Q266" i="4"/>
  <c r="I266" i="4"/>
  <c r="P265" i="4"/>
  <c r="H265" i="4"/>
  <c r="O264" i="4"/>
  <c r="G264" i="4"/>
  <c r="N263" i="4"/>
  <c r="M262" i="4"/>
  <c r="T261" i="4"/>
  <c r="L261" i="4"/>
  <c r="S260" i="4"/>
  <c r="U260" i="4" s="1"/>
  <c r="K260" i="4"/>
  <c r="R259" i="4"/>
  <c r="J259" i="4"/>
  <c r="Q258" i="4"/>
  <c r="I258" i="4"/>
  <c r="P257" i="4"/>
  <c r="H257" i="4"/>
  <c r="O256" i="4"/>
  <c r="G256" i="4"/>
  <c r="N255" i="4"/>
  <c r="M254" i="4"/>
  <c r="T253" i="4"/>
  <c r="L253" i="4"/>
  <c r="S252" i="4"/>
  <c r="U252" i="4" s="1"/>
  <c r="K252" i="4"/>
  <c r="R251" i="4"/>
  <c r="J251" i="4"/>
  <c r="Q250" i="4"/>
  <c r="I250" i="4"/>
  <c r="P249" i="4"/>
  <c r="H249" i="4"/>
  <c r="O248" i="4"/>
  <c r="G248" i="4"/>
  <c r="N247" i="4"/>
  <c r="M246" i="4"/>
  <c r="T245" i="4"/>
  <c r="L245" i="4"/>
  <c r="S244" i="4"/>
  <c r="U244" i="4" s="1"/>
  <c r="K244" i="4"/>
  <c r="R243" i="4"/>
  <c r="J243" i="4"/>
  <c r="Q242" i="4"/>
  <c r="I242" i="4"/>
  <c r="P241" i="4"/>
  <c r="H241" i="4"/>
  <c r="O240" i="4"/>
  <c r="G240" i="4"/>
  <c r="N239" i="4"/>
  <c r="M238" i="4"/>
  <c r="T237" i="4"/>
  <c r="L237" i="4"/>
  <c r="S236" i="4"/>
  <c r="U236" i="4" s="1"/>
  <c r="K236" i="4"/>
  <c r="R235" i="4"/>
  <c r="J235" i="4"/>
  <c r="Q234" i="4"/>
  <c r="I234" i="4"/>
  <c r="P233" i="4"/>
  <c r="H233" i="4"/>
  <c r="O232" i="4"/>
  <c r="G232" i="4"/>
  <c r="N231" i="4"/>
  <c r="M230" i="4"/>
  <c r="T229" i="4"/>
  <c r="L229" i="4"/>
  <c r="S228" i="4"/>
  <c r="K228" i="4"/>
  <c r="R227" i="4"/>
  <c r="J227" i="4"/>
  <c r="Q226" i="4"/>
  <c r="I226" i="4"/>
  <c r="P225" i="4"/>
  <c r="H225" i="4"/>
  <c r="O224" i="4"/>
  <c r="G224" i="4"/>
  <c r="N223" i="4"/>
  <c r="M222" i="4"/>
  <c r="T221" i="4"/>
  <c r="L221" i="4"/>
  <c r="S220" i="4"/>
  <c r="U220" i="4" s="1"/>
  <c r="K220" i="4"/>
  <c r="R219" i="4"/>
  <c r="J219" i="4"/>
  <c r="Q218" i="4"/>
  <c r="I218" i="4"/>
  <c r="P217" i="4"/>
  <c r="H217" i="4"/>
  <c r="O216" i="4"/>
  <c r="G216" i="4"/>
  <c r="N215" i="4"/>
  <c r="M214" i="4"/>
  <c r="T213" i="4"/>
  <c r="L213" i="4"/>
  <c r="S212" i="4"/>
  <c r="U212" i="4" s="1"/>
  <c r="K212" i="4"/>
  <c r="R211" i="4"/>
  <c r="J211" i="4"/>
  <c r="Q210" i="4"/>
  <c r="I210" i="4"/>
  <c r="P209" i="4"/>
  <c r="O328" i="4"/>
  <c r="L325" i="4"/>
  <c r="Q322" i="4"/>
  <c r="S316" i="4"/>
  <c r="U316" i="4" s="1"/>
  <c r="K305" i="4"/>
  <c r="Q303" i="4"/>
  <c r="T301" i="4"/>
  <c r="I298" i="4"/>
  <c r="O296" i="4"/>
  <c r="P294" i="4"/>
  <c r="K289" i="4"/>
  <c r="Q287" i="4"/>
  <c r="T285" i="4"/>
  <c r="S282" i="4"/>
  <c r="U282" i="4" s="1"/>
  <c r="P281" i="4"/>
  <c r="M280" i="4"/>
  <c r="N279" i="4"/>
  <c r="M278" i="4"/>
  <c r="P277" i="4"/>
  <c r="S276" i="4"/>
  <c r="U276" i="4" s="1"/>
  <c r="H276" i="4"/>
  <c r="M275" i="4"/>
  <c r="Q274" i="4"/>
  <c r="H274" i="4"/>
  <c r="O273" i="4"/>
  <c r="G273" i="4"/>
  <c r="N272" i="4"/>
  <c r="M271" i="4"/>
  <c r="T270" i="4"/>
  <c r="L270" i="4"/>
  <c r="S269" i="4"/>
  <c r="K269" i="4"/>
  <c r="R268" i="4"/>
  <c r="J268" i="4"/>
  <c r="Q267" i="4"/>
  <c r="I267" i="4"/>
  <c r="P266" i="4"/>
  <c r="H266" i="4"/>
  <c r="O265" i="4"/>
  <c r="G265" i="4"/>
  <c r="N264" i="4"/>
  <c r="M263" i="4"/>
  <c r="T262" i="4"/>
  <c r="L262" i="4"/>
  <c r="S261" i="4"/>
  <c r="K261" i="4"/>
  <c r="R260" i="4"/>
  <c r="J260" i="4"/>
  <c r="Q259" i="4"/>
  <c r="I259" i="4"/>
  <c r="P258" i="4"/>
  <c r="H258" i="4"/>
  <c r="O257" i="4"/>
  <c r="G257" i="4"/>
  <c r="N256" i="4"/>
  <c r="M255" i="4"/>
  <c r="T254" i="4"/>
  <c r="L254" i="4"/>
  <c r="S253" i="4"/>
  <c r="K253" i="4"/>
  <c r="R252" i="4"/>
  <c r="J252" i="4"/>
  <c r="Q251" i="4"/>
  <c r="I251" i="4"/>
  <c r="P250" i="4"/>
  <c r="H250" i="4"/>
  <c r="O249" i="4"/>
  <c r="G249" i="4"/>
  <c r="N248" i="4"/>
  <c r="M247" i="4"/>
  <c r="T246" i="4"/>
  <c r="L246" i="4"/>
  <c r="S245" i="4"/>
  <c r="K245" i="4"/>
  <c r="R244" i="4"/>
  <c r="J244" i="4"/>
  <c r="Q243" i="4"/>
  <c r="I243" i="4"/>
  <c r="P242" i="4"/>
  <c r="H242" i="4"/>
  <c r="O241" i="4"/>
  <c r="G241" i="4"/>
  <c r="N240" i="4"/>
  <c r="M239" i="4"/>
  <c r="T238" i="4"/>
  <c r="L238" i="4"/>
  <c r="S237" i="4"/>
  <c r="K237" i="4"/>
  <c r="R236" i="4"/>
  <c r="J236" i="4"/>
  <c r="Q235" i="4"/>
  <c r="I235" i="4"/>
  <c r="P234" i="4"/>
  <c r="H234" i="4"/>
  <c r="O233" i="4"/>
  <c r="G233" i="4"/>
  <c r="N232" i="4"/>
  <c r="M231" i="4"/>
  <c r="T230" i="4"/>
  <c r="L230" i="4"/>
  <c r="S229" i="4"/>
  <c r="K229" i="4"/>
  <c r="R228" i="4"/>
  <c r="J228" i="4"/>
  <c r="Q227" i="4"/>
  <c r="I227" i="4"/>
  <c r="P226" i="4"/>
  <c r="H226" i="4"/>
  <c r="O225" i="4"/>
  <c r="G225" i="4"/>
  <c r="N224" i="4"/>
  <c r="M223" i="4"/>
  <c r="T222" i="4"/>
  <c r="L222" i="4"/>
  <c r="S221" i="4"/>
  <c r="K221" i="4"/>
  <c r="R220" i="4"/>
  <c r="J220" i="4"/>
  <c r="Q219" i="4"/>
  <c r="I219" i="4"/>
  <c r="P218" i="4"/>
  <c r="H218" i="4"/>
  <c r="O217" i="4"/>
  <c r="G217" i="4"/>
  <c r="N216" i="4"/>
  <c r="M215" i="4"/>
  <c r="T214" i="4"/>
  <c r="L214" i="4"/>
  <c r="S213" i="4"/>
  <c r="K213" i="4"/>
  <c r="R212" i="4"/>
  <c r="J212" i="4"/>
  <c r="Q211" i="4"/>
  <c r="I211" i="4"/>
  <c r="P210" i="4"/>
  <c r="H210" i="4"/>
  <c r="O209" i="4"/>
  <c r="G209" i="4"/>
  <c r="N208" i="4"/>
  <c r="M207" i="4"/>
  <c r="T206" i="4"/>
  <c r="L206" i="4"/>
  <c r="S205" i="4"/>
  <c r="K205" i="4"/>
  <c r="R204" i="4"/>
  <c r="J204" i="4"/>
  <c r="Q203" i="4"/>
  <c r="I203" i="4"/>
  <c r="P202" i="4"/>
  <c r="H202" i="4"/>
  <c r="O201" i="4"/>
  <c r="G201" i="4"/>
  <c r="N200" i="4"/>
  <c r="M199" i="4"/>
  <c r="T198" i="4"/>
  <c r="L198" i="4"/>
  <c r="S197" i="4"/>
  <c r="K197" i="4"/>
  <c r="R196" i="4"/>
  <c r="J196" i="4"/>
  <c r="Q195" i="4"/>
  <c r="I195" i="4"/>
  <c r="P194" i="4"/>
  <c r="H194" i="4"/>
  <c r="O193" i="4"/>
  <c r="G193" i="4"/>
  <c r="N192" i="4"/>
  <c r="M191" i="4"/>
  <c r="T190" i="4"/>
  <c r="L190" i="4"/>
  <c r="S189" i="4"/>
  <c r="K189" i="4"/>
  <c r="R188" i="4"/>
  <c r="J188" i="4"/>
  <c r="Q187" i="4"/>
  <c r="I187" i="4"/>
  <c r="P186" i="4"/>
  <c r="H186" i="4"/>
  <c r="O185" i="4"/>
  <c r="G185" i="4"/>
  <c r="N184" i="4"/>
  <c r="M183" i="4"/>
  <c r="T182" i="4"/>
  <c r="L182" i="4"/>
  <c r="S181" i="4"/>
  <c r="K181" i="4"/>
  <c r="R180" i="4"/>
  <c r="G328" i="4"/>
  <c r="I322" i="4"/>
  <c r="N319" i="4"/>
  <c r="K316" i="4"/>
  <c r="P313" i="4"/>
  <c r="M310" i="4"/>
  <c r="R307" i="4"/>
  <c r="H305" i="4"/>
  <c r="N303" i="4"/>
  <c r="O301" i="4"/>
  <c r="R299" i="4"/>
  <c r="J296" i="4"/>
  <c r="M294" i="4"/>
  <c r="S292" i="4"/>
  <c r="U292" i="4" s="1"/>
  <c r="T290" i="4"/>
  <c r="H289" i="4"/>
  <c r="N287" i="4"/>
  <c r="O285" i="4"/>
  <c r="T283" i="4"/>
  <c r="Q282" i="4"/>
  <c r="K281" i="4"/>
  <c r="J280" i="4"/>
  <c r="L279" i="4"/>
  <c r="K278" i="4"/>
  <c r="O277" i="4"/>
  <c r="Q276" i="4"/>
  <c r="G276" i="4"/>
  <c r="L275" i="4"/>
  <c r="O274" i="4"/>
  <c r="G274" i="4"/>
  <c r="N273" i="4"/>
  <c r="M272" i="4"/>
  <c r="T271" i="4"/>
  <c r="L271" i="4"/>
  <c r="S270" i="4"/>
  <c r="U270" i="4" s="1"/>
  <c r="K270" i="4"/>
  <c r="R269" i="4"/>
  <c r="J269" i="4"/>
  <c r="Q268" i="4"/>
  <c r="I268" i="4"/>
  <c r="P267" i="4"/>
  <c r="H267" i="4"/>
  <c r="O266" i="4"/>
  <c r="G266" i="4"/>
  <c r="N265" i="4"/>
  <c r="M264" i="4"/>
  <c r="T263" i="4"/>
  <c r="L263" i="4"/>
  <c r="S262" i="4"/>
  <c r="K262" i="4"/>
  <c r="R261" i="4"/>
  <c r="J261" i="4"/>
  <c r="Q260" i="4"/>
  <c r="I260" i="4"/>
  <c r="P259" i="4"/>
  <c r="H259" i="4"/>
  <c r="O258" i="4"/>
  <c r="G258" i="4"/>
  <c r="N257" i="4"/>
  <c r="M256" i="4"/>
  <c r="T255" i="4"/>
  <c r="L255" i="4"/>
  <c r="S254" i="4"/>
  <c r="K254" i="4"/>
  <c r="R253" i="4"/>
  <c r="J253" i="4"/>
  <c r="Q252" i="4"/>
  <c r="I252" i="4"/>
  <c r="P251" i="4"/>
  <c r="H251" i="4"/>
  <c r="O250" i="4"/>
  <c r="G250" i="4"/>
  <c r="N249" i="4"/>
  <c r="M248" i="4"/>
  <c r="T247" i="4"/>
  <c r="L247" i="4"/>
  <c r="S246" i="4"/>
  <c r="K246" i="4"/>
  <c r="R245" i="4"/>
  <c r="J245" i="4"/>
  <c r="Q244" i="4"/>
  <c r="I244" i="4"/>
  <c r="P243" i="4"/>
  <c r="H243" i="4"/>
  <c r="O242" i="4"/>
  <c r="G242" i="4"/>
  <c r="N241" i="4"/>
  <c r="M240" i="4"/>
  <c r="T239" i="4"/>
  <c r="L239" i="4"/>
  <c r="S238" i="4"/>
  <c r="U238" i="4" s="1"/>
  <c r="K238" i="4"/>
  <c r="R237" i="4"/>
  <c r="J237" i="4"/>
  <c r="Q236" i="4"/>
  <c r="I236" i="4"/>
  <c r="P235" i="4"/>
  <c r="H235" i="4"/>
  <c r="O234" i="4"/>
  <c r="G234" i="4"/>
  <c r="N233" i="4"/>
  <c r="M232" i="4"/>
  <c r="T231" i="4"/>
  <c r="L231" i="4"/>
  <c r="S230" i="4"/>
  <c r="K230" i="4"/>
  <c r="R229" i="4"/>
  <c r="J229" i="4"/>
  <c r="Q228" i="4"/>
  <c r="I228" i="4"/>
  <c r="P227" i="4"/>
  <c r="H227" i="4"/>
  <c r="O226" i="4"/>
  <c r="G226" i="4"/>
  <c r="N225" i="4"/>
  <c r="M224" i="4"/>
  <c r="T223" i="4"/>
  <c r="L223" i="4"/>
  <c r="S222" i="4"/>
  <c r="K222" i="4"/>
  <c r="R221" i="4"/>
  <c r="J221" i="4"/>
  <c r="Q220" i="4"/>
  <c r="I220" i="4"/>
  <c r="P219" i="4"/>
  <c r="H219" i="4"/>
  <c r="O218" i="4"/>
  <c r="G218" i="4"/>
  <c r="N217" i="4"/>
  <c r="M216" i="4"/>
  <c r="T215" i="4"/>
  <c r="L215" i="4"/>
  <c r="S214" i="4"/>
  <c r="K214" i="4"/>
  <c r="R213" i="4"/>
  <c r="J213" i="4"/>
  <c r="Q212" i="4"/>
  <c r="I212" i="4"/>
  <c r="P211" i="4"/>
  <c r="H211" i="4"/>
  <c r="O210" i="4"/>
  <c r="G210" i="4"/>
  <c r="N209" i="4"/>
  <c r="M208" i="4"/>
  <c r="T207" i="4"/>
  <c r="L207" i="4"/>
  <c r="S206" i="4"/>
  <c r="U206" i="4" s="1"/>
  <c r="K206" i="4"/>
  <c r="R205" i="4"/>
  <c r="J205" i="4"/>
  <c r="Q204" i="4"/>
  <c r="I204" i="4"/>
  <c r="P203" i="4"/>
  <c r="H203" i="4"/>
  <c r="O202" i="4"/>
  <c r="G202" i="4"/>
  <c r="N201" i="4"/>
  <c r="M200" i="4"/>
  <c r="T199" i="4"/>
  <c r="L199" i="4"/>
  <c r="S198" i="4"/>
  <c r="K198" i="4"/>
  <c r="R197" i="4"/>
  <c r="J197" i="4"/>
  <c r="Q196" i="4"/>
  <c r="I196" i="4"/>
  <c r="P195" i="4"/>
  <c r="H195" i="4"/>
  <c r="O194" i="4"/>
  <c r="G194" i="4"/>
  <c r="N193" i="4"/>
  <c r="M192" i="4"/>
  <c r="T191" i="4"/>
  <c r="L191" i="4"/>
  <c r="S190" i="4"/>
  <c r="K190" i="4"/>
  <c r="R189" i="4"/>
  <c r="J189" i="4"/>
  <c r="Q188" i="4"/>
  <c r="I188" i="4"/>
  <c r="P187" i="4"/>
  <c r="H187" i="4"/>
  <c r="O186" i="4"/>
  <c r="G186" i="4"/>
  <c r="N185" i="4"/>
  <c r="M184" i="4"/>
  <c r="T183" i="4"/>
  <c r="L183" i="4"/>
  <c r="S182" i="4"/>
  <c r="K182" i="4"/>
  <c r="R181" i="4"/>
  <c r="J181" i="4"/>
  <c r="Q180" i="4"/>
  <c r="I180" i="4"/>
  <c r="P179" i="4"/>
  <c r="H179" i="4"/>
  <c r="O178" i="4"/>
  <c r="G178" i="4"/>
  <c r="N177" i="4"/>
  <c r="M176" i="4"/>
  <c r="T175" i="4"/>
  <c r="L175" i="4"/>
  <c r="S174" i="4"/>
  <c r="K174" i="4"/>
  <c r="R173" i="4"/>
  <c r="J173" i="4"/>
  <c r="N327" i="4"/>
  <c r="K324" i="4"/>
  <c r="P321" i="4"/>
  <c r="M318" i="4"/>
  <c r="R315" i="4"/>
  <c r="T309" i="4"/>
  <c r="R304" i="4"/>
  <c r="G301" i="4"/>
  <c r="J299" i="4"/>
  <c r="P297" i="4"/>
  <c r="K292" i="4"/>
  <c r="L290" i="4"/>
  <c r="R288" i="4"/>
  <c r="G285" i="4"/>
  <c r="M283" i="4"/>
  <c r="K282" i="4"/>
  <c r="H281" i="4"/>
  <c r="G280" i="4"/>
  <c r="H279" i="4"/>
  <c r="H278" i="4"/>
  <c r="L277" i="4"/>
  <c r="O276" i="4"/>
  <c r="T275" i="4"/>
  <c r="H275" i="4"/>
  <c r="M274" i="4"/>
  <c r="T273" i="4"/>
  <c r="L273" i="4"/>
  <c r="S272" i="4"/>
  <c r="K272" i="4"/>
  <c r="R271" i="4"/>
  <c r="J271" i="4"/>
  <c r="Q270" i="4"/>
  <c r="I270" i="4"/>
  <c r="P269" i="4"/>
  <c r="H269" i="4"/>
  <c r="O268" i="4"/>
  <c r="G268" i="4"/>
  <c r="N267" i="4"/>
  <c r="M266" i="4"/>
  <c r="T265" i="4"/>
  <c r="L265" i="4"/>
  <c r="S264" i="4"/>
  <c r="K264" i="4"/>
  <c r="R263" i="4"/>
  <c r="J263" i="4"/>
  <c r="Q262" i="4"/>
  <c r="I262" i="4"/>
  <c r="P261" i="4"/>
  <c r="H261" i="4"/>
  <c r="O260" i="4"/>
  <c r="G260" i="4"/>
  <c r="N259" i="4"/>
  <c r="M258" i="4"/>
  <c r="T257" i="4"/>
  <c r="L257" i="4"/>
  <c r="S256" i="4"/>
  <c r="K256" i="4"/>
  <c r="R255" i="4"/>
  <c r="J255" i="4"/>
  <c r="Q254" i="4"/>
  <c r="I254" i="4"/>
  <c r="P253" i="4"/>
  <c r="H253" i="4"/>
  <c r="O252" i="4"/>
  <c r="G252" i="4"/>
  <c r="N251" i="4"/>
  <c r="M250" i="4"/>
  <c r="T249" i="4"/>
  <c r="L249" i="4"/>
  <c r="S248" i="4"/>
  <c r="K248" i="4"/>
  <c r="R247" i="4"/>
  <c r="J247" i="4"/>
  <c r="Q246" i="4"/>
  <c r="I246" i="4"/>
  <c r="P245" i="4"/>
  <c r="H245" i="4"/>
  <c r="O244" i="4"/>
  <c r="G244" i="4"/>
  <c r="N243" i="4"/>
  <c r="M242" i="4"/>
  <c r="T241" i="4"/>
  <c r="L241" i="4"/>
  <c r="S240" i="4"/>
  <c r="K240" i="4"/>
  <c r="R239" i="4"/>
  <c r="J239" i="4"/>
  <c r="Q238" i="4"/>
  <c r="I238" i="4"/>
  <c r="P237" i="4"/>
  <c r="H237" i="4"/>
  <c r="O236" i="4"/>
  <c r="G236" i="4"/>
  <c r="N235" i="4"/>
  <c r="M234" i="4"/>
  <c r="T233" i="4"/>
  <c r="L233" i="4"/>
  <c r="S232" i="4"/>
  <c r="K232" i="4"/>
  <c r="R231" i="4"/>
  <c r="J231" i="4"/>
  <c r="Q230" i="4"/>
  <c r="I230" i="4"/>
  <c r="P229" i="4"/>
  <c r="H229" i="4"/>
  <c r="O228" i="4"/>
  <c r="G228" i="4"/>
  <c r="N227" i="4"/>
  <c r="M226" i="4"/>
  <c r="T225" i="4"/>
  <c r="L225" i="4"/>
  <c r="S224" i="4"/>
  <c r="K224" i="4"/>
  <c r="R223" i="4"/>
  <c r="J223" i="4"/>
  <c r="Q222" i="4"/>
  <c r="I222" i="4"/>
  <c r="P221" i="4"/>
  <c r="H221" i="4"/>
  <c r="O220" i="4"/>
  <c r="G220" i="4"/>
  <c r="N219" i="4"/>
  <c r="M218" i="4"/>
  <c r="T217" i="4"/>
  <c r="L217" i="4"/>
  <c r="S216" i="4"/>
  <c r="K216" i="4"/>
  <c r="R215" i="4"/>
  <c r="J215" i="4"/>
  <c r="Q214" i="4"/>
  <c r="I214" i="4"/>
  <c r="P213" i="4"/>
  <c r="H213" i="4"/>
  <c r="O212" i="4"/>
  <c r="G212" i="4"/>
  <c r="N211" i="4"/>
  <c r="M210" i="4"/>
  <c r="T209" i="4"/>
  <c r="L209" i="4"/>
  <c r="S208" i="4"/>
  <c r="K208" i="4"/>
  <c r="R207" i="4"/>
  <c r="J207" i="4"/>
  <c r="Q206" i="4"/>
  <c r="I206" i="4"/>
  <c r="P205" i="4"/>
  <c r="H205" i="4"/>
  <c r="O204" i="4"/>
  <c r="G204" i="4"/>
  <c r="N203" i="4"/>
  <c r="M202" i="4"/>
  <c r="T201" i="4"/>
  <c r="L201" i="4"/>
  <c r="S200" i="4"/>
  <c r="K200" i="4"/>
  <c r="R199" i="4"/>
  <c r="J199" i="4"/>
  <c r="Q198" i="4"/>
  <c r="I198" i="4"/>
  <c r="P197" i="4"/>
  <c r="H197" i="4"/>
  <c r="O196" i="4"/>
  <c r="G196" i="4"/>
  <c r="N195" i="4"/>
  <c r="M194" i="4"/>
  <c r="T193" i="4"/>
  <c r="L193" i="4"/>
  <c r="S192" i="4"/>
  <c r="K192" i="4"/>
  <c r="R191" i="4"/>
  <c r="J191" i="4"/>
  <c r="Q190" i="4"/>
  <c r="I190" i="4"/>
  <c r="P189" i="4"/>
  <c r="H189" i="4"/>
  <c r="O188" i="4"/>
  <c r="G188" i="4"/>
  <c r="N187" i="4"/>
  <c r="M186" i="4"/>
  <c r="T185" i="4"/>
  <c r="L185" i="4"/>
  <c r="S184" i="4"/>
  <c r="K184" i="4"/>
  <c r="R183" i="4"/>
  <c r="J183" i="4"/>
  <c r="Q182" i="4"/>
  <c r="I182" i="4"/>
  <c r="P181" i="4"/>
  <c r="H181" i="4"/>
  <c r="O180" i="4"/>
  <c r="G180" i="4"/>
  <c r="N179" i="4"/>
  <c r="M178" i="4"/>
  <c r="T177" i="4"/>
  <c r="L177" i="4"/>
  <c r="S176" i="4"/>
  <c r="K176" i="4"/>
  <c r="R175" i="4"/>
  <c r="J175" i="4"/>
  <c r="Q174" i="4"/>
  <c r="I174" i="4"/>
  <c r="P173" i="4"/>
  <c r="H173" i="4"/>
  <c r="O172" i="4"/>
  <c r="G172" i="4"/>
  <c r="N171" i="4"/>
  <c r="J281" i="4"/>
  <c r="N277" i="4"/>
  <c r="M273" i="4"/>
  <c r="R270" i="4"/>
  <c r="T264" i="4"/>
  <c r="G259" i="4"/>
  <c r="I253" i="4"/>
  <c r="N250" i="4"/>
  <c r="K247" i="4"/>
  <c r="P244" i="4"/>
  <c r="M241" i="4"/>
  <c r="R238" i="4"/>
  <c r="T232" i="4"/>
  <c r="G227" i="4"/>
  <c r="I221" i="4"/>
  <c r="N218" i="4"/>
  <c r="K215" i="4"/>
  <c r="P212" i="4"/>
  <c r="M209" i="4"/>
  <c r="S207" i="4"/>
  <c r="U207" i="4" s="1"/>
  <c r="T205" i="4"/>
  <c r="H204" i="4"/>
  <c r="N202" i="4"/>
  <c r="O200" i="4"/>
  <c r="K199" i="4"/>
  <c r="T197" i="4"/>
  <c r="P196" i="4"/>
  <c r="K195" i="4"/>
  <c r="I194" i="4"/>
  <c r="T192" i="4"/>
  <c r="O191" i="4"/>
  <c r="J190" i="4"/>
  <c r="G184" i="4"/>
  <c r="G183" i="4"/>
  <c r="H180" i="4"/>
  <c r="J179" i="4"/>
  <c r="N178" i="4"/>
  <c r="P177" i="4"/>
  <c r="T176" i="4"/>
  <c r="G176" i="4"/>
  <c r="I175" i="4"/>
  <c r="L174" i="4"/>
  <c r="M173" i="4"/>
  <c r="R172" i="4"/>
  <c r="I172" i="4"/>
  <c r="O171" i="4"/>
  <c r="M170" i="4"/>
  <c r="T169" i="4"/>
  <c r="L169" i="4"/>
  <c r="S168" i="4"/>
  <c r="K168" i="4"/>
  <c r="R167" i="4"/>
  <c r="J167" i="4"/>
  <c r="Q166" i="4"/>
  <c r="I166" i="4"/>
  <c r="P165" i="4"/>
  <c r="H165" i="4"/>
  <c r="O164" i="4"/>
  <c r="G164" i="4"/>
  <c r="N163" i="4"/>
  <c r="M162" i="4"/>
  <c r="T161" i="4"/>
  <c r="L161" i="4"/>
  <c r="S160" i="4"/>
  <c r="K160" i="4"/>
  <c r="R159" i="4"/>
  <c r="J159" i="4"/>
  <c r="Q158" i="4"/>
  <c r="I158" i="4"/>
  <c r="P157" i="4"/>
  <c r="H157" i="4"/>
  <c r="O156" i="4"/>
  <c r="G156" i="4"/>
  <c r="N155" i="4"/>
  <c r="M154" i="4"/>
  <c r="T153" i="4"/>
  <c r="L153" i="4"/>
  <c r="S152" i="4"/>
  <c r="K152" i="4"/>
  <c r="R151" i="4"/>
  <c r="J151" i="4"/>
  <c r="Q150" i="4"/>
  <c r="I150" i="4"/>
  <c r="P149" i="4"/>
  <c r="H149" i="4"/>
  <c r="O148" i="4"/>
  <c r="G148" i="4"/>
  <c r="N147" i="4"/>
  <c r="M146" i="4"/>
  <c r="T145" i="4"/>
  <c r="L145" i="4"/>
  <c r="S144" i="4"/>
  <c r="K144" i="4"/>
  <c r="R143" i="4"/>
  <c r="J143" i="4"/>
  <c r="Q142" i="4"/>
  <c r="I142" i="4"/>
  <c r="P141" i="4"/>
  <c r="H141" i="4"/>
  <c r="O140" i="4"/>
  <c r="G140" i="4"/>
  <c r="N139" i="4"/>
  <c r="M138" i="4"/>
  <c r="T137" i="4"/>
  <c r="L137" i="4"/>
  <c r="S136" i="4"/>
  <c r="K136" i="4"/>
  <c r="R135" i="4"/>
  <c r="J135" i="4"/>
  <c r="Q134" i="4"/>
  <c r="I134" i="4"/>
  <c r="P133" i="4"/>
  <c r="H133" i="4"/>
  <c r="O132" i="4"/>
  <c r="G132" i="4"/>
  <c r="N131" i="4"/>
  <c r="M130" i="4"/>
  <c r="T129" i="4"/>
  <c r="L129" i="4"/>
  <c r="S128" i="4"/>
  <c r="K128" i="4"/>
  <c r="R127" i="4"/>
  <c r="J127" i="4"/>
  <c r="Q126" i="4"/>
  <c r="I126" i="4"/>
  <c r="P125" i="4"/>
  <c r="H125" i="4"/>
  <c r="O124" i="4"/>
  <c r="G124" i="4"/>
  <c r="N123" i="4"/>
  <c r="M122" i="4"/>
  <c r="T121" i="4"/>
  <c r="L121" i="4"/>
  <c r="S120" i="4"/>
  <c r="K120" i="4"/>
  <c r="R119" i="4"/>
  <c r="J119" i="4"/>
  <c r="Q118" i="4"/>
  <c r="I118" i="4"/>
  <c r="P117" i="4"/>
  <c r="H117" i="4"/>
  <c r="O116" i="4"/>
  <c r="G116" i="4"/>
  <c r="N115" i="4"/>
  <c r="M114" i="4"/>
  <c r="T113" i="4"/>
  <c r="L113" i="4"/>
  <c r="S112" i="4"/>
  <c r="K112" i="4"/>
  <c r="R111" i="4"/>
  <c r="J111" i="4"/>
  <c r="Q110" i="4"/>
  <c r="I110" i="4"/>
  <c r="P109" i="4"/>
  <c r="H109" i="4"/>
  <c r="O108" i="4"/>
  <c r="G108" i="4"/>
  <c r="N107" i="4"/>
  <c r="M106" i="4"/>
  <c r="T105" i="4"/>
  <c r="L105" i="4"/>
  <c r="S104" i="4"/>
  <c r="K104" i="4"/>
  <c r="R103" i="4"/>
  <c r="J103" i="4"/>
  <c r="Q102" i="4"/>
  <c r="I102" i="4"/>
  <c r="P101" i="4"/>
  <c r="H101" i="4"/>
  <c r="O100" i="4"/>
  <c r="G100" i="4"/>
  <c r="N99" i="4"/>
  <c r="M98" i="4"/>
  <c r="T97" i="4"/>
  <c r="L97" i="4"/>
  <c r="T96" i="4"/>
  <c r="L96" i="4"/>
  <c r="S95" i="4"/>
  <c r="K95" i="4"/>
  <c r="R94" i="4"/>
  <c r="J94" i="4"/>
  <c r="Q93" i="4"/>
  <c r="I93" i="4"/>
  <c r="P92" i="4"/>
  <c r="H92" i="4"/>
  <c r="O91" i="4"/>
  <c r="G91" i="4"/>
  <c r="N90" i="4"/>
  <c r="M89" i="4"/>
  <c r="T88" i="4"/>
  <c r="L88" i="4"/>
  <c r="S87" i="4"/>
  <c r="K87" i="4"/>
  <c r="R86" i="4"/>
  <c r="J86" i="4"/>
  <c r="Q85" i="4"/>
  <c r="I85" i="4"/>
  <c r="P84" i="4"/>
  <c r="H84" i="4"/>
  <c r="O83" i="4"/>
  <c r="G83" i="4"/>
  <c r="N82" i="4"/>
  <c r="M81" i="4"/>
  <c r="T80" i="4"/>
  <c r="L80" i="4"/>
  <c r="S79" i="4"/>
  <c r="K79" i="4"/>
  <c r="R78" i="4"/>
  <c r="J78" i="4"/>
  <c r="Q77" i="4"/>
  <c r="I77" i="4"/>
  <c r="P76" i="4"/>
  <c r="H76" i="4"/>
  <c r="O75" i="4"/>
  <c r="G75" i="4"/>
  <c r="N74" i="4"/>
  <c r="M73" i="4"/>
  <c r="T72" i="4"/>
  <c r="L72" i="4"/>
  <c r="S71" i="4"/>
  <c r="K71" i="4"/>
  <c r="R70" i="4"/>
  <c r="J70" i="4"/>
  <c r="Q69" i="4"/>
  <c r="I69" i="4"/>
  <c r="P68" i="4"/>
  <c r="H68" i="4"/>
  <c r="O67" i="4"/>
  <c r="G67" i="4"/>
  <c r="N66" i="4"/>
  <c r="M65" i="4"/>
  <c r="M64" i="4"/>
  <c r="T63" i="4"/>
  <c r="L63" i="4"/>
  <c r="S62" i="4"/>
  <c r="K62" i="4"/>
  <c r="R61" i="4"/>
  <c r="J61" i="4"/>
  <c r="Q60" i="4"/>
  <c r="I60" i="4"/>
  <c r="P59" i="4"/>
  <c r="H59" i="4"/>
  <c r="O58" i="4"/>
  <c r="G58" i="4"/>
  <c r="N57" i="4"/>
  <c r="M56" i="4"/>
  <c r="M55" i="4"/>
  <c r="T54" i="4"/>
  <c r="L54" i="4"/>
  <c r="S53" i="4"/>
  <c r="K53" i="4"/>
  <c r="R52" i="4"/>
  <c r="J52" i="4"/>
  <c r="Q51" i="4"/>
  <c r="I51" i="4"/>
  <c r="P50" i="4"/>
  <c r="H50" i="4"/>
  <c r="O49" i="4"/>
  <c r="G49" i="4"/>
  <c r="N48" i="4"/>
  <c r="M47" i="4"/>
  <c r="M46" i="4"/>
  <c r="T45" i="4"/>
  <c r="L45" i="4"/>
  <c r="S44" i="4"/>
  <c r="K44" i="4"/>
  <c r="R43" i="4"/>
  <c r="J43" i="4"/>
  <c r="Q42" i="4"/>
  <c r="I42" i="4"/>
  <c r="P41" i="4"/>
  <c r="H41" i="4"/>
  <c r="O40" i="4"/>
  <c r="G40" i="4"/>
  <c r="N39" i="4"/>
  <c r="M38" i="4"/>
  <c r="M37" i="4"/>
  <c r="T36" i="4"/>
  <c r="L36" i="4"/>
  <c r="S35" i="4"/>
  <c r="K35" i="4"/>
  <c r="R34" i="4"/>
  <c r="J34" i="4"/>
  <c r="Q33" i="4"/>
  <c r="I33" i="4"/>
  <c r="P32" i="4"/>
  <c r="H32" i="4"/>
  <c r="O31" i="4"/>
  <c r="G31" i="4"/>
  <c r="N30" i="4"/>
  <c r="M29" i="4"/>
  <c r="M28" i="4"/>
  <c r="T27" i="4"/>
  <c r="L27" i="4"/>
  <c r="S26" i="4"/>
  <c r="K26" i="4"/>
  <c r="R25" i="4"/>
  <c r="J25" i="4"/>
  <c r="Q24" i="4"/>
  <c r="I24" i="4"/>
  <c r="P23" i="4"/>
  <c r="H23" i="4"/>
  <c r="O22" i="4"/>
  <c r="G22" i="4"/>
  <c r="N21" i="4"/>
  <c r="M20" i="4"/>
  <c r="M19" i="4"/>
  <c r="T18" i="4"/>
  <c r="L18" i="4"/>
  <c r="S17" i="4"/>
  <c r="K17" i="4"/>
  <c r="R16" i="4"/>
  <c r="J16" i="4"/>
  <c r="Q15" i="4"/>
  <c r="I15" i="4"/>
  <c r="P14" i="4"/>
  <c r="H14" i="4"/>
  <c r="O13" i="4"/>
  <c r="G13" i="4"/>
  <c r="N12" i="4"/>
  <c r="M11" i="4"/>
  <c r="J307" i="4"/>
  <c r="L301" i="4"/>
  <c r="G296" i="4"/>
  <c r="L285" i="4"/>
  <c r="J270" i="4"/>
  <c r="O267" i="4"/>
  <c r="L264" i="4"/>
  <c r="Q261" i="4"/>
  <c r="S255" i="4"/>
  <c r="U255" i="4" s="1"/>
  <c r="H244" i="4"/>
  <c r="J238" i="4"/>
  <c r="O235" i="4"/>
  <c r="L232" i="4"/>
  <c r="Q229" i="4"/>
  <c r="S223" i="4"/>
  <c r="U223" i="4" s="1"/>
  <c r="H212" i="4"/>
  <c r="H209" i="4"/>
  <c r="N207" i="4"/>
  <c r="Q205" i="4"/>
  <c r="I202" i="4"/>
  <c r="L200" i="4"/>
  <c r="G199" i="4"/>
  <c r="Q197" i="4"/>
  <c r="L196" i="4"/>
  <c r="J195" i="4"/>
  <c r="P192" i="4"/>
  <c r="N191" i="4"/>
  <c r="T188" i="4"/>
  <c r="S187" i="4"/>
  <c r="U187" i="4" s="1"/>
  <c r="T186" i="4"/>
  <c r="S185" i="4"/>
  <c r="U185" i="4" s="1"/>
  <c r="T184" i="4"/>
  <c r="T181" i="4"/>
  <c r="T180" i="4"/>
  <c r="I179" i="4"/>
  <c r="L178" i="4"/>
  <c r="O177" i="4"/>
  <c r="R176" i="4"/>
  <c r="G175" i="4"/>
  <c r="J174" i="4"/>
  <c r="L173" i="4"/>
  <c r="Q172" i="4"/>
  <c r="H172" i="4"/>
  <c r="M171" i="4"/>
  <c r="T170" i="4"/>
  <c r="L170" i="4"/>
  <c r="S169" i="4"/>
  <c r="U169" i="4" s="1"/>
  <c r="K169" i="4"/>
  <c r="R168" i="4"/>
  <c r="J168" i="4"/>
  <c r="Q167" i="4"/>
  <c r="I167" i="4"/>
  <c r="P166" i="4"/>
  <c r="H166" i="4"/>
  <c r="O165" i="4"/>
  <c r="G165" i="4"/>
  <c r="N164" i="4"/>
  <c r="M163" i="4"/>
  <c r="T162" i="4"/>
  <c r="L162" i="4"/>
  <c r="S161" i="4"/>
  <c r="U161" i="4" s="1"/>
  <c r="K161" i="4"/>
  <c r="R160" i="4"/>
  <c r="J160" i="4"/>
  <c r="Q159" i="4"/>
  <c r="I159" i="4"/>
  <c r="P158" i="4"/>
  <c r="H158" i="4"/>
  <c r="O157" i="4"/>
  <c r="G157" i="4"/>
  <c r="N156" i="4"/>
  <c r="M155" i="4"/>
  <c r="T154" i="4"/>
  <c r="L154" i="4"/>
  <c r="S153" i="4"/>
  <c r="U153" i="4" s="1"/>
  <c r="K153" i="4"/>
  <c r="R152" i="4"/>
  <c r="J152" i="4"/>
  <c r="Q151" i="4"/>
  <c r="I151" i="4"/>
  <c r="P150" i="4"/>
  <c r="H150" i="4"/>
  <c r="O149" i="4"/>
  <c r="G149" i="4"/>
  <c r="N148" i="4"/>
  <c r="M147" i="4"/>
  <c r="T146" i="4"/>
  <c r="L146" i="4"/>
  <c r="S145" i="4"/>
  <c r="U145" i="4" s="1"/>
  <c r="K145" i="4"/>
  <c r="R144" i="4"/>
  <c r="J144" i="4"/>
  <c r="Q143" i="4"/>
  <c r="I143" i="4"/>
  <c r="P142" i="4"/>
  <c r="H142" i="4"/>
  <c r="O141" i="4"/>
  <c r="G141" i="4"/>
  <c r="N140" i="4"/>
  <c r="M139" i="4"/>
  <c r="T138" i="4"/>
  <c r="L138" i="4"/>
  <c r="S137" i="4"/>
  <c r="U137" i="4" s="1"/>
  <c r="K137" i="4"/>
  <c r="R136" i="4"/>
  <c r="J136" i="4"/>
  <c r="Q135" i="4"/>
  <c r="I135" i="4"/>
  <c r="P134" i="4"/>
  <c r="H134" i="4"/>
  <c r="O133" i="4"/>
  <c r="G133" i="4"/>
  <c r="N132" i="4"/>
  <c r="M131" i="4"/>
  <c r="T130" i="4"/>
  <c r="L130" i="4"/>
  <c r="S129" i="4"/>
  <c r="U129" i="4" s="1"/>
  <c r="K129" i="4"/>
  <c r="R128" i="4"/>
  <c r="J128" i="4"/>
  <c r="Q127" i="4"/>
  <c r="I127" i="4"/>
  <c r="P126" i="4"/>
  <c r="H126" i="4"/>
  <c r="O125" i="4"/>
  <c r="G125" i="4"/>
  <c r="N124" i="4"/>
  <c r="M123" i="4"/>
  <c r="T122" i="4"/>
  <c r="L122" i="4"/>
  <c r="S121" i="4"/>
  <c r="U121" i="4" s="1"/>
  <c r="K121" i="4"/>
  <c r="R120" i="4"/>
  <c r="J120" i="4"/>
  <c r="Q119" i="4"/>
  <c r="I119" i="4"/>
  <c r="P118" i="4"/>
  <c r="H118" i="4"/>
  <c r="O117" i="4"/>
  <c r="G117" i="4"/>
  <c r="N116" i="4"/>
  <c r="M115" i="4"/>
  <c r="T114" i="4"/>
  <c r="L114" i="4"/>
  <c r="S113" i="4"/>
  <c r="U113" i="4" s="1"/>
  <c r="K113" i="4"/>
  <c r="R112" i="4"/>
  <c r="J112" i="4"/>
  <c r="Q111" i="4"/>
  <c r="I111" i="4"/>
  <c r="P110" i="4"/>
  <c r="H110" i="4"/>
  <c r="O109" i="4"/>
  <c r="G109" i="4"/>
  <c r="N108" i="4"/>
  <c r="M107" i="4"/>
  <c r="T106" i="4"/>
  <c r="L106" i="4"/>
  <c r="S105" i="4"/>
  <c r="U105" i="4" s="1"/>
  <c r="K105" i="4"/>
  <c r="R104" i="4"/>
  <c r="J104" i="4"/>
  <c r="Q103" i="4"/>
  <c r="I103" i="4"/>
  <c r="P102" i="4"/>
  <c r="H102" i="4"/>
  <c r="O101" i="4"/>
  <c r="G101" i="4"/>
  <c r="N100" i="4"/>
  <c r="M99" i="4"/>
  <c r="T98" i="4"/>
  <c r="L98" i="4"/>
  <c r="S97" i="4"/>
  <c r="U97" i="4" s="1"/>
  <c r="K97" i="4"/>
  <c r="S96" i="4"/>
  <c r="U96" i="4" s="1"/>
  <c r="K96" i="4"/>
  <c r="R95" i="4"/>
  <c r="J95" i="4"/>
  <c r="Q94" i="4"/>
  <c r="I94" i="4"/>
  <c r="P93" i="4"/>
  <c r="H93" i="4"/>
  <c r="O92" i="4"/>
  <c r="G92" i="4"/>
  <c r="N91" i="4"/>
  <c r="M90" i="4"/>
  <c r="T89" i="4"/>
  <c r="L89" i="4"/>
  <c r="S88" i="4"/>
  <c r="U88" i="4" s="1"/>
  <c r="K88" i="4"/>
  <c r="R87" i="4"/>
  <c r="J87" i="4"/>
  <c r="Q86" i="4"/>
  <c r="I86" i="4"/>
  <c r="P85" i="4"/>
  <c r="H85" i="4"/>
  <c r="O84" i="4"/>
  <c r="G84" i="4"/>
  <c r="N83" i="4"/>
  <c r="M82" i="4"/>
  <c r="T81" i="4"/>
  <c r="L81" i="4"/>
  <c r="S80" i="4"/>
  <c r="U80" i="4" s="1"/>
  <c r="K80" i="4"/>
  <c r="R79" i="4"/>
  <c r="J79" i="4"/>
  <c r="Q78" i="4"/>
  <c r="I78" i="4"/>
  <c r="P77" i="4"/>
  <c r="H77" i="4"/>
  <c r="O76" i="4"/>
  <c r="G76" i="4"/>
  <c r="N75" i="4"/>
  <c r="M74" i="4"/>
  <c r="T73" i="4"/>
  <c r="L73" i="4"/>
  <c r="S72" i="4"/>
  <c r="U72" i="4" s="1"/>
  <c r="K72" i="4"/>
  <c r="R71" i="4"/>
  <c r="J71" i="4"/>
  <c r="Q70" i="4"/>
  <c r="I70" i="4"/>
  <c r="P69" i="4"/>
  <c r="H69" i="4"/>
  <c r="O68" i="4"/>
  <c r="G68" i="4"/>
  <c r="N67" i="4"/>
  <c r="M66" i="4"/>
  <c r="T65" i="4"/>
  <c r="L65" i="4"/>
  <c r="T64" i="4"/>
  <c r="L64" i="4"/>
  <c r="S63" i="4"/>
  <c r="U63" i="4" s="1"/>
  <c r="K63" i="4"/>
  <c r="R62" i="4"/>
  <c r="J62" i="4"/>
  <c r="Q61" i="4"/>
  <c r="I61" i="4"/>
  <c r="P60" i="4"/>
  <c r="H60" i="4"/>
  <c r="O59" i="4"/>
  <c r="G59" i="4"/>
  <c r="N58" i="4"/>
  <c r="M57" i="4"/>
  <c r="T56" i="4"/>
  <c r="L56" i="4"/>
  <c r="T55" i="4"/>
  <c r="L55" i="4"/>
  <c r="S54" i="4"/>
  <c r="U54" i="4" s="1"/>
  <c r="K54" i="4"/>
  <c r="R53" i="4"/>
  <c r="J53" i="4"/>
  <c r="Q52" i="4"/>
  <c r="I52" i="4"/>
  <c r="P51" i="4"/>
  <c r="H51" i="4"/>
  <c r="O50" i="4"/>
  <c r="G50" i="4"/>
  <c r="N49" i="4"/>
  <c r="M48" i="4"/>
  <c r="T47" i="4"/>
  <c r="L47" i="4"/>
  <c r="T46" i="4"/>
  <c r="L46" i="4"/>
  <c r="S45" i="4"/>
  <c r="U45" i="4" s="1"/>
  <c r="K45" i="4"/>
  <c r="R44" i="4"/>
  <c r="J44" i="4"/>
  <c r="Q43" i="4"/>
  <c r="I43" i="4"/>
  <c r="P42" i="4"/>
  <c r="H42" i="4"/>
  <c r="O41" i="4"/>
  <c r="G41" i="4"/>
  <c r="N40" i="4"/>
  <c r="M39" i="4"/>
  <c r="T38" i="4"/>
  <c r="L38" i="4"/>
  <c r="T37" i="4"/>
  <c r="L37" i="4"/>
  <c r="S36" i="4"/>
  <c r="U36" i="4" s="1"/>
  <c r="K36" i="4"/>
  <c r="R35" i="4"/>
  <c r="J35" i="4"/>
  <c r="Q34" i="4"/>
  <c r="I34" i="4"/>
  <c r="P33" i="4"/>
  <c r="H33" i="4"/>
  <c r="O32" i="4"/>
  <c r="G32" i="4"/>
  <c r="N31" i="4"/>
  <c r="M30" i="4"/>
  <c r="T29" i="4"/>
  <c r="L29" i="4"/>
  <c r="T28" i="4"/>
  <c r="L28" i="4"/>
  <c r="S27" i="4"/>
  <c r="U27" i="4" s="1"/>
  <c r="K27" i="4"/>
  <c r="R26" i="4"/>
  <c r="J26" i="4"/>
  <c r="Q25" i="4"/>
  <c r="H313" i="4"/>
  <c r="Q290" i="4"/>
  <c r="I280" i="4"/>
  <c r="P276" i="4"/>
  <c r="T272" i="4"/>
  <c r="G267" i="4"/>
  <c r="I261" i="4"/>
  <c r="N258" i="4"/>
  <c r="K255" i="4"/>
  <c r="P252" i="4"/>
  <c r="M249" i="4"/>
  <c r="R246" i="4"/>
  <c r="T240" i="4"/>
  <c r="U240" i="4" s="1"/>
  <c r="G235" i="4"/>
  <c r="I229" i="4"/>
  <c r="N226" i="4"/>
  <c r="K223" i="4"/>
  <c r="P220" i="4"/>
  <c r="M217" i="4"/>
  <c r="R214" i="4"/>
  <c r="K207" i="4"/>
  <c r="L205" i="4"/>
  <c r="R203" i="4"/>
  <c r="H200" i="4"/>
  <c r="M197" i="4"/>
  <c r="K196" i="4"/>
  <c r="G195" i="4"/>
  <c r="Q193" i="4"/>
  <c r="O192" i="4"/>
  <c r="K191" i="4"/>
  <c r="T189" i="4"/>
  <c r="S188" i="4"/>
  <c r="U188" i="4" s="1"/>
  <c r="R187" i="4"/>
  <c r="R186" i="4"/>
  <c r="Q185" i="4"/>
  <c r="R184" i="4"/>
  <c r="S183" i="4"/>
  <c r="U183" i="4" s="1"/>
  <c r="R182" i="4"/>
  <c r="Q181" i="4"/>
  <c r="S180" i="4"/>
  <c r="U180" i="4" s="1"/>
  <c r="S179" i="4"/>
  <c r="U179" i="4" s="1"/>
  <c r="G179" i="4"/>
  <c r="J178" i="4"/>
  <c r="M177" i="4"/>
  <c r="P176" i="4"/>
  <c r="S175" i="4"/>
  <c r="U175" i="4" s="1"/>
  <c r="H174" i="4"/>
  <c r="K173" i="4"/>
  <c r="P172" i="4"/>
  <c r="L171" i="4"/>
  <c r="S170" i="4"/>
  <c r="U170" i="4" s="1"/>
  <c r="K170" i="4"/>
  <c r="R169" i="4"/>
  <c r="J169" i="4"/>
  <c r="Q168" i="4"/>
  <c r="I168" i="4"/>
  <c r="P167" i="4"/>
  <c r="H167" i="4"/>
  <c r="O166" i="4"/>
  <c r="G166" i="4"/>
  <c r="N165" i="4"/>
  <c r="M164" i="4"/>
  <c r="T163" i="4"/>
  <c r="L163" i="4"/>
  <c r="S162" i="4"/>
  <c r="K162" i="4"/>
  <c r="R161" i="4"/>
  <c r="J161" i="4"/>
  <c r="Q160" i="4"/>
  <c r="I160" i="4"/>
  <c r="P159" i="4"/>
  <c r="H159" i="4"/>
  <c r="O158" i="4"/>
  <c r="G158" i="4"/>
  <c r="N157" i="4"/>
  <c r="M156" i="4"/>
  <c r="T155" i="4"/>
  <c r="L155" i="4"/>
  <c r="S154" i="4"/>
  <c r="U154" i="4" s="1"/>
  <c r="K154" i="4"/>
  <c r="R153" i="4"/>
  <c r="J153" i="4"/>
  <c r="Q152" i="4"/>
  <c r="I152" i="4"/>
  <c r="P151" i="4"/>
  <c r="H151" i="4"/>
  <c r="O150" i="4"/>
  <c r="G150" i="4"/>
  <c r="N149" i="4"/>
  <c r="M148" i="4"/>
  <c r="T147" i="4"/>
  <c r="L147" i="4"/>
  <c r="S146" i="4"/>
  <c r="K146" i="4"/>
  <c r="R145" i="4"/>
  <c r="J145" i="4"/>
  <c r="Q144" i="4"/>
  <c r="I144" i="4"/>
  <c r="P143" i="4"/>
  <c r="H143" i="4"/>
  <c r="O142" i="4"/>
  <c r="G142" i="4"/>
  <c r="N141" i="4"/>
  <c r="M140" i="4"/>
  <c r="T139" i="4"/>
  <c r="L139" i="4"/>
  <c r="S138" i="4"/>
  <c r="U138" i="4" s="1"/>
  <c r="K138" i="4"/>
  <c r="R137" i="4"/>
  <c r="J137" i="4"/>
  <c r="Q136" i="4"/>
  <c r="I136" i="4"/>
  <c r="P135" i="4"/>
  <c r="H135" i="4"/>
  <c r="O134" i="4"/>
  <c r="G134" i="4"/>
  <c r="N133" i="4"/>
  <c r="M132" i="4"/>
  <c r="T131" i="4"/>
  <c r="L131" i="4"/>
  <c r="S130" i="4"/>
  <c r="K130" i="4"/>
  <c r="R129" i="4"/>
  <c r="J129" i="4"/>
  <c r="Q128" i="4"/>
  <c r="I128" i="4"/>
  <c r="P127" i="4"/>
  <c r="H127" i="4"/>
  <c r="O126" i="4"/>
  <c r="G126" i="4"/>
  <c r="N125" i="4"/>
  <c r="M124" i="4"/>
  <c r="T123" i="4"/>
  <c r="L123" i="4"/>
  <c r="S122" i="4"/>
  <c r="U122" i="4" s="1"/>
  <c r="K122" i="4"/>
  <c r="R121" i="4"/>
  <c r="J121" i="4"/>
  <c r="Q120" i="4"/>
  <c r="I120" i="4"/>
  <c r="P119" i="4"/>
  <c r="H119" i="4"/>
  <c r="O118" i="4"/>
  <c r="G118" i="4"/>
  <c r="N117" i="4"/>
  <c r="M116" i="4"/>
  <c r="T115" i="4"/>
  <c r="L115" i="4"/>
  <c r="S114" i="4"/>
  <c r="K114" i="4"/>
  <c r="R113" i="4"/>
  <c r="J113" i="4"/>
  <c r="Q112" i="4"/>
  <c r="I112" i="4"/>
  <c r="P111" i="4"/>
  <c r="H111" i="4"/>
  <c r="O110" i="4"/>
  <c r="G110" i="4"/>
  <c r="N109" i="4"/>
  <c r="M108" i="4"/>
  <c r="T107" i="4"/>
  <c r="L107" i="4"/>
  <c r="S106" i="4"/>
  <c r="U106" i="4" s="1"/>
  <c r="K106" i="4"/>
  <c r="R105" i="4"/>
  <c r="J105" i="4"/>
  <c r="Q104" i="4"/>
  <c r="I104" i="4"/>
  <c r="P103" i="4"/>
  <c r="H103" i="4"/>
  <c r="O102" i="4"/>
  <c r="G102" i="4"/>
  <c r="N101" i="4"/>
  <c r="M100" i="4"/>
  <c r="T99" i="4"/>
  <c r="L99" i="4"/>
  <c r="S98" i="4"/>
  <c r="K98" i="4"/>
  <c r="R97" i="4"/>
  <c r="J97" i="4"/>
  <c r="R96" i="4"/>
  <c r="J96" i="4"/>
  <c r="Q95" i="4"/>
  <c r="I95" i="4"/>
  <c r="P94" i="4"/>
  <c r="H94" i="4"/>
  <c r="O93" i="4"/>
  <c r="G93" i="4"/>
  <c r="N92" i="4"/>
  <c r="M91" i="4"/>
  <c r="T90" i="4"/>
  <c r="L90" i="4"/>
  <c r="S89" i="4"/>
  <c r="K89" i="4"/>
  <c r="R88" i="4"/>
  <c r="J88" i="4"/>
  <c r="Q87" i="4"/>
  <c r="I87" i="4"/>
  <c r="P86" i="4"/>
  <c r="H86" i="4"/>
  <c r="O85" i="4"/>
  <c r="G85" i="4"/>
  <c r="N84" i="4"/>
  <c r="M83" i="4"/>
  <c r="T82" i="4"/>
  <c r="L82" i="4"/>
  <c r="S81" i="4"/>
  <c r="U81" i="4" s="1"/>
  <c r="K81" i="4"/>
  <c r="R80" i="4"/>
  <c r="J80" i="4"/>
  <c r="Q79" i="4"/>
  <c r="I79" i="4"/>
  <c r="P78" i="4"/>
  <c r="H78" i="4"/>
  <c r="O77" i="4"/>
  <c r="G77" i="4"/>
  <c r="N76" i="4"/>
  <c r="M75" i="4"/>
  <c r="T74" i="4"/>
  <c r="L272" i="4"/>
  <c r="Q269" i="4"/>
  <c r="S263" i="4"/>
  <c r="U263" i="4" s="1"/>
  <c r="H252" i="4"/>
  <c r="J246" i="4"/>
  <c r="O243" i="4"/>
  <c r="L240" i="4"/>
  <c r="Q237" i="4"/>
  <c r="S231" i="4"/>
  <c r="U231" i="4" s="1"/>
  <c r="H220" i="4"/>
  <c r="J214" i="4"/>
  <c r="O211" i="4"/>
  <c r="T208" i="4"/>
  <c r="I205" i="4"/>
  <c r="O203" i="4"/>
  <c r="P201" i="4"/>
  <c r="G200" i="4"/>
  <c r="R198" i="4"/>
  <c r="L197" i="4"/>
  <c r="H196" i="4"/>
  <c r="P193" i="4"/>
  <c r="L192" i="4"/>
  <c r="G191" i="4"/>
  <c r="Q189" i="4"/>
  <c r="P188" i="4"/>
  <c r="O187" i="4"/>
  <c r="Q186" i="4"/>
  <c r="P185" i="4"/>
  <c r="P184" i="4"/>
  <c r="Q183" i="4"/>
  <c r="P182" i="4"/>
  <c r="O181" i="4"/>
  <c r="P180" i="4"/>
  <c r="R179" i="4"/>
  <c r="I178" i="4"/>
  <c r="K177" i="4"/>
  <c r="O176" i="4"/>
  <c r="Q175" i="4"/>
  <c r="T174" i="4"/>
  <c r="I173" i="4"/>
  <c r="N172" i="4"/>
  <c r="T171" i="4"/>
  <c r="K171" i="4"/>
  <c r="R170" i="4"/>
  <c r="J170" i="4"/>
  <c r="Q169" i="4"/>
  <c r="I169" i="4"/>
  <c r="P168" i="4"/>
  <c r="H168" i="4"/>
  <c r="O167" i="4"/>
  <c r="G167" i="4"/>
  <c r="N166" i="4"/>
  <c r="M165" i="4"/>
  <c r="T164" i="4"/>
  <c r="L164" i="4"/>
  <c r="S163" i="4"/>
  <c r="K163" i="4"/>
  <c r="R162" i="4"/>
  <c r="J162" i="4"/>
  <c r="Q161" i="4"/>
  <c r="I161" i="4"/>
  <c r="P160" i="4"/>
  <c r="H160" i="4"/>
  <c r="O159" i="4"/>
  <c r="G159" i="4"/>
  <c r="N158" i="4"/>
  <c r="M157" i="4"/>
  <c r="T156" i="4"/>
  <c r="L156" i="4"/>
  <c r="S155" i="4"/>
  <c r="U155" i="4" s="1"/>
  <c r="K155" i="4"/>
  <c r="R154" i="4"/>
  <c r="J154" i="4"/>
  <c r="Q153" i="4"/>
  <c r="I153" i="4"/>
  <c r="P152" i="4"/>
  <c r="H152" i="4"/>
  <c r="O151" i="4"/>
  <c r="G151" i="4"/>
  <c r="N150" i="4"/>
  <c r="M149" i="4"/>
  <c r="T148" i="4"/>
  <c r="L148" i="4"/>
  <c r="S147" i="4"/>
  <c r="U147" i="4" s="1"/>
  <c r="K147" i="4"/>
  <c r="R146" i="4"/>
  <c r="J146" i="4"/>
  <c r="Q145" i="4"/>
  <c r="I145" i="4"/>
  <c r="P144" i="4"/>
  <c r="H144" i="4"/>
  <c r="O143" i="4"/>
  <c r="G143" i="4"/>
  <c r="N142" i="4"/>
  <c r="M141" i="4"/>
  <c r="T140" i="4"/>
  <c r="L140" i="4"/>
  <c r="S139" i="4"/>
  <c r="K139" i="4"/>
  <c r="R138" i="4"/>
  <c r="J138" i="4"/>
  <c r="Q137" i="4"/>
  <c r="I137" i="4"/>
  <c r="P136" i="4"/>
  <c r="H136" i="4"/>
  <c r="O135" i="4"/>
  <c r="G135" i="4"/>
  <c r="N134" i="4"/>
  <c r="M133" i="4"/>
  <c r="T132" i="4"/>
  <c r="L132" i="4"/>
  <c r="S131" i="4"/>
  <c r="K131" i="4"/>
  <c r="R130" i="4"/>
  <c r="J130" i="4"/>
  <c r="Q129" i="4"/>
  <c r="I129" i="4"/>
  <c r="P128" i="4"/>
  <c r="H128" i="4"/>
  <c r="O127" i="4"/>
  <c r="G127" i="4"/>
  <c r="N126" i="4"/>
  <c r="M125" i="4"/>
  <c r="T124" i="4"/>
  <c r="L124" i="4"/>
  <c r="S123" i="4"/>
  <c r="U123" i="4" s="1"/>
  <c r="K123" i="4"/>
  <c r="R122" i="4"/>
  <c r="J122" i="4"/>
  <c r="Q121" i="4"/>
  <c r="I121" i="4"/>
  <c r="P120" i="4"/>
  <c r="H120" i="4"/>
  <c r="O119" i="4"/>
  <c r="G119" i="4"/>
  <c r="N118" i="4"/>
  <c r="M117" i="4"/>
  <c r="T116" i="4"/>
  <c r="L116" i="4"/>
  <c r="S115" i="4"/>
  <c r="U115" i="4" s="1"/>
  <c r="K115" i="4"/>
  <c r="R114" i="4"/>
  <c r="J114" i="4"/>
  <c r="Q113" i="4"/>
  <c r="I113" i="4"/>
  <c r="P112" i="4"/>
  <c r="H112" i="4"/>
  <c r="O111" i="4"/>
  <c r="G111" i="4"/>
  <c r="N110" i="4"/>
  <c r="M109" i="4"/>
  <c r="T108" i="4"/>
  <c r="L108" i="4"/>
  <c r="S107" i="4"/>
  <c r="K107" i="4"/>
  <c r="R106" i="4"/>
  <c r="J106" i="4"/>
  <c r="Q105" i="4"/>
  <c r="I105" i="4"/>
  <c r="P104" i="4"/>
  <c r="H104" i="4"/>
  <c r="O103" i="4"/>
  <c r="G103" i="4"/>
  <c r="N102" i="4"/>
  <c r="M101" i="4"/>
  <c r="T100" i="4"/>
  <c r="L100" i="4"/>
  <c r="S99" i="4"/>
  <c r="K99" i="4"/>
  <c r="R98" i="4"/>
  <c r="M299" i="4"/>
  <c r="H294" i="4"/>
  <c r="R283" i="4"/>
  <c r="I279" i="4"/>
  <c r="J275" i="4"/>
  <c r="I269" i="4"/>
  <c r="N266" i="4"/>
  <c r="K263" i="4"/>
  <c r="P260" i="4"/>
  <c r="M257" i="4"/>
  <c r="R254" i="4"/>
  <c r="T248" i="4"/>
  <c r="G243" i="4"/>
  <c r="I237" i="4"/>
  <c r="N234" i="4"/>
  <c r="K231" i="4"/>
  <c r="P228" i="4"/>
  <c r="M225" i="4"/>
  <c r="R222" i="4"/>
  <c r="T216" i="4"/>
  <c r="U216" i="4" s="1"/>
  <c r="G211" i="4"/>
  <c r="O208" i="4"/>
  <c r="R206" i="4"/>
  <c r="J203" i="4"/>
  <c r="M201" i="4"/>
  <c r="N198" i="4"/>
  <c r="I197" i="4"/>
  <c r="R194" i="4"/>
  <c r="M193" i="4"/>
  <c r="H192" i="4"/>
  <c r="M189" i="4"/>
  <c r="N188" i="4"/>
  <c r="M187" i="4"/>
  <c r="N186" i="4"/>
  <c r="M185" i="4"/>
  <c r="O184" i="4"/>
  <c r="O183" i="4"/>
  <c r="N182" i="4"/>
  <c r="M181" i="4"/>
  <c r="N180" i="4"/>
  <c r="Q179" i="4"/>
  <c r="T178" i="4"/>
  <c r="H178" i="4"/>
  <c r="I177" i="4"/>
  <c r="N176" i="4"/>
  <c r="O175" i="4"/>
  <c r="R174" i="4"/>
  <c r="T173" i="4"/>
  <c r="G173" i="4"/>
  <c r="M172" i="4"/>
  <c r="S171" i="4"/>
  <c r="J171" i="4"/>
  <c r="Q170" i="4"/>
  <c r="I170" i="4"/>
  <c r="P169" i="4"/>
  <c r="H169" i="4"/>
  <c r="O168" i="4"/>
  <c r="G168" i="4"/>
  <c r="N167" i="4"/>
  <c r="M166" i="4"/>
  <c r="T165" i="4"/>
  <c r="L165" i="4"/>
  <c r="S164" i="4"/>
  <c r="K164" i="4"/>
  <c r="R163" i="4"/>
  <c r="J163" i="4"/>
  <c r="Q162" i="4"/>
  <c r="I162" i="4"/>
  <c r="P161" i="4"/>
  <c r="H161" i="4"/>
  <c r="O160" i="4"/>
  <c r="G160" i="4"/>
  <c r="N159" i="4"/>
  <c r="M158" i="4"/>
  <c r="T157" i="4"/>
  <c r="L157" i="4"/>
  <c r="S156" i="4"/>
  <c r="K156" i="4"/>
  <c r="R155" i="4"/>
  <c r="J155" i="4"/>
  <c r="Q154" i="4"/>
  <c r="I154" i="4"/>
  <c r="P153" i="4"/>
  <c r="H153" i="4"/>
  <c r="O152" i="4"/>
  <c r="G152" i="4"/>
  <c r="N151" i="4"/>
  <c r="M150" i="4"/>
  <c r="T149" i="4"/>
  <c r="L149" i="4"/>
  <c r="S148" i="4"/>
  <c r="K148" i="4"/>
  <c r="R147" i="4"/>
  <c r="J147" i="4"/>
  <c r="Q146" i="4"/>
  <c r="I146" i="4"/>
  <c r="P145" i="4"/>
  <c r="H145" i="4"/>
  <c r="O144" i="4"/>
  <c r="G144" i="4"/>
  <c r="N143" i="4"/>
  <c r="M142" i="4"/>
  <c r="T141" i="4"/>
  <c r="L141" i="4"/>
  <c r="S140" i="4"/>
  <c r="U140" i="4" s="1"/>
  <c r="K140" i="4"/>
  <c r="R139" i="4"/>
  <c r="J139" i="4"/>
  <c r="Q138" i="4"/>
  <c r="I138" i="4"/>
  <c r="P137" i="4"/>
  <c r="H137" i="4"/>
  <c r="O136" i="4"/>
  <c r="G136" i="4"/>
  <c r="N135" i="4"/>
  <c r="M134" i="4"/>
  <c r="T133" i="4"/>
  <c r="L133" i="4"/>
  <c r="S132" i="4"/>
  <c r="K132" i="4"/>
  <c r="R131" i="4"/>
  <c r="J131" i="4"/>
  <c r="Q130" i="4"/>
  <c r="I130" i="4"/>
  <c r="P129" i="4"/>
  <c r="H129" i="4"/>
  <c r="O128" i="4"/>
  <c r="G128" i="4"/>
  <c r="N127" i="4"/>
  <c r="M126" i="4"/>
  <c r="T125" i="4"/>
  <c r="L125" i="4"/>
  <c r="S124" i="4"/>
  <c r="K124" i="4"/>
  <c r="R123" i="4"/>
  <c r="J123" i="4"/>
  <c r="Q122" i="4"/>
  <c r="I122" i="4"/>
  <c r="P121" i="4"/>
  <c r="H121" i="4"/>
  <c r="O120" i="4"/>
  <c r="G120" i="4"/>
  <c r="N119" i="4"/>
  <c r="M118" i="4"/>
  <c r="T117" i="4"/>
  <c r="L117" i="4"/>
  <c r="S116" i="4"/>
  <c r="K116" i="4"/>
  <c r="R115" i="4"/>
  <c r="J115" i="4"/>
  <c r="Q114" i="4"/>
  <c r="I114" i="4"/>
  <c r="P113" i="4"/>
  <c r="H113" i="4"/>
  <c r="O112" i="4"/>
  <c r="G112" i="4"/>
  <c r="N111" i="4"/>
  <c r="M110" i="4"/>
  <c r="T109" i="4"/>
  <c r="L109" i="4"/>
  <c r="S108" i="4"/>
  <c r="U108" i="4" s="1"/>
  <c r="K108" i="4"/>
  <c r="R107" i="4"/>
  <c r="J107" i="4"/>
  <c r="Q106" i="4"/>
  <c r="I106" i="4"/>
  <c r="P105" i="4"/>
  <c r="H105" i="4"/>
  <c r="O104" i="4"/>
  <c r="G104" i="4"/>
  <c r="N103" i="4"/>
  <c r="M102" i="4"/>
  <c r="T101" i="4"/>
  <c r="L101" i="4"/>
  <c r="S100" i="4"/>
  <c r="K100" i="4"/>
  <c r="R99" i="4"/>
  <c r="J99" i="4"/>
  <c r="Q98" i="4"/>
  <c r="I98" i="4"/>
  <c r="P97" i="4"/>
  <c r="H97" i="4"/>
  <c r="P96" i="4"/>
  <c r="H96" i="4"/>
  <c r="O95" i="4"/>
  <c r="G95" i="4"/>
  <c r="N94" i="4"/>
  <c r="M93" i="4"/>
  <c r="T92" i="4"/>
  <c r="L92" i="4"/>
  <c r="S91" i="4"/>
  <c r="K91" i="4"/>
  <c r="R90" i="4"/>
  <c r="J90" i="4"/>
  <c r="Q89" i="4"/>
  <c r="I89" i="4"/>
  <c r="P88" i="4"/>
  <c r="H88" i="4"/>
  <c r="O87" i="4"/>
  <c r="G87" i="4"/>
  <c r="N86" i="4"/>
  <c r="M85" i="4"/>
  <c r="T84" i="4"/>
  <c r="L84" i="4"/>
  <c r="S83" i="4"/>
  <c r="K83" i="4"/>
  <c r="R82" i="4"/>
  <c r="J82" i="4"/>
  <c r="Q81" i="4"/>
  <c r="I81" i="4"/>
  <c r="P80" i="4"/>
  <c r="H80" i="4"/>
  <c r="O79" i="4"/>
  <c r="G79" i="4"/>
  <c r="N78" i="4"/>
  <c r="M77" i="4"/>
  <c r="T76" i="4"/>
  <c r="L76" i="4"/>
  <c r="S75" i="4"/>
  <c r="K75" i="4"/>
  <c r="R74" i="4"/>
  <c r="J74" i="4"/>
  <c r="Q73" i="4"/>
  <c r="I73" i="4"/>
  <c r="P72" i="4"/>
  <c r="H72" i="4"/>
  <c r="O71" i="4"/>
  <c r="G71" i="4"/>
  <c r="N70" i="4"/>
  <c r="M69" i="4"/>
  <c r="T68" i="4"/>
  <c r="L68" i="4"/>
  <c r="S67" i="4"/>
  <c r="K67" i="4"/>
  <c r="R66" i="4"/>
  <c r="J66" i="4"/>
  <c r="Q65" i="4"/>
  <c r="I65" i="4"/>
  <c r="Q64" i="4"/>
  <c r="I64" i="4"/>
  <c r="P63" i="4"/>
  <c r="H63" i="4"/>
  <c r="O62" i="4"/>
  <c r="G62" i="4"/>
  <c r="N61" i="4"/>
  <c r="M60" i="4"/>
  <c r="T59" i="4"/>
  <c r="L59" i="4"/>
  <c r="S58" i="4"/>
  <c r="K58" i="4"/>
  <c r="R57" i="4"/>
  <c r="J57" i="4"/>
  <c r="Q56" i="4"/>
  <c r="I56" i="4"/>
  <c r="Q55" i="4"/>
  <c r="I55" i="4"/>
  <c r="P54" i="4"/>
  <c r="H54" i="4"/>
  <c r="O53" i="4"/>
  <c r="G53" i="4"/>
  <c r="N52" i="4"/>
  <c r="M51" i="4"/>
  <c r="T50" i="4"/>
  <c r="L50" i="4"/>
  <c r="S49" i="4"/>
  <c r="K49" i="4"/>
  <c r="R48" i="4"/>
  <c r="J48" i="4"/>
  <c r="Q47" i="4"/>
  <c r="I47" i="4"/>
  <c r="Q46" i="4"/>
  <c r="I46" i="4"/>
  <c r="P45" i="4"/>
  <c r="H45" i="4"/>
  <c r="O44" i="4"/>
  <c r="G44" i="4"/>
  <c r="N43" i="4"/>
  <c r="M42" i="4"/>
  <c r="T41" i="4"/>
  <c r="L41" i="4"/>
  <c r="S40" i="4"/>
  <c r="K40" i="4"/>
  <c r="R39" i="4"/>
  <c r="J39" i="4"/>
  <c r="Q38" i="4"/>
  <c r="I38" i="4"/>
  <c r="Q37" i="4"/>
  <c r="I37" i="4"/>
  <c r="P36" i="4"/>
  <c r="H36" i="4"/>
  <c r="S271" i="4"/>
  <c r="U271" i="4" s="1"/>
  <c r="H260" i="4"/>
  <c r="J254" i="4"/>
  <c r="O251" i="4"/>
  <c r="L248" i="4"/>
  <c r="Q245" i="4"/>
  <c r="S239" i="4"/>
  <c r="U239" i="4" s="1"/>
  <c r="H228" i="4"/>
  <c r="J222" i="4"/>
  <c r="O219" i="4"/>
  <c r="L216" i="4"/>
  <c r="Q213" i="4"/>
  <c r="L208" i="4"/>
  <c r="M206" i="4"/>
  <c r="S204" i="4"/>
  <c r="U204" i="4" s="1"/>
  <c r="G203" i="4"/>
  <c r="H201" i="4"/>
  <c r="S199" i="4"/>
  <c r="U199" i="4" s="1"/>
  <c r="M198" i="4"/>
  <c r="S195" i="4"/>
  <c r="U195" i="4" s="1"/>
  <c r="Q194" i="4"/>
  <c r="I193" i="4"/>
  <c r="G192" i="4"/>
  <c r="R190" i="4"/>
  <c r="L189" i="4"/>
  <c r="L188" i="4"/>
  <c r="K187" i="4"/>
  <c r="L186" i="4"/>
  <c r="K185" i="4"/>
  <c r="L184" i="4"/>
  <c r="N183" i="4"/>
  <c r="M182" i="4"/>
  <c r="L181" i="4"/>
  <c r="L180" i="4"/>
  <c r="O179" i="4"/>
  <c r="R178" i="4"/>
  <c r="H177" i="4"/>
  <c r="L176" i="4"/>
  <c r="N175" i="4"/>
  <c r="P174" i="4"/>
  <c r="S173" i="4"/>
  <c r="L172" i="4"/>
  <c r="R171" i="4"/>
  <c r="I171" i="4"/>
  <c r="P170" i="4"/>
  <c r="H170" i="4"/>
  <c r="O169" i="4"/>
  <c r="G169" i="4"/>
  <c r="N168" i="4"/>
  <c r="M167" i="4"/>
  <c r="T166" i="4"/>
  <c r="L166" i="4"/>
  <c r="S165" i="4"/>
  <c r="K165" i="4"/>
  <c r="R164" i="4"/>
  <c r="J164" i="4"/>
  <c r="Q163" i="4"/>
  <c r="I163" i="4"/>
  <c r="P162" i="4"/>
  <c r="H162" i="4"/>
  <c r="O161" i="4"/>
  <c r="G161" i="4"/>
  <c r="N160" i="4"/>
  <c r="M159" i="4"/>
  <c r="T158" i="4"/>
  <c r="L158" i="4"/>
  <c r="S157" i="4"/>
  <c r="K157" i="4"/>
  <c r="R156" i="4"/>
  <c r="J156" i="4"/>
  <c r="Q155" i="4"/>
  <c r="I155" i="4"/>
  <c r="P154" i="4"/>
  <c r="H154" i="4"/>
  <c r="O153" i="4"/>
  <c r="G153" i="4"/>
  <c r="N152" i="4"/>
  <c r="M151" i="4"/>
  <c r="T150" i="4"/>
  <c r="L150" i="4"/>
  <c r="S149" i="4"/>
  <c r="U149" i="4" s="1"/>
  <c r="K149" i="4"/>
  <c r="R148" i="4"/>
  <c r="J148" i="4"/>
  <c r="Q147" i="4"/>
  <c r="I147" i="4"/>
  <c r="P146" i="4"/>
  <c r="H146" i="4"/>
  <c r="O145" i="4"/>
  <c r="G145" i="4"/>
  <c r="N144" i="4"/>
  <c r="M143" i="4"/>
  <c r="T142" i="4"/>
  <c r="L142" i="4"/>
  <c r="S141" i="4"/>
  <c r="U141" i="4" s="1"/>
  <c r="K141" i="4"/>
  <c r="R140" i="4"/>
  <c r="J140" i="4"/>
  <c r="Q139" i="4"/>
  <c r="I139" i="4"/>
  <c r="P138" i="4"/>
  <c r="H138" i="4"/>
  <c r="O137" i="4"/>
  <c r="G137" i="4"/>
  <c r="N136" i="4"/>
  <c r="M135" i="4"/>
  <c r="T134" i="4"/>
  <c r="L134" i="4"/>
  <c r="S133" i="4"/>
  <c r="K133" i="4"/>
  <c r="R132" i="4"/>
  <c r="J132" i="4"/>
  <c r="Q131" i="4"/>
  <c r="I131" i="4"/>
  <c r="P130" i="4"/>
  <c r="H130" i="4"/>
  <c r="O129" i="4"/>
  <c r="G129" i="4"/>
  <c r="N128" i="4"/>
  <c r="M127" i="4"/>
  <c r="T126" i="4"/>
  <c r="L126" i="4"/>
  <c r="S125" i="4"/>
  <c r="K125" i="4"/>
  <c r="R124" i="4"/>
  <c r="J124" i="4"/>
  <c r="Q123" i="4"/>
  <c r="I123" i="4"/>
  <c r="P122" i="4"/>
  <c r="H122" i="4"/>
  <c r="O121" i="4"/>
  <c r="G121" i="4"/>
  <c r="N120" i="4"/>
  <c r="M119" i="4"/>
  <c r="T118" i="4"/>
  <c r="L118" i="4"/>
  <c r="S117" i="4"/>
  <c r="U117" i="4" s="1"/>
  <c r="K117" i="4"/>
  <c r="R116" i="4"/>
  <c r="J116" i="4"/>
  <c r="Q115" i="4"/>
  <c r="I115" i="4"/>
  <c r="P114" i="4"/>
  <c r="H114" i="4"/>
  <c r="O113" i="4"/>
  <c r="G113" i="4"/>
  <c r="N112" i="4"/>
  <c r="M111" i="4"/>
  <c r="T110" i="4"/>
  <c r="L110" i="4"/>
  <c r="S109" i="4"/>
  <c r="U109" i="4" s="1"/>
  <c r="K109" i="4"/>
  <c r="R108" i="4"/>
  <c r="J108" i="4"/>
  <c r="Q107" i="4"/>
  <c r="I107" i="4"/>
  <c r="P106" i="4"/>
  <c r="H106" i="4"/>
  <c r="O105" i="4"/>
  <c r="G105" i="4"/>
  <c r="N104" i="4"/>
  <c r="M103" i="4"/>
  <c r="T102" i="4"/>
  <c r="L102" i="4"/>
  <c r="S101" i="4"/>
  <c r="K101" i="4"/>
  <c r="R100" i="4"/>
  <c r="J100" i="4"/>
  <c r="Q99" i="4"/>
  <c r="I99" i="4"/>
  <c r="P98" i="4"/>
  <c r="H98" i="4"/>
  <c r="O97" i="4"/>
  <c r="G97" i="4"/>
  <c r="O96" i="4"/>
  <c r="G96" i="4"/>
  <c r="N95" i="4"/>
  <c r="M94" i="4"/>
  <c r="T93" i="4"/>
  <c r="L93" i="4"/>
  <c r="S92" i="4"/>
  <c r="K92" i="4"/>
  <c r="R91" i="4"/>
  <c r="J91" i="4"/>
  <c r="Q90" i="4"/>
  <c r="I90" i="4"/>
  <c r="P89" i="4"/>
  <c r="H89" i="4"/>
  <c r="O88" i="4"/>
  <c r="G88" i="4"/>
  <c r="N87" i="4"/>
  <c r="M86" i="4"/>
  <c r="T85" i="4"/>
  <c r="L85" i="4"/>
  <c r="S84" i="4"/>
  <c r="K84" i="4"/>
  <c r="R83" i="4"/>
  <c r="J83" i="4"/>
  <c r="Q82" i="4"/>
  <c r="I82" i="4"/>
  <c r="P81" i="4"/>
  <c r="H81" i="4"/>
  <c r="O80" i="4"/>
  <c r="G80" i="4"/>
  <c r="N79" i="4"/>
  <c r="M78" i="4"/>
  <c r="T77" i="4"/>
  <c r="L77" i="4"/>
  <c r="S76" i="4"/>
  <c r="U76" i="4" s="1"/>
  <c r="K76" i="4"/>
  <c r="R75" i="4"/>
  <c r="J75" i="4"/>
  <c r="Q74" i="4"/>
  <c r="I74" i="4"/>
  <c r="P73" i="4"/>
  <c r="H73" i="4"/>
  <c r="O72" i="4"/>
  <c r="G72" i="4"/>
  <c r="N71" i="4"/>
  <c r="M70" i="4"/>
  <c r="T69" i="4"/>
  <c r="L69" i="4"/>
  <c r="S68" i="4"/>
  <c r="U68" i="4" s="1"/>
  <c r="K68" i="4"/>
  <c r="R67" i="4"/>
  <c r="J67" i="4"/>
  <c r="Q66" i="4"/>
  <c r="I66" i="4"/>
  <c r="P65" i="4"/>
  <c r="H65" i="4"/>
  <c r="P64" i="4"/>
  <c r="H64" i="4"/>
  <c r="O63" i="4"/>
  <c r="G63" i="4"/>
  <c r="N62" i="4"/>
  <c r="M61" i="4"/>
  <c r="T60" i="4"/>
  <c r="L60" i="4"/>
  <c r="S59" i="4"/>
  <c r="U59" i="4" s="1"/>
  <c r="K59" i="4"/>
  <c r="R58" i="4"/>
  <c r="J58" i="4"/>
  <c r="Q57" i="4"/>
  <c r="I57" i="4"/>
  <c r="P56" i="4"/>
  <c r="H56" i="4"/>
  <c r="P55" i="4"/>
  <c r="H55" i="4"/>
  <c r="O54" i="4"/>
  <c r="G54" i="4"/>
  <c r="N53" i="4"/>
  <c r="M52" i="4"/>
  <c r="T51" i="4"/>
  <c r="L51" i="4"/>
  <c r="S50" i="4"/>
  <c r="U50" i="4" s="1"/>
  <c r="K50" i="4"/>
  <c r="R49" i="4"/>
  <c r="J49" i="4"/>
  <c r="Q48" i="4"/>
  <c r="I48" i="4"/>
  <c r="P47" i="4"/>
  <c r="H47" i="4"/>
  <c r="P46" i="4"/>
  <c r="H46" i="4"/>
  <c r="O45" i="4"/>
  <c r="G45" i="4"/>
  <c r="N44" i="4"/>
  <c r="M43" i="4"/>
  <c r="T42" i="4"/>
  <c r="L42" i="4"/>
  <c r="S41" i="4"/>
  <c r="U41" i="4" s="1"/>
  <c r="K41" i="4"/>
  <c r="R40" i="4"/>
  <c r="J40" i="4"/>
  <c r="Q39" i="4"/>
  <c r="I39" i="4"/>
  <c r="P38" i="4"/>
  <c r="H38" i="4"/>
  <c r="P37" i="4"/>
  <c r="H37" i="4"/>
  <c r="O36" i="4"/>
  <c r="G36" i="4"/>
  <c r="N35" i="4"/>
  <c r="M34" i="4"/>
  <c r="T33" i="4"/>
  <c r="L33" i="4"/>
  <c r="S32" i="4"/>
  <c r="K32" i="4"/>
  <c r="R31" i="4"/>
  <c r="J31" i="4"/>
  <c r="Q30" i="4"/>
  <c r="I30" i="4"/>
  <c r="P29" i="4"/>
  <c r="H29" i="4"/>
  <c r="P28" i="4"/>
  <c r="H28" i="4"/>
  <c r="O27" i="4"/>
  <c r="G27" i="4"/>
  <c r="N26" i="4"/>
  <c r="M25" i="4"/>
  <c r="T24" i="4"/>
  <c r="L24" i="4"/>
  <c r="S23" i="4"/>
  <c r="K23" i="4"/>
  <c r="R22" i="4"/>
  <c r="J22" i="4"/>
  <c r="Q21" i="4"/>
  <c r="I21" i="4"/>
  <c r="P20" i="4"/>
  <c r="H20" i="4"/>
  <c r="P19" i="4"/>
  <c r="H19" i="4"/>
  <c r="O18" i="4"/>
  <c r="G18" i="4"/>
  <c r="N17" i="4"/>
  <c r="M16" i="4"/>
  <c r="T15" i="4"/>
  <c r="L15" i="4"/>
  <c r="S14" i="4"/>
  <c r="K14" i="4"/>
  <c r="R13" i="4"/>
  <c r="J13" i="4"/>
  <c r="Q12" i="4"/>
  <c r="I12" i="4"/>
  <c r="P11" i="4"/>
  <c r="H11" i="4"/>
  <c r="S324" i="4"/>
  <c r="U324" i="4" s="1"/>
  <c r="I303" i="4"/>
  <c r="I287" i="4"/>
  <c r="L282" i="4"/>
  <c r="I278" i="4"/>
  <c r="N274" i="4"/>
  <c r="K271" i="4"/>
  <c r="P268" i="4"/>
  <c r="M265" i="4"/>
  <c r="R262" i="4"/>
  <c r="T256" i="4"/>
  <c r="G251" i="4"/>
  <c r="I245" i="4"/>
  <c r="N242" i="4"/>
  <c r="K239" i="4"/>
  <c r="P236" i="4"/>
  <c r="M233" i="4"/>
  <c r="R230" i="4"/>
  <c r="T224" i="4"/>
  <c r="G219" i="4"/>
  <c r="I213" i="4"/>
  <c r="N210" i="4"/>
  <c r="G208" i="4"/>
  <c r="J206" i="4"/>
  <c r="P204" i="4"/>
  <c r="O199" i="4"/>
  <c r="J198" i="4"/>
  <c r="T196" i="4"/>
  <c r="R195" i="4"/>
  <c r="N194" i="4"/>
  <c r="H193" i="4"/>
  <c r="N190" i="4"/>
  <c r="I189" i="4"/>
  <c r="K188" i="4"/>
  <c r="S297" i="4"/>
  <c r="U297" i="4" s="1"/>
  <c r="N292" i="4"/>
  <c r="H268" i="4"/>
  <c r="J262" i="4"/>
  <c r="O259" i="4"/>
  <c r="L256" i="4"/>
  <c r="Q253" i="4"/>
  <c r="S247" i="4"/>
  <c r="U247" i="4" s="1"/>
  <c r="H236" i="4"/>
  <c r="J230" i="4"/>
  <c r="O227" i="4"/>
  <c r="L224" i="4"/>
  <c r="Q221" i="4"/>
  <c r="S215" i="4"/>
  <c r="U215" i="4" s="1"/>
  <c r="K204" i="4"/>
  <c r="Q202" i="4"/>
  <c r="T200" i="4"/>
  <c r="N199" i="4"/>
  <c r="S196" i="4"/>
  <c r="O195" i="4"/>
  <c r="J194" i="4"/>
  <c r="S191" i="4"/>
  <c r="U191" i="4" s="1"/>
  <c r="M190" i="4"/>
  <c r="G189" i="4"/>
  <c r="H188" i="4"/>
  <c r="G187" i="4"/>
  <c r="I186" i="4"/>
  <c r="H185" i="4"/>
  <c r="H184" i="4"/>
  <c r="I183" i="4"/>
  <c r="H182" i="4"/>
  <c r="G181" i="4"/>
  <c r="J180" i="4"/>
  <c r="K179" i="4"/>
  <c r="P178" i="4"/>
  <c r="Q177" i="4"/>
  <c r="H176" i="4"/>
  <c r="K175" i="4"/>
  <c r="M174" i="4"/>
  <c r="O173" i="4"/>
  <c r="S172" i="4"/>
  <c r="J172" i="4"/>
  <c r="P171" i="4"/>
  <c r="G171" i="4"/>
  <c r="N170" i="4"/>
  <c r="M169" i="4"/>
  <c r="T168" i="4"/>
  <c r="L168" i="4"/>
  <c r="S167" i="4"/>
  <c r="K167" i="4"/>
  <c r="R166" i="4"/>
  <c r="J166" i="4"/>
  <c r="Q165" i="4"/>
  <c r="I165" i="4"/>
  <c r="P164" i="4"/>
  <c r="H164" i="4"/>
  <c r="O163" i="4"/>
  <c r="G163" i="4"/>
  <c r="N162" i="4"/>
  <c r="M161" i="4"/>
  <c r="T160" i="4"/>
  <c r="L160" i="4"/>
  <c r="S159" i="4"/>
  <c r="K159" i="4"/>
  <c r="R158" i="4"/>
  <c r="J158" i="4"/>
  <c r="Q157" i="4"/>
  <c r="I157" i="4"/>
  <c r="P156" i="4"/>
  <c r="H156" i="4"/>
  <c r="O155" i="4"/>
  <c r="G155" i="4"/>
  <c r="N154" i="4"/>
  <c r="M153" i="4"/>
  <c r="T152" i="4"/>
  <c r="L152" i="4"/>
  <c r="S151" i="4"/>
  <c r="K151" i="4"/>
  <c r="R150" i="4"/>
  <c r="J150" i="4"/>
  <c r="Q149" i="4"/>
  <c r="I149" i="4"/>
  <c r="P148" i="4"/>
  <c r="H148" i="4"/>
  <c r="O147" i="4"/>
  <c r="G147" i="4"/>
  <c r="N146" i="4"/>
  <c r="M145" i="4"/>
  <c r="T144" i="4"/>
  <c r="L144" i="4"/>
  <c r="S143" i="4"/>
  <c r="K143" i="4"/>
  <c r="R142" i="4"/>
  <c r="J142" i="4"/>
  <c r="Q141" i="4"/>
  <c r="I141" i="4"/>
  <c r="P140" i="4"/>
  <c r="H140" i="4"/>
  <c r="O139" i="4"/>
  <c r="G139" i="4"/>
  <c r="N138" i="4"/>
  <c r="M137" i="4"/>
  <c r="T136" i="4"/>
  <c r="L136" i="4"/>
  <c r="S135" i="4"/>
  <c r="K135" i="4"/>
  <c r="R134" i="4"/>
  <c r="J134" i="4"/>
  <c r="Q133" i="4"/>
  <c r="I133" i="4"/>
  <c r="P132" i="4"/>
  <c r="H132" i="4"/>
  <c r="O131" i="4"/>
  <c r="G131" i="4"/>
  <c r="M175" i="4"/>
  <c r="H163" i="4"/>
  <c r="J157" i="4"/>
  <c r="O154" i="4"/>
  <c r="L151" i="4"/>
  <c r="Q148" i="4"/>
  <c r="S142" i="4"/>
  <c r="U142" i="4" s="1"/>
  <c r="H131" i="4"/>
  <c r="K127" i="4"/>
  <c r="Q125" i="4"/>
  <c r="G122" i="4"/>
  <c r="K118" i="4"/>
  <c r="Q116" i="4"/>
  <c r="G115" i="4"/>
  <c r="K111" i="4"/>
  <c r="Q109" i="4"/>
  <c r="G106" i="4"/>
  <c r="K102" i="4"/>
  <c r="Q100" i="4"/>
  <c r="G99" i="4"/>
  <c r="N97" i="4"/>
  <c r="I96" i="4"/>
  <c r="T94" i="4"/>
  <c r="R93" i="4"/>
  <c r="J92" i="4"/>
  <c r="H91" i="4"/>
  <c r="N88" i="4"/>
  <c r="H87" i="4"/>
  <c r="Q84" i="4"/>
  <c r="L83" i="4"/>
  <c r="H82" i="4"/>
  <c r="M79" i="4"/>
  <c r="K78" i="4"/>
  <c r="Q75" i="4"/>
  <c r="O74" i="4"/>
  <c r="O73" i="4"/>
  <c r="N72" i="4"/>
  <c r="M71" i="4"/>
  <c r="O70" i="4"/>
  <c r="O69" i="4"/>
  <c r="N68" i="4"/>
  <c r="M67" i="4"/>
  <c r="O66" i="4"/>
  <c r="O65" i="4"/>
  <c r="O64" i="4"/>
  <c r="N63" i="4"/>
  <c r="M62" i="4"/>
  <c r="O61" i="4"/>
  <c r="O60" i="4"/>
  <c r="N59" i="4"/>
  <c r="M58" i="4"/>
  <c r="O57" i="4"/>
  <c r="O56" i="4"/>
  <c r="O55" i="4"/>
  <c r="N54" i="4"/>
  <c r="M53" i="4"/>
  <c r="O52" i="4"/>
  <c r="O51" i="4"/>
  <c r="N50" i="4"/>
  <c r="M49" i="4"/>
  <c r="O48" i="4"/>
  <c r="O47" i="4"/>
  <c r="O46" i="4"/>
  <c r="N45" i="4"/>
  <c r="M44" i="4"/>
  <c r="O43" i="4"/>
  <c r="O42" i="4"/>
  <c r="N41" i="4"/>
  <c r="M40" i="4"/>
  <c r="O39" i="4"/>
  <c r="O38" i="4"/>
  <c r="O37" i="4"/>
  <c r="N36" i="4"/>
  <c r="O35" i="4"/>
  <c r="S34" i="4"/>
  <c r="G33" i="4"/>
  <c r="J32" i="4"/>
  <c r="L31" i="4"/>
  <c r="P30" i="4"/>
  <c r="S29" i="4"/>
  <c r="G29" i="4"/>
  <c r="J28" i="4"/>
  <c r="M27" i="4"/>
  <c r="O26" i="4"/>
  <c r="S25" i="4"/>
  <c r="G25" i="4"/>
  <c r="K24" i="4"/>
  <c r="O23" i="4"/>
  <c r="T22" i="4"/>
  <c r="I22" i="4"/>
  <c r="M21" i="4"/>
  <c r="S20" i="4"/>
  <c r="I20" i="4"/>
  <c r="N19" i="4"/>
  <c r="R18" i="4"/>
  <c r="H18" i="4"/>
  <c r="L17" i="4"/>
  <c r="Q16" i="4"/>
  <c r="G16" i="4"/>
  <c r="K15" i="4"/>
  <c r="O14" i="4"/>
  <c r="T13" i="4"/>
  <c r="I13" i="4"/>
  <c r="M12" i="4"/>
  <c r="S11" i="4"/>
  <c r="I11" i="4"/>
  <c r="O10" i="4"/>
  <c r="G10" i="4"/>
  <c r="N9" i="4"/>
  <c r="M8" i="4"/>
  <c r="T7" i="4"/>
  <c r="L7" i="4"/>
  <c r="T8" i="3"/>
  <c r="T16" i="3"/>
  <c r="T24" i="3"/>
  <c r="T32" i="3"/>
  <c r="T40" i="3"/>
  <c r="T48" i="3"/>
  <c r="T56" i="3"/>
  <c r="T64" i="3"/>
  <c r="T72" i="3"/>
  <c r="T80" i="3"/>
  <c r="T88" i="3"/>
  <c r="T96" i="3"/>
  <c r="T104" i="3"/>
  <c r="T112" i="3"/>
  <c r="T120" i="3"/>
  <c r="T128" i="3"/>
  <c r="T136" i="3"/>
  <c r="T144" i="3"/>
  <c r="T152" i="3"/>
  <c r="T160" i="3"/>
  <c r="T168" i="3"/>
  <c r="T176" i="3"/>
  <c r="T184" i="3"/>
  <c r="T192" i="3"/>
  <c r="T200" i="3"/>
  <c r="T208" i="3"/>
  <c r="T216" i="3"/>
  <c r="T224" i="3"/>
  <c r="T232" i="3"/>
  <c r="T240" i="3"/>
  <c r="T248" i="3"/>
  <c r="T256" i="3"/>
  <c r="T264" i="3"/>
  <c r="T272" i="3"/>
  <c r="T280" i="3"/>
  <c r="T288" i="3"/>
  <c r="T296" i="3"/>
  <c r="T304" i="3"/>
  <c r="T312" i="3"/>
  <c r="T320" i="3"/>
  <c r="T328" i="3"/>
  <c r="T336" i="3"/>
  <c r="S8" i="3"/>
  <c r="S16" i="3"/>
  <c r="S24" i="3"/>
  <c r="S32" i="3"/>
  <c r="S40" i="3"/>
  <c r="S48" i="3"/>
  <c r="S56" i="3"/>
  <c r="S64" i="3"/>
  <c r="U64" i="3" s="1"/>
  <c r="S72" i="3"/>
  <c r="S80" i="3"/>
  <c r="S88" i="3"/>
  <c r="S96" i="3"/>
  <c r="S104" i="3"/>
  <c r="S112" i="3"/>
  <c r="S120" i="3"/>
  <c r="S128" i="3"/>
  <c r="U128" i="3" s="1"/>
  <c r="S136" i="3"/>
  <c r="S144" i="3"/>
  <c r="S152" i="3"/>
  <c r="S160" i="3"/>
  <c r="S168" i="3"/>
  <c r="S176" i="3"/>
  <c r="S184" i="3"/>
  <c r="S192" i="3"/>
  <c r="U192" i="3" s="1"/>
  <c r="S200" i="3"/>
  <c r="S208" i="3"/>
  <c r="S216" i="3"/>
  <c r="S224" i="3"/>
  <c r="S232" i="3"/>
  <c r="S240" i="3"/>
  <c r="S248" i="3"/>
  <c r="S256" i="3"/>
  <c r="U256" i="3" s="1"/>
  <c r="J186" i="4"/>
  <c r="J182" i="4"/>
  <c r="Q178" i="4"/>
  <c r="Q171" i="4"/>
  <c r="M168" i="4"/>
  <c r="R165" i="4"/>
  <c r="T159" i="4"/>
  <c r="G154" i="4"/>
  <c r="I148" i="4"/>
  <c r="N145" i="4"/>
  <c r="K142" i="4"/>
  <c r="P139" i="4"/>
  <c r="M136" i="4"/>
  <c r="R133" i="4"/>
  <c r="T128" i="4"/>
  <c r="J125" i="4"/>
  <c r="P123" i="4"/>
  <c r="T119" i="4"/>
  <c r="J118" i="4"/>
  <c r="P116" i="4"/>
  <c r="T112" i="4"/>
  <c r="J109" i="4"/>
  <c r="P107" i="4"/>
  <c r="T103" i="4"/>
  <c r="J102" i="4"/>
  <c r="P100" i="4"/>
  <c r="M97" i="4"/>
  <c r="S94" i="4"/>
  <c r="U94" i="4" s="1"/>
  <c r="N93" i="4"/>
  <c r="I92" i="4"/>
  <c r="R89" i="4"/>
  <c r="M88" i="4"/>
  <c r="S85" i="4"/>
  <c r="U85" i="4" s="1"/>
  <c r="M84" i="4"/>
  <c r="I83" i="4"/>
  <c r="G82" i="4"/>
  <c r="Q80" i="4"/>
  <c r="L79" i="4"/>
  <c r="G78" i="4"/>
  <c r="R76" i="4"/>
  <c r="P75" i="4"/>
  <c r="L74" i="4"/>
  <c r="N73" i="4"/>
  <c r="M72" i="4"/>
  <c r="L71" i="4"/>
  <c r="L70" i="4"/>
  <c r="N69" i="4"/>
  <c r="M68" i="4"/>
  <c r="L67" i="4"/>
  <c r="L66" i="4"/>
  <c r="N65" i="4"/>
  <c r="N64" i="4"/>
  <c r="M63" i="4"/>
  <c r="L62" i="4"/>
  <c r="L61" i="4"/>
  <c r="N60" i="4"/>
  <c r="M59" i="4"/>
  <c r="L58" i="4"/>
  <c r="L57" i="4"/>
  <c r="N56" i="4"/>
  <c r="N55" i="4"/>
  <c r="M54" i="4"/>
  <c r="L53" i="4"/>
  <c r="L52" i="4"/>
  <c r="N51" i="4"/>
  <c r="M50" i="4"/>
  <c r="L49" i="4"/>
  <c r="L48" i="4"/>
  <c r="N47" i="4"/>
  <c r="N46" i="4"/>
  <c r="M45" i="4"/>
  <c r="L44" i="4"/>
  <c r="L43" i="4"/>
  <c r="N42" i="4"/>
  <c r="M41" i="4"/>
  <c r="L40" i="4"/>
  <c r="L39" i="4"/>
  <c r="N38" i="4"/>
  <c r="N37" i="4"/>
  <c r="M36" i="4"/>
  <c r="M35" i="4"/>
  <c r="P34" i="4"/>
  <c r="S33" i="4"/>
  <c r="U33" i="4" s="1"/>
  <c r="I32" i="4"/>
  <c r="K31" i="4"/>
  <c r="O30" i="4"/>
  <c r="R29" i="4"/>
  <c r="I28" i="4"/>
  <c r="J27" i="4"/>
  <c r="M26" i="4"/>
  <c r="P25" i="4"/>
  <c r="J24" i="4"/>
  <c r="N23" i="4"/>
  <c r="S22" i="4"/>
  <c r="H22" i="4"/>
  <c r="L21" i="4"/>
  <c r="R20" i="4"/>
  <c r="G20" i="4"/>
  <c r="L19" i="4"/>
  <c r="Q18" i="4"/>
  <c r="J17" i="4"/>
  <c r="P16" i="4"/>
  <c r="J15" i="4"/>
  <c r="N14" i="4"/>
  <c r="S13" i="4"/>
  <c r="H13" i="4"/>
  <c r="L12" i="4"/>
  <c r="R11" i="4"/>
  <c r="G11" i="4"/>
  <c r="N10" i="4"/>
  <c r="M9" i="4"/>
  <c r="T8" i="4"/>
  <c r="L8" i="4"/>
  <c r="S7" i="4"/>
  <c r="K7" i="4"/>
  <c r="T9" i="3"/>
  <c r="T17" i="3"/>
  <c r="T25" i="3"/>
  <c r="T33" i="3"/>
  <c r="T41" i="3"/>
  <c r="T49" i="3"/>
  <c r="T57" i="3"/>
  <c r="T65" i="3"/>
  <c r="T73" i="3"/>
  <c r="T81" i="3"/>
  <c r="T89" i="3"/>
  <c r="T97" i="3"/>
  <c r="T105" i="3"/>
  <c r="T113" i="3"/>
  <c r="T121" i="3"/>
  <c r="T129" i="3"/>
  <c r="T137" i="3"/>
  <c r="T145" i="3"/>
  <c r="T153" i="3"/>
  <c r="T161" i="3"/>
  <c r="T169" i="3"/>
  <c r="T177" i="3"/>
  <c r="T185" i="3"/>
  <c r="T193" i="3"/>
  <c r="T201" i="3"/>
  <c r="T209" i="3"/>
  <c r="T217" i="3"/>
  <c r="T225" i="3"/>
  <c r="T233" i="3"/>
  <c r="T241" i="3"/>
  <c r="T249" i="3"/>
  <c r="T257" i="3"/>
  <c r="T265" i="3"/>
  <c r="T273" i="3"/>
  <c r="T281" i="3"/>
  <c r="T289" i="3"/>
  <c r="T297" i="3"/>
  <c r="T305" i="3"/>
  <c r="T313" i="3"/>
  <c r="T321" i="3"/>
  <c r="T329" i="3"/>
  <c r="T337" i="3"/>
  <c r="S9" i="3"/>
  <c r="S17" i="3"/>
  <c r="S25" i="3"/>
  <c r="U25" i="3" s="1"/>
  <c r="S33" i="3"/>
  <c r="S41" i="3"/>
  <c r="S49" i="3"/>
  <c r="S57" i="3"/>
  <c r="S65" i="3"/>
  <c r="S73" i="3"/>
  <c r="S81" i="3"/>
  <c r="S89" i="3"/>
  <c r="U89" i="3" s="1"/>
  <c r="S97" i="3"/>
  <c r="S105" i="3"/>
  <c r="S113" i="3"/>
  <c r="S121" i="3"/>
  <c r="S129" i="3"/>
  <c r="S137" i="3"/>
  <c r="S145" i="3"/>
  <c r="S153" i="3"/>
  <c r="U153" i="3" s="1"/>
  <c r="S161" i="3"/>
  <c r="S169" i="3"/>
  <c r="S177" i="3"/>
  <c r="S185" i="3"/>
  <c r="S193" i="3"/>
  <c r="S201" i="3"/>
  <c r="S209" i="3"/>
  <c r="S217" i="3"/>
  <c r="U217" i="3" s="1"/>
  <c r="S225" i="3"/>
  <c r="S233" i="3"/>
  <c r="S241" i="3"/>
  <c r="S249" i="3"/>
  <c r="S257" i="3"/>
  <c r="S265" i="3"/>
  <c r="S273" i="3"/>
  <c r="S281" i="3"/>
  <c r="U281" i="3" s="1"/>
  <c r="S289" i="3"/>
  <c r="S297" i="3"/>
  <c r="S305" i="3"/>
  <c r="S313" i="3"/>
  <c r="S321" i="3"/>
  <c r="S329" i="3"/>
  <c r="S337" i="3"/>
  <c r="R9" i="3"/>
  <c r="R17" i="3"/>
  <c r="R25" i="3"/>
  <c r="R33" i="3"/>
  <c r="R41" i="3"/>
  <c r="R49" i="3"/>
  <c r="R57" i="3"/>
  <c r="R65" i="3"/>
  <c r="R73" i="3"/>
  <c r="R81" i="3"/>
  <c r="R89" i="3"/>
  <c r="R97" i="3"/>
  <c r="R105" i="3"/>
  <c r="R113" i="3"/>
  <c r="R121" i="3"/>
  <c r="R129" i="3"/>
  <c r="R137" i="3"/>
  <c r="R145" i="3"/>
  <c r="R153" i="3"/>
  <c r="R161" i="3"/>
  <c r="R169" i="3"/>
  <c r="R177" i="3"/>
  <c r="R185" i="3"/>
  <c r="R193" i="3"/>
  <c r="R201" i="3"/>
  <c r="R209" i="3"/>
  <c r="R217" i="3"/>
  <c r="R225" i="3"/>
  <c r="R233" i="3"/>
  <c r="R241" i="3"/>
  <c r="R249" i="3"/>
  <c r="R257" i="3"/>
  <c r="R265" i="3"/>
  <c r="R273" i="3"/>
  <c r="R281" i="3"/>
  <c r="R289" i="3"/>
  <c r="R297" i="3"/>
  <c r="R305" i="3"/>
  <c r="R313" i="3"/>
  <c r="R321" i="3"/>
  <c r="R329" i="3"/>
  <c r="R337" i="3"/>
  <c r="Q9" i="3"/>
  <c r="Q17" i="3"/>
  <c r="N174" i="4"/>
  <c r="H171" i="4"/>
  <c r="J165" i="4"/>
  <c r="O162" i="4"/>
  <c r="L159" i="4"/>
  <c r="Q156" i="4"/>
  <c r="S150" i="4"/>
  <c r="U150" i="4" s="1"/>
  <c r="H139" i="4"/>
  <c r="J133" i="4"/>
  <c r="O130" i="4"/>
  <c r="M128" i="4"/>
  <c r="S126" i="4"/>
  <c r="U126" i="4" s="1"/>
  <c r="I125" i="4"/>
  <c r="O123" i="4"/>
  <c r="N121" i="4"/>
  <c r="S119" i="4"/>
  <c r="I116" i="4"/>
  <c r="O114" i="4"/>
  <c r="M112" i="4"/>
  <c r="S110" i="4"/>
  <c r="U110" i="4" s="1"/>
  <c r="I109" i="4"/>
  <c r="O107" i="4"/>
  <c r="N105" i="4"/>
  <c r="S103" i="4"/>
  <c r="U103" i="4" s="1"/>
  <c r="I100" i="4"/>
  <c r="O98" i="4"/>
  <c r="I97" i="4"/>
  <c r="T95" i="4"/>
  <c r="O94" i="4"/>
  <c r="K93" i="4"/>
  <c r="S90" i="4"/>
  <c r="U90" i="4" s="1"/>
  <c r="O89" i="4"/>
  <c r="I88" i="4"/>
  <c r="T86" i="4"/>
  <c r="R85" i="4"/>
  <c r="J84" i="4"/>
  <c r="H83" i="4"/>
  <c r="N80" i="4"/>
  <c r="H79" i="4"/>
  <c r="Q76" i="4"/>
  <c r="L75" i="4"/>
  <c r="K74" i="4"/>
  <c r="K73" i="4"/>
  <c r="J72" i="4"/>
  <c r="I71" i="4"/>
  <c r="K70" i="4"/>
  <c r="K69" i="4"/>
  <c r="J68" i="4"/>
  <c r="I67" i="4"/>
  <c r="K66" i="4"/>
  <c r="K65" i="4"/>
  <c r="K64" i="4"/>
  <c r="J63" i="4"/>
  <c r="I62" i="4"/>
  <c r="K61" i="4"/>
  <c r="K60" i="4"/>
  <c r="J59" i="4"/>
  <c r="I58" i="4"/>
  <c r="K57" i="4"/>
  <c r="K56" i="4"/>
  <c r="K55" i="4"/>
  <c r="J54" i="4"/>
  <c r="I53" i="4"/>
  <c r="K52" i="4"/>
  <c r="K51" i="4"/>
  <c r="J50" i="4"/>
  <c r="I49" i="4"/>
  <c r="K48" i="4"/>
  <c r="K47" i="4"/>
  <c r="K46" i="4"/>
  <c r="J45" i="4"/>
  <c r="I44" i="4"/>
  <c r="K43" i="4"/>
  <c r="K42" i="4"/>
  <c r="J41" i="4"/>
  <c r="I40" i="4"/>
  <c r="K39" i="4"/>
  <c r="K38" i="4"/>
  <c r="K37" i="4"/>
  <c r="J36" i="4"/>
  <c r="L35" i="4"/>
  <c r="O34" i="4"/>
  <c r="R33" i="4"/>
  <c r="T32" i="4"/>
  <c r="I31" i="4"/>
  <c r="L30" i="4"/>
  <c r="Q29" i="4"/>
  <c r="S28" i="4"/>
  <c r="U28" i="4" s="1"/>
  <c r="G28" i="4"/>
  <c r="I27" i="4"/>
  <c r="L26" i="4"/>
  <c r="O25" i="4"/>
  <c r="S24" i="4"/>
  <c r="U24" i="4" s="1"/>
  <c r="H24" i="4"/>
  <c r="M23" i="4"/>
  <c r="Q22" i="4"/>
  <c r="K21" i="4"/>
  <c r="Q20" i="4"/>
  <c r="K19" i="4"/>
  <c r="P18" i="4"/>
  <c r="T17" i="4"/>
  <c r="I17" i="4"/>
  <c r="O16" i="4"/>
  <c r="S15" i="4"/>
  <c r="U15" i="4" s="1"/>
  <c r="H15" i="4"/>
  <c r="M14" i="4"/>
  <c r="Q13" i="4"/>
  <c r="K12" i="4"/>
  <c r="Q11" i="4"/>
  <c r="M10" i="4"/>
  <c r="T9" i="4"/>
  <c r="L9" i="4"/>
  <c r="S8" i="4"/>
  <c r="U8" i="4" s="1"/>
  <c r="K8" i="4"/>
  <c r="R7" i="4"/>
  <c r="J7" i="4"/>
  <c r="T10" i="3"/>
  <c r="T18" i="3"/>
  <c r="T26" i="3"/>
  <c r="T34" i="3"/>
  <c r="T42" i="3"/>
  <c r="T50" i="3"/>
  <c r="T58" i="3"/>
  <c r="T66" i="3"/>
  <c r="T74" i="3"/>
  <c r="T82" i="3"/>
  <c r="T90" i="3"/>
  <c r="T98" i="3"/>
  <c r="T106" i="3"/>
  <c r="T114" i="3"/>
  <c r="T122" i="3"/>
  <c r="T130" i="3"/>
  <c r="T138" i="3"/>
  <c r="T146" i="3"/>
  <c r="T154" i="3"/>
  <c r="T162" i="3"/>
  <c r="T170" i="3"/>
  <c r="T178" i="3"/>
  <c r="T186" i="3"/>
  <c r="T194" i="3"/>
  <c r="T202" i="3"/>
  <c r="T210" i="3"/>
  <c r="T218" i="3"/>
  <c r="T226" i="3"/>
  <c r="T234" i="3"/>
  <c r="T242" i="3"/>
  <c r="T250" i="3"/>
  <c r="T258" i="3"/>
  <c r="T266" i="3"/>
  <c r="T274" i="3"/>
  <c r="T282" i="3"/>
  <c r="T290" i="3"/>
  <c r="T298" i="3"/>
  <c r="T306" i="3"/>
  <c r="T314" i="3"/>
  <c r="T322" i="3"/>
  <c r="T330" i="3"/>
  <c r="T338" i="3"/>
  <c r="S10" i="3"/>
  <c r="S18" i="3"/>
  <c r="S26" i="3"/>
  <c r="S34" i="3"/>
  <c r="S42" i="3"/>
  <c r="S50" i="3"/>
  <c r="S58" i="3"/>
  <c r="U58" i="3" s="1"/>
  <c r="S66" i="3"/>
  <c r="S74" i="3"/>
  <c r="S82" i="3"/>
  <c r="S90" i="3"/>
  <c r="S98" i="3"/>
  <c r="S106" i="3"/>
  <c r="S114" i="3"/>
  <c r="S122" i="3"/>
  <c r="U122" i="3" s="1"/>
  <c r="S130" i="3"/>
  <c r="S138" i="3"/>
  <c r="S146" i="3"/>
  <c r="S154" i="3"/>
  <c r="S162" i="3"/>
  <c r="S170" i="3"/>
  <c r="S178" i="3"/>
  <c r="S186" i="3"/>
  <c r="U186" i="3" s="1"/>
  <c r="S194" i="3"/>
  <c r="S202" i="3"/>
  <c r="S210" i="3"/>
  <c r="S218" i="3"/>
  <c r="S226" i="3"/>
  <c r="S234" i="3"/>
  <c r="S242" i="3"/>
  <c r="S250" i="3"/>
  <c r="U250" i="3" s="1"/>
  <c r="S258" i="3"/>
  <c r="S266" i="3"/>
  <c r="S274" i="3"/>
  <c r="S282" i="3"/>
  <c r="S290" i="3"/>
  <c r="S298" i="3"/>
  <c r="S306" i="3"/>
  <c r="S314" i="3"/>
  <c r="U314" i="3" s="1"/>
  <c r="S322" i="3"/>
  <c r="S330" i="3"/>
  <c r="S338" i="3"/>
  <c r="R10" i="3"/>
  <c r="R18" i="3"/>
  <c r="R26" i="3"/>
  <c r="R34" i="3"/>
  <c r="R42" i="3"/>
  <c r="R50" i="3"/>
  <c r="R58" i="3"/>
  <c r="R66" i="3"/>
  <c r="R74" i="3"/>
  <c r="R82" i="3"/>
  <c r="R90" i="3"/>
  <c r="R98" i="3"/>
  <c r="R106" i="3"/>
  <c r="R114" i="3"/>
  <c r="R122" i="3"/>
  <c r="R130" i="3"/>
  <c r="R138" i="3"/>
  <c r="R146" i="3"/>
  <c r="R154" i="3"/>
  <c r="R162" i="3"/>
  <c r="R170" i="3"/>
  <c r="R178" i="3"/>
  <c r="R186" i="3"/>
  <c r="R194" i="3"/>
  <c r="R202" i="3"/>
  <c r="R210" i="3"/>
  <c r="R218" i="3"/>
  <c r="R226" i="3"/>
  <c r="R234" i="3"/>
  <c r="R242" i="3"/>
  <c r="R250" i="3"/>
  <c r="R258" i="3"/>
  <c r="R266" i="3"/>
  <c r="R274" i="3"/>
  <c r="R282" i="3"/>
  <c r="R290" i="3"/>
  <c r="R298" i="3"/>
  <c r="R306" i="3"/>
  <c r="R314" i="3"/>
  <c r="R322" i="3"/>
  <c r="R330" i="3"/>
  <c r="R338" i="3"/>
  <c r="Q10" i="3"/>
  <c r="Q18" i="3"/>
  <c r="Q26" i="3"/>
  <c r="Q34" i="3"/>
  <c r="Q42" i="3"/>
  <c r="Q50" i="3"/>
  <c r="Q58" i="3"/>
  <c r="Q66" i="3"/>
  <c r="Q74" i="3"/>
  <c r="Q82" i="3"/>
  <c r="Q90" i="3"/>
  <c r="Q98" i="3"/>
  <c r="Q106" i="3"/>
  <c r="Q114" i="3"/>
  <c r="Q122" i="3"/>
  <c r="Q130" i="3"/>
  <c r="Q138" i="3"/>
  <c r="Q146" i="3"/>
  <c r="Q154" i="3"/>
  <c r="Q162" i="3"/>
  <c r="Q170" i="3"/>
  <c r="Q178" i="3"/>
  <c r="Q186" i="3"/>
  <c r="Q194" i="3"/>
  <c r="Q202" i="3"/>
  <c r="Q210" i="3"/>
  <c r="Q218" i="3"/>
  <c r="Q226" i="3"/>
  <c r="Q234" i="3"/>
  <c r="Q242" i="3"/>
  <c r="Q250" i="3"/>
  <c r="Q258" i="3"/>
  <c r="Q266" i="3"/>
  <c r="Q274" i="3"/>
  <c r="Q282" i="3"/>
  <c r="Q290" i="3"/>
  <c r="Q298" i="3"/>
  <c r="Q306" i="3"/>
  <c r="Q314" i="3"/>
  <c r="Q322" i="3"/>
  <c r="Q330" i="3"/>
  <c r="Q338" i="3"/>
  <c r="P10" i="3"/>
  <c r="P18" i="3"/>
  <c r="P26" i="3"/>
  <c r="P34" i="3"/>
  <c r="P42" i="3"/>
  <c r="P50" i="3"/>
  <c r="P58" i="3"/>
  <c r="P66" i="3"/>
  <c r="P74" i="3"/>
  <c r="P82" i="3"/>
  <c r="P90" i="3"/>
  <c r="I185" i="4"/>
  <c r="I181" i="4"/>
  <c r="S177" i="4"/>
  <c r="U177" i="4" s="1"/>
  <c r="T167" i="4"/>
  <c r="G162" i="4"/>
  <c r="I156" i="4"/>
  <c r="N153" i="4"/>
  <c r="K150" i="4"/>
  <c r="P147" i="4"/>
  <c r="M144" i="4"/>
  <c r="R141" i="4"/>
  <c r="T135" i="4"/>
  <c r="N130" i="4"/>
  <c r="L128" i="4"/>
  <c r="R126" i="4"/>
  <c r="H123" i="4"/>
  <c r="M121" i="4"/>
  <c r="L119" i="4"/>
  <c r="R117" i="4"/>
  <c r="H116" i="4"/>
  <c r="N114" i="4"/>
  <c r="L112" i="4"/>
  <c r="R110" i="4"/>
  <c r="H107" i="4"/>
  <c r="M105" i="4"/>
  <c r="L103" i="4"/>
  <c r="R101" i="4"/>
  <c r="H100" i="4"/>
  <c r="N98" i="4"/>
  <c r="P95" i="4"/>
  <c r="L94" i="4"/>
  <c r="J93" i="4"/>
  <c r="T91" i="4"/>
  <c r="P90" i="4"/>
  <c r="N89" i="4"/>
  <c r="S86" i="4"/>
  <c r="U86" i="4" s="1"/>
  <c r="N85" i="4"/>
  <c r="I84" i="4"/>
  <c r="R81" i="4"/>
  <c r="M80" i="4"/>
  <c r="S77" i="4"/>
  <c r="U77" i="4" s="1"/>
  <c r="M76" i="4"/>
  <c r="I75" i="4"/>
  <c r="H74" i="4"/>
  <c r="J73" i="4"/>
  <c r="I72" i="4"/>
  <c r="H71" i="4"/>
  <c r="H70" i="4"/>
  <c r="J69" i="4"/>
  <c r="I68" i="4"/>
  <c r="H67" i="4"/>
  <c r="H66" i="4"/>
  <c r="J65" i="4"/>
  <c r="J64" i="4"/>
  <c r="I63" i="4"/>
  <c r="H62" i="4"/>
  <c r="H61" i="4"/>
  <c r="J60" i="4"/>
  <c r="I59" i="4"/>
  <c r="H58" i="4"/>
  <c r="H57" i="4"/>
  <c r="J56" i="4"/>
  <c r="J55" i="4"/>
  <c r="I54" i="4"/>
  <c r="H53" i="4"/>
  <c r="H52" i="4"/>
  <c r="J51" i="4"/>
  <c r="I50" i="4"/>
  <c r="H49" i="4"/>
  <c r="H48" i="4"/>
  <c r="J47" i="4"/>
  <c r="J46" i="4"/>
  <c r="I45" i="4"/>
  <c r="H44" i="4"/>
  <c r="H43" i="4"/>
  <c r="J42" i="4"/>
  <c r="I41" i="4"/>
  <c r="H40" i="4"/>
  <c r="H39" i="4"/>
  <c r="J38" i="4"/>
  <c r="J37" i="4"/>
  <c r="I36" i="4"/>
  <c r="I35" i="4"/>
  <c r="N34" i="4"/>
  <c r="O33" i="4"/>
  <c r="R32" i="4"/>
  <c r="T31" i="4"/>
  <c r="H31" i="4"/>
  <c r="K30" i="4"/>
  <c r="O29" i="4"/>
  <c r="R28" i="4"/>
  <c r="H27" i="4"/>
  <c r="I26" i="4"/>
  <c r="N25" i="4"/>
  <c r="R24" i="4"/>
  <c r="G24" i="4"/>
  <c r="L23" i="4"/>
  <c r="P22" i="4"/>
  <c r="T21" i="4"/>
  <c r="J21" i="4"/>
  <c r="O20" i="4"/>
  <c r="T19" i="4"/>
  <c r="J19" i="4"/>
  <c r="N18" i="4"/>
  <c r="R17" i="4"/>
  <c r="H17" i="4"/>
  <c r="N16" i="4"/>
  <c r="R15" i="4"/>
  <c r="G15" i="4"/>
  <c r="L14" i="4"/>
  <c r="P13" i="4"/>
  <c r="T12" i="4"/>
  <c r="J12" i="4"/>
  <c r="O11" i="4"/>
  <c r="T10" i="4"/>
  <c r="L10" i="4"/>
  <c r="S9" i="4"/>
  <c r="K9" i="4"/>
  <c r="R8" i="4"/>
  <c r="J8" i="4"/>
  <c r="Q7" i="4"/>
  <c r="I7" i="4"/>
  <c r="T11" i="3"/>
  <c r="T19" i="3"/>
  <c r="T27" i="3"/>
  <c r="T35" i="3"/>
  <c r="T43" i="3"/>
  <c r="T51" i="3"/>
  <c r="T59" i="3"/>
  <c r="T67" i="3"/>
  <c r="T75" i="3"/>
  <c r="T83" i="3"/>
  <c r="T91" i="3"/>
  <c r="T99" i="3"/>
  <c r="T107" i="3"/>
  <c r="T115" i="3"/>
  <c r="T123" i="3"/>
  <c r="T131" i="3"/>
  <c r="T139" i="3"/>
  <c r="T147" i="3"/>
  <c r="T155" i="3"/>
  <c r="T163" i="3"/>
  <c r="T171" i="3"/>
  <c r="T179" i="3"/>
  <c r="T187" i="3"/>
  <c r="T195" i="3"/>
  <c r="T203" i="3"/>
  <c r="T211" i="3"/>
  <c r="T219" i="3"/>
  <c r="T227" i="3"/>
  <c r="T235" i="3"/>
  <c r="T243" i="3"/>
  <c r="T251" i="3"/>
  <c r="T259" i="3"/>
  <c r="T267" i="3"/>
  <c r="T275" i="3"/>
  <c r="T283" i="3"/>
  <c r="T291" i="3"/>
  <c r="T299" i="3"/>
  <c r="T307" i="3"/>
  <c r="T315" i="3"/>
  <c r="T323" i="3"/>
  <c r="T331" i="3"/>
  <c r="S11" i="3"/>
  <c r="S19" i="3"/>
  <c r="S27" i="3"/>
  <c r="S35" i="3"/>
  <c r="S43" i="3"/>
  <c r="S51" i="3"/>
  <c r="S59" i="3"/>
  <c r="S67" i="3"/>
  <c r="S75" i="3"/>
  <c r="S83" i="3"/>
  <c r="S91" i="3"/>
  <c r="S99" i="3"/>
  <c r="S107" i="3"/>
  <c r="S115" i="3"/>
  <c r="S123" i="3"/>
  <c r="S131" i="3"/>
  <c r="S139" i="3"/>
  <c r="S147" i="3"/>
  <c r="S155" i="3"/>
  <c r="S163" i="3"/>
  <c r="S171" i="3"/>
  <c r="S179" i="3"/>
  <c r="S187" i="3"/>
  <c r="S195" i="3"/>
  <c r="S203" i="3"/>
  <c r="S211" i="3"/>
  <c r="S219" i="3"/>
  <c r="S227" i="3"/>
  <c r="S235" i="3"/>
  <c r="S243" i="3"/>
  <c r="S251" i="3"/>
  <c r="S259" i="3"/>
  <c r="S267" i="3"/>
  <c r="S275" i="3"/>
  <c r="S283" i="3"/>
  <c r="S291" i="3"/>
  <c r="S299" i="3"/>
  <c r="S307" i="3"/>
  <c r="S315" i="3"/>
  <c r="S323" i="3"/>
  <c r="S331" i="3"/>
  <c r="R11" i="3"/>
  <c r="R19" i="3"/>
  <c r="R27" i="3"/>
  <c r="R35" i="3"/>
  <c r="R43" i="3"/>
  <c r="R51" i="3"/>
  <c r="R59" i="3"/>
  <c r="R67" i="3"/>
  <c r="R75" i="3"/>
  <c r="R83" i="3"/>
  <c r="R91" i="3"/>
  <c r="R99" i="3"/>
  <c r="R107" i="3"/>
  <c r="R115" i="3"/>
  <c r="R123" i="3"/>
  <c r="R131" i="3"/>
  <c r="R139" i="3"/>
  <c r="R147" i="3"/>
  <c r="R155" i="3"/>
  <c r="R163" i="3"/>
  <c r="R171" i="3"/>
  <c r="R179" i="3"/>
  <c r="R187" i="3"/>
  <c r="R195" i="3"/>
  <c r="R203" i="3"/>
  <c r="R211" i="3"/>
  <c r="R219" i="3"/>
  <c r="R227" i="3"/>
  <c r="R235" i="3"/>
  <c r="R243" i="3"/>
  <c r="R251" i="3"/>
  <c r="R259" i="3"/>
  <c r="R267" i="3"/>
  <c r="R275" i="3"/>
  <c r="R283" i="3"/>
  <c r="R291" i="3"/>
  <c r="R299" i="3"/>
  <c r="R307" i="3"/>
  <c r="R315" i="3"/>
  <c r="R323" i="3"/>
  <c r="R331" i="3"/>
  <c r="Q11" i="3"/>
  <c r="Q19" i="3"/>
  <c r="Q27" i="3"/>
  <c r="Q35" i="3"/>
  <c r="Q43" i="3"/>
  <c r="Q51" i="3"/>
  <c r="Q59" i="3"/>
  <c r="Q67" i="3"/>
  <c r="Q75" i="3"/>
  <c r="Q83" i="3"/>
  <c r="Q91" i="3"/>
  <c r="Q99" i="3"/>
  <c r="Q107" i="3"/>
  <c r="Q115" i="3"/>
  <c r="Q123" i="3"/>
  <c r="Q131" i="3"/>
  <c r="Q139" i="3"/>
  <c r="Q147" i="3"/>
  <c r="Q155" i="3"/>
  <c r="Q163" i="3"/>
  <c r="Q171" i="3"/>
  <c r="Q179" i="3"/>
  <c r="Q187" i="3"/>
  <c r="Q195" i="3"/>
  <c r="Q203" i="3"/>
  <c r="Q211" i="3"/>
  <c r="Q219" i="3"/>
  <c r="Q227" i="3"/>
  <c r="Q235" i="3"/>
  <c r="Q243" i="3"/>
  <c r="Q251" i="3"/>
  <c r="Q259" i="3"/>
  <c r="Q267" i="3"/>
  <c r="Q275" i="3"/>
  <c r="Q283" i="3"/>
  <c r="Q291" i="3"/>
  <c r="Q299" i="3"/>
  <c r="Q307" i="3"/>
  <c r="Q315" i="3"/>
  <c r="Q323" i="3"/>
  <c r="Q331" i="3"/>
  <c r="P11" i="3"/>
  <c r="P19" i="3"/>
  <c r="P27" i="3"/>
  <c r="P35" i="3"/>
  <c r="P43" i="3"/>
  <c r="P51" i="3"/>
  <c r="P59" i="3"/>
  <c r="G177" i="4"/>
  <c r="Q173" i="4"/>
  <c r="O170" i="4"/>
  <c r="L167" i="4"/>
  <c r="Q164" i="4"/>
  <c r="S158" i="4"/>
  <c r="U158" i="4" s="1"/>
  <c r="H147" i="4"/>
  <c r="J141" i="4"/>
  <c r="O138" i="4"/>
  <c r="L135" i="4"/>
  <c r="Q132" i="4"/>
  <c r="G130" i="4"/>
  <c r="K126" i="4"/>
  <c r="Q124" i="4"/>
  <c r="G123" i="4"/>
  <c r="K119" i="4"/>
  <c r="Q117" i="4"/>
  <c r="G114" i="4"/>
  <c r="K110" i="4"/>
  <c r="Q108" i="4"/>
  <c r="G107" i="4"/>
  <c r="K103" i="4"/>
  <c r="Q101" i="4"/>
  <c r="J98" i="4"/>
  <c r="M95" i="4"/>
  <c r="K94" i="4"/>
  <c r="Q91" i="4"/>
  <c r="O90" i="4"/>
  <c r="J89" i="4"/>
  <c r="T87" i="4"/>
  <c r="O86" i="4"/>
  <c r="K85" i="4"/>
  <c r="S82" i="4"/>
  <c r="U82" i="4" s="1"/>
  <c r="O81" i="4"/>
  <c r="I80" i="4"/>
  <c r="T78" i="4"/>
  <c r="R77" i="4"/>
  <c r="J76" i="4"/>
  <c r="H75" i="4"/>
  <c r="G74" i="4"/>
  <c r="G73" i="4"/>
  <c r="G70" i="4"/>
  <c r="G69" i="4"/>
  <c r="G66" i="4"/>
  <c r="G65" i="4"/>
  <c r="G64" i="4"/>
  <c r="G61" i="4"/>
  <c r="G60" i="4"/>
  <c r="G57" i="4"/>
  <c r="G56" i="4"/>
  <c r="G55" i="4"/>
  <c r="G52" i="4"/>
  <c r="G51" i="4"/>
  <c r="G48" i="4"/>
  <c r="G47" i="4"/>
  <c r="G46" i="4"/>
  <c r="G43" i="4"/>
  <c r="G42" i="4"/>
  <c r="G39" i="4"/>
  <c r="G38" i="4"/>
  <c r="G37" i="4"/>
  <c r="H35" i="4"/>
  <c r="L34" i="4"/>
  <c r="N33" i="4"/>
  <c r="Q32" i="4"/>
  <c r="S31" i="4"/>
  <c r="J30" i="4"/>
  <c r="N29" i="4"/>
  <c r="Q28" i="4"/>
  <c r="R27" i="4"/>
  <c r="H26" i="4"/>
  <c r="L25" i="4"/>
  <c r="P24" i="4"/>
  <c r="J23" i="4"/>
  <c r="N22" i="4"/>
  <c r="S21" i="4"/>
  <c r="U21" i="4" s="1"/>
  <c r="H21" i="4"/>
  <c r="N20" i="4"/>
  <c r="S19" i="4"/>
  <c r="I19" i="4"/>
  <c r="M18" i="4"/>
  <c r="Q17" i="4"/>
  <c r="G17" i="4"/>
  <c r="L16" i="4"/>
  <c r="P15" i="4"/>
  <c r="J14" i="4"/>
  <c r="N13" i="4"/>
  <c r="S12" i="4"/>
  <c r="H12" i="4"/>
  <c r="N11" i="4"/>
  <c r="S10" i="4"/>
  <c r="K10" i="4"/>
  <c r="R9" i="4"/>
  <c r="J9" i="4"/>
  <c r="Q8" i="4"/>
  <c r="I8" i="4"/>
  <c r="P7" i="4"/>
  <c r="H7" i="4"/>
  <c r="T12" i="3"/>
  <c r="T20" i="3"/>
  <c r="T28" i="3"/>
  <c r="T36" i="3"/>
  <c r="T44" i="3"/>
  <c r="T52" i="3"/>
  <c r="T60" i="3"/>
  <c r="T68" i="3"/>
  <c r="T76" i="3"/>
  <c r="T84" i="3"/>
  <c r="T92" i="3"/>
  <c r="T100" i="3"/>
  <c r="T108" i="3"/>
  <c r="T116" i="3"/>
  <c r="T124" i="3"/>
  <c r="T132" i="3"/>
  <c r="T140" i="3"/>
  <c r="T148" i="3"/>
  <c r="T156" i="3"/>
  <c r="T164" i="3"/>
  <c r="T172" i="3"/>
  <c r="T180" i="3"/>
  <c r="T188" i="3"/>
  <c r="T196" i="3"/>
  <c r="T204" i="3"/>
  <c r="T212" i="3"/>
  <c r="T220" i="3"/>
  <c r="T228" i="3"/>
  <c r="T236" i="3"/>
  <c r="T244" i="3"/>
  <c r="T252" i="3"/>
  <c r="T260" i="3"/>
  <c r="T268" i="3"/>
  <c r="T276" i="3"/>
  <c r="T284" i="3"/>
  <c r="T292" i="3"/>
  <c r="T300" i="3"/>
  <c r="T308" i="3"/>
  <c r="T316" i="3"/>
  <c r="T324" i="3"/>
  <c r="T332" i="3"/>
  <c r="S12" i="3"/>
  <c r="S20" i="3"/>
  <c r="S28" i="3"/>
  <c r="U28" i="3" s="1"/>
  <c r="S36" i="3"/>
  <c r="S44" i="3"/>
  <c r="S52" i="3"/>
  <c r="U52" i="3" s="1"/>
  <c r="S60" i="3"/>
  <c r="S68" i="3"/>
  <c r="S76" i="3"/>
  <c r="S84" i="3"/>
  <c r="S92" i="3"/>
  <c r="U92" i="3" s="1"/>
  <c r="S100" i="3"/>
  <c r="S108" i="3"/>
  <c r="S116" i="3"/>
  <c r="U116" i="3" s="1"/>
  <c r="S124" i="3"/>
  <c r="S132" i="3"/>
  <c r="S140" i="3"/>
  <c r="S148" i="3"/>
  <c r="S156" i="3"/>
  <c r="U156" i="3" s="1"/>
  <c r="S164" i="3"/>
  <c r="S172" i="3"/>
  <c r="S180" i="3"/>
  <c r="U180" i="3" s="1"/>
  <c r="S188" i="3"/>
  <c r="S196" i="3"/>
  <c r="S204" i="3"/>
  <c r="S212" i="3"/>
  <c r="S220" i="3"/>
  <c r="U220" i="3" s="1"/>
  <c r="S228" i="3"/>
  <c r="S236" i="3"/>
  <c r="S244" i="3"/>
  <c r="U244" i="3" s="1"/>
  <c r="S252" i="3"/>
  <c r="S260" i="3"/>
  <c r="S268" i="3"/>
  <c r="S276" i="3"/>
  <c r="S284" i="3"/>
  <c r="U284" i="3" s="1"/>
  <c r="S292" i="3"/>
  <c r="S300" i="3"/>
  <c r="S308" i="3"/>
  <c r="U308" i="3" s="1"/>
  <c r="S316" i="3"/>
  <c r="S324" i="3"/>
  <c r="S332" i="3"/>
  <c r="R12" i="3"/>
  <c r="R20" i="3"/>
  <c r="R28" i="3"/>
  <c r="R36" i="3"/>
  <c r="R44" i="3"/>
  <c r="R52" i="3"/>
  <c r="R60" i="3"/>
  <c r="R68" i="3"/>
  <c r="R76" i="3"/>
  <c r="R84" i="3"/>
  <c r="R92" i="3"/>
  <c r="R100" i="3"/>
  <c r="R108" i="3"/>
  <c r="R116" i="3"/>
  <c r="R124" i="3"/>
  <c r="J184" i="4"/>
  <c r="K180" i="4"/>
  <c r="G170" i="4"/>
  <c r="I164" i="4"/>
  <c r="N161" i="4"/>
  <c r="K158" i="4"/>
  <c r="P155" i="4"/>
  <c r="M152" i="4"/>
  <c r="R149" i="4"/>
  <c r="T143" i="4"/>
  <c r="G138" i="4"/>
  <c r="I132" i="4"/>
  <c r="T127" i="4"/>
  <c r="J126" i="4"/>
  <c r="P124" i="4"/>
  <c r="T120" i="4"/>
  <c r="J117" i="4"/>
  <c r="P115" i="4"/>
  <c r="T111" i="4"/>
  <c r="J110" i="4"/>
  <c r="P108" i="4"/>
  <c r="T104" i="4"/>
  <c r="J101" i="4"/>
  <c r="P99" i="4"/>
  <c r="G98" i="4"/>
  <c r="Q96" i="4"/>
  <c r="L95" i="4"/>
  <c r="G94" i="4"/>
  <c r="R92" i="4"/>
  <c r="P91" i="4"/>
  <c r="K90" i="4"/>
  <c r="G89" i="4"/>
  <c r="P87" i="4"/>
  <c r="L86" i="4"/>
  <c r="J85" i="4"/>
  <c r="T83" i="4"/>
  <c r="P82" i="4"/>
  <c r="N81" i="4"/>
  <c r="S78" i="4"/>
  <c r="N77" i="4"/>
  <c r="I76" i="4"/>
  <c r="T71" i="4"/>
  <c r="T70" i="4"/>
  <c r="T67" i="4"/>
  <c r="U67" i="4" s="1"/>
  <c r="T66" i="4"/>
  <c r="T62" i="4"/>
  <c r="T61" i="4"/>
  <c r="T58" i="4"/>
  <c r="U58" i="4" s="1"/>
  <c r="T57" i="4"/>
  <c r="T53" i="4"/>
  <c r="T52" i="4"/>
  <c r="T49" i="4"/>
  <c r="U49" i="4" s="1"/>
  <c r="T48" i="4"/>
  <c r="T44" i="4"/>
  <c r="T43" i="4"/>
  <c r="T40" i="4"/>
  <c r="U40" i="4" s="1"/>
  <c r="T39" i="4"/>
  <c r="T35" i="4"/>
  <c r="G35" i="4"/>
  <c r="K34" i="4"/>
  <c r="M33" i="4"/>
  <c r="N32" i="4"/>
  <c r="Q31" i="4"/>
  <c r="T30" i="4"/>
  <c r="H30" i="4"/>
  <c r="K29" i="4"/>
  <c r="O28" i="4"/>
  <c r="Q27" i="4"/>
  <c r="T26" i="4"/>
  <c r="G26" i="4"/>
  <c r="K25" i="4"/>
  <c r="O24" i="4"/>
  <c r="T23" i="4"/>
  <c r="I23" i="4"/>
  <c r="M22" i="4"/>
  <c r="R21" i="4"/>
  <c r="G21" i="4"/>
  <c r="L20" i="4"/>
  <c r="R19" i="4"/>
  <c r="G19" i="4"/>
  <c r="K18" i="4"/>
  <c r="P17" i="4"/>
  <c r="K16" i="4"/>
  <c r="O15" i="4"/>
  <c r="T14" i="4"/>
  <c r="I14" i="4"/>
  <c r="M13" i="4"/>
  <c r="R12" i="4"/>
  <c r="G12" i="4"/>
  <c r="L11" i="4"/>
  <c r="R10" i="4"/>
  <c r="J10" i="4"/>
  <c r="Q9" i="4"/>
  <c r="I9" i="4"/>
  <c r="P8" i="4"/>
  <c r="H8" i="4"/>
  <c r="O7" i="4"/>
  <c r="G7" i="4"/>
  <c r="T13" i="3"/>
  <c r="T21" i="3"/>
  <c r="T29" i="3"/>
  <c r="T37" i="3"/>
  <c r="T45" i="3"/>
  <c r="T53" i="3"/>
  <c r="T61" i="3"/>
  <c r="T69" i="3"/>
  <c r="T77" i="3"/>
  <c r="T85" i="3"/>
  <c r="T93" i="3"/>
  <c r="T101" i="3"/>
  <c r="T109" i="3"/>
  <c r="T117" i="3"/>
  <c r="T125" i="3"/>
  <c r="T133" i="3"/>
  <c r="T141" i="3"/>
  <c r="T149" i="3"/>
  <c r="T157" i="3"/>
  <c r="T165" i="3"/>
  <c r="T173" i="3"/>
  <c r="T181" i="3"/>
  <c r="T189" i="3"/>
  <c r="T197" i="3"/>
  <c r="T205" i="3"/>
  <c r="T213" i="3"/>
  <c r="T221" i="3"/>
  <c r="T229" i="3"/>
  <c r="T237" i="3"/>
  <c r="T245" i="3"/>
  <c r="T253" i="3"/>
  <c r="T261" i="3"/>
  <c r="T269" i="3"/>
  <c r="T277" i="3"/>
  <c r="T285" i="3"/>
  <c r="T293" i="3"/>
  <c r="T301" i="3"/>
  <c r="T309" i="3"/>
  <c r="T317" i="3"/>
  <c r="T325" i="3"/>
  <c r="T333" i="3"/>
  <c r="S13" i="3"/>
  <c r="S21" i="3"/>
  <c r="S29" i="3"/>
  <c r="S37" i="3"/>
  <c r="S45" i="3"/>
  <c r="S53" i="3"/>
  <c r="S61" i="3"/>
  <c r="S69" i="3"/>
  <c r="S77" i="3"/>
  <c r="S85" i="3"/>
  <c r="S93" i="3"/>
  <c r="S101" i="3"/>
  <c r="S109" i="3"/>
  <c r="S117" i="3"/>
  <c r="S125" i="3"/>
  <c r="S133" i="3"/>
  <c r="S141" i="3"/>
  <c r="S149" i="3"/>
  <c r="S157" i="3"/>
  <c r="S165" i="3"/>
  <c r="S173" i="3"/>
  <c r="S181" i="3"/>
  <c r="S189" i="3"/>
  <c r="S197" i="3"/>
  <c r="S205" i="3"/>
  <c r="S213" i="3"/>
  <c r="S221" i="3"/>
  <c r="S229" i="3"/>
  <c r="S237" i="3"/>
  <c r="S245" i="3"/>
  <c r="S253" i="3"/>
  <c r="S261" i="3"/>
  <c r="S269" i="3"/>
  <c r="S277" i="3"/>
  <c r="S285" i="3"/>
  <c r="S293" i="3"/>
  <c r="S301" i="3"/>
  <c r="S309" i="3"/>
  <c r="S317" i="3"/>
  <c r="S325" i="3"/>
  <c r="S333" i="3"/>
  <c r="R13" i="3"/>
  <c r="R21" i="3"/>
  <c r="R29" i="3"/>
  <c r="R37" i="3"/>
  <c r="R45" i="3"/>
  <c r="R53" i="3"/>
  <c r="R61" i="3"/>
  <c r="R69" i="3"/>
  <c r="R77" i="3"/>
  <c r="R85" i="3"/>
  <c r="R93" i="3"/>
  <c r="R101" i="3"/>
  <c r="R109" i="3"/>
  <c r="R117" i="3"/>
  <c r="R125" i="3"/>
  <c r="R133" i="3"/>
  <c r="R141" i="3"/>
  <c r="R149" i="3"/>
  <c r="R157" i="3"/>
  <c r="R165" i="3"/>
  <c r="R173" i="3"/>
  <c r="R181" i="3"/>
  <c r="R189" i="3"/>
  <c r="R197" i="3"/>
  <c r="R205" i="3"/>
  <c r="R213" i="3"/>
  <c r="R221" i="3"/>
  <c r="R229" i="3"/>
  <c r="R237" i="3"/>
  <c r="R245" i="3"/>
  <c r="R253" i="3"/>
  <c r="R261" i="3"/>
  <c r="R269" i="3"/>
  <c r="R277" i="3"/>
  <c r="R285" i="3"/>
  <c r="R293" i="3"/>
  <c r="R301" i="3"/>
  <c r="R309" i="3"/>
  <c r="R317" i="3"/>
  <c r="R325" i="3"/>
  <c r="R333" i="3"/>
  <c r="Q13" i="3"/>
  <c r="Q21" i="3"/>
  <c r="Q29" i="3"/>
  <c r="Q37" i="3"/>
  <c r="Q45" i="3"/>
  <c r="Q53" i="3"/>
  <c r="Q61" i="3"/>
  <c r="Q69" i="3"/>
  <c r="Q77" i="3"/>
  <c r="Q85" i="3"/>
  <c r="Q93" i="3"/>
  <c r="Q101" i="3"/>
  <c r="Q109" i="3"/>
  <c r="Q117" i="3"/>
  <c r="Q125" i="3"/>
  <c r="Q133" i="3"/>
  <c r="Q141" i="3"/>
  <c r="Q149" i="3"/>
  <c r="Q157" i="3"/>
  <c r="Q165" i="3"/>
  <c r="Q173" i="3"/>
  <c r="Q181" i="3"/>
  <c r="Q189" i="3"/>
  <c r="Q197" i="3"/>
  <c r="Q205" i="3"/>
  <c r="Q213" i="3"/>
  <c r="Q221" i="3"/>
  <c r="Q229" i="3"/>
  <c r="Q237" i="3"/>
  <c r="Q245" i="3"/>
  <c r="Q253" i="3"/>
  <c r="Q261" i="3"/>
  <c r="Q269" i="3"/>
  <c r="Q277" i="3"/>
  <c r="Q285" i="3"/>
  <c r="Q293" i="3"/>
  <c r="Q301" i="3"/>
  <c r="Q309" i="3"/>
  <c r="Q317" i="3"/>
  <c r="Q325" i="3"/>
  <c r="Q333" i="3"/>
  <c r="P13" i="3"/>
  <c r="P21" i="3"/>
  <c r="P29" i="3"/>
  <c r="P37" i="3"/>
  <c r="P45" i="3"/>
  <c r="P53" i="3"/>
  <c r="P61" i="3"/>
  <c r="P69" i="3"/>
  <c r="P77" i="3"/>
  <c r="P85" i="3"/>
  <c r="P93" i="3"/>
  <c r="J176" i="4"/>
  <c r="T172" i="4"/>
  <c r="S166" i="4"/>
  <c r="U166" i="4" s="1"/>
  <c r="H155" i="4"/>
  <c r="J149" i="4"/>
  <c r="O146" i="4"/>
  <c r="L143" i="4"/>
  <c r="Q140" i="4"/>
  <c r="S134" i="4"/>
  <c r="U134" i="4" s="1"/>
  <c r="N129" i="4"/>
  <c r="S127" i="4"/>
  <c r="I124" i="4"/>
  <c r="O122" i="4"/>
  <c r="M120" i="4"/>
  <c r="S118" i="4"/>
  <c r="U118" i="4" s="1"/>
  <c r="I117" i="4"/>
  <c r="O115" i="4"/>
  <c r="N113" i="4"/>
  <c r="S111" i="4"/>
  <c r="U111" i="4" s="1"/>
  <c r="I108" i="4"/>
  <c r="O106" i="4"/>
  <c r="M104" i="4"/>
  <c r="S102" i="4"/>
  <c r="U102" i="4" s="1"/>
  <c r="I101" i="4"/>
  <c r="O99" i="4"/>
  <c r="N96" i="4"/>
  <c r="H95" i="4"/>
  <c r="Q92" i="4"/>
  <c r="L91" i="4"/>
  <c r="H90" i="4"/>
  <c r="M87" i="4"/>
  <c r="K86" i="4"/>
  <c r="Q83" i="4"/>
  <c r="O82" i="4"/>
  <c r="J81" i="4"/>
  <c r="T79" i="4"/>
  <c r="O78" i="4"/>
  <c r="K77" i="4"/>
  <c r="S74" i="4"/>
  <c r="U74" i="4" s="1"/>
  <c r="S73" i="4"/>
  <c r="U73" i="4" s="1"/>
  <c r="R72" i="4"/>
  <c r="Q71" i="4"/>
  <c r="S70" i="4"/>
  <c r="U70" i="4" s="1"/>
  <c r="S69" i="4"/>
  <c r="U69" i="4" s="1"/>
  <c r="R68" i="4"/>
  <c r="Q67" i="4"/>
  <c r="S66" i="4"/>
  <c r="S65" i="4"/>
  <c r="S64" i="4"/>
  <c r="U64" i="4" s="1"/>
  <c r="R63" i="4"/>
  <c r="Q62" i="4"/>
  <c r="S61" i="4"/>
  <c r="S60" i="4"/>
  <c r="U60" i="4" s="1"/>
  <c r="R59" i="4"/>
  <c r="Q58" i="4"/>
  <c r="S57" i="4"/>
  <c r="U57" i="4" s="1"/>
  <c r="S56" i="4"/>
  <c r="S55" i="4"/>
  <c r="U55" i="4" s="1"/>
  <c r="R54" i="4"/>
  <c r="Q53" i="4"/>
  <c r="S52" i="4"/>
  <c r="S51" i="4"/>
  <c r="U51" i="4" s="1"/>
  <c r="R50" i="4"/>
  <c r="Q49" i="4"/>
  <c r="S48" i="4"/>
  <c r="U48" i="4" s="1"/>
  <c r="S47" i="4"/>
  <c r="S46" i="4"/>
  <c r="U46" i="4" s="1"/>
  <c r="R45" i="4"/>
  <c r="Q44" i="4"/>
  <c r="S43" i="4"/>
  <c r="S42" i="4"/>
  <c r="U42" i="4" s="1"/>
  <c r="R41" i="4"/>
  <c r="Q40" i="4"/>
  <c r="S39" i="4"/>
  <c r="U39" i="4" s="1"/>
  <c r="S38" i="4"/>
  <c r="S37" i="4"/>
  <c r="U37" i="4" s="1"/>
  <c r="R36" i="4"/>
  <c r="Q35" i="4"/>
  <c r="H34" i="4"/>
  <c r="K33" i="4"/>
  <c r="M32" i="4"/>
  <c r="P31" i="4"/>
  <c r="S30" i="4"/>
  <c r="U30" i="4" s="1"/>
  <c r="G30" i="4"/>
  <c r="J29" i="4"/>
  <c r="N28" i="4"/>
  <c r="P27" i="4"/>
  <c r="Q26" i="4"/>
  <c r="I25" i="4"/>
  <c r="N24" i="4"/>
  <c r="R23" i="4"/>
  <c r="G23" i="4"/>
  <c r="L22" i="4"/>
  <c r="P21" i="4"/>
  <c r="K20" i="4"/>
  <c r="Q19" i="4"/>
  <c r="J18" i="4"/>
  <c r="O17" i="4"/>
  <c r="T16" i="4"/>
  <c r="I16" i="4"/>
  <c r="N15" i="4"/>
  <c r="R14" i="4"/>
  <c r="G14" i="4"/>
  <c r="L13" i="4"/>
  <c r="P12" i="4"/>
  <c r="K11" i="4"/>
  <c r="Q10" i="4"/>
  <c r="I10" i="4"/>
  <c r="P9" i="4"/>
  <c r="H9" i="4"/>
  <c r="O8" i="4"/>
  <c r="G8" i="4"/>
  <c r="N7" i="4"/>
  <c r="T14" i="3"/>
  <c r="T22" i="3"/>
  <c r="T30" i="3"/>
  <c r="T38" i="3"/>
  <c r="T46" i="3"/>
  <c r="T54" i="3"/>
  <c r="T62" i="3"/>
  <c r="T70" i="3"/>
  <c r="T78" i="3"/>
  <c r="T86" i="3"/>
  <c r="T94" i="3"/>
  <c r="T102" i="3"/>
  <c r="T110" i="3"/>
  <c r="T118" i="3"/>
  <c r="T126" i="3"/>
  <c r="T134" i="3"/>
  <c r="T142" i="3"/>
  <c r="T150" i="3"/>
  <c r="T158" i="3"/>
  <c r="T166" i="3"/>
  <c r="T174" i="3"/>
  <c r="T182" i="3"/>
  <c r="T190" i="3"/>
  <c r="T198" i="3"/>
  <c r="T206" i="3"/>
  <c r="T214" i="3"/>
  <c r="T222" i="3"/>
  <c r="T230" i="3"/>
  <c r="T238" i="3"/>
  <c r="T246" i="3"/>
  <c r="T254" i="3"/>
  <c r="T262" i="3"/>
  <c r="T270" i="3"/>
  <c r="T278" i="3"/>
  <c r="T286" i="3"/>
  <c r="T294" i="3"/>
  <c r="T302" i="3"/>
  <c r="T310" i="3"/>
  <c r="T318" i="3"/>
  <c r="T326" i="3"/>
  <c r="T334" i="3"/>
  <c r="S14" i="3"/>
  <c r="S22" i="3"/>
  <c r="S30" i="3"/>
  <c r="S38" i="3"/>
  <c r="S46" i="3"/>
  <c r="S54" i="3"/>
  <c r="S62" i="3"/>
  <c r="S70" i="3"/>
  <c r="S78" i="3"/>
  <c r="S86" i="3"/>
  <c r="S94" i="3"/>
  <c r="S102" i="3"/>
  <c r="S110" i="3"/>
  <c r="S118" i="3"/>
  <c r="S126" i="3"/>
  <c r="S134" i="3"/>
  <c r="S142" i="3"/>
  <c r="S150" i="3"/>
  <c r="S158" i="3"/>
  <c r="S166" i="3"/>
  <c r="S174" i="3"/>
  <c r="S182" i="3"/>
  <c r="S190" i="3"/>
  <c r="S198" i="3"/>
  <c r="S206" i="3"/>
  <c r="S214" i="3"/>
  <c r="S222" i="3"/>
  <c r="S230" i="3"/>
  <c r="S238" i="3"/>
  <c r="S246" i="3"/>
  <c r="S254" i="3"/>
  <c r="S262" i="3"/>
  <c r="S270" i="3"/>
  <c r="S278" i="3"/>
  <c r="S286" i="3"/>
  <c r="S294" i="3"/>
  <c r="S302" i="3"/>
  <c r="S310" i="3"/>
  <c r="S318" i="3"/>
  <c r="S326" i="3"/>
  <c r="S334" i="3"/>
  <c r="R14" i="3"/>
  <c r="R22" i="3"/>
  <c r="R30" i="3"/>
  <c r="R38" i="3"/>
  <c r="R46" i="3"/>
  <c r="R54" i="3"/>
  <c r="R62" i="3"/>
  <c r="R70" i="3"/>
  <c r="R78" i="3"/>
  <c r="R86" i="3"/>
  <c r="R94" i="3"/>
  <c r="R102" i="3"/>
  <c r="R110" i="3"/>
  <c r="R118" i="3"/>
  <c r="R126" i="3"/>
  <c r="R134" i="3"/>
  <c r="R142" i="3"/>
  <c r="R150" i="3"/>
  <c r="R158" i="3"/>
  <c r="R166" i="3"/>
  <c r="R174" i="3"/>
  <c r="R182" i="3"/>
  <c r="R190" i="3"/>
  <c r="R198" i="3"/>
  <c r="R206" i="3"/>
  <c r="R214" i="3"/>
  <c r="R222" i="3"/>
  <c r="R230" i="3"/>
  <c r="R238" i="3"/>
  <c r="R246" i="3"/>
  <c r="R254" i="3"/>
  <c r="R262" i="3"/>
  <c r="R270" i="3"/>
  <c r="R278" i="3"/>
  <c r="R286" i="3"/>
  <c r="R294" i="3"/>
  <c r="R302" i="3"/>
  <c r="R310" i="3"/>
  <c r="R318" i="3"/>
  <c r="R326" i="3"/>
  <c r="R334" i="3"/>
  <c r="Q14" i="3"/>
  <c r="Q22" i="3"/>
  <c r="Q30" i="3"/>
  <c r="Q38" i="3"/>
  <c r="Q46" i="3"/>
  <c r="Q54" i="3"/>
  <c r="Q62" i="3"/>
  <c r="Q70" i="3"/>
  <c r="Q78" i="3"/>
  <c r="Q86" i="3"/>
  <c r="Q94" i="3"/>
  <c r="J187" i="4"/>
  <c r="K183" i="4"/>
  <c r="M179" i="4"/>
  <c r="K172" i="4"/>
  <c r="N169" i="4"/>
  <c r="K166" i="4"/>
  <c r="P163" i="4"/>
  <c r="M160" i="4"/>
  <c r="R157" i="4"/>
  <c r="T151" i="4"/>
  <c r="G146" i="4"/>
  <c r="I140" i="4"/>
  <c r="N137" i="4"/>
  <c r="K134" i="4"/>
  <c r="P131" i="4"/>
  <c r="M129" i="4"/>
  <c r="L127" i="4"/>
  <c r="R125" i="4"/>
  <c r="H124" i="4"/>
  <c r="N122" i="4"/>
  <c r="L120" i="4"/>
  <c r="R118" i="4"/>
  <c r="H115" i="4"/>
  <c r="M113" i="4"/>
  <c r="L111" i="4"/>
  <c r="R109" i="4"/>
  <c r="H108" i="4"/>
  <c r="N106" i="4"/>
  <c r="L104" i="4"/>
  <c r="R102" i="4"/>
  <c r="H99" i="4"/>
  <c r="Q97" i="4"/>
  <c r="M96" i="4"/>
  <c r="S93" i="4"/>
  <c r="U93" i="4" s="1"/>
  <c r="M92" i="4"/>
  <c r="I91" i="4"/>
  <c r="G90" i="4"/>
  <c r="Q88" i="4"/>
  <c r="L87" i="4"/>
  <c r="G86" i="4"/>
  <c r="R84" i="4"/>
  <c r="P83" i="4"/>
  <c r="K82" i="4"/>
  <c r="G81" i="4"/>
  <c r="P79" i="4"/>
  <c r="L78" i="4"/>
  <c r="J77" i="4"/>
  <c r="T75" i="4"/>
  <c r="P74" i="4"/>
  <c r="R73" i="4"/>
  <c r="Q72" i="4"/>
  <c r="P71" i="4"/>
  <c r="P70" i="4"/>
  <c r="R69" i="4"/>
  <c r="Q68" i="4"/>
  <c r="P67" i="4"/>
  <c r="P66" i="4"/>
  <c r="R65" i="4"/>
  <c r="R64" i="4"/>
  <c r="Q63" i="4"/>
  <c r="P62" i="4"/>
  <c r="P61" i="4"/>
  <c r="R60" i="4"/>
  <c r="Q59" i="4"/>
  <c r="P58" i="4"/>
  <c r="P57" i="4"/>
  <c r="R56" i="4"/>
  <c r="R55" i="4"/>
  <c r="Q54" i="4"/>
  <c r="P53" i="4"/>
  <c r="P52" i="4"/>
  <c r="R51" i="4"/>
  <c r="Q50" i="4"/>
  <c r="P49" i="4"/>
  <c r="P48" i="4"/>
  <c r="R47" i="4"/>
  <c r="R46" i="4"/>
  <c r="Q45" i="4"/>
  <c r="P44" i="4"/>
  <c r="P43" i="4"/>
  <c r="R42" i="4"/>
  <c r="Q41" i="4"/>
  <c r="P40" i="4"/>
  <c r="P39" i="4"/>
  <c r="R38" i="4"/>
  <c r="R37" i="4"/>
  <c r="Q36" i="4"/>
  <c r="P35" i="4"/>
  <c r="T34" i="4"/>
  <c r="G34" i="4"/>
  <c r="J33" i="4"/>
  <c r="L32" i="4"/>
  <c r="M31" i="4"/>
  <c r="R30" i="4"/>
  <c r="I29" i="4"/>
  <c r="K28" i="4"/>
  <c r="N27" i="4"/>
  <c r="P26" i="4"/>
  <c r="T25" i="4"/>
  <c r="H25" i="4"/>
  <c r="M24" i="4"/>
  <c r="Q23" i="4"/>
  <c r="K22" i="4"/>
  <c r="O21" i="4"/>
  <c r="T20" i="4"/>
  <c r="U20" i="4" s="1"/>
  <c r="J20" i="4"/>
  <c r="O19" i="4"/>
  <c r="S18" i="4"/>
  <c r="U18" i="4" s="1"/>
  <c r="I18" i="4"/>
  <c r="M17" i="4"/>
  <c r="S16" i="4"/>
  <c r="H16" i="4"/>
  <c r="M15" i="4"/>
  <c r="Q14" i="4"/>
  <c r="K13" i="4"/>
  <c r="O12" i="4"/>
  <c r="T11" i="4"/>
  <c r="U11" i="4" s="1"/>
  <c r="J11" i="4"/>
  <c r="P10" i="4"/>
  <c r="H10" i="4"/>
  <c r="O9" i="4"/>
  <c r="G9" i="4"/>
  <c r="N8" i="4"/>
  <c r="M7" i="4"/>
  <c r="T15" i="3"/>
  <c r="T23" i="3"/>
  <c r="T31" i="3"/>
  <c r="T39" i="3"/>
  <c r="T47" i="3"/>
  <c r="T55" i="3"/>
  <c r="T63" i="3"/>
  <c r="T71" i="3"/>
  <c r="T79" i="3"/>
  <c r="T87" i="3"/>
  <c r="T95" i="3"/>
  <c r="T103" i="3"/>
  <c r="T111" i="3"/>
  <c r="T119" i="3"/>
  <c r="T127" i="3"/>
  <c r="T135" i="3"/>
  <c r="T143" i="3"/>
  <c r="T151" i="3"/>
  <c r="T159" i="3"/>
  <c r="T167" i="3"/>
  <c r="T175" i="3"/>
  <c r="T183" i="3"/>
  <c r="T191" i="3"/>
  <c r="T199" i="3"/>
  <c r="T207" i="3"/>
  <c r="T215" i="3"/>
  <c r="T223" i="3"/>
  <c r="T231" i="3"/>
  <c r="T239" i="3"/>
  <c r="T247" i="3"/>
  <c r="T255" i="3"/>
  <c r="T263" i="3"/>
  <c r="T271" i="3"/>
  <c r="T279" i="3"/>
  <c r="T287" i="3"/>
  <c r="T295" i="3"/>
  <c r="T303" i="3"/>
  <c r="T311" i="3"/>
  <c r="T319" i="3"/>
  <c r="T327" i="3"/>
  <c r="T335" i="3"/>
  <c r="T7" i="3"/>
  <c r="S15" i="3"/>
  <c r="S23" i="3"/>
  <c r="S31" i="3"/>
  <c r="S39" i="3"/>
  <c r="S47" i="3"/>
  <c r="S55" i="3"/>
  <c r="S63" i="3"/>
  <c r="S71" i="3"/>
  <c r="U71" i="3" s="1"/>
  <c r="S79" i="3"/>
  <c r="S87" i="3"/>
  <c r="S95" i="3"/>
  <c r="S103" i="3"/>
  <c r="S111" i="3"/>
  <c r="S119" i="3"/>
  <c r="S127" i="3"/>
  <c r="S135" i="3"/>
  <c r="U135" i="3" s="1"/>
  <c r="S143" i="3"/>
  <c r="S151" i="3"/>
  <c r="S159" i="3"/>
  <c r="S167" i="3"/>
  <c r="S175" i="3"/>
  <c r="S183" i="3"/>
  <c r="S191" i="3"/>
  <c r="S199" i="3"/>
  <c r="U199" i="3" s="1"/>
  <c r="S207" i="3"/>
  <c r="S215" i="3"/>
  <c r="S223" i="3"/>
  <c r="S231" i="3"/>
  <c r="S239" i="3"/>
  <c r="S247" i="3"/>
  <c r="S255" i="3"/>
  <c r="S263" i="3"/>
  <c r="U263" i="3" s="1"/>
  <c r="S271" i="3"/>
  <c r="S279" i="3"/>
  <c r="S280" i="3"/>
  <c r="U280" i="3" s="1"/>
  <c r="S312" i="3"/>
  <c r="U312" i="3" s="1"/>
  <c r="R8" i="3"/>
  <c r="R40" i="3"/>
  <c r="R72" i="3"/>
  <c r="R104" i="3"/>
  <c r="R135" i="3"/>
  <c r="R156" i="3"/>
  <c r="R176" i="3"/>
  <c r="R199" i="3"/>
  <c r="R220" i="3"/>
  <c r="R240" i="3"/>
  <c r="R263" i="3"/>
  <c r="R284" i="3"/>
  <c r="R304" i="3"/>
  <c r="R327" i="3"/>
  <c r="Q12" i="3"/>
  <c r="Q31" i="3"/>
  <c r="Q47" i="3"/>
  <c r="Q63" i="3"/>
  <c r="Q79" i="3"/>
  <c r="Q95" i="3"/>
  <c r="Q108" i="3"/>
  <c r="Q120" i="3"/>
  <c r="Q134" i="3"/>
  <c r="Q145" i="3"/>
  <c r="Q159" i="3"/>
  <c r="Q172" i="3"/>
  <c r="Q184" i="3"/>
  <c r="Q198" i="3"/>
  <c r="Q209" i="3"/>
  <c r="Q223" i="3"/>
  <c r="Q236" i="3"/>
  <c r="Q248" i="3"/>
  <c r="Q262" i="3"/>
  <c r="Q273" i="3"/>
  <c r="Q287" i="3"/>
  <c r="Q300" i="3"/>
  <c r="Q312" i="3"/>
  <c r="Q326" i="3"/>
  <c r="Q337" i="3"/>
  <c r="P15" i="3"/>
  <c r="P28" i="3"/>
  <c r="P40" i="3"/>
  <c r="P54" i="3"/>
  <c r="P65" i="3"/>
  <c r="P76" i="3"/>
  <c r="P87" i="3"/>
  <c r="P97" i="3"/>
  <c r="P105" i="3"/>
  <c r="P113" i="3"/>
  <c r="P121" i="3"/>
  <c r="P129" i="3"/>
  <c r="P137" i="3"/>
  <c r="P145" i="3"/>
  <c r="P153" i="3"/>
  <c r="P161" i="3"/>
  <c r="P169" i="3"/>
  <c r="P177" i="3"/>
  <c r="P185" i="3"/>
  <c r="P193" i="3"/>
  <c r="P201" i="3"/>
  <c r="P209" i="3"/>
  <c r="P217" i="3"/>
  <c r="P225" i="3"/>
  <c r="P233" i="3"/>
  <c r="P241" i="3"/>
  <c r="P249" i="3"/>
  <c r="P257" i="3"/>
  <c r="P265" i="3"/>
  <c r="P273" i="3"/>
  <c r="P281" i="3"/>
  <c r="P289" i="3"/>
  <c r="P297" i="3"/>
  <c r="P305" i="3"/>
  <c r="P313" i="3"/>
  <c r="P321" i="3"/>
  <c r="P329" i="3"/>
  <c r="P337" i="3"/>
  <c r="O9" i="3"/>
  <c r="O17" i="3"/>
  <c r="O25" i="3"/>
  <c r="O33" i="3"/>
  <c r="O41" i="3"/>
  <c r="O49" i="3"/>
  <c r="O57" i="3"/>
  <c r="O65" i="3"/>
  <c r="O73" i="3"/>
  <c r="O81" i="3"/>
  <c r="O89" i="3"/>
  <c r="O97" i="3"/>
  <c r="O105" i="3"/>
  <c r="O113" i="3"/>
  <c r="O121" i="3"/>
  <c r="O129" i="3"/>
  <c r="O137" i="3"/>
  <c r="O145" i="3"/>
  <c r="O153" i="3"/>
  <c r="O161" i="3"/>
  <c r="O169" i="3"/>
  <c r="O177" i="3"/>
  <c r="O185" i="3"/>
  <c r="O193" i="3"/>
  <c r="O201" i="3"/>
  <c r="O209" i="3"/>
  <c r="O217" i="3"/>
  <c r="O225" i="3"/>
  <c r="O233" i="3"/>
  <c r="O241" i="3"/>
  <c r="O249" i="3"/>
  <c r="O257" i="3"/>
  <c r="O265" i="3"/>
  <c r="O273" i="3"/>
  <c r="O281" i="3"/>
  <c r="O289" i="3"/>
  <c r="O297" i="3"/>
  <c r="O305" i="3"/>
  <c r="O313" i="3"/>
  <c r="O321" i="3"/>
  <c r="O329" i="3"/>
  <c r="O337" i="3"/>
  <c r="N9" i="3"/>
  <c r="N17" i="3"/>
  <c r="N25" i="3"/>
  <c r="N33" i="3"/>
  <c r="N41" i="3"/>
  <c r="N49" i="3"/>
  <c r="N57" i="3"/>
  <c r="N65" i="3"/>
  <c r="N73" i="3"/>
  <c r="N81" i="3"/>
  <c r="N89" i="3"/>
  <c r="N97" i="3"/>
  <c r="N105" i="3"/>
  <c r="N113" i="3"/>
  <c r="N121" i="3"/>
  <c r="N129" i="3"/>
  <c r="N137" i="3"/>
  <c r="N145" i="3"/>
  <c r="N153" i="3"/>
  <c r="N161" i="3"/>
  <c r="N169" i="3"/>
  <c r="N177" i="3"/>
  <c r="N185" i="3"/>
  <c r="N193" i="3"/>
  <c r="N201" i="3"/>
  <c r="N209" i="3"/>
  <c r="N217" i="3"/>
  <c r="N225" i="3"/>
  <c r="N233" i="3"/>
  <c r="N241" i="3"/>
  <c r="N249" i="3"/>
  <c r="N257" i="3"/>
  <c r="N265" i="3"/>
  <c r="N273" i="3"/>
  <c r="N281" i="3"/>
  <c r="N289" i="3"/>
  <c r="N297" i="3"/>
  <c r="N305" i="3"/>
  <c r="N313" i="3"/>
  <c r="N321" i="3"/>
  <c r="N329" i="3"/>
  <c r="N337" i="3"/>
  <c r="M9" i="3"/>
  <c r="M17" i="3"/>
  <c r="M25" i="3"/>
  <c r="M33" i="3"/>
  <c r="M41" i="3"/>
  <c r="M49" i="3"/>
  <c r="M57" i="3"/>
  <c r="M65" i="3"/>
  <c r="M73" i="3"/>
  <c r="M81" i="3"/>
  <c r="M89" i="3"/>
  <c r="M97" i="3"/>
  <c r="M105" i="3"/>
  <c r="M113" i="3"/>
  <c r="M121" i="3"/>
  <c r="M129" i="3"/>
  <c r="M137" i="3"/>
  <c r="M145" i="3"/>
  <c r="M153" i="3"/>
  <c r="M161" i="3"/>
  <c r="M169" i="3"/>
  <c r="M177" i="3"/>
  <c r="M185" i="3"/>
  <c r="M193" i="3"/>
  <c r="M201" i="3"/>
  <c r="M209" i="3"/>
  <c r="M217" i="3"/>
  <c r="M225" i="3"/>
  <c r="M233" i="3"/>
  <c r="M241" i="3"/>
  <c r="M249" i="3"/>
  <c r="M257" i="3"/>
  <c r="M265" i="3"/>
  <c r="M273" i="3"/>
  <c r="M281" i="3"/>
  <c r="M289" i="3"/>
  <c r="M297" i="3"/>
  <c r="M305" i="3"/>
  <c r="M313" i="3"/>
  <c r="M321" i="3"/>
  <c r="M329" i="3"/>
  <c r="M337" i="3"/>
  <c r="L9" i="3"/>
  <c r="L17" i="3"/>
  <c r="L25" i="3"/>
  <c r="L33" i="3"/>
  <c r="L41" i="3"/>
  <c r="L49" i="3"/>
  <c r="L57" i="3"/>
  <c r="L65" i="3"/>
  <c r="L73" i="3"/>
  <c r="L81" i="3"/>
  <c r="L89" i="3"/>
  <c r="L97" i="3"/>
  <c r="L105" i="3"/>
  <c r="L113" i="3"/>
  <c r="L121" i="3"/>
  <c r="L129" i="3"/>
  <c r="L137" i="3"/>
  <c r="L145" i="3"/>
  <c r="L153" i="3"/>
  <c r="L161" i="3"/>
  <c r="L169" i="3"/>
  <c r="L177" i="3"/>
  <c r="L185" i="3"/>
  <c r="L193" i="3"/>
  <c r="L201" i="3"/>
  <c r="L209" i="3"/>
  <c r="L217" i="3"/>
  <c r="L225" i="3"/>
  <c r="L233" i="3"/>
  <c r="L241" i="3"/>
  <c r="L249" i="3"/>
  <c r="L257" i="3"/>
  <c r="L265" i="3"/>
  <c r="L273" i="3"/>
  <c r="L281" i="3"/>
  <c r="L289" i="3"/>
  <c r="L297" i="3"/>
  <c r="L305" i="3"/>
  <c r="L313" i="3"/>
  <c r="L321" i="3"/>
  <c r="L329" i="3"/>
  <c r="L337" i="3"/>
  <c r="K9" i="3"/>
  <c r="K17" i="3"/>
  <c r="K25" i="3"/>
  <c r="K33" i="3"/>
  <c r="K41" i="3"/>
  <c r="K49" i="3"/>
  <c r="K57" i="3"/>
  <c r="K65" i="3"/>
  <c r="K73" i="3"/>
  <c r="K81" i="3"/>
  <c r="K89" i="3"/>
  <c r="K97" i="3"/>
  <c r="K105" i="3"/>
  <c r="K113" i="3"/>
  <c r="K121" i="3"/>
  <c r="K129" i="3"/>
  <c r="K137" i="3"/>
  <c r="K145" i="3"/>
  <c r="K153" i="3"/>
  <c r="K161" i="3"/>
  <c r="K169" i="3"/>
  <c r="K177" i="3"/>
  <c r="K185" i="3"/>
  <c r="K193" i="3"/>
  <c r="K201" i="3"/>
  <c r="K209" i="3"/>
  <c r="K217" i="3"/>
  <c r="K225" i="3"/>
  <c r="K233" i="3"/>
  <c r="K241" i="3"/>
  <c r="K249" i="3"/>
  <c r="K257" i="3"/>
  <c r="K265" i="3"/>
  <c r="K273" i="3"/>
  <c r="K281" i="3"/>
  <c r="K289" i="3"/>
  <c r="K297" i="3"/>
  <c r="K305" i="3"/>
  <c r="K313" i="3"/>
  <c r="K321" i="3"/>
  <c r="K329" i="3"/>
  <c r="K337" i="3"/>
  <c r="S287" i="3"/>
  <c r="U287" i="3" s="1"/>
  <c r="S319" i="3"/>
  <c r="U319" i="3" s="1"/>
  <c r="R15" i="3"/>
  <c r="R47" i="3"/>
  <c r="R79" i="3"/>
  <c r="R111" i="3"/>
  <c r="R136" i="3"/>
  <c r="R159" i="3"/>
  <c r="R180" i="3"/>
  <c r="R200" i="3"/>
  <c r="R223" i="3"/>
  <c r="R244" i="3"/>
  <c r="R264" i="3"/>
  <c r="R287" i="3"/>
  <c r="R308" i="3"/>
  <c r="R328" i="3"/>
  <c r="Q15" i="3"/>
  <c r="Q32" i="3"/>
  <c r="Q48" i="3"/>
  <c r="Q64" i="3"/>
  <c r="Q80" i="3"/>
  <c r="Q96" i="3"/>
  <c r="Q110" i="3"/>
  <c r="Q121" i="3"/>
  <c r="Q135" i="3"/>
  <c r="Q148" i="3"/>
  <c r="Q160" i="3"/>
  <c r="Q174" i="3"/>
  <c r="Q185" i="3"/>
  <c r="Q199" i="3"/>
  <c r="Q212" i="3"/>
  <c r="Q224" i="3"/>
  <c r="Q238" i="3"/>
  <c r="Q249" i="3"/>
  <c r="Q263" i="3"/>
  <c r="Q276" i="3"/>
  <c r="Q288" i="3"/>
  <c r="Q302" i="3"/>
  <c r="Q313" i="3"/>
  <c r="Q327" i="3"/>
  <c r="P16" i="3"/>
  <c r="P30" i="3"/>
  <c r="P41" i="3"/>
  <c r="P55" i="3"/>
  <c r="P67" i="3"/>
  <c r="P78" i="3"/>
  <c r="P88" i="3"/>
  <c r="P98" i="3"/>
  <c r="P106" i="3"/>
  <c r="P114" i="3"/>
  <c r="P122" i="3"/>
  <c r="P130" i="3"/>
  <c r="P138" i="3"/>
  <c r="P146" i="3"/>
  <c r="P154" i="3"/>
  <c r="P162" i="3"/>
  <c r="P170" i="3"/>
  <c r="P178" i="3"/>
  <c r="P186" i="3"/>
  <c r="P194" i="3"/>
  <c r="P202" i="3"/>
  <c r="P210" i="3"/>
  <c r="P218" i="3"/>
  <c r="P226" i="3"/>
  <c r="P234" i="3"/>
  <c r="P242" i="3"/>
  <c r="P250" i="3"/>
  <c r="P258" i="3"/>
  <c r="P266" i="3"/>
  <c r="P274" i="3"/>
  <c r="P282" i="3"/>
  <c r="P290" i="3"/>
  <c r="P298" i="3"/>
  <c r="P306" i="3"/>
  <c r="P314" i="3"/>
  <c r="P322" i="3"/>
  <c r="P330" i="3"/>
  <c r="P338" i="3"/>
  <c r="O10" i="3"/>
  <c r="O18" i="3"/>
  <c r="O26" i="3"/>
  <c r="O34" i="3"/>
  <c r="O42" i="3"/>
  <c r="O50" i="3"/>
  <c r="O58" i="3"/>
  <c r="O66" i="3"/>
  <c r="O74" i="3"/>
  <c r="O82" i="3"/>
  <c r="O90" i="3"/>
  <c r="O98" i="3"/>
  <c r="O106" i="3"/>
  <c r="O114" i="3"/>
  <c r="O122" i="3"/>
  <c r="O130" i="3"/>
  <c r="O138" i="3"/>
  <c r="O146" i="3"/>
  <c r="O154" i="3"/>
  <c r="O162" i="3"/>
  <c r="O170" i="3"/>
  <c r="O178" i="3"/>
  <c r="O186" i="3"/>
  <c r="O194" i="3"/>
  <c r="O202" i="3"/>
  <c r="O210" i="3"/>
  <c r="O218" i="3"/>
  <c r="O226" i="3"/>
  <c r="O234" i="3"/>
  <c r="O242" i="3"/>
  <c r="O250" i="3"/>
  <c r="O258" i="3"/>
  <c r="O266" i="3"/>
  <c r="O274" i="3"/>
  <c r="O282" i="3"/>
  <c r="O290" i="3"/>
  <c r="O298" i="3"/>
  <c r="O306" i="3"/>
  <c r="O314" i="3"/>
  <c r="O322" i="3"/>
  <c r="O330" i="3"/>
  <c r="O338" i="3"/>
  <c r="N10" i="3"/>
  <c r="N18" i="3"/>
  <c r="N26" i="3"/>
  <c r="N34" i="3"/>
  <c r="N42" i="3"/>
  <c r="N50" i="3"/>
  <c r="N58" i="3"/>
  <c r="N66" i="3"/>
  <c r="N74" i="3"/>
  <c r="N82" i="3"/>
  <c r="N90" i="3"/>
  <c r="N98" i="3"/>
  <c r="N106" i="3"/>
  <c r="N114" i="3"/>
  <c r="N122" i="3"/>
  <c r="N130" i="3"/>
  <c r="N138" i="3"/>
  <c r="N146" i="3"/>
  <c r="N154" i="3"/>
  <c r="N162" i="3"/>
  <c r="N170" i="3"/>
  <c r="N178" i="3"/>
  <c r="N186" i="3"/>
  <c r="N194" i="3"/>
  <c r="N202" i="3"/>
  <c r="N210" i="3"/>
  <c r="N218" i="3"/>
  <c r="N226" i="3"/>
  <c r="N234" i="3"/>
  <c r="N242" i="3"/>
  <c r="N250" i="3"/>
  <c r="N258" i="3"/>
  <c r="N266" i="3"/>
  <c r="N274" i="3"/>
  <c r="N282" i="3"/>
  <c r="N290" i="3"/>
  <c r="N298" i="3"/>
  <c r="N306" i="3"/>
  <c r="N314" i="3"/>
  <c r="N322" i="3"/>
  <c r="N330" i="3"/>
  <c r="N338" i="3"/>
  <c r="M10" i="3"/>
  <c r="M18" i="3"/>
  <c r="M26" i="3"/>
  <c r="M34" i="3"/>
  <c r="M42" i="3"/>
  <c r="M50" i="3"/>
  <c r="M58" i="3"/>
  <c r="M66" i="3"/>
  <c r="M74" i="3"/>
  <c r="M82" i="3"/>
  <c r="M90" i="3"/>
  <c r="M98" i="3"/>
  <c r="M106" i="3"/>
  <c r="M114" i="3"/>
  <c r="M122" i="3"/>
  <c r="M130" i="3"/>
  <c r="M138" i="3"/>
  <c r="M146" i="3"/>
  <c r="M154" i="3"/>
  <c r="M162" i="3"/>
  <c r="M170" i="3"/>
  <c r="M178" i="3"/>
  <c r="M186" i="3"/>
  <c r="M194" i="3"/>
  <c r="M202" i="3"/>
  <c r="M210" i="3"/>
  <c r="M218" i="3"/>
  <c r="M226" i="3"/>
  <c r="M234" i="3"/>
  <c r="M242" i="3"/>
  <c r="M250" i="3"/>
  <c r="M258" i="3"/>
  <c r="M266" i="3"/>
  <c r="M274" i="3"/>
  <c r="M282" i="3"/>
  <c r="M290" i="3"/>
  <c r="M298" i="3"/>
  <c r="M306" i="3"/>
  <c r="M314" i="3"/>
  <c r="M322" i="3"/>
  <c r="M330" i="3"/>
  <c r="M338" i="3"/>
  <c r="L10" i="3"/>
  <c r="L18" i="3"/>
  <c r="L26" i="3"/>
  <c r="L34" i="3"/>
  <c r="L42" i="3"/>
  <c r="L50" i="3"/>
  <c r="L58" i="3"/>
  <c r="L66" i="3"/>
  <c r="L74" i="3"/>
  <c r="L82" i="3"/>
  <c r="L90" i="3"/>
  <c r="L98" i="3"/>
  <c r="L106" i="3"/>
  <c r="L114" i="3"/>
  <c r="L122" i="3"/>
  <c r="L130" i="3"/>
  <c r="L138" i="3"/>
  <c r="L146" i="3"/>
  <c r="L154" i="3"/>
  <c r="L162" i="3"/>
  <c r="L170" i="3"/>
  <c r="L178" i="3"/>
  <c r="L186" i="3"/>
  <c r="L194" i="3"/>
  <c r="L202" i="3"/>
  <c r="L210" i="3"/>
  <c r="L218" i="3"/>
  <c r="L226" i="3"/>
  <c r="L234" i="3"/>
  <c r="L242" i="3"/>
  <c r="L250" i="3"/>
  <c r="L258" i="3"/>
  <c r="L266" i="3"/>
  <c r="L274" i="3"/>
  <c r="L282" i="3"/>
  <c r="L290" i="3"/>
  <c r="L298" i="3"/>
  <c r="L306" i="3"/>
  <c r="L314" i="3"/>
  <c r="L322" i="3"/>
  <c r="L330" i="3"/>
  <c r="L338" i="3"/>
  <c r="K10" i="3"/>
  <c r="K18" i="3"/>
  <c r="K26" i="3"/>
  <c r="K34" i="3"/>
  <c r="K42" i="3"/>
  <c r="K50" i="3"/>
  <c r="K58" i="3"/>
  <c r="K66" i="3"/>
  <c r="K74" i="3"/>
  <c r="K82" i="3"/>
  <c r="K90" i="3"/>
  <c r="K98" i="3"/>
  <c r="K106" i="3"/>
  <c r="K114" i="3"/>
  <c r="K122" i="3"/>
  <c r="K130" i="3"/>
  <c r="K138" i="3"/>
  <c r="K146" i="3"/>
  <c r="K154" i="3"/>
  <c r="K162" i="3"/>
  <c r="K170" i="3"/>
  <c r="K178" i="3"/>
  <c r="K186" i="3"/>
  <c r="K194" i="3"/>
  <c r="K202" i="3"/>
  <c r="K210" i="3"/>
  <c r="K218" i="3"/>
  <c r="K226" i="3"/>
  <c r="K234" i="3"/>
  <c r="K242" i="3"/>
  <c r="K250" i="3"/>
  <c r="K258" i="3"/>
  <c r="K266" i="3"/>
  <c r="K274" i="3"/>
  <c r="K282" i="3"/>
  <c r="K290" i="3"/>
  <c r="K298" i="3"/>
  <c r="K306" i="3"/>
  <c r="K314" i="3"/>
  <c r="K322" i="3"/>
  <c r="K330" i="3"/>
  <c r="K338" i="3"/>
  <c r="J10" i="3"/>
  <c r="J18" i="3"/>
  <c r="J26" i="3"/>
  <c r="J34" i="3"/>
  <c r="J42" i="3"/>
  <c r="J50" i="3"/>
  <c r="J58" i="3"/>
  <c r="J66" i="3"/>
  <c r="J74" i="3"/>
  <c r="J82" i="3"/>
  <c r="J90" i="3"/>
  <c r="J98" i="3"/>
  <c r="J106" i="3"/>
  <c r="J114" i="3"/>
  <c r="J122" i="3"/>
  <c r="J130" i="3"/>
  <c r="J138" i="3"/>
  <c r="J146" i="3"/>
  <c r="J154" i="3"/>
  <c r="J162" i="3"/>
  <c r="J170" i="3"/>
  <c r="J178" i="3"/>
  <c r="J186" i="3"/>
  <c r="J194" i="3"/>
  <c r="J202" i="3"/>
  <c r="J210" i="3"/>
  <c r="J218" i="3"/>
  <c r="J226" i="3"/>
  <c r="J234" i="3"/>
  <c r="J242" i="3"/>
  <c r="J250" i="3"/>
  <c r="J258" i="3"/>
  <c r="J266" i="3"/>
  <c r="J274" i="3"/>
  <c r="J282" i="3"/>
  <c r="J290" i="3"/>
  <c r="J298" i="3"/>
  <c r="J306" i="3"/>
  <c r="J314" i="3"/>
  <c r="J322" i="3"/>
  <c r="J330" i="3"/>
  <c r="J338" i="3"/>
  <c r="I10" i="3"/>
  <c r="I18" i="3"/>
  <c r="I26" i="3"/>
  <c r="I34" i="3"/>
  <c r="I42" i="3"/>
  <c r="I50" i="3"/>
  <c r="I58" i="3"/>
  <c r="I66" i="3"/>
  <c r="I74" i="3"/>
  <c r="I82" i="3"/>
  <c r="S288" i="3"/>
  <c r="U288" i="3" s="1"/>
  <c r="S320" i="3"/>
  <c r="U320" i="3" s="1"/>
  <c r="R16" i="3"/>
  <c r="R48" i="3"/>
  <c r="R80" i="3"/>
  <c r="R112" i="3"/>
  <c r="R140" i="3"/>
  <c r="R160" i="3"/>
  <c r="R183" i="3"/>
  <c r="R204" i="3"/>
  <c r="R224" i="3"/>
  <c r="R247" i="3"/>
  <c r="R268" i="3"/>
  <c r="R288" i="3"/>
  <c r="R311" i="3"/>
  <c r="R332" i="3"/>
  <c r="Q16" i="3"/>
  <c r="Q33" i="3"/>
  <c r="Q49" i="3"/>
  <c r="Q65" i="3"/>
  <c r="Q81" i="3"/>
  <c r="Q97" i="3"/>
  <c r="Q111" i="3"/>
  <c r="Q124" i="3"/>
  <c r="Q136" i="3"/>
  <c r="Q150" i="3"/>
  <c r="Q161" i="3"/>
  <c r="Q175" i="3"/>
  <c r="Q188" i="3"/>
  <c r="Q200" i="3"/>
  <c r="Q214" i="3"/>
  <c r="Q225" i="3"/>
  <c r="Q239" i="3"/>
  <c r="Q252" i="3"/>
  <c r="Q264" i="3"/>
  <c r="Q278" i="3"/>
  <c r="Q289" i="3"/>
  <c r="Q303" i="3"/>
  <c r="Q316" i="3"/>
  <c r="Q328" i="3"/>
  <c r="P17" i="3"/>
  <c r="P31" i="3"/>
  <c r="P44" i="3"/>
  <c r="P56" i="3"/>
  <c r="P68" i="3"/>
  <c r="P79" i="3"/>
  <c r="P89" i="3"/>
  <c r="P99" i="3"/>
  <c r="P107" i="3"/>
  <c r="P115" i="3"/>
  <c r="P123" i="3"/>
  <c r="P131" i="3"/>
  <c r="P139" i="3"/>
  <c r="P147" i="3"/>
  <c r="P155" i="3"/>
  <c r="P163" i="3"/>
  <c r="P171" i="3"/>
  <c r="P179" i="3"/>
  <c r="P187" i="3"/>
  <c r="P195" i="3"/>
  <c r="P203" i="3"/>
  <c r="P211" i="3"/>
  <c r="P219" i="3"/>
  <c r="P227" i="3"/>
  <c r="P235" i="3"/>
  <c r="P243" i="3"/>
  <c r="P251" i="3"/>
  <c r="P259" i="3"/>
  <c r="P267" i="3"/>
  <c r="P275" i="3"/>
  <c r="P283" i="3"/>
  <c r="P291" i="3"/>
  <c r="P299" i="3"/>
  <c r="P307" i="3"/>
  <c r="P315" i="3"/>
  <c r="P323" i="3"/>
  <c r="P331" i="3"/>
  <c r="O11" i="3"/>
  <c r="O19" i="3"/>
  <c r="O27" i="3"/>
  <c r="O35" i="3"/>
  <c r="O43" i="3"/>
  <c r="O51" i="3"/>
  <c r="O59" i="3"/>
  <c r="O67" i="3"/>
  <c r="O75" i="3"/>
  <c r="O83" i="3"/>
  <c r="O91" i="3"/>
  <c r="O99" i="3"/>
  <c r="O107" i="3"/>
  <c r="O115" i="3"/>
  <c r="O123" i="3"/>
  <c r="O131" i="3"/>
  <c r="O139" i="3"/>
  <c r="O147" i="3"/>
  <c r="O155" i="3"/>
  <c r="O163" i="3"/>
  <c r="O171" i="3"/>
  <c r="O179" i="3"/>
  <c r="O187" i="3"/>
  <c r="O195" i="3"/>
  <c r="O203" i="3"/>
  <c r="O211" i="3"/>
  <c r="O219" i="3"/>
  <c r="O227" i="3"/>
  <c r="O235" i="3"/>
  <c r="O243" i="3"/>
  <c r="O251" i="3"/>
  <c r="O259" i="3"/>
  <c r="O267" i="3"/>
  <c r="O275" i="3"/>
  <c r="O283" i="3"/>
  <c r="O291" i="3"/>
  <c r="O299" i="3"/>
  <c r="O307" i="3"/>
  <c r="O315" i="3"/>
  <c r="O323" i="3"/>
  <c r="O331" i="3"/>
  <c r="N11" i="3"/>
  <c r="N19" i="3"/>
  <c r="N27" i="3"/>
  <c r="N35" i="3"/>
  <c r="N43" i="3"/>
  <c r="N51" i="3"/>
  <c r="N59" i="3"/>
  <c r="N67" i="3"/>
  <c r="N75" i="3"/>
  <c r="N83" i="3"/>
  <c r="N91" i="3"/>
  <c r="N99" i="3"/>
  <c r="N107" i="3"/>
  <c r="N115" i="3"/>
  <c r="N123" i="3"/>
  <c r="N131" i="3"/>
  <c r="N139" i="3"/>
  <c r="N147" i="3"/>
  <c r="N155" i="3"/>
  <c r="N163" i="3"/>
  <c r="N171" i="3"/>
  <c r="N179" i="3"/>
  <c r="N187" i="3"/>
  <c r="N195" i="3"/>
  <c r="N203" i="3"/>
  <c r="N211" i="3"/>
  <c r="N219" i="3"/>
  <c r="N227" i="3"/>
  <c r="N235" i="3"/>
  <c r="N243" i="3"/>
  <c r="N251" i="3"/>
  <c r="N259" i="3"/>
  <c r="N267" i="3"/>
  <c r="N275" i="3"/>
  <c r="N283" i="3"/>
  <c r="N291" i="3"/>
  <c r="N299" i="3"/>
  <c r="N307" i="3"/>
  <c r="N315" i="3"/>
  <c r="N323" i="3"/>
  <c r="N331" i="3"/>
  <c r="M11" i="3"/>
  <c r="M19" i="3"/>
  <c r="M27" i="3"/>
  <c r="M35" i="3"/>
  <c r="M43" i="3"/>
  <c r="M51" i="3"/>
  <c r="M59" i="3"/>
  <c r="M67" i="3"/>
  <c r="M75" i="3"/>
  <c r="M83" i="3"/>
  <c r="M91" i="3"/>
  <c r="M99" i="3"/>
  <c r="M107" i="3"/>
  <c r="M115" i="3"/>
  <c r="M123" i="3"/>
  <c r="M131" i="3"/>
  <c r="M139" i="3"/>
  <c r="M147" i="3"/>
  <c r="M155" i="3"/>
  <c r="M163" i="3"/>
  <c r="M171" i="3"/>
  <c r="M179" i="3"/>
  <c r="M187" i="3"/>
  <c r="M195" i="3"/>
  <c r="M203" i="3"/>
  <c r="M211" i="3"/>
  <c r="M219" i="3"/>
  <c r="M227" i="3"/>
  <c r="M235" i="3"/>
  <c r="M243" i="3"/>
  <c r="M251" i="3"/>
  <c r="M259" i="3"/>
  <c r="M267" i="3"/>
  <c r="M275" i="3"/>
  <c r="M283" i="3"/>
  <c r="M291" i="3"/>
  <c r="M299" i="3"/>
  <c r="M307" i="3"/>
  <c r="M315" i="3"/>
  <c r="M323" i="3"/>
  <c r="M331" i="3"/>
  <c r="L11" i="3"/>
  <c r="L19" i="3"/>
  <c r="L27" i="3"/>
  <c r="L35" i="3"/>
  <c r="L43" i="3"/>
  <c r="L51" i="3"/>
  <c r="L59" i="3"/>
  <c r="L67" i="3"/>
  <c r="L75" i="3"/>
  <c r="L83" i="3"/>
  <c r="L91" i="3"/>
  <c r="L99" i="3"/>
  <c r="L107" i="3"/>
  <c r="L115" i="3"/>
  <c r="L123" i="3"/>
  <c r="L131" i="3"/>
  <c r="L139" i="3"/>
  <c r="L147" i="3"/>
  <c r="L155" i="3"/>
  <c r="L163" i="3"/>
  <c r="L171" i="3"/>
  <c r="L179" i="3"/>
  <c r="L187" i="3"/>
  <c r="L195" i="3"/>
  <c r="L203" i="3"/>
  <c r="L211" i="3"/>
  <c r="L219" i="3"/>
  <c r="L227" i="3"/>
  <c r="L235" i="3"/>
  <c r="L243" i="3"/>
  <c r="L251" i="3"/>
  <c r="L259" i="3"/>
  <c r="L267" i="3"/>
  <c r="L275" i="3"/>
  <c r="L283" i="3"/>
  <c r="L291" i="3"/>
  <c r="L299" i="3"/>
  <c r="L307" i="3"/>
  <c r="L315" i="3"/>
  <c r="L323" i="3"/>
  <c r="L331" i="3"/>
  <c r="K11" i="3"/>
  <c r="K19" i="3"/>
  <c r="K27" i="3"/>
  <c r="K35" i="3"/>
  <c r="K43" i="3"/>
  <c r="K51" i="3"/>
  <c r="K59" i="3"/>
  <c r="K67" i="3"/>
  <c r="K75" i="3"/>
  <c r="K83" i="3"/>
  <c r="K91" i="3"/>
  <c r="K99" i="3"/>
  <c r="K107" i="3"/>
  <c r="K115" i="3"/>
  <c r="K123" i="3"/>
  <c r="K131" i="3"/>
  <c r="K139" i="3"/>
  <c r="K147" i="3"/>
  <c r="K155" i="3"/>
  <c r="K163" i="3"/>
  <c r="K171" i="3"/>
  <c r="K179" i="3"/>
  <c r="K187" i="3"/>
  <c r="K195" i="3"/>
  <c r="K203" i="3"/>
  <c r="K211" i="3"/>
  <c r="K219" i="3"/>
  <c r="K227" i="3"/>
  <c r="K235" i="3"/>
  <c r="K243" i="3"/>
  <c r="K251" i="3"/>
  <c r="K259" i="3"/>
  <c r="K267" i="3"/>
  <c r="K275" i="3"/>
  <c r="K283" i="3"/>
  <c r="K291" i="3"/>
  <c r="K299" i="3"/>
  <c r="K307" i="3"/>
  <c r="K315" i="3"/>
  <c r="K323" i="3"/>
  <c r="K331" i="3"/>
  <c r="J11" i="3"/>
  <c r="J19" i="3"/>
  <c r="J27" i="3"/>
  <c r="J35" i="3"/>
  <c r="J43" i="3"/>
  <c r="J51" i="3"/>
  <c r="J59" i="3"/>
  <c r="J67" i="3"/>
  <c r="J75" i="3"/>
  <c r="J83" i="3"/>
  <c r="J91" i="3"/>
  <c r="J99" i="3"/>
  <c r="J107" i="3"/>
  <c r="J115" i="3"/>
  <c r="J123" i="3"/>
  <c r="J131" i="3"/>
  <c r="J139" i="3"/>
  <c r="J147" i="3"/>
  <c r="J155" i="3"/>
  <c r="J163" i="3"/>
  <c r="J171" i="3"/>
  <c r="J179" i="3"/>
  <c r="J187" i="3"/>
  <c r="J195" i="3"/>
  <c r="J203" i="3"/>
  <c r="J211" i="3"/>
  <c r="J219" i="3"/>
  <c r="J227" i="3"/>
  <c r="J235" i="3"/>
  <c r="J243" i="3"/>
  <c r="J251" i="3"/>
  <c r="J259" i="3"/>
  <c r="J267" i="3"/>
  <c r="J275" i="3"/>
  <c r="J283" i="3"/>
  <c r="J291" i="3"/>
  <c r="J299" i="3"/>
  <c r="J307" i="3"/>
  <c r="J315" i="3"/>
  <c r="J323" i="3"/>
  <c r="J331" i="3"/>
  <c r="I11" i="3"/>
  <c r="I19" i="3"/>
  <c r="I27" i="3"/>
  <c r="I35" i="3"/>
  <c r="I43" i="3"/>
  <c r="I51" i="3"/>
  <c r="I59" i="3"/>
  <c r="I67" i="3"/>
  <c r="I75" i="3"/>
  <c r="I83" i="3"/>
  <c r="S295" i="3"/>
  <c r="U295" i="3" s="1"/>
  <c r="S327" i="3"/>
  <c r="U327" i="3" s="1"/>
  <c r="R23" i="3"/>
  <c r="R55" i="3"/>
  <c r="R87" i="3"/>
  <c r="R119" i="3"/>
  <c r="R143" i="3"/>
  <c r="R164" i="3"/>
  <c r="R184" i="3"/>
  <c r="R207" i="3"/>
  <c r="R228" i="3"/>
  <c r="R248" i="3"/>
  <c r="R271" i="3"/>
  <c r="R292" i="3"/>
  <c r="R312" i="3"/>
  <c r="R335" i="3"/>
  <c r="Q20" i="3"/>
  <c r="Q36" i="3"/>
  <c r="Q52" i="3"/>
  <c r="Q68" i="3"/>
  <c r="Q84" i="3"/>
  <c r="Q100" i="3"/>
  <c r="Q112" i="3"/>
  <c r="Q126" i="3"/>
  <c r="Q137" i="3"/>
  <c r="Q151" i="3"/>
  <c r="Q164" i="3"/>
  <c r="Q176" i="3"/>
  <c r="Q190" i="3"/>
  <c r="Q201" i="3"/>
  <c r="Q215" i="3"/>
  <c r="Q228" i="3"/>
  <c r="Q240" i="3"/>
  <c r="Q254" i="3"/>
  <c r="Q265" i="3"/>
  <c r="Q279" i="3"/>
  <c r="Q292" i="3"/>
  <c r="Q304" i="3"/>
  <c r="Q318" i="3"/>
  <c r="Q329" i="3"/>
  <c r="Q7" i="3"/>
  <c r="P20" i="3"/>
  <c r="P32" i="3"/>
  <c r="P46" i="3"/>
  <c r="P57" i="3"/>
  <c r="P70" i="3"/>
  <c r="P80" i="3"/>
  <c r="P91" i="3"/>
  <c r="P100" i="3"/>
  <c r="P108" i="3"/>
  <c r="P116" i="3"/>
  <c r="P124" i="3"/>
  <c r="P132" i="3"/>
  <c r="P140" i="3"/>
  <c r="P148" i="3"/>
  <c r="P156" i="3"/>
  <c r="P164" i="3"/>
  <c r="P172" i="3"/>
  <c r="P180" i="3"/>
  <c r="P188" i="3"/>
  <c r="P196" i="3"/>
  <c r="P204" i="3"/>
  <c r="P212" i="3"/>
  <c r="P220" i="3"/>
  <c r="P228" i="3"/>
  <c r="P236" i="3"/>
  <c r="P244" i="3"/>
  <c r="P252" i="3"/>
  <c r="P260" i="3"/>
  <c r="P268" i="3"/>
  <c r="P276" i="3"/>
  <c r="P284" i="3"/>
  <c r="P292" i="3"/>
  <c r="P300" i="3"/>
  <c r="P308" i="3"/>
  <c r="P316" i="3"/>
  <c r="P324" i="3"/>
  <c r="P332" i="3"/>
  <c r="O12" i="3"/>
  <c r="O20" i="3"/>
  <c r="O28" i="3"/>
  <c r="O36" i="3"/>
  <c r="O44" i="3"/>
  <c r="O52" i="3"/>
  <c r="O60" i="3"/>
  <c r="O68" i="3"/>
  <c r="O76" i="3"/>
  <c r="O84" i="3"/>
  <c r="O92" i="3"/>
  <c r="O100" i="3"/>
  <c r="O108" i="3"/>
  <c r="O116" i="3"/>
  <c r="O124" i="3"/>
  <c r="O132" i="3"/>
  <c r="O140" i="3"/>
  <c r="O148" i="3"/>
  <c r="O156" i="3"/>
  <c r="O164" i="3"/>
  <c r="O172" i="3"/>
  <c r="O180" i="3"/>
  <c r="O188" i="3"/>
  <c r="O196" i="3"/>
  <c r="O204" i="3"/>
  <c r="O212" i="3"/>
  <c r="O220" i="3"/>
  <c r="O228" i="3"/>
  <c r="O236" i="3"/>
  <c r="O244" i="3"/>
  <c r="O252" i="3"/>
  <c r="O260" i="3"/>
  <c r="O268" i="3"/>
  <c r="O276" i="3"/>
  <c r="O284" i="3"/>
  <c r="O292" i="3"/>
  <c r="O300" i="3"/>
  <c r="O308" i="3"/>
  <c r="O316" i="3"/>
  <c r="O324" i="3"/>
  <c r="O332" i="3"/>
  <c r="N12" i="3"/>
  <c r="N20" i="3"/>
  <c r="N28" i="3"/>
  <c r="N36" i="3"/>
  <c r="N44" i="3"/>
  <c r="N52" i="3"/>
  <c r="N60" i="3"/>
  <c r="N68" i="3"/>
  <c r="N76" i="3"/>
  <c r="N84" i="3"/>
  <c r="N92" i="3"/>
  <c r="N100" i="3"/>
  <c r="N108" i="3"/>
  <c r="N116" i="3"/>
  <c r="N124" i="3"/>
  <c r="N132" i="3"/>
  <c r="N140" i="3"/>
  <c r="N148" i="3"/>
  <c r="N156" i="3"/>
  <c r="N164" i="3"/>
  <c r="N172" i="3"/>
  <c r="N180" i="3"/>
  <c r="N188" i="3"/>
  <c r="N196" i="3"/>
  <c r="N204" i="3"/>
  <c r="N212" i="3"/>
  <c r="N220" i="3"/>
  <c r="N228" i="3"/>
  <c r="N236" i="3"/>
  <c r="N244" i="3"/>
  <c r="N252" i="3"/>
  <c r="N260" i="3"/>
  <c r="N268" i="3"/>
  <c r="N276" i="3"/>
  <c r="N284" i="3"/>
  <c r="N292" i="3"/>
  <c r="N300" i="3"/>
  <c r="N308" i="3"/>
  <c r="N316" i="3"/>
  <c r="N324" i="3"/>
  <c r="N332" i="3"/>
  <c r="M12" i="3"/>
  <c r="M20" i="3"/>
  <c r="M28" i="3"/>
  <c r="M36" i="3"/>
  <c r="M44" i="3"/>
  <c r="M52" i="3"/>
  <c r="M60" i="3"/>
  <c r="M68" i="3"/>
  <c r="M76" i="3"/>
  <c r="M84" i="3"/>
  <c r="M92" i="3"/>
  <c r="M100" i="3"/>
  <c r="M108" i="3"/>
  <c r="M116" i="3"/>
  <c r="M124" i="3"/>
  <c r="M132" i="3"/>
  <c r="M140" i="3"/>
  <c r="M148" i="3"/>
  <c r="M156" i="3"/>
  <c r="M164" i="3"/>
  <c r="M172" i="3"/>
  <c r="M180" i="3"/>
  <c r="M188" i="3"/>
  <c r="M196" i="3"/>
  <c r="M204" i="3"/>
  <c r="M212" i="3"/>
  <c r="M220" i="3"/>
  <c r="M228" i="3"/>
  <c r="M236" i="3"/>
  <c r="M244" i="3"/>
  <c r="M252" i="3"/>
  <c r="M260" i="3"/>
  <c r="M268" i="3"/>
  <c r="M276" i="3"/>
  <c r="M284" i="3"/>
  <c r="M292" i="3"/>
  <c r="M300" i="3"/>
  <c r="M308" i="3"/>
  <c r="M316" i="3"/>
  <c r="M324" i="3"/>
  <c r="M332" i="3"/>
  <c r="L12" i="3"/>
  <c r="L20" i="3"/>
  <c r="L28" i="3"/>
  <c r="L36" i="3"/>
  <c r="L44" i="3"/>
  <c r="L52" i="3"/>
  <c r="L60" i="3"/>
  <c r="L68" i="3"/>
  <c r="L76" i="3"/>
  <c r="L84" i="3"/>
  <c r="L92" i="3"/>
  <c r="L100" i="3"/>
  <c r="L108" i="3"/>
  <c r="L116" i="3"/>
  <c r="L124" i="3"/>
  <c r="L132" i="3"/>
  <c r="L140" i="3"/>
  <c r="L148" i="3"/>
  <c r="L156" i="3"/>
  <c r="L164" i="3"/>
  <c r="L172" i="3"/>
  <c r="L180" i="3"/>
  <c r="L188" i="3"/>
  <c r="L196" i="3"/>
  <c r="L204" i="3"/>
  <c r="L212" i="3"/>
  <c r="L220" i="3"/>
  <c r="L228" i="3"/>
  <c r="L236" i="3"/>
  <c r="L244" i="3"/>
  <c r="L252" i="3"/>
  <c r="L260" i="3"/>
  <c r="L268" i="3"/>
  <c r="L276" i="3"/>
  <c r="L284" i="3"/>
  <c r="L292" i="3"/>
  <c r="L300" i="3"/>
  <c r="L308" i="3"/>
  <c r="L316" i="3"/>
  <c r="L324" i="3"/>
  <c r="L332" i="3"/>
  <c r="K12" i="3"/>
  <c r="K20" i="3"/>
  <c r="K28" i="3"/>
  <c r="K36" i="3"/>
  <c r="K44" i="3"/>
  <c r="K52" i="3"/>
  <c r="K60" i="3"/>
  <c r="K68" i="3"/>
  <c r="K76" i="3"/>
  <c r="K84" i="3"/>
  <c r="K92" i="3"/>
  <c r="K100" i="3"/>
  <c r="K108" i="3"/>
  <c r="K116" i="3"/>
  <c r="K124" i="3"/>
  <c r="K132" i="3"/>
  <c r="K140" i="3"/>
  <c r="K148" i="3"/>
  <c r="K156" i="3"/>
  <c r="K164" i="3"/>
  <c r="K172" i="3"/>
  <c r="K180" i="3"/>
  <c r="K188" i="3"/>
  <c r="K196" i="3"/>
  <c r="K204" i="3"/>
  <c r="K212" i="3"/>
  <c r="K220" i="3"/>
  <c r="K228" i="3"/>
  <c r="K236" i="3"/>
  <c r="K244" i="3"/>
  <c r="K252" i="3"/>
  <c r="K260" i="3"/>
  <c r="K268" i="3"/>
  <c r="K276" i="3"/>
  <c r="K284" i="3"/>
  <c r="K292" i="3"/>
  <c r="K300" i="3"/>
  <c r="K308" i="3"/>
  <c r="K316" i="3"/>
  <c r="K324" i="3"/>
  <c r="K332" i="3"/>
  <c r="J12" i="3"/>
  <c r="J20" i="3"/>
  <c r="J28" i="3"/>
  <c r="J36" i="3"/>
  <c r="J44" i="3"/>
  <c r="J52" i="3"/>
  <c r="J60" i="3"/>
  <c r="J68" i="3"/>
  <c r="J76" i="3"/>
  <c r="J84" i="3"/>
  <c r="J92" i="3"/>
  <c r="J100" i="3"/>
  <c r="J108" i="3"/>
  <c r="J116" i="3"/>
  <c r="J124" i="3"/>
  <c r="J132" i="3"/>
  <c r="J140" i="3"/>
  <c r="J148" i="3"/>
  <c r="J156" i="3"/>
  <c r="J164" i="3"/>
  <c r="J172" i="3"/>
  <c r="J180" i="3"/>
  <c r="J188" i="3"/>
  <c r="J196" i="3"/>
  <c r="J204" i="3"/>
  <c r="J212" i="3"/>
  <c r="J220" i="3"/>
  <c r="J228" i="3"/>
  <c r="J236" i="3"/>
  <c r="J244" i="3"/>
  <c r="J252" i="3"/>
  <c r="J260" i="3"/>
  <c r="J268" i="3"/>
  <c r="J276" i="3"/>
  <c r="J284" i="3"/>
  <c r="J292" i="3"/>
  <c r="J300" i="3"/>
  <c r="J308" i="3"/>
  <c r="J316" i="3"/>
  <c r="J324" i="3"/>
  <c r="J332" i="3"/>
  <c r="I12" i="3"/>
  <c r="I20" i="3"/>
  <c r="I28" i="3"/>
  <c r="I36" i="3"/>
  <c r="I44" i="3"/>
  <c r="I52" i="3"/>
  <c r="I60" i="3"/>
  <c r="I68" i="3"/>
  <c r="S296" i="3"/>
  <c r="U296" i="3" s="1"/>
  <c r="S328" i="3"/>
  <c r="U328" i="3" s="1"/>
  <c r="R24" i="3"/>
  <c r="R56" i="3"/>
  <c r="R88" i="3"/>
  <c r="R120" i="3"/>
  <c r="R144" i="3"/>
  <c r="R167" i="3"/>
  <c r="R188" i="3"/>
  <c r="R208" i="3"/>
  <c r="R231" i="3"/>
  <c r="R252" i="3"/>
  <c r="R272" i="3"/>
  <c r="R295" i="3"/>
  <c r="R316" i="3"/>
  <c r="R336" i="3"/>
  <c r="Q23" i="3"/>
  <c r="Q39" i="3"/>
  <c r="Q55" i="3"/>
  <c r="Q71" i="3"/>
  <c r="Q87" i="3"/>
  <c r="Q102" i="3"/>
  <c r="Q113" i="3"/>
  <c r="Q127" i="3"/>
  <c r="Q140" i="3"/>
  <c r="Q152" i="3"/>
  <c r="Q166" i="3"/>
  <c r="Q177" i="3"/>
  <c r="Q191" i="3"/>
  <c r="Q204" i="3"/>
  <c r="Q216" i="3"/>
  <c r="Q230" i="3"/>
  <c r="Q241" i="3"/>
  <c r="Q255" i="3"/>
  <c r="Q268" i="3"/>
  <c r="Q280" i="3"/>
  <c r="Q294" i="3"/>
  <c r="Q305" i="3"/>
  <c r="Q319" i="3"/>
  <c r="Q332" i="3"/>
  <c r="P8" i="3"/>
  <c r="P22" i="3"/>
  <c r="P33" i="3"/>
  <c r="P47" i="3"/>
  <c r="P60" i="3"/>
  <c r="P71" i="3"/>
  <c r="P81" i="3"/>
  <c r="P92" i="3"/>
  <c r="P101" i="3"/>
  <c r="P109" i="3"/>
  <c r="P117" i="3"/>
  <c r="P125" i="3"/>
  <c r="P133" i="3"/>
  <c r="P141" i="3"/>
  <c r="P149" i="3"/>
  <c r="P157" i="3"/>
  <c r="P165" i="3"/>
  <c r="P173" i="3"/>
  <c r="P181" i="3"/>
  <c r="P189" i="3"/>
  <c r="P197" i="3"/>
  <c r="P205" i="3"/>
  <c r="P213" i="3"/>
  <c r="P221" i="3"/>
  <c r="P229" i="3"/>
  <c r="P237" i="3"/>
  <c r="P245" i="3"/>
  <c r="P253" i="3"/>
  <c r="P261" i="3"/>
  <c r="P269" i="3"/>
  <c r="P277" i="3"/>
  <c r="P285" i="3"/>
  <c r="P293" i="3"/>
  <c r="P301" i="3"/>
  <c r="P309" i="3"/>
  <c r="P317" i="3"/>
  <c r="P325" i="3"/>
  <c r="P333" i="3"/>
  <c r="O13" i="3"/>
  <c r="O21" i="3"/>
  <c r="O29" i="3"/>
  <c r="O37" i="3"/>
  <c r="O45" i="3"/>
  <c r="O53" i="3"/>
  <c r="O61" i="3"/>
  <c r="O69" i="3"/>
  <c r="O77" i="3"/>
  <c r="O85" i="3"/>
  <c r="O93" i="3"/>
  <c r="O101" i="3"/>
  <c r="O109" i="3"/>
  <c r="O117" i="3"/>
  <c r="O125" i="3"/>
  <c r="O133" i="3"/>
  <c r="O141" i="3"/>
  <c r="O149" i="3"/>
  <c r="O157" i="3"/>
  <c r="O165" i="3"/>
  <c r="O173" i="3"/>
  <c r="O181" i="3"/>
  <c r="O189" i="3"/>
  <c r="O197" i="3"/>
  <c r="O205" i="3"/>
  <c r="O213" i="3"/>
  <c r="O221" i="3"/>
  <c r="O229" i="3"/>
  <c r="O237" i="3"/>
  <c r="O245" i="3"/>
  <c r="O253" i="3"/>
  <c r="O261" i="3"/>
  <c r="O269" i="3"/>
  <c r="O277" i="3"/>
  <c r="O285" i="3"/>
  <c r="O293" i="3"/>
  <c r="O301" i="3"/>
  <c r="O309" i="3"/>
  <c r="O317" i="3"/>
  <c r="O325" i="3"/>
  <c r="O333" i="3"/>
  <c r="N13" i="3"/>
  <c r="N21" i="3"/>
  <c r="N29" i="3"/>
  <c r="N37" i="3"/>
  <c r="N45" i="3"/>
  <c r="N53" i="3"/>
  <c r="N61" i="3"/>
  <c r="N69" i="3"/>
  <c r="N77" i="3"/>
  <c r="N85" i="3"/>
  <c r="N93" i="3"/>
  <c r="N101" i="3"/>
  <c r="N109" i="3"/>
  <c r="N117" i="3"/>
  <c r="N125" i="3"/>
  <c r="N133" i="3"/>
  <c r="N141" i="3"/>
  <c r="N149" i="3"/>
  <c r="N157" i="3"/>
  <c r="N165" i="3"/>
  <c r="N173" i="3"/>
  <c r="N181" i="3"/>
  <c r="N189" i="3"/>
  <c r="N197" i="3"/>
  <c r="N205" i="3"/>
  <c r="N213" i="3"/>
  <c r="N221" i="3"/>
  <c r="N229" i="3"/>
  <c r="N237" i="3"/>
  <c r="N245" i="3"/>
  <c r="N253" i="3"/>
  <c r="N261" i="3"/>
  <c r="N269" i="3"/>
  <c r="N277" i="3"/>
  <c r="N285" i="3"/>
  <c r="N293" i="3"/>
  <c r="N301" i="3"/>
  <c r="N309" i="3"/>
  <c r="N317" i="3"/>
  <c r="N325" i="3"/>
  <c r="N333" i="3"/>
  <c r="M13" i="3"/>
  <c r="M21" i="3"/>
  <c r="M29" i="3"/>
  <c r="M37" i="3"/>
  <c r="M45" i="3"/>
  <c r="M53" i="3"/>
  <c r="M61" i="3"/>
  <c r="M69" i="3"/>
  <c r="M77" i="3"/>
  <c r="M85" i="3"/>
  <c r="M93" i="3"/>
  <c r="M101" i="3"/>
  <c r="M109" i="3"/>
  <c r="M117" i="3"/>
  <c r="M125" i="3"/>
  <c r="M133" i="3"/>
  <c r="M141" i="3"/>
  <c r="M149" i="3"/>
  <c r="M157" i="3"/>
  <c r="M165" i="3"/>
  <c r="M173" i="3"/>
  <c r="M181" i="3"/>
  <c r="M189" i="3"/>
  <c r="M197" i="3"/>
  <c r="M205" i="3"/>
  <c r="M213" i="3"/>
  <c r="M221" i="3"/>
  <c r="M229" i="3"/>
  <c r="M237" i="3"/>
  <c r="M245" i="3"/>
  <c r="M253" i="3"/>
  <c r="M261" i="3"/>
  <c r="M269" i="3"/>
  <c r="M277" i="3"/>
  <c r="M285" i="3"/>
  <c r="M293" i="3"/>
  <c r="M301" i="3"/>
  <c r="M309" i="3"/>
  <c r="M317" i="3"/>
  <c r="M325" i="3"/>
  <c r="M333" i="3"/>
  <c r="L13" i="3"/>
  <c r="L21" i="3"/>
  <c r="L29" i="3"/>
  <c r="L37" i="3"/>
  <c r="L45" i="3"/>
  <c r="L53" i="3"/>
  <c r="L61" i="3"/>
  <c r="L69" i="3"/>
  <c r="L77" i="3"/>
  <c r="L85" i="3"/>
  <c r="L93" i="3"/>
  <c r="L101" i="3"/>
  <c r="L109" i="3"/>
  <c r="L117" i="3"/>
  <c r="L125" i="3"/>
  <c r="L133" i="3"/>
  <c r="L141" i="3"/>
  <c r="L149" i="3"/>
  <c r="L157" i="3"/>
  <c r="L165" i="3"/>
  <c r="L173" i="3"/>
  <c r="L181" i="3"/>
  <c r="L189" i="3"/>
  <c r="L197" i="3"/>
  <c r="L205" i="3"/>
  <c r="L213" i="3"/>
  <c r="L221" i="3"/>
  <c r="L229" i="3"/>
  <c r="L237" i="3"/>
  <c r="L245" i="3"/>
  <c r="L253" i="3"/>
  <c r="L261" i="3"/>
  <c r="L269" i="3"/>
  <c r="L277" i="3"/>
  <c r="L285" i="3"/>
  <c r="L293" i="3"/>
  <c r="L301" i="3"/>
  <c r="L309" i="3"/>
  <c r="L317" i="3"/>
  <c r="L325" i="3"/>
  <c r="L333" i="3"/>
  <c r="K13" i="3"/>
  <c r="K21" i="3"/>
  <c r="K29" i="3"/>
  <c r="K37" i="3"/>
  <c r="K45" i="3"/>
  <c r="K53" i="3"/>
  <c r="K61" i="3"/>
  <c r="K69" i="3"/>
  <c r="K77" i="3"/>
  <c r="K85" i="3"/>
  <c r="K93" i="3"/>
  <c r="K101" i="3"/>
  <c r="K109" i="3"/>
  <c r="K117" i="3"/>
  <c r="K125" i="3"/>
  <c r="K133" i="3"/>
  <c r="K141" i="3"/>
  <c r="K149" i="3"/>
  <c r="K157" i="3"/>
  <c r="K165" i="3"/>
  <c r="K173" i="3"/>
  <c r="K181" i="3"/>
  <c r="K189" i="3"/>
  <c r="K197" i="3"/>
  <c r="K205" i="3"/>
  <c r="K213" i="3"/>
  <c r="K221" i="3"/>
  <c r="K229" i="3"/>
  <c r="K237" i="3"/>
  <c r="K245" i="3"/>
  <c r="K253" i="3"/>
  <c r="K261" i="3"/>
  <c r="K269" i="3"/>
  <c r="K277" i="3"/>
  <c r="K285" i="3"/>
  <c r="K293" i="3"/>
  <c r="K301" i="3"/>
  <c r="K309" i="3"/>
  <c r="K317" i="3"/>
  <c r="K325" i="3"/>
  <c r="K333" i="3"/>
  <c r="S303" i="3"/>
  <c r="U303" i="3" s="1"/>
  <c r="S335" i="3"/>
  <c r="U335" i="3" s="1"/>
  <c r="R31" i="3"/>
  <c r="R63" i="3"/>
  <c r="R95" i="3"/>
  <c r="R127" i="3"/>
  <c r="R148" i="3"/>
  <c r="R168" i="3"/>
  <c r="R191" i="3"/>
  <c r="R212" i="3"/>
  <c r="R232" i="3"/>
  <c r="R255" i="3"/>
  <c r="R276" i="3"/>
  <c r="R296" i="3"/>
  <c r="R319" i="3"/>
  <c r="Q24" i="3"/>
  <c r="Q40" i="3"/>
  <c r="Q56" i="3"/>
  <c r="Q72" i="3"/>
  <c r="Q88" i="3"/>
  <c r="Q103" i="3"/>
  <c r="Q116" i="3"/>
  <c r="Q128" i="3"/>
  <c r="Q142" i="3"/>
  <c r="Q153" i="3"/>
  <c r="Q167" i="3"/>
  <c r="Q180" i="3"/>
  <c r="Q192" i="3"/>
  <c r="Q206" i="3"/>
  <c r="Q217" i="3"/>
  <c r="Q231" i="3"/>
  <c r="Q244" i="3"/>
  <c r="Q256" i="3"/>
  <c r="Q270" i="3"/>
  <c r="Q281" i="3"/>
  <c r="Q295" i="3"/>
  <c r="Q308" i="3"/>
  <c r="Q320" i="3"/>
  <c r="Q334" i="3"/>
  <c r="P9" i="3"/>
  <c r="P23" i="3"/>
  <c r="P36" i="3"/>
  <c r="P48" i="3"/>
  <c r="P62" i="3"/>
  <c r="P72" i="3"/>
  <c r="P83" i="3"/>
  <c r="P94" i="3"/>
  <c r="P102" i="3"/>
  <c r="P110" i="3"/>
  <c r="P118" i="3"/>
  <c r="P126" i="3"/>
  <c r="P134" i="3"/>
  <c r="P142" i="3"/>
  <c r="P150" i="3"/>
  <c r="P158" i="3"/>
  <c r="P166" i="3"/>
  <c r="P174" i="3"/>
  <c r="P182" i="3"/>
  <c r="P190" i="3"/>
  <c r="P198" i="3"/>
  <c r="P206" i="3"/>
  <c r="P214" i="3"/>
  <c r="P222" i="3"/>
  <c r="P230" i="3"/>
  <c r="P238" i="3"/>
  <c r="P246" i="3"/>
  <c r="P254" i="3"/>
  <c r="P262" i="3"/>
  <c r="P270" i="3"/>
  <c r="P278" i="3"/>
  <c r="P286" i="3"/>
  <c r="P294" i="3"/>
  <c r="P302" i="3"/>
  <c r="P310" i="3"/>
  <c r="P318" i="3"/>
  <c r="P326" i="3"/>
  <c r="P334" i="3"/>
  <c r="O14" i="3"/>
  <c r="O22" i="3"/>
  <c r="O30" i="3"/>
  <c r="O38" i="3"/>
  <c r="O46" i="3"/>
  <c r="O54" i="3"/>
  <c r="O62" i="3"/>
  <c r="O70" i="3"/>
  <c r="O78" i="3"/>
  <c r="O86" i="3"/>
  <c r="O94" i="3"/>
  <c r="O102" i="3"/>
  <c r="O110" i="3"/>
  <c r="O118" i="3"/>
  <c r="O126" i="3"/>
  <c r="O134" i="3"/>
  <c r="O142" i="3"/>
  <c r="O150" i="3"/>
  <c r="O158" i="3"/>
  <c r="O166" i="3"/>
  <c r="O174" i="3"/>
  <c r="O182" i="3"/>
  <c r="O190" i="3"/>
  <c r="O198" i="3"/>
  <c r="O206" i="3"/>
  <c r="O214" i="3"/>
  <c r="O222" i="3"/>
  <c r="O230" i="3"/>
  <c r="O238" i="3"/>
  <c r="O246" i="3"/>
  <c r="O254" i="3"/>
  <c r="O262" i="3"/>
  <c r="O270" i="3"/>
  <c r="O278" i="3"/>
  <c r="O286" i="3"/>
  <c r="O294" i="3"/>
  <c r="O302" i="3"/>
  <c r="O310" i="3"/>
  <c r="O318" i="3"/>
  <c r="O326" i="3"/>
  <c r="O334" i="3"/>
  <c r="N14" i="3"/>
  <c r="N22" i="3"/>
  <c r="N30" i="3"/>
  <c r="N38" i="3"/>
  <c r="N46" i="3"/>
  <c r="N54" i="3"/>
  <c r="N62" i="3"/>
  <c r="N70" i="3"/>
  <c r="N78" i="3"/>
  <c r="N86" i="3"/>
  <c r="N94" i="3"/>
  <c r="N102" i="3"/>
  <c r="N110" i="3"/>
  <c r="N118" i="3"/>
  <c r="N126" i="3"/>
  <c r="N134" i="3"/>
  <c r="N142" i="3"/>
  <c r="N150" i="3"/>
  <c r="N158" i="3"/>
  <c r="N166" i="3"/>
  <c r="N174" i="3"/>
  <c r="N182" i="3"/>
  <c r="N190" i="3"/>
  <c r="N198" i="3"/>
  <c r="N206" i="3"/>
  <c r="N214" i="3"/>
  <c r="N222" i="3"/>
  <c r="N230" i="3"/>
  <c r="N238" i="3"/>
  <c r="N246" i="3"/>
  <c r="N254" i="3"/>
  <c r="N262" i="3"/>
  <c r="N270" i="3"/>
  <c r="N278" i="3"/>
  <c r="N286" i="3"/>
  <c r="N294" i="3"/>
  <c r="N302" i="3"/>
  <c r="N310" i="3"/>
  <c r="N318" i="3"/>
  <c r="N326" i="3"/>
  <c r="N334" i="3"/>
  <c r="M14" i="3"/>
  <c r="M22" i="3"/>
  <c r="M30" i="3"/>
  <c r="M38" i="3"/>
  <c r="M46" i="3"/>
  <c r="M54" i="3"/>
  <c r="M62" i="3"/>
  <c r="M70" i="3"/>
  <c r="M78" i="3"/>
  <c r="M86" i="3"/>
  <c r="M94" i="3"/>
  <c r="M102" i="3"/>
  <c r="M110" i="3"/>
  <c r="M118" i="3"/>
  <c r="M126" i="3"/>
  <c r="M134" i="3"/>
  <c r="M142" i="3"/>
  <c r="M150" i="3"/>
  <c r="M158" i="3"/>
  <c r="M166" i="3"/>
  <c r="M174" i="3"/>
  <c r="M182" i="3"/>
  <c r="M190" i="3"/>
  <c r="M198" i="3"/>
  <c r="M206" i="3"/>
  <c r="M214" i="3"/>
  <c r="M222" i="3"/>
  <c r="M230" i="3"/>
  <c r="M238" i="3"/>
  <c r="M246" i="3"/>
  <c r="M254" i="3"/>
  <c r="M262" i="3"/>
  <c r="M270" i="3"/>
  <c r="M278" i="3"/>
  <c r="M286" i="3"/>
  <c r="M294" i="3"/>
  <c r="M302" i="3"/>
  <c r="M310" i="3"/>
  <c r="M318" i="3"/>
  <c r="M326" i="3"/>
  <c r="M334" i="3"/>
  <c r="L14" i="3"/>
  <c r="L22" i="3"/>
  <c r="L30" i="3"/>
  <c r="L38" i="3"/>
  <c r="L46" i="3"/>
  <c r="L54" i="3"/>
  <c r="L62" i="3"/>
  <c r="L70" i="3"/>
  <c r="L78" i="3"/>
  <c r="L86" i="3"/>
  <c r="L94" i="3"/>
  <c r="L102" i="3"/>
  <c r="L110" i="3"/>
  <c r="L118" i="3"/>
  <c r="L126" i="3"/>
  <c r="L134" i="3"/>
  <c r="L142" i="3"/>
  <c r="L150" i="3"/>
  <c r="L158" i="3"/>
  <c r="L166" i="3"/>
  <c r="L174" i="3"/>
  <c r="L182" i="3"/>
  <c r="L190" i="3"/>
  <c r="L198" i="3"/>
  <c r="L206" i="3"/>
  <c r="L214" i="3"/>
  <c r="L222" i="3"/>
  <c r="L230" i="3"/>
  <c r="L238" i="3"/>
  <c r="L246" i="3"/>
  <c r="L254" i="3"/>
  <c r="L262" i="3"/>
  <c r="L270" i="3"/>
  <c r="L278" i="3"/>
  <c r="L286" i="3"/>
  <c r="L294" i="3"/>
  <c r="L302" i="3"/>
  <c r="L310" i="3"/>
  <c r="L318" i="3"/>
  <c r="L326" i="3"/>
  <c r="L334" i="3"/>
  <c r="K14" i="3"/>
  <c r="K22" i="3"/>
  <c r="K30" i="3"/>
  <c r="K38" i="3"/>
  <c r="K46" i="3"/>
  <c r="K54" i="3"/>
  <c r="K62" i="3"/>
  <c r="K70" i="3"/>
  <c r="K78" i="3"/>
  <c r="K86" i="3"/>
  <c r="K94" i="3"/>
  <c r="K102" i="3"/>
  <c r="K110" i="3"/>
  <c r="K118" i="3"/>
  <c r="K126" i="3"/>
  <c r="K134" i="3"/>
  <c r="K142" i="3"/>
  <c r="K150" i="3"/>
  <c r="K158" i="3"/>
  <c r="K166" i="3"/>
  <c r="K174" i="3"/>
  <c r="K182" i="3"/>
  <c r="K190" i="3"/>
  <c r="K198" i="3"/>
  <c r="K206" i="3"/>
  <c r="K214" i="3"/>
  <c r="K222" i="3"/>
  <c r="K230" i="3"/>
  <c r="K238" i="3"/>
  <c r="K246" i="3"/>
  <c r="K254" i="3"/>
  <c r="K262" i="3"/>
  <c r="K270" i="3"/>
  <c r="K278" i="3"/>
  <c r="K286" i="3"/>
  <c r="K294" i="3"/>
  <c r="K302" i="3"/>
  <c r="K310" i="3"/>
  <c r="K318" i="3"/>
  <c r="K326" i="3"/>
  <c r="K334" i="3"/>
  <c r="J14" i="3"/>
  <c r="J22" i="3"/>
  <c r="J30" i="3"/>
  <c r="J38" i="3"/>
  <c r="J46" i="3"/>
  <c r="J54" i="3"/>
  <c r="J62" i="3"/>
  <c r="J70" i="3"/>
  <c r="J78" i="3"/>
  <c r="J86" i="3"/>
  <c r="J94" i="3"/>
  <c r="J102" i="3"/>
  <c r="J110" i="3"/>
  <c r="J118" i="3"/>
  <c r="J126" i="3"/>
  <c r="J134" i="3"/>
  <c r="J142" i="3"/>
  <c r="J150" i="3"/>
  <c r="J158" i="3"/>
  <c r="J166" i="3"/>
  <c r="J174" i="3"/>
  <c r="J182" i="3"/>
  <c r="J190" i="3"/>
  <c r="J198" i="3"/>
  <c r="J206" i="3"/>
  <c r="J214" i="3"/>
  <c r="J222" i="3"/>
  <c r="J230" i="3"/>
  <c r="J238" i="3"/>
  <c r="J246" i="3"/>
  <c r="J254" i="3"/>
  <c r="J262" i="3"/>
  <c r="J270" i="3"/>
  <c r="J278" i="3"/>
  <c r="J286" i="3"/>
  <c r="J294" i="3"/>
  <c r="J302" i="3"/>
  <c r="J310" i="3"/>
  <c r="J318" i="3"/>
  <c r="J326" i="3"/>
  <c r="J334" i="3"/>
  <c r="I14" i="3"/>
  <c r="I22" i="3"/>
  <c r="I30" i="3"/>
  <c r="I38" i="3"/>
  <c r="I46" i="3"/>
  <c r="I54" i="3"/>
  <c r="I62" i="3"/>
  <c r="I70" i="3"/>
  <c r="I78" i="3"/>
  <c r="S264" i="3"/>
  <c r="U264" i="3" s="1"/>
  <c r="S304" i="3"/>
  <c r="U304" i="3" s="1"/>
  <c r="S336" i="3"/>
  <c r="U336" i="3" s="1"/>
  <c r="R32" i="3"/>
  <c r="R64" i="3"/>
  <c r="R96" i="3"/>
  <c r="R128" i="3"/>
  <c r="R151" i="3"/>
  <c r="R172" i="3"/>
  <c r="R192" i="3"/>
  <c r="R215" i="3"/>
  <c r="R236" i="3"/>
  <c r="R256" i="3"/>
  <c r="R279" i="3"/>
  <c r="R300" i="3"/>
  <c r="R320" i="3"/>
  <c r="R7" i="3"/>
  <c r="Q25" i="3"/>
  <c r="Q41" i="3"/>
  <c r="Q57" i="3"/>
  <c r="Q73" i="3"/>
  <c r="Q89" i="3"/>
  <c r="Q104" i="3"/>
  <c r="Q118" i="3"/>
  <c r="Q129" i="3"/>
  <c r="Q143" i="3"/>
  <c r="Q156" i="3"/>
  <c r="Q168" i="3"/>
  <c r="Q182" i="3"/>
  <c r="Q193" i="3"/>
  <c r="Q207" i="3"/>
  <c r="Q220" i="3"/>
  <c r="Q232" i="3"/>
  <c r="Q246" i="3"/>
  <c r="Q257" i="3"/>
  <c r="Q271" i="3"/>
  <c r="Q284" i="3"/>
  <c r="Q296" i="3"/>
  <c r="Q310" i="3"/>
  <c r="Q321" i="3"/>
  <c r="Q335" i="3"/>
  <c r="P12" i="3"/>
  <c r="P24" i="3"/>
  <c r="P38" i="3"/>
  <c r="P49" i="3"/>
  <c r="P63" i="3"/>
  <c r="P73" i="3"/>
  <c r="P84" i="3"/>
  <c r="P95" i="3"/>
  <c r="P103" i="3"/>
  <c r="P111" i="3"/>
  <c r="P119" i="3"/>
  <c r="P127" i="3"/>
  <c r="P135" i="3"/>
  <c r="P143" i="3"/>
  <c r="P151" i="3"/>
  <c r="P159" i="3"/>
  <c r="P167" i="3"/>
  <c r="P175" i="3"/>
  <c r="P183" i="3"/>
  <c r="P191" i="3"/>
  <c r="P199" i="3"/>
  <c r="P207" i="3"/>
  <c r="P215" i="3"/>
  <c r="P223" i="3"/>
  <c r="P231" i="3"/>
  <c r="P239" i="3"/>
  <c r="P247" i="3"/>
  <c r="P255" i="3"/>
  <c r="P263" i="3"/>
  <c r="P271" i="3"/>
  <c r="P279" i="3"/>
  <c r="P287" i="3"/>
  <c r="P295" i="3"/>
  <c r="P303" i="3"/>
  <c r="P311" i="3"/>
  <c r="P319" i="3"/>
  <c r="P327" i="3"/>
  <c r="P335" i="3"/>
  <c r="P7" i="3"/>
  <c r="O15" i="3"/>
  <c r="O23" i="3"/>
  <c r="O31" i="3"/>
  <c r="O39" i="3"/>
  <c r="O47" i="3"/>
  <c r="O55" i="3"/>
  <c r="O63" i="3"/>
  <c r="O71" i="3"/>
  <c r="O79" i="3"/>
  <c r="O87" i="3"/>
  <c r="O95" i="3"/>
  <c r="O103" i="3"/>
  <c r="O111" i="3"/>
  <c r="O119" i="3"/>
  <c r="O127" i="3"/>
  <c r="O135" i="3"/>
  <c r="O143" i="3"/>
  <c r="O151" i="3"/>
  <c r="O159" i="3"/>
  <c r="O167" i="3"/>
  <c r="O175" i="3"/>
  <c r="O183" i="3"/>
  <c r="O191" i="3"/>
  <c r="O199" i="3"/>
  <c r="O207" i="3"/>
  <c r="O215" i="3"/>
  <c r="O223" i="3"/>
  <c r="O231" i="3"/>
  <c r="O239" i="3"/>
  <c r="O247" i="3"/>
  <c r="O255" i="3"/>
  <c r="O263" i="3"/>
  <c r="O271" i="3"/>
  <c r="O279" i="3"/>
  <c r="O287" i="3"/>
  <c r="O295" i="3"/>
  <c r="O303" i="3"/>
  <c r="O311" i="3"/>
  <c r="O319" i="3"/>
  <c r="O327" i="3"/>
  <c r="O335" i="3"/>
  <c r="O7" i="3"/>
  <c r="N15" i="3"/>
  <c r="N23" i="3"/>
  <c r="N31" i="3"/>
  <c r="N39" i="3"/>
  <c r="N47" i="3"/>
  <c r="N55" i="3"/>
  <c r="N63" i="3"/>
  <c r="N71" i="3"/>
  <c r="N79" i="3"/>
  <c r="N87" i="3"/>
  <c r="N95" i="3"/>
  <c r="N103" i="3"/>
  <c r="N111" i="3"/>
  <c r="N119" i="3"/>
  <c r="N127" i="3"/>
  <c r="N135" i="3"/>
  <c r="N143" i="3"/>
  <c r="N151" i="3"/>
  <c r="N159" i="3"/>
  <c r="N167" i="3"/>
  <c r="N175" i="3"/>
  <c r="N183" i="3"/>
  <c r="N191" i="3"/>
  <c r="N199" i="3"/>
  <c r="N207" i="3"/>
  <c r="N215" i="3"/>
  <c r="N223" i="3"/>
  <c r="N231" i="3"/>
  <c r="N239" i="3"/>
  <c r="N247" i="3"/>
  <c r="N255" i="3"/>
  <c r="N263" i="3"/>
  <c r="N271" i="3"/>
  <c r="N279" i="3"/>
  <c r="N287" i="3"/>
  <c r="N295" i="3"/>
  <c r="N303" i="3"/>
  <c r="N311" i="3"/>
  <c r="N319" i="3"/>
  <c r="N327" i="3"/>
  <c r="N335" i="3"/>
  <c r="N7" i="3"/>
  <c r="M15" i="3"/>
  <c r="M23" i="3"/>
  <c r="M31" i="3"/>
  <c r="M39" i="3"/>
  <c r="M47" i="3"/>
  <c r="M55" i="3"/>
  <c r="M63" i="3"/>
  <c r="M71" i="3"/>
  <c r="M79" i="3"/>
  <c r="M87" i="3"/>
  <c r="M95" i="3"/>
  <c r="M103" i="3"/>
  <c r="M111" i="3"/>
  <c r="M119" i="3"/>
  <c r="M127" i="3"/>
  <c r="M135" i="3"/>
  <c r="M143" i="3"/>
  <c r="M151" i="3"/>
  <c r="M159" i="3"/>
  <c r="M167" i="3"/>
  <c r="M175" i="3"/>
  <c r="M183" i="3"/>
  <c r="M191" i="3"/>
  <c r="M199" i="3"/>
  <c r="M207" i="3"/>
  <c r="M215" i="3"/>
  <c r="M223" i="3"/>
  <c r="M231" i="3"/>
  <c r="M239" i="3"/>
  <c r="M247" i="3"/>
  <c r="M255" i="3"/>
  <c r="M263" i="3"/>
  <c r="M271" i="3"/>
  <c r="M279" i="3"/>
  <c r="M287" i="3"/>
  <c r="M295" i="3"/>
  <c r="M303" i="3"/>
  <c r="M311" i="3"/>
  <c r="M319" i="3"/>
  <c r="M327" i="3"/>
  <c r="M335" i="3"/>
  <c r="M7" i="3"/>
  <c r="L15" i="3"/>
  <c r="L23" i="3"/>
  <c r="L31" i="3"/>
  <c r="L39" i="3"/>
  <c r="L47" i="3"/>
  <c r="L55" i="3"/>
  <c r="L63" i="3"/>
  <c r="L71" i="3"/>
  <c r="L79" i="3"/>
  <c r="L87" i="3"/>
  <c r="L95" i="3"/>
  <c r="L103" i="3"/>
  <c r="L111" i="3"/>
  <c r="L119" i="3"/>
  <c r="L127" i="3"/>
  <c r="L135" i="3"/>
  <c r="L143" i="3"/>
  <c r="L151" i="3"/>
  <c r="L159" i="3"/>
  <c r="L167" i="3"/>
  <c r="L175" i="3"/>
  <c r="L183" i="3"/>
  <c r="L191" i="3"/>
  <c r="L199" i="3"/>
  <c r="L207" i="3"/>
  <c r="L215" i="3"/>
  <c r="L223" i="3"/>
  <c r="L231" i="3"/>
  <c r="L239" i="3"/>
  <c r="L247" i="3"/>
  <c r="L255" i="3"/>
  <c r="L263" i="3"/>
  <c r="L271" i="3"/>
  <c r="L279" i="3"/>
  <c r="L287" i="3"/>
  <c r="L295" i="3"/>
  <c r="L303" i="3"/>
  <c r="L311" i="3"/>
  <c r="L319" i="3"/>
  <c r="L327" i="3"/>
  <c r="L335" i="3"/>
  <c r="L7" i="3"/>
  <c r="K15" i="3"/>
  <c r="K23" i="3"/>
  <c r="K31" i="3"/>
  <c r="K39" i="3"/>
  <c r="K47" i="3"/>
  <c r="K55" i="3"/>
  <c r="K63" i="3"/>
  <c r="K71" i="3"/>
  <c r="K79" i="3"/>
  <c r="K87" i="3"/>
  <c r="K95" i="3"/>
  <c r="K103" i="3"/>
  <c r="K111" i="3"/>
  <c r="K119" i="3"/>
  <c r="K127" i="3"/>
  <c r="K135" i="3"/>
  <c r="K143" i="3"/>
  <c r="K151" i="3"/>
  <c r="K159" i="3"/>
  <c r="K167" i="3"/>
  <c r="K175" i="3"/>
  <c r="K183" i="3"/>
  <c r="K191" i="3"/>
  <c r="K199" i="3"/>
  <c r="K207" i="3"/>
  <c r="K215" i="3"/>
  <c r="K223" i="3"/>
  <c r="K231" i="3"/>
  <c r="K239" i="3"/>
  <c r="K247" i="3"/>
  <c r="K255" i="3"/>
  <c r="K263" i="3"/>
  <c r="K271" i="3"/>
  <c r="K279" i="3"/>
  <c r="K287" i="3"/>
  <c r="K295" i="3"/>
  <c r="K303" i="3"/>
  <c r="K311" i="3"/>
  <c r="K319" i="3"/>
  <c r="K327" i="3"/>
  <c r="K335" i="3"/>
  <c r="K7" i="3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247" i="3"/>
  <c r="J255" i="3"/>
  <c r="J263" i="3"/>
  <c r="J271" i="3"/>
  <c r="J279" i="3"/>
  <c r="J287" i="3"/>
  <c r="J295" i="3"/>
  <c r="J303" i="3"/>
  <c r="J311" i="3"/>
  <c r="J319" i="3"/>
  <c r="J327" i="3"/>
  <c r="J335" i="3"/>
  <c r="J7" i="3"/>
  <c r="I15" i="3"/>
  <c r="I23" i="3"/>
  <c r="I31" i="3"/>
  <c r="I39" i="3"/>
  <c r="I47" i="3"/>
  <c r="I55" i="3"/>
  <c r="I63" i="3"/>
  <c r="I71" i="3"/>
  <c r="I79" i="3"/>
  <c r="S272" i="3"/>
  <c r="U272" i="3" s="1"/>
  <c r="S311" i="3"/>
  <c r="U311" i="3" s="1"/>
  <c r="S7" i="3"/>
  <c r="R39" i="3"/>
  <c r="R71" i="3"/>
  <c r="R103" i="3"/>
  <c r="R132" i="3"/>
  <c r="R152" i="3"/>
  <c r="R175" i="3"/>
  <c r="R196" i="3"/>
  <c r="R216" i="3"/>
  <c r="R239" i="3"/>
  <c r="R260" i="3"/>
  <c r="R280" i="3"/>
  <c r="R303" i="3"/>
  <c r="R324" i="3"/>
  <c r="Q8" i="3"/>
  <c r="Q28" i="3"/>
  <c r="Q44" i="3"/>
  <c r="Q60" i="3"/>
  <c r="Q76" i="3"/>
  <c r="Q92" i="3"/>
  <c r="Q105" i="3"/>
  <c r="Q119" i="3"/>
  <c r="Q132" i="3"/>
  <c r="Q144" i="3"/>
  <c r="Q158" i="3"/>
  <c r="Q169" i="3"/>
  <c r="Q183" i="3"/>
  <c r="Q196" i="3"/>
  <c r="Q208" i="3"/>
  <c r="Q222" i="3"/>
  <c r="Q233" i="3"/>
  <c r="Q247" i="3"/>
  <c r="Q260" i="3"/>
  <c r="Q272" i="3"/>
  <c r="Q286" i="3"/>
  <c r="Q297" i="3"/>
  <c r="Q311" i="3"/>
  <c r="Q324" i="3"/>
  <c r="Q336" i="3"/>
  <c r="P14" i="3"/>
  <c r="P25" i="3"/>
  <c r="P39" i="3"/>
  <c r="P52" i="3"/>
  <c r="P64" i="3"/>
  <c r="P75" i="3"/>
  <c r="P86" i="3"/>
  <c r="P96" i="3"/>
  <c r="P104" i="3"/>
  <c r="P112" i="3"/>
  <c r="P120" i="3"/>
  <c r="P128" i="3"/>
  <c r="P136" i="3"/>
  <c r="P144" i="3"/>
  <c r="P152" i="3"/>
  <c r="P160" i="3"/>
  <c r="P168" i="3"/>
  <c r="P176" i="3"/>
  <c r="P184" i="3"/>
  <c r="P192" i="3"/>
  <c r="P200" i="3"/>
  <c r="P208" i="3"/>
  <c r="P216" i="3"/>
  <c r="P224" i="3"/>
  <c r="P232" i="3"/>
  <c r="P240" i="3"/>
  <c r="P248" i="3"/>
  <c r="P256" i="3"/>
  <c r="P264" i="3"/>
  <c r="P272" i="3"/>
  <c r="P280" i="3"/>
  <c r="P288" i="3"/>
  <c r="P296" i="3"/>
  <c r="P304" i="3"/>
  <c r="P312" i="3"/>
  <c r="P320" i="3"/>
  <c r="P328" i="3"/>
  <c r="P336" i="3"/>
  <c r="O8" i="3"/>
  <c r="O16" i="3"/>
  <c r="O24" i="3"/>
  <c r="O32" i="3"/>
  <c r="O40" i="3"/>
  <c r="O48" i="3"/>
  <c r="O56" i="3"/>
  <c r="O64" i="3"/>
  <c r="O72" i="3"/>
  <c r="O80" i="3"/>
  <c r="O88" i="3"/>
  <c r="O96" i="3"/>
  <c r="O104" i="3"/>
  <c r="O112" i="3"/>
  <c r="O120" i="3"/>
  <c r="O128" i="3"/>
  <c r="O136" i="3"/>
  <c r="O144" i="3"/>
  <c r="O152" i="3"/>
  <c r="O160" i="3"/>
  <c r="O168" i="3"/>
  <c r="O176" i="3"/>
  <c r="O184" i="3"/>
  <c r="O192" i="3"/>
  <c r="O200" i="3"/>
  <c r="O208" i="3"/>
  <c r="O216" i="3"/>
  <c r="O224" i="3"/>
  <c r="O232" i="3"/>
  <c r="O240" i="3"/>
  <c r="O248" i="3"/>
  <c r="O256" i="3"/>
  <c r="O264" i="3"/>
  <c r="O272" i="3"/>
  <c r="O280" i="3"/>
  <c r="O288" i="3"/>
  <c r="O296" i="3"/>
  <c r="O304" i="3"/>
  <c r="O312" i="3"/>
  <c r="O320" i="3"/>
  <c r="O328" i="3"/>
  <c r="O336" i="3"/>
  <c r="N8" i="3"/>
  <c r="N16" i="3"/>
  <c r="N24" i="3"/>
  <c r="N32" i="3"/>
  <c r="N40" i="3"/>
  <c r="N48" i="3"/>
  <c r="N56" i="3"/>
  <c r="N64" i="3"/>
  <c r="N72" i="3"/>
  <c r="N80" i="3"/>
  <c r="N88" i="3"/>
  <c r="N96" i="3"/>
  <c r="N104" i="3"/>
  <c r="N112" i="3"/>
  <c r="N120" i="3"/>
  <c r="N128" i="3"/>
  <c r="N136" i="3"/>
  <c r="N144" i="3"/>
  <c r="N152" i="3"/>
  <c r="N160" i="3"/>
  <c r="N168" i="3"/>
  <c r="N176" i="3"/>
  <c r="N184" i="3"/>
  <c r="N192" i="3"/>
  <c r="N200" i="3"/>
  <c r="N208" i="3"/>
  <c r="N216" i="3"/>
  <c r="N224" i="3"/>
  <c r="N232" i="3"/>
  <c r="N240" i="3"/>
  <c r="N248" i="3"/>
  <c r="N256" i="3"/>
  <c r="N264" i="3"/>
  <c r="N272" i="3"/>
  <c r="N280" i="3"/>
  <c r="N288" i="3"/>
  <c r="N296" i="3"/>
  <c r="N304" i="3"/>
  <c r="N312" i="3"/>
  <c r="N320" i="3"/>
  <c r="N328" i="3"/>
  <c r="N336" i="3"/>
  <c r="M8" i="3"/>
  <c r="M16" i="3"/>
  <c r="M24" i="3"/>
  <c r="M32" i="3"/>
  <c r="M40" i="3"/>
  <c r="M48" i="3"/>
  <c r="M56" i="3"/>
  <c r="M64" i="3"/>
  <c r="M72" i="3"/>
  <c r="M80" i="3"/>
  <c r="M88" i="3"/>
  <c r="M96" i="3"/>
  <c r="M104" i="3"/>
  <c r="M112" i="3"/>
  <c r="M120" i="3"/>
  <c r="M128" i="3"/>
  <c r="M136" i="3"/>
  <c r="M144" i="3"/>
  <c r="M152" i="3"/>
  <c r="M160" i="3"/>
  <c r="M168" i="3"/>
  <c r="M176" i="3"/>
  <c r="M184" i="3"/>
  <c r="M192" i="3"/>
  <c r="M200" i="3"/>
  <c r="M208" i="3"/>
  <c r="M216" i="3"/>
  <c r="M224" i="3"/>
  <c r="M232" i="3"/>
  <c r="M240" i="3"/>
  <c r="M248" i="3"/>
  <c r="M256" i="3"/>
  <c r="M264" i="3"/>
  <c r="M272" i="3"/>
  <c r="M280" i="3"/>
  <c r="M288" i="3"/>
  <c r="M296" i="3"/>
  <c r="M304" i="3"/>
  <c r="M312" i="3"/>
  <c r="M320" i="3"/>
  <c r="M328" i="3"/>
  <c r="M336" i="3"/>
  <c r="L8" i="3"/>
  <c r="L16" i="3"/>
  <c r="L24" i="3"/>
  <c r="L32" i="3"/>
  <c r="L40" i="3"/>
  <c r="L48" i="3"/>
  <c r="L56" i="3"/>
  <c r="L64" i="3"/>
  <c r="L72" i="3"/>
  <c r="L80" i="3"/>
  <c r="L88" i="3"/>
  <c r="L96" i="3"/>
  <c r="L104" i="3"/>
  <c r="L112" i="3"/>
  <c r="L120" i="3"/>
  <c r="L128" i="3"/>
  <c r="L136" i="3"/>
  <c r="L144" i="3"/>
  <c r="L152" i="3"/>
  <c r="L160" i="3"/>
  <c r="L168" i="3"/>
  <c r="L176" i="3"/>
  <c r="L184" i="3"/>
  <c r="L192" i="3"/>
  <c r="L200" i="3"/>
  <c r="L208" i="3"/>
  <c r="L216" i="3"/>
  <c r="L224" i="3"/>
  <c r="L232" i="3"/>
  <c r="L240" i="3"/>
  <c r="L248" i="3"/>
  <c r="L256" i="3"/>
  <c r="L264" i="3"/>
  <c r="L272" i="3"/>
  <c r="L280" i="3"/>
  <c r="L288" i="3"/>
  <c r="L296" i="3"/>
  <c r="L304" i="3"/>
  <c r="L312" i="3"/>
  <c r="L320" i="3"/>
  <c r="L328" i="3"/>
  <c r="L336" i="3"/>
  <c r="K8" i="3"/>
  <c r="K16" i="3"/>
  <c r="K24" i="3"/>
  <c r="K32" i="3"/>
  <c r="K40" i="3"/>
  <c r="K48" i="3"/>
  <c r="K56" i="3"/>
  <c r="K64" i="3"/>
  <c r="K72" i="3"/>
  <c r="K80" i="3"/>
  <c r="K88" i="3"/>
  <c r="K96" i="3"/>
  <c r="K104" i="3"/>
  <c r="K112" i="3"/>
  <c r="K120" i="3"/>
  <c r="K128" i="3"/>
  <c r="K136" i="3"/>
  <c r="K144" i="3"/>
  <c r="K152" i="3"/>
  <c r="K160" i="3"/>
  <c r="K168" i="3"/>
  <c r="K176" i="3"/>
  <c r="K184" i="3"/>
  <c r="K192" i="3"/>
  <c r="K200" i="3"/>
  <c r="K208" i="3"/>
  <c r="K216" i="3"/>
  <c r="K224" i="3"/>
  <c r="K232" i="3"/>
  <c r="K240" i="3"/>
  <c r="K248" i="3"/>
  <c r="K256" i="3"/>
  <c r="K264" i="3"/>
  <c r="K272" i="3"/>
  <c r="K280" i="3"/>
  <c r="K288" i="3"/>
  <c r="K296" i="3"/>
  <c r="K304" i="3"/>
  <c r="K312" i="3"/>
  <c r="K320" i="3"/>
  <c r="K328" i="3"/>
  <c r="K336" i="3"/>
  <c r="J8" i="3"/>
  <c r="J16" i="3"/>
  <c r="J24" i="3"/>
  <c r="J32" i="3"/>
  <c r="J40" i="3"/>
  <c r="J48" i="3"/>
  <c r="J56" i="3"/>
  <c r="J64" i="3"/>
  <c r="J72" i="3"/>
  <c r="J80" i="3"/>
  <c r="J88" i="3"/>
  <c r="J96" i="3"/>
  <c r="J104" i="3"/>
  <c r="J112" i="3"/>
  <c r="J120" i="3"/>
  <c r="J128" i="3"/>
  <c r="J136" i="3"/>
  <c r="J144" i="3"/>
  <c r="J152" i="3"/>
  <c r="J160" i="3"/>
  <c r="J168" i="3"/>
  <c r="J176" i="3"/>
  <c r="J184" i="3"/>
  <c r="J192" i="3"/>
  <c r="J200" i="3"/>
  <c r="J208" i="3"/>
  <c r="J216" i="3"/>
  <c r="J224" i="3"/>
  <c r="J232" i="3"/>
  <c r="J240" i="3"/>
  <c r="J248" i="3"/>
  <c r="J256" i="3"/>
  <c r="J264" i="3"/>
  <c r="J272" i="3"/>
  <c r="J280" i="3"/>
  <c r="J288" i="3"/>
  <c r="J296" i="3"/>
  <c r="J304" i="3"/>
  <c r="J312" i="3"/>
  <c r="J320" i="3"/>
  <c r="J328" i="3"/>
  <c r="J336" i="3"/>
  <c r="I8" i="3"/>
  <c r="I16" i="3"/>
  <c r="I24" i="3"/>
  <c r="I32" i="3"/>
  <c r="I40" i="3"/>
  <c r="I48" i="3"/>
  <c r="I56" i="3"/>
  <c r="I64" i="3"/>
  <c r="I72" i="3"/>
  <c r="I80" i="3"/>
  <c r="J17" i="3"/>
  <c r="J49" i="3"/>
  <c r="J81" i="3"/>
  <c r="J113" i="3"/>
  <c r="J145" i="3"/>
  <c r="J177" i="3"/>
  <c r="J209" i="3"/>
  <c r="J241" i="3"/>
  <c r="J273" i="3"/>
  <c r="J305" i="3"/>
  <c r="J337" i="3"/>
  <c r="I33" i="3"/>
  <c r="I65" i="3"/>
  <c r="I86" i="3"/>
  <c r="I94" i="3"/>
  <c r="I102" i="3"/>
  <c r="I110" i="3"/>
  <c r="I118" i="3"/>
  <c r="I126" i="3"/>
  <c r="I134" i="3"/>
  <c r="I142" i="3"/>
  <c r="I150" i="3"/>
  <c r="I158" i="3"/>
  <c r="I166" i="3"/>
  <c r="I174" i="3"/>
  <c r="I182" i="3"/>
  <c r="I190" i="3"/>
  <c r="I198" i="3"/>
  <c r="I206" i="3"/>
  <c r="I214" i="3"/>
  <c r="I222" i="3"/>
  <c r="I230" i="3"/>
  <c r="I238" i="3"/>
  <c r="I246" i="3"/>
  <c r="I254" i="3"/>
  <c r="I262" i="3"/>
  <c r="I270" i="3"/>
  <c r="I278" i="3"/>
  <c r="I286" i="3"/>
  <c r="I294" i="3"/>
  <c r="I302" i="3"/>
  <c r="I310" i="3"/>
  <c r="I318" i="3"/>
  <c r="I326" i="3"/>
  <c r="I334" i="3"/>
  <c r="H14" i="3"/>
  <c r="H22" i="3"/>
  <c r="H30" i="3"/>
  <c r="H38" i="3"/>
  <c r="H46" i="3"/>
  <c r="H54" i="3"/>
  <c r="H62" i="3"/>
  <c r="H70" i="3"/>
  <c r="H78" i="3"/>
  <c r="H86" i="3"/>
  <c r="H94" i="3"/>
  <c r="H102" i="3"/>
  <c r="H110" i="3"/>
  <c r="H118" i="3"/>
  <c r="H126" i="3"/>
  <c r="H134" i="3"/>
  <c r="H142" i="3"/>
  <c r="H150" i="3"/>
  <c r="H158" i="3"/>
  <c r="H166" i="3"/>
  <c r="H174" i="3"/>
  <c r="H182" i="3"/>
  <c r="H190" i="3"/>
  <c r="H198" i="3"/>
  <c r="H206" i="3"/>
  <c r="H214" i="3"/>
  <c r="H222" i="3"/>
  <c r="H230" i="3"/>
  <c r="H238" i="3"/>
  <c r="H246" i="3"/>
  <c r="H254" i="3"/>
  <c r="H262" i="3"/>
  <c r="H270" i="3"/>
  <c r="H278" i="3"/>
  <c r="H286" i="3"/>
  <c r="H294" i="3"/>
  <c r="H302" i="3"/>
  <c r="H310" i="3"/>
  <c r="H318" i="3"/>
  <c r="H326" i="3"/>
  <c r="H334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G166" i="3"/>
  <c r="G174" i="3"/>
  <c r="G182" i="3"/>
  <c r="G190" i="3"/>
  <c r="G198" i="3"/>
  <c r="G206" i="3"/>
  <c r="G214" i="3"/>
  <c r="G222" i="3"/>
  <c r="G230" i="3"/>
  <c r="G238" i="3"/>
  <c r="G246" i="3"/>
  <c r="G254" i="3"/>
  <c r="G262" i="3"/>
  <c r="G270" i="3"/>
  <c r="G278" i="3"/>
  <c r="G286" i="3"/>
  <c r="G294" i="3"/>
  <c r="G302" i="3"/>
  <c r="G310" i="3"/>
  <c r="G318" i="3"/>
  <c r="G326" i="3"/>
  <c r="G334" i="3"/>
  <c r="H69" i="3"/>
  <c r="H293" i="3"/>
  <c r="G45" i="3"/>
  <c r="G85" i="3"/>
  <c r="G157" i="3"/>
  <c r="G221" i="3"/>
  <c r="G277" i="3"/>
  <c r="J21" i="3"/>
  <c r="J53" i="3"/>
  <c r="J85" i="3"/>
  <c r="J117" i="3"/>
  <c r="J149" i="3"/>
  <c r="J181" i="3"/>
  <c r="J213" i="3"/>
  <c r="J245" i="3"/>
  <c r="J277" i="3"/>
  <c r="J309" i="3"/>
  <c r="I37" i="3"/>
  <c r="I69" i="3"/>
  <c r="I87" i="3"/>
  <c r="I95" i="3"/>
  <c r="I103" i="3"/>
  <c r="I111" i="3"/>
  <c r="I119" i="3"/>
  <c r="I127" i="3"/>
  <c r="I135" i="3"/>
  <c r="I143" i="3"/>
  <c r="I151" i="3"/>
  <c r="I159" i="3"/>
  <c r="I167" i="3"/>
  <c r="I175" i="3"/>
  <c r="I183" i="3"/>
  <c r="I191" i="3"/>
  <c r="I199" i="3"/>
  <c r="I207" i="3"/>
  <c r="I215" i="3"/>
  <c r="I223" i="3"/>
  <c r="I231" i="3"/>
  <c r="I239" i="3"/>
  <c r="I247" i="3"/>
  <c r="I255" i="3"/>
  <c r="I263" i="3"/>
  <c r="I271" i="3"/>
  <c r="I279" i="3"/>
  <c r="I287" i="3"/>
  <c r="I295" i="3"/>
  <c r="I303" i="3"/>
  <c r="I311" i="3"/>
  <c r="I319" i="3"/>
  <c r="I327" i="3"/>
  <c r="I335" i="3"/>
  <c r="I7" i="3"/>
  <c r="H15" i="3"/>
  <c r="H23" i="3"/>
  <c r="H31" i="3"/>
  <c r="H39" i="3"/>
  <c r="H47" i="3"/>
  <c r="H55" i="3"/>
  <c r="H63" i="3"/>
  <c r="H71" i="3"/>
  <c r="H79" i="3"/>
  <c r="H87" i="3"/>
  <c r="H95" i="3"/>
  <c r="H103" i="3"/>
  <c r="H111" i="3"/>
  <c r="H119" i="3"/>
  <c r="H127" i="3"/>
  <c r="H135" i="3"/>
  <c r="H143" i="3"/>
  <c r="H151" i="3"/>
  <c r="H159" i="3"/>
  <c r="H167" i="3"/>
  <c r="H175" i="3"/>
  <c r="H183" i="3"/>
  <c r="H191" i="3"/>
  <c r="H199" i="3"/>
  <c r="H207" i="3"/>
  <c r="H215" i="3"/>
  <c r="H223" i="3"/>
  <c r="H231" i="3"/>
  <c r="H239" i="3"/>
  <c r="H247" i="3"/>
  <c r="H255" i="3"/>
  <c r="H263" i="3"/>
  <c r="H271" i="3"/>
  <c r="H279" i="3"/>
  <c r="H287" i="3"/>
  <c r="H295" i="3"/>
  <c r="H303" i="3"/>
  <c r="H311" i="3"/>
  <c r="H319" i="3"/>
  <c r="H327" i="3"/>
  <c r="H335" i="3"/>
  <c r="H7" i="3"/>
  <c r="G15" i="3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G167" i="3"/>
  <c r="G175" i="3"/>
  <c r="G183" i="3"/>
  <c r="G191" i="3"/>
  <c r="G199" i="3"/>
  <c r="G207" i="3"/>
  <c r="G215" i="3"/>
  <c r="G223" i="3"/>
  <c r="G231" i="3"/>
  <c r="G239" i="3"/>
  <c r="G247" i="3"/>
  <c r="G255" i="3"/>
  <c r="G263" i="3"/>
  <c r="G271" i="3"/>
  <c r="G279" i="3"/>
  <c r="G287" i="3"/>
  <c r="G295" i="3"/>
  <c r="G303" i="3"/>
  <c r="G311" i="3"/>
  <c r="G319" i="3"/>
  <c r="G327" i="3"/>
  <c r="G335" i="3"/>
  <c r="H77" i="3"/>
  <c r="H301" i="3"/>
  <c r="G29" i="3"/>
  <c r="G93" i="3"/>
  <c r="G165" i="3"/>
  <c r="G229" i="3"/>
  <c r="G293" i="3"/>
  <c r="J25" i="3"/>
  <c r="J57" i="3"/>
  <c r="J89" i="3"/>
  <c r="J121" i="3"/>
  <c r="J153" i="3"/>
  <c r="J185" i="3"/>
  <c r="J217" i="3"/>
  <c r="J249" i="3"/>
  <c r="J281" i="3"/>
  <c r="J313" i="3"/>
  <c r="I9" i="3"/>
  <c r="I41" i="3"/>
  <c r="I73" i="3"/>
  <c r="I88" i="3"/>
  <c r="I96" i="3"/>
  <c r="I104" i="3"/>
  <c r="I112" i="3"/>
  <c r="I120" i="3"/>
  <c r="I128" i="3"/>
  <c r="I136" i="3"/>
  <c r="I144" i="3"/>
  <c r="I152" i="3"/>
  <c r="I160" i="3"/>
  <c r="I168" i="3"/>
  <c r="I176" i="3"/>
  <c r="I184" i="3"/>
  <c r="I192" i="3"/>
  <c r="I200" i="3"/>
  <c r="I208" i="3"/>
  <c r="I216" i="3"/>
  <c r="I224" i="3"/>
  <c r="I232" i="3"/>
  <c r="I240" i="3"/>
  <c r="I248" i="3"/>
  <c r="I256" i="3"/>
  <c r="I264" i="3"/>
  <c r="I272" i="3"/>
  <c r="I280" i="3"/>
  <c r="I288" i="3"/>
  <c r="I296" i="3"/>
  <c r="I304" i="3"/>
  <c r="I312" i="3"/>
  <c r="I320" i="3"/>
  <c r="I328" i="3"/>
  <c r="I336" i="3"/>
  <c r="H8" i="3"/>
  <c r="H16" i="3"/>
  <c r="H24" i="3"/>
  <c r="H32" i="3"/>
  <c r="H40" i="3"/>
  <c r="H48" i="3"/>
  <c r="H56" i="3"/>
  <c r="H64" i="3"/>
  <c r="H72" i="3"/>
  <c r="H80" i="3"/>
  <c r="H88" i="3"/>
  <c r="H96" i="3"/>
  <c r="H104" i="3"/>
  <c r="H112" i="3"/>
  <c r="H120" i="3"/>
  <c r="H128" i="3"/>
  <c r="H136" i="3"/>
  <c r="H144" i="3"/>
  <c r="H152" i="3"/>
  <c r="H160" i="3"/>
  <c r="H168" i="3"/>
  <c r="H176" i="3"/>
  <c r="H184" i="3"/>
  <c r="H192" i="3"/>
  <c r="H200" i="3"/>
  <c r="H208" i="3"/>
  <c r="H216" i="3"/>
  <c r="H224" i="3"/>
  <c r="H232" i="3"/>
  <c r="H240" i="3"/>
  <c r="H248" i="3"/>
  <c r="H256" i="3"/>
  <c r="H264" i="3"/>
  <c r="H272" i="3"/>
  <c r="H280" i="3"/>
  <c r="H288" i="3"/>
  <c r="H296" i="3"/>
  <c r="H304" i="3"/>
  <c r="H312" i="3"/>
  <c r="H320" i="3"/>
  <c r="H328" i="3"/>
  <c r="H336" i="3"/>
  <c r="G8" i="3"/>
  <c r="G16" i="3"/>
  <c r="G24" i="3"/>
  <c r="G32" i="3"/>
  <c r="G40" i="3"/>
  <c r="G48" i="3"/>
  <c r="G56" i="3"/>
  <c r="G64" i="3"/>
  <c r="G72" i="3"/>
  <c r="G80" i="3"/>
  <c r="G88" i="3"/>
  <c r="G96" i="3"/>
  <c r="G104" i="3"/>
  <c r="G112" i="3"/>
  <c r="G120" i="3"/>
  <c r="G128" i="3"/>
  <c r="G136" i="3"/>
  <c r="G144" i="3"/>
  <c r="G152" i="3"/>
  <c r="G160" i="3"/>
  <c r="G168" i="3"/>
  <c r="G176" i="3"/>
  <c r="G184" i="3"/>
  <c r="G192" i="3"/>
  <c r="G200" i="3"/>
  <c r="G208" i="3"/>
  <c r="G216" i="3"/>
  <c r="G224" i="3"/>
  <c r="G232" i="3"/>
  <c r="G240" i="3"/>
  <c r="G248" i="3"/>
  <c r="G256" i="3"/>
  <c r="G264" i="3"/>
  <c r="G272" i="3"/>
  <c r="G280" i="3"/>
  <c r="G288" i="3"/>
  <c r="G296" i="3"/>
  <c r="G304" i="3"/>
  <c r="G312" i="3"/>
  <c r="G320" i="3"/>
  <c r="G328" i="3"/>
  <c r="G336" i="3"/>
  <c r="G7" i="3"/>
  <c r="G337" i="3"/>
  <c r="I277" i="3"/>
  <c r="H37" i="3"/>
  <c r="H93" i="3"/>
  <c r="H125" i="3"/>
  <c r="H157" i="3"/>
  <c r="H189" i="3"/>
  <c r="H221" i="3"/>
  <c r="H253" i="3"/>
  <c r="H285" i="3"/>
  <c r="H333" i="3"/>
  <c r="G37" i="3"/>
  <c r="G77" i="3"/>
  <c r="G125" i="3"/>
  <c r="G173" i="3"/>
  <c r="G205" i="3"/>
  <c r="G261" i="3"/>
  <c r="G301" i="3"/>
  <c r="J29" i="3"/>
  <c r="J61" i="3"/>
  <c r="J93" i="3"/>
  <c r="J125" i="3"/>
  <c r="J157" i="3"/>
  <c r="J189" i="3"/>
  <c r="J221" i="3"/>
  <c r="J253" i="3"/>
  <c r="J285" i="3"/>
  <c r="J317" i="3"/>
  <c r="I13" i="3"/>
  <c r="I45" i="3"/>
  <c r="I76" i="3"/>
  <c r="I89" i="3"/>
  <c r="I97" i="3"/>
  <c r="I105" i="3"/>
  <c r="I113" i="3"/>
  <c r="I121" i="3"/>
  <c r="I129" i="3"/>
  <c r="I137" i="3"/>
  <c r="I145" i="3"/>
  <c r="I153" i="3"/>
  <c r="I161" i="3"/>
  <c r="I169" i="3"/>
  <c r="I177" i="3"/>
  <c r="I185" i="3"/>
  <c r="I193" i="3"/>
  <c r="I201" i="3"/>
  <c r="I209" i="3"/>
  <c r="I217" i="3"/>
  <c r="I225" i="3"/>
  <c r="I233" i="3"/>
  <c r="I241" i="3"/>
  <c r="I249" i="3"/>
  <c r="I257" i="3"/>
  <c r="I265" i="3"/>
  <c r="I273" i="3"/>
  <c r="I281" i="3"/>
  <c r="I289" i="3"/>
  <c r="I297" i="3"/>
  <c r="I305" i="3"/>
  <c r="I313" i="3"/>
  <c r="I321" i="3"/>
  <c r="I329" i="3"/>
  <c r="I337" i="3"/>
  <c r="H9" i="3"/>
  <c r="H17" i="3"/>
  <c r="H25" i="3"/>
  <c r="H33" i="3"/>
  <c r="H41" i="3"/>
  <c r="H49" i="3"/>
  <c r="H57" i="3"/>
  <c r="H65" i="3"/>
  <c r="H73" i="3"/>
  <c r="H81" i="3"/>
  <c r="H89" i="3"/>
  <c r="H97" i="3"/>
  <c r="H105" i="3"/>
  <c r="H113" i="3"/>
  <c r="H121" i="3"/>
  <c r="H129" i="3"/>
  <c r="H137" i="3"/>
  <c r="H145" i="3"/>
  <c r="H153" i="3"/>
  <c r="H161" i="3"/>
  <c r="H169" i="3"/>
  <c r="H177" i="3"/>
  <c r="H185" i="3"/>
  <c r="H193" i="3"/>
  <c r="H201" i="3"/>
  <c r="H209" i="3"/>
  <c r="H217" i="3"/>
  <c r="H225" i="3"/>
  <c r="H233" i="3"/>
  <c r="H241" i="3"/>
  <c r="H249" i="3"/>
  <c r="H257" i="3"/>
  <c r="H265" i="3"/>
  <c r="H273" i="3"/>
  <c r="H281" i="3"/>
  <c r="H289" i="3"/>
  <c r="H297" i="3"/>
  <c r="H305" i="3"/>
  <c r="H313" i="3"/>
  <c r="H321" i="3"/>
  <c r="H329" i="3"/>
  <c r="H337" i="3"/>
  <c r="G9" i="3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G169" i="3"/>
  <c r="G177" i="3"/>
  <c r="G185" i="3"/>
  <c r="G193" i="3"/>
  <c r="G201" i="3"/>
  <c r="G209" i="3"/>
  <c r="G217" i="3"/>
  <c r="G225" i="3"/>
  <c r="G233" i="3"/>
  <c r="G241" i="3"/>
  <c r="G249" i="3"/>
  <c r="G257" i="3"/>
  <c r="G265" i="3"/>
  <c r="G273" i="3"/>
  <c r="G281" i="3"/>
  <c r="G289" i="3"/>
  <c r="G297" i="3"/>
  <c r="G305" i="3"/>
  <c r="G313" i="3"/>
  <c r="G321" i="3"/>
  <c r="G329" i="3"/>
  <c r="I269" i="3"/>
  <c r="H45" i="3"/>
  <c r="H117" i="3"/>
  <c r="H149" i="3"/>
  <c r="H181" i="3"/>
  <c r="H213" i="3"/>
  <c r="H245" i="3"/>
  <c r="H277" i="3"/>
  <c r="H317" i="3"/>
  <c r="G21" i="3"/>
  <c r="G53" i="3"/>
  <c r="G109" i="3"/>
  <c r="G149" i="3"/>
  <c r="G189" i="3"/>
  <c r="G245" i="3"/>
  <c r="G317" i="3"/>
  <c r="J33" i="3"/>
  <c r="J65" i="3"/>
  <c r="J97" i="3"/>
  <c r="J129" i="3"/>
  <c r="J161" i="3"/>
  <c r="J193" i="3"/>
  <c r="J225" i="3"/>
  <c r="J257" i="3"/>
  <c r="J289" i="3"/>
  <c r="J321" i="3"/>
  <c r="I17" i="3"/>
  <c r="I49" i="3"/>
  <c r="I77" i="3"/>
  <c r="I90" i="3"/>
  <c r="I98" i="3"/>
  <c r="I106" i="3"/>
  <c r="I114" i="3"/>
  <c r="I122" i="3"/>
  <c r="I130" i="3"/>
  <c r="I138" i="3"/>
  <c r="I146" i="3"/>
  <c r="I154" i="3"/>
  <c r="I162" i="3"/>
  <c r="I170" i="3"/>
  <c r="I178" i="3"/>
  <c r="I186" i="3"/>
  <c r="I194" i="3"/>
  <c r="I202" i="3"/>
  <c r="I210" i="3"/>
  <c r="I218" i="3"/>
  <c r="I226" i="3"/>
  <c r="I234" i="3"/>
  <c r="I242" i="3"/>
  <c r="I250" i="3"/>
  <c r="I258" i="3"/>
  <c r="I266" i="3"/>
  <c r="I274" i="3"/>
  <c r="I282" i="3"/>
  <c r="I290" i="3"/>
  <c r="I298" i="3"/>
  <c r="I306" i="3"/>
  <c r="I314" i="3"/>
  <c r="I322" i="3"/>
  <c r="I330" i="3"/>
  <c r="I338" i="3"/>
  <c r="H10" i="3"/>
  <c r="H18" i="3"/>
  <c r="H26" i="3"/>
  <c r="H34" i="3"/>
  <c r="H42" i="3"/>
  <c r="H50" i="3"/>
  <c r="H58" i="3"/>
  <c r="H66" i="3"/>
  <c r="H74" i="3"/>
  <c r="H82" i="3"/>
  <c r="H90" i="3"/>
  <c r="H98" i="3"/>
  <c r="H106" i="3"/>
  <c r="H114" i="3"/>
  <c r="H122" i="3"/>
  <c r="H130" i="3"/>
  <c r="H138" i="3"/>
  <c r="H146" i="3"/>
  <c r="H154" i="3"/>
  <c r="H162" i="3"/>
  <c r="H170" i="3"/>
  <c r="H178" i="3"/>
  <c r="H186" i="3"/>
  <c r="H194" i="3"/>
  <c r="H202" i="3"/>
  <c r="H210" i="3"/>
  <c r="H218" i="3"/>
  <c r="H226" i="3"/>
  <c r="H234" i="3"/>
  <c r="H242" i="3"/>
  <c r="H250" i="3"/>
  <c r="H258" i="3"/>
  <c r="H266" i="3"/>
  <c r="H274" i="3"/>
  <c r="H282" i="3"/>
  <c r="H290" i="3"/>
  <c r="H298" i="3"/>
  <c r="H306" i="3"/>
  <c r="H314" i="3"/>
  <c r="H322" i="3"/>
  <c r="H330" i="3"/>
  <c r="H338" i="3"/>
  <c r="G10" i="3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G170" i="3"/>
  <c r="G178" i="3"/>
  <c r="G186" i="3"/>
  <c r="G194" i="3"/>
  <c r="G202" i="3"/>
  <c r="G210" i="3"/>
  <c r="G218" i="3"/>
  <c r="G226" i="3"/>
  <c r="G234" i="3"/>
  <c r="G242" i="3"/>
  <c r="G250" i="3"/>
  <c r="G258" i="3"/>
  <c r="G266" i="3"/>
  <c r="G274" i="3"/>
  <c r="G282" i="3"/>
  <c r="G290" i="3"/>
  <c r="G298" i="3"/>
  <c r="G306" i="3"/>
  <c r="G314" i="3"/>
  <c r="G322" i="3"/>
  <c r="G330" i="3"/>
  <c r="G338" i="3"/>
  <c r="G101" i="3"/>
  <c r="G237" i="3"/>
  <c r="G285" i="3"/>
  <c r="G333" i="3"/>
  <c r="J37" i="3"/>
  <c r="J69" i="3"/>
  <c r="J101" i="3"/>
  <c r="J133" i="3"/>
  <c r="J165" i="3"/>
  <c r="J197" i="3"/>
  <c r="J229" i="3"/>
  <c r="J261" i="3"/>
  <c r="J293" i="3"/>
  <c r="J325" i="3"/>
  <c r="I21" i="3"/>
  <c r="I53" i="3"/>
  <c r="I81" i="3"/>
  <c r="I91" i="3"/>
  <c r="I99" i="3"/>
  <c r="I107" i="3"/>
  <c r="I115" i="3"/>
  <c r="I123" i="3"/>
  <c r="I131" i="3"/>
  <c r="I139" i="3"/>
  <c r="I147" i="3"/>
  <c r="I155" i="3"/>
  <c r="I163" i="3"/>
  <c r="I171" i="3"/>
  <c r="I179" i="3"/>
  <c r="I187" i="3"/>
  <c r="I195" i="3"/>
  <c r="I203" i="3"/>
  <c r="I211" i="3"/>
  <c r="I219" i="3"/>
  <c r="I227" i="3"/>
  <c r="I235" i="3"/>
  <c r="I243" i="3"/>
  <c r="I251" i="3"/>
  <c r="I259" i="3"/>
  <c r="I267" i="3"/>
  <c r="I275" i="3"/>
  <c r="I283" i="3"/>
  <c r="I291" i="3"/>
  <c r="I299" i="3"/>
  <c r="I307" i="3"/>
  <c r="I315" i="3"/>
  <c r="I323" i="3"/>
  <c r="I331" i="3"/>
  <c r="H11" i="3"/>
  <c r="H19" i="3"/>
  <c r="H27" i="3"/>
  <c r="H35" i="3"/>
  <c r="H43" i="3"/>
  <c r="H51" i="3"/>
  <c r="H59" i="3"/>
  <c r="H67" i="3"/>
  <c r="H75" i="3"/>
  <c r="H83" i="3"/>
  <c r="H91" i="3"/>
  <c r="H99" i="3"/>
  <c r="H107" i="3"/>
  <c r="H115" i="3"/>
  <c r="H123" i="3"/>
  <c r="H131" i="3"/>
  <c r="H139" i="3"/>
  <c r="H147" i="3"/>
  <c r="H155" i="3"/>
  <c r="H163" i="3"/>
  <c r="H171" i="3"/>
  <c r="H179" i="3"/>
  <c r="H187" i="3"/>
  <c r="H195" i="3"/>
  <c r="H203" i="3"/>
  <c r="H211" i="3"/>
  <c r="H219" i="3"/>
  <c r="H227" i="3"/>
  <c r="H235" i="3"/>
  <c r="H243" i="3"/>
  <c r="H251" i="3"/>
  <c r="H259" i="3"/>
  <c r="H267" i="3"/>
  <c r="H275" i="3"/>
  <c r="H283" i="3"/>
  <c r="H291" i="3"/>
  <c r="H299" i="3"/>
  <c r="H307" i="3"/>
  <c r="H315" i="3"/>
  <c r="H323" i="3"/>
  <c r="H331" i="3"/>
  <c r="G11" i="3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G171" i="3"/>
  <c r="G179" i="3"/>
  <c r="G187" i="3"/>
  <c r="G195" i="3"/>
  <c r="G203" i="3"/>
  <c r="G211" i="3"/>
  <c r="G219" i="3"/>
  <c r="G227" i="3"/>
  <c r="G235" i="3"/>
  <c r="G243" i="3"/>
  <c r="G251" i="3"/>
  <c r="G259" i="3"/>
  <c r="G267" i="3"/>
  <c r="G275" i="3"/>
  <c r="G283" i="3"/>
  <c r="G291" i="3"/>
  <c r="G299" i="3"/>
  <c r="G307" i="3"/>
  <c r="G315" i="3"/>
  <c r="G323" i="3"/>
  <c r="G331" i="3"/>
  <c r="G236" i="3"/>
  <c r="G260" i="3"/>
  <c r="G268" i="3"/>
  <c r="G276" i="3"/>
  <c r="G284" i="3"/>
  <c r="G292" i="3"/>
  <c r="G300" i="3"/>
  <c r="G316" i="3"/>
  <c r="G324" i="3"/>
  <c r="I205" i="3"/>
  <c r="I285" i="3"/>
  <c r="I309" i="3"/>
  <c r="I333" i="3"/>
  <c r="H21" i="3"/>
  <c r="H61" i="3"/>
  <c r="H109" i="3"/>
  <c r="H141" i="3"/>
  <c r="H173" i="3"/>
  <c r="H205" i="3"/>
  <c r="H237" i="3"/>
  <c r="H269" i="3"/>
  <c r="H325" i="3"/>
  <c r="G13" i="3"/>
  <c r="G61" i="3"/>
  <c r="G117" i="3"/>
  <c r="G141" i="3"/>
  <c r="G197" i="3"/>
  <c r="G253" i="3"/>
  <c r="G309" i="3"/>
  <c r="J9" i="3"/>
  <c r="J41" i="3"/>
  <c r="J73" i="3"/>
  <c r="J105" i="3"/>
  <c r="J137" i="3"/>
  <c r="J169" i="3"/>
  <c r="J201" i="3"/>
  <c r="J233" i="3"/>
  <c r="J265" i="3"/>
  <c r="J297" i="3"/>
  <c r="J329" i="3"/>
  <c r="I25" i="3"/>
  <c r="I57" i="3"/>
  <c r="I84" i="3"/>
  <c r="I92" i="3"/>
  <c r="I100" i="3"/>
  <c r="I108" i="3"/>
  <c r="I116" i="3"/>
  <c r="I124" i="3"/>
  <c r="I132" i="3"/>
  <c r="I140" i="3"/>
  <c r="I148" i="3"/>
  <c r="I156" i="3"/>
  <c r="I164" i="3"/>
  <c r="I172" i="3"/>
  <c r="I180" i="3"/>
  <c r="I188" i="3"/>
  <c r="I196" i="3"/>
  <c r="I204" i="3"/>
  <c r="I212" i="3"/>
  <c r="I220" i="3"/>
  <c r="I228" i="3"/>
  <c r="I236" i="3"/>
  <c r="I244" i="3"/>
  <c r="I252" i="3"/>
  <c r="I260" i="3"/>
  <c r="I268" i="3"/>
  <c r="I276" i="3"/>
  <c r="I284" i="3"/>
  <c r="I292" i="3"/>
  <c r="I300" i="3"/>
  <c r="I308" i="3"/>
  <c r="I316" i="3"/>
  <c r="I324" i="3"/>
  <c r="I332" i="3"/>
  <c r="H12" i="3"/>
  <c r="H20" i="3"/>
  <c r="H28" i="3"/>
  <c r="H36" i="3"/>
  <c r="H44" i="3"/>
  <c r="H52" i="3"/>
  <c r="H60" i="3"/>
  <c r="H68" i="3"/>
  <c r="H76" i="3"/>
  <c r="H84" i="3"/>
  <c r="H92" i="3"/>
  <c r="H100" i="3"/>
  <c r="H108" i="3"/>
  <c r="H116" i="3"/>
  <c r="H124" i="3"/>
  <c r="H132" i="3"/>
  <c r="H140" i="3"/>
  <c r="H148" i="3"/>
  <c r="H156" i="3"/>
  <c r="H164" i="3"/>
  <c r="H172" i="3"/>
  <c r="H180" i="3"/>
  <c r="H188" i="3"/>
  <c r="H196" i="3"/>
  <c r="H204" i="3"/>
  <c r="H212" i="3"/>
  <c r="H220" i="3"/>
  <c r="H228" i="3"/>
  <c r="H236" i="3"/>
  <c r="H244" i="3"/>
  <c r="H252" i="3"/>
  <c r="H260" i="3"/>
  <c r="H268" i="3"/>
  <c r="H276" i="3"/>
  <c r="H284" i="3"/>
  <c r="H292" i="3"/>
  <c r="H300" i="3"/>
  <c r="H308" i="3"/>
  <c r="H316" i="3"/>
  <c r="H324" i="3"/>
  <c r="H332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164" i="3"/>
  <c r="G172" i="3"/>
  <c r="G180" i="3"/>
  <c r="G188" i="3"/>
  <c r="G196" i="3"/>
  <c r="G204" i="3"/>
  <c r="G212" i="3"/>
  <c r="G220" i="3"/>
  <c r="G228" i="3"/>
  <c r="G244" i="3"/>
  <c r="G252" i="3"/>
  <c r="G308" i="3"/>
  <c r="G332" i="3"/>
  <c r="I213" i="3"/>
  <c r="I301" i="3"/>
  <c r="I325" i="3"/>
  <c r="H29" i="3"/>
  <c r="H85" i="3"/>
  <c r="J13" i="3"/>
  <c r="J45" i="3"/>
  <c r="J77" i="3"/>
  <c r="J109" i="3"/>
  <c r="J141" i="3"/>
  <c r="J173" i="3"/>
  <c r="J205" i="3"/>
  <c r="J237" i="3"/>
  <c r="J269" i="3"/>
  <c r="J301" i="3"/>
  <c r="J333" i="3"/>
  <c r="I29" i="3"/>
  <c r="I61" i="3"/>
  <c r="I85" i="3"/>
  <c r="I93" i="3"/>
  <c r="I101" i="3"/>
  <c r="I109" i="3"/>
  <c r="I117" i="3"/>
  <c r="I125" i="3"/>
  <c r="I133" i="3"/>
  <c r="I141" i="3"/>
  <c r="I149" i="3"/>
  <c r="I157" i="3"/>
  <c r="I165" i="3"/>
  <c r="I173" i="3"/>
  <c r="I181" i="3"/>
  <c r="I189" i="3"/>
  <c r="I197" i="3"/>
  <c r="I221" i="3"/>
  <c r="I229" i="3"/>
  <c r="I237" i="3"/>
  <c r="I245" i="3"/>
  <c r="I253" i="3"/>
  <c r="I261" i="3"/>
  <c r="I293" i="3"/>
  <c r="I317" i="3"/>
  <c r="H13" i="3"/>
  <c r="H53" i="3"/>
  <c r="H101" i="3"/>
  <c r="H133" i="3"/>
  <c r="H165" i="3"/>
  <c r="H197" i="3"/>
  <c r="H229" i="3"/>
  <c r="H261" i="3"/>
  <c r="H309" i="3"/>
  <c r="G69" i="3"/>
  <c r="G133" i="3"/>
  <c r="G181" i="3"/>
  <c r="G213" i="3"/>
  <c r="G269" i="3"/>
  <c r="G325" i="3"/>
  <c r="P338" i="6"/>
  <c r="H338" i="6"/>
  <c r="O337" i="6"/>
  <c r="G337" i="6"/>
  <c r="N336" i="6"/>
  <c r="N335" i="6"/>
  <c r="M334" i="6"/>
  <c r="T333" i="6"/>
  <c r="L333" i="6"/>
  <c r="S332" i="6"/>
  <c r="K332" i="6"/>
  <c r="R331" i="6"/>
  <c r="J331" i="6"/>
  <c r="Q330" i="6"/>
  <c r="I330" i="6"/>
  <c r="P329" i="6"/>
  <c r="H329" i="6"/>
  <c r="O328" i="6"/>
  <c r="G328" i="6"/>
  <c r="N327" i="6"/>
  <c r="N326" i="6"/>
  <c r="M325" i="6"/>
  <c r="T324" i="6"/>
  <c r="L324" i="6"/>
  <c r="S323" i="6"/>
  <c r="K323" i="6"/>
  <c r="R322" i="6"/>
  <c r="J322" i="6"/>
  <c r="Q321" i="6"/>
  <c r="I321" i="6"/>
  <c r="P320" i="6"/>
  <c r="H320" i="6"/>
  <c r="O319" i="6"/>
  <c r="G319" i="6"/>
  <c r="N318" i="6"/>
  <c r="N317" i="6"/>
  <c r="M316" i="6"/>
  <c r="T315" i="6"/>
  <c r="L315" i="6"/>
  <c r="S314" i="6"/>
  <c r="K314" i="6"/>
  <c r="R313" i="6"/>
  <c r="J313" i="6"/>
  <c r="Q312" i="6"/>
  <c r="I312" i="6"/>
  <c r="P311" i="6"/>
  <c r="H311" i="6"/>
  <c r="O310" i="6"/>
  <c r="G310" i="6"/>
  <c r="N309" i="6"/>
  <c r="N308" i="6"/>
  <c r="M307" i="6"/>
  <c r="T306" i="6"/>
  <c r="L306" i="6"/>
  <c r="S305" i="6"/>
  <c r="K305" i="6"/>
  <c r="R304" i="6"/>
  <c r="J304" i="6"/>
  <c r="Q303" i="6"/>
  <c r="I303" i="6"/>
  <c r="P302" i="6"/>
  <c r="H302" i="6"/>
  <c r="O301" i="6"/>
  <c r="G301" i="6"/>
  <c r="N300" i="6"/>
  <c r="N299" i="6"/>
  <c r="M298" i="6"/>
  <c r="T297" i="6"/>
  <c r="O338" i="6"/>
  <c r="G338" i="6"/>
  <c r="N337" i="6"/>
  <c r="M336" i="6"/>
  <c r="M335" i="6"/>
  <c r="T334" i="6"/>
  <c r="L334" i="6"/>
  <c r="S333" i="6"/>
  <c r="K333" i="6"/>
  <c r="R332" i="6"/>
  <c r="J332" i="6"/>
  <c r="Q331" i="6"/>
  <c r="I331" i="6"/>
  <c r="P330" i="6"/>
  <c r="H330" i="6"/>
  <c r="O329" i="6"/>
  <c r="G329" i="6"/>
  <c r="N328" i="6"/>
  <c r="M327" i="6"/>
  <c r="M326" i="6"/>
  <c r="T325" i="6"/>
  <c r="L325" i="6"/>
  <c r="S324" i="6"/>
  <c r="K324" i="6"/>
  <c r="R323" i="6"/>
  <c r="J323" i="6"/>
  <c r="Q322" i="6"/>
  <c r="I322" i="6"/>
  <c r="P321" i="6"/>
  <c r="H321" i="6"/>
  <c r="O320" i="6"/>
  <c r="G320" i="6"/>
  <c r="N319" i="6"/>
  <c r="M318" i="6"/>
  <c r="M317" i="6"/>
  <c r="T316" i="6"/>
  <c r="L316" i="6"/>
  <c r="S315" i="6"/>
  <c r="U315" i="6" s="1"/>
  <c r="K315" i="6"/>
  <c r="R314" i="6"/>
  <c r="J314" i="6"/>
  <c r="Q313" i="6"/>
  <c r="I313" i="6"/>
  <c r="P312" i="6"/>
  <c r="H312" i="6"/>
  <c r="O311" i="6"/>
  <c r="G311" i="6"/>
  <c r="N310" i="6"/>
  <c r="M309" i="6"/>
  <c r="M308" i="6"/>
  <c r="T307" i="6"/>
  <c r="L307" i="6"/>
  <c r="S306" i="6"/>
  <c r="K306" i="6"/>
  <c r="R305" i="6"/>
  <c r="J305" i="6"/>
  <c r="Q304" i="6"/>
  <c r="I304" i="6"/>
  <c r="P303" i="6"/>
  <c r="H303" i="6"/>
  <c r="O302" i="6"/>
  <c r="G302" i="6"/>
  <c r="N301" i="6"/>
  <c r="M300" i="6"/>
  <c r="M299" i="6"/>
  <c r="T298" i="6"/>
  <c r="L298" i="6"/>
  <c r="S297" i="6"/>
  <c r="K297" i="6"/>
  <c r="R296" i="6"/>
  <c r="J296" i="6"/>
  <c r="Q295" i="6"/>
  <c r="N338" i="6"/>
  <c r="M337" i="6"/>
  <c r="T336" i="6"/>
  <c r="L336" i="6"/>
  <c r="T335" i="6"/>
  <c r="L335" i="6"/>
  <c r="S334" i="6"/>
  <c r="U334" i="6" s="1"/>
  <c r="K334" i="6"/>
  <c r="R333" i="6"/>
  <c r="J333" i="6"/>
  <c r="Q332" i="6"/>
  <c r="I332" i="6"/>
  <c r="P331" i="6"/>
  <c r="H331" i="6"/>
  <c r="O330" i="6"/>
  <c r="G330" i="6"/>
  <c r="N329" i="6"/>
  <c r="M328" i="6"/>
  <c r="T327" i="6"/>
  <c r="L327" i="6"/>
  <c r="T326" i="6"/>
  <c r="L326" i="6"/>
  <c r="S325" i="6"/>
  <c r="K325" i="6"/>
  <c r="R324" i="6"/>
  <c r="J324" i="6"/>
  <c r="Q323" i="6"/>
  <c r="I323" i="6"/>
  <c r="P322" i="6"/>
  <c r="H322" i="6"/>
  <c r="O321" i="6"/>
  <c r="G321" i="6"/>
  <c r="N320" i="6"/>
  <c r="M319" i="6"/>
  <c r="T318" i="6"/>
  <c r="L318" i="6"/>
  <c r="T317" i="6"/>
  <c r="L317" i="6"/>
  <c r="S316" i="6"/>
  <c r="K316" i="6"/>
  <c r="R315" i="6"/>
  <c r="J315" i="6"/>
  <c r="Q314" i="6"/>
  <c r="I314" i="6"/>
  <c r="P313" i="6"/>
  <c r="H313" i="6"/>
  <c r="O312" i="6"/>
  <c r="G312" i="6"/>
  <c r="N311" i="6"/>
  <c r="M310" i="6"/>
  <c r="T309" i="6"/>
  <c r="L309" i="6"/>
  <c r="T308" i="6"/>
  <c r="L308" i="6"/>
  <c r="S307" i="6"/>
  <c r="K307" i="6"/>
  <c r="R306" i="6"/>
  <c r="J306" i="6"/>
  <c r="Q305" i="6"/>
  <c r="I305" i="6"/>
  <c r="P304" i="6"/>
  <c r="H304" i="6"/>
  <c r="O303" i="6"/>
  <c r="G303" i="6"/>
  <c r="N302" i="6"/>
  <c r="M301" i="6"/>
  <c r="T300" i="6"/>
  <c r="L300" i="6"/>
  <c r="T299" i="6"/>
  <c r="L299" i="6"/>
  <c r="S298" i="6"/>
  <c r="K298" i="6"/>
  <c r="M338" i="6"/>
  <c r="T337" i="6"/>
  <c r="L337" i="6"/>
  <c r="S336" i="6"/>
  <c r="K336" i="6"/>
  <c r="S335" i="6"/>
  <c r="K335" i="6"/>
  <c r="R334" i="6"/>
  <c r="J334" i="6"/>
  <c r="Q333" i="6"/>
  <c r="I333" i="6"/>
  <c r="P332" i="6"/>
  <c r="H332" i="6"/>
  <c r="O331" i="6"/>
  <c r="G331" i="6"/>
  <c r="N330" i="6"/>
  <c r="M329" i="6"/>
  <c r="T328" i="6"/>
  <c r="L328" i="6"/>
  <c r="S327" i="6"/>
  <c r="K327" i="6"/>
  <c r="S326" i="6"/>
  <c r="K326" i="6"/>
  <c r="R325" i="6"/>
  <c r="J325" i="6"/>
  <c r="Q324" i="6"/>
  <c r="I324" i="6"/>
  <c r="P323" i="6"/>
  <c r="H323" i="6"/>
  <c r="O322" i="6"/>
  <c r="G322" i="6"/>
  <c r="N321" i="6"/>
  <c r="M320" i="6"/>
  <c r="T319" i="6"/>
  <c r="L319" i="6"/>
  <c r="S318" i="6"/>
  <c r="K318" i="6"/>
  <c r="S317" i="6"/>
  <c r="K317" i="6"/>
  <c r="T338" i="6"/>
  <c r="L338" i="6"/>
  <c r="S337" i="6"/>
  <c r="K337" i="6"/>
  <c r="R336" i="6"/>
  <c r="J336" i="6"/>
  <c r="R335" i="6"/>
  <c r="J335" i="6"/>
  <c r="Q334" i="6"/>
  <c r="I334" i="6"/>
  <c r="P333" i="6"/>
  <c r="H333" i="6"/>
  <c r="O332" i="6"/>
  <c r="G332" i="6"/>
  <c r="N331" i="6"/>
  <c r="M330" i="6"/>
  <c r="T329" i="6"/>
  <c r="L329" i="6"/>
  <c r="S328" i="6"/>
  <c r="K328" i="6"/>
  <c r="R327" i="6"/>
  <c r="J327" i="6"/>
  <c r="R326" i="6"/>
  <c r="J326" i="6"/>
  <c r="Q325" i="6"/>
  <c r="I325" i="6"/>
  <c r="P324" i="6"/>
  <c r="H324" i="6"/>
  <c r="O323" i="6"/>
  <c r="G323" i="6"/>
  <c r="N322" i="6"/>
  <c r="M321" i="6"/>
  <c r="T320" i="6"/>
  <c r="L320" i="6"/>
  <c r="S319" i="6"/>
  <c r="K319" i="6"/>
  <c r="R318" i="6"/>
  <c r="J318" i="6"/>
  <c r="R317" i="6"/>
  <c r="J317" i="6"/>
  <c r="Q316" i="6"/>
  <c r="I316" i="6"/>
  <c r="P315" i="6"/>
  <c r="H315" i="6"/>
  <c r="O314" i="6"/>
  <c r="G314" i="6"/>
  <c r="N313" i="6"/>
  <c r="M312" i="6"/>
  <c r="T311" i="6"/>
  <c r="L311" i="6"/>
  <c r="S310" i="6"/>
  <c r="K310" i="6"/>
  <c r="R309" i="6"/>
  <c r="J309" i="6"/>
  <c r="R308" i="6"/>
  <c r="J308" i="6"/>
  <c r="Q307" i="6"/>
  <c r="I307" i="6"/>
  <c r="P306" i="6"/>
  <c r="H306" i="6"/>
  <c r="O305" i="6"/>
  <c r="G305" i="6"/>
  <c r="N304" i="6"/>
  <c r="M303" i="6"/>
  <c r="T302" i="6"/>
  <c r="L302" i="6"/>
  <c r="S338" i="6"/>
  <c r="K338" i="6"/>
  <c r="R337" i="6"/>
  <c r="J337" i="6"/>
  <c r="Q336" i="6"/>
  <c r="I336" i="6"/>
  <c r="Q335" i="6"/>
  <c r="I335" i="6"/>
  <c r="P334" i="6"/>
  <c r="H334" i="6"/>
  <c r="O333" i="6"/>
  <c r="G333" i="6"/>
  <c r="N332" i="6"/>
  <c r="M331" i="6"/>
  <c r="T330" i="6"/>
  <c r="L330" i="6"/>
  <c r="R338" i="6"/>
  <c r="J338" i="6"/>
  <c r="Q337" i="6"/>
  <c r="I337" i="6"/>
  <c r="P336" i="6"/>
  <c r="H336" i="6"/>
  <c r="P335" i="6"/>
  <c r="H335" i="6"/>
  <c r="O334" i="6"/>
  <c r="G334" i="6"/>
  <c r="N333" i="6"/>
  <c r="M332" i="6"/>
  <c r="T331" i="6"/>
  <c r="L331" i="6"/>
  <c r="S330" i="6"/>
  <c r="K330" i="6"/>
  <c r="R329" i="6"/>
  <c r="J329" i="6"/>
  <c r="Q328" i="6"/>
  <c r="I328" i="6"/>
  <c r="P327" i="6"/>
  <c r="H327" i="6"/>
  <c r="P326" i="6"/>
  <c r="H326" i="6"/>
  <c r="O325" i="6"/>
  <c r="G325" i="6"/>
  <c r="N324" i="6"/>
  <c r="M323" i="6"/>
  <c r="T322" i="6"/>
  <c r="L322" i="6"/>
  <c r="S321" i="6"/>
  <c r="K321" i="6"/>
  <c r="R320" i="6"/>
  <c r="J320" i="6"/>
  <c r="Q319" i="6"/>
  <c r="I319" i="6"/>
  <c r="P318" i="6"/>
  <c r="H318" i="6"/>
  <c r="P317" i="6"/>
  <c r="H317" i="6"/>
  <c r="O316" i="6"/>
  <c r="G316" i="6"/>
  <c r="N315" i="6"/>
  <c r="M314" i="6"/>
  <c r="T313" i="6"/>
  <c r="L313" i="6"/>
  <c r="S312" i="6"/>
  <c r="K312" i="6"/>
  <c r="R311" i="6"/>
  <c r="J311" i="6"/>
  <c r="Q310" i="6"/>
  <c r="I310" i="6"/>
  <c r="P309" i="6"/>
  <c r="H309" i="6"/>
  <c r="P308" i="6"/>
  <c r="H308" i="6"/>
  <c r="O307" i="6"/>
  <c r="G307" i="6"/>
  <c r="N306" i="6"/>
  <c r="M305" i="6"/>
  <c r="T304" i="6"/>
  <c r="L304" i="6"/>
  <c r="S303" i="6"/>
  <c r="K303" i="6"/>
  <c r="R302" i="6"/>
  <c r="J302" i="6"/>
  <c r="Q301" i="6"/>
  <c r="I301" i="6"/>
  <c r="P300" i="6"/>
  <c r="H300" i="6"/>
  <c r="P299" i="6"/>
  <c r="H299" i="6"/>
  <c r="O298" i="6"/>
  <c r="G298" i="6"/>
  <c r="N297" i="6"/>
  <c r="Q338" i="6"/>
  <c r="I338" i="6"/>
  <c r="P337" i="6"/>
  <c r="H337" i="6"/>
  <c r="O336" i="6"/>
  <c r="G336" i="6"/>
  <c r="O335" i="6"/>
  <c r="G335" i="6"/>
  <c r="N334" i="6"/>
  <c r="M333" i="6"/>
  <c r="T332" i="6"/>
  <c r="L332" i="6"/>
  <c r="S331" i="6"/>
  <c r="K331" i="6"/>
  <c r="R330" i="6"/>
  <c r="J330" i="6"/>
  <c r="Q329" i="6"/>
  <c r="I329" i="6"/>
  <c r="P328" i="6"/>
  <c r="H328" i="6"/>
  <c r="O327" i="6"/>
  <c r="G327" i="6"/>
  <c r="O326" i="6"/>
  <c r="G326" i="6"/>
  <c r="N325" i="6"/>
  <c r="M324" i="6"/>
  <c r="T323" i="6"/>
  <c r="L323" i="6"/>
  <c r="S322" i="6"/>
  <c r="K322" i="6"/>
  <c r="R321" i="6"/>
  <c r="J321" i="6"/>
  <c r="Q320" i="6"/>
  <c r="I320" i="6"/>
  <c r="P319" i="6"/>
  <c r="H319" i="6"/>
  <c r="O318" i="6"/>
  <c r="G318" i="6"/>
  <c r="O317" i="6"/>
  <c r="G317" i="6"/>
  <c r="N316" i="6"/>
  <c r="M315" i="6"/>
  <c r="T314" i="6"/>
  <c r="L314" i="6"/>
  <c r="S313" i="6"/>
  <c r="K313" i="6"/>
  <c r="R312" i="6"/>
  <c r="J312" i="6"/>
  <c r="Q311" i="6"/>
  <c r="I311" i="6"/>
  <c r="P310" i="6"/>
  <c r="H310" i="6"/>
  <c r="O309" i="6"/>
  <c r="G309" i="6"/>
  <c r="O308" i="6"/>
  <c r="G308" i="6"/>
  <c r="N307" i="6"/>
  <c r="M306" i="6"/>
  <c r="T305" i="6"/>
  <c r="L305" i="6"/>
  <c r="S304" i="6"/>
  <c r="K304" i="6"/>
  <c r="R303" i="6"/>
  <c r="J303" i="6"/>
  <c r="Q302" i="6"/>
  <c r="I302" i="6"/>
  <c r="P301" i="6"/>
  <c r="H301" i="6"/>
  <c r="O300" i="6"/>
  <c r="G300" i="6"/>
  <c r="O299" i="6"/>
  <c r="G299" i="6"/>
  <c r="N298" i="6"/>
  <c r="M297" i="6"/>
  <c r="T296" i="6"/>
  <c r="L296" i="6"/>
  <c r="S295" i="6"/>
  <c r="R328" i="6"/>
  <c r="I317" i="6"/>
  <c r="O315" i="6"/>
  <c r="O313" i="6"/>
  <c r="S311" i="6"/>
  <c r="K308" i="6"/>
  <c r="Q306" i="6"/>
  <c r="L301" i="6"/>
  <c r="J300" i="6"/>
  <c r="I299" i="6"/>
  <c r="H297" i="6"/>
  <c r="M296" i="6"/>
  <c r="P295" i="6"/>
  <c r="H295" i="6"/>
  <c r="O294" i="6"/>
  <c r="G294" i="6"/>
  <c r="N293" i="6"/>
  <c r="M292" i="6"/>
  <c r="T291" i="6"/>
  <c r="L291" i="6"/>
  <c r="T290" i="6"/>
  <c r="L290" i="6"/>
  <c r="S289" i="6"/>
  <c r="K289" i="6"/>
  <c r="R288" i="6"/>
  <c r="J288" i="6"/>
  <c r="Q287" i="6"/>
  <c r="I287" i="6"/>
  <c r="P286" i="6"/>
  <c r="H286" i="6"/>
  <c r="O285" i="6"/>
  <c r="G285" i="6"/>
  <c r="N284" i="6"/>
  <c r="M283" i="6"/>
  <c r="T282" i="6"/>
  <c r="L282" i="6"/>
  <c r="T281" i="6"/>
  <c r="L281" i="6"/>
  <c r="S280" i="6"/>
  <c r="K280" i="6"/>
  <c r="R279" i="6"/>
  <c r="J279" i="6"/>
  <c r="Q278" i="6"/>
  <c r="I278" i="6"/>
  <c r="P277" i="6"/>
  <c r="H277" i="6"/>
  <c r="O276" i="6"/>
  <c r="G276" i="6"/>
  <c r="N275" i="6"/>
  <c r="M274" i="6"/>
  <c r="T273" i="6"/>
  <c r="L273" i="6"/>
  <c r="T272" i="6"/>
  <c r="L272" i="6"/>
  <c r="S271" i="6"/>
  <c r="K271" i="6"/>
  <c r="R270" i="6"/>
  <c r="J270" i="6"/>
  <c r="Q269" i="6"/>
  <c r="I269" i="6"/>
  <c r="P268" i="6"/>
  <c r="H268" i="6"/>
  <c r="O267" i="6"/>
  <c r="G267" i="6"/>
  <c r="N266" i="6"/>
  <c r="M265" i="6"/>
  <c r="T264" i="6"/>
  <c r="L264" i="6"/>
  <c r="T263" i="6"/>
  <c r="L263" i="6"/>
  <c r="S262" i="6"/>
  <c r="K262" i="6"/>
  <c r="R261" i="6"/>
  <c r="J261" i="6"/>
  <c r="Q260" i="6"/>
  <c r="I260" i="6"/>
  <c r="P259" i="6"/>
  <c r="H259" i="6"/>
  <c r="O258" i="6"/>
  <c r="G258" i="6"/>
  <c r="N257" i="6"/>
  <c r="M256" i="6"/>
  <c r="J328" i="6"/>
  <c r="P325" i="6"/>
  <c r="M322" i="6"/>
  <c r="R319" i="6"/>
  <c r="I315" i="6"/>
  <c r="M313" i="6"/>
  <c r="M311" i="6"/>
  <c r="S309" i="6"/>
  <c r="U309" i="6" s="1"/>
  <c r="I308" i="6"/>
  <c r="O306" i="6"/>
  <c r="O304" i="6"/>
  <c r="S302" i="6"/>
  <c r="K301" i="6"/>
  <c r="I300" i="6"/>
  <c r="R297" i="6"/>
  <c r="G297" i="6"/>
  <c r="K296" i="6"/>
  <c r="O295" i="6"/>
  <c r="G295" i="6"/>
  <c r="N294" i="6"/>
  <c r="M293" i="6"/>
  <c r="T292" i="6"/>
  <c r="L292" i="6"/>
  <c r="S291" i="6"/>
  <c r="U291" i="6" s="1"/>
  <c r="K291" i="6"/>
  <c r="S290" i="6"/>
  <c r="K290" i="6"/>
  <c r="R289" i="6"/>
  <c r="J289" i="6"/>
  <c r="Q288" i="6"/>
  <c r="I288" i="6"/>
  <c r="P287" i="6"/>
  <c r="H287" i="6"/>
  <c r="O286" i="6"/>
  <c r="G286" i="6"/>
  <c r="N285" i="6"/>
  <c r="M284" i="6"/>
  <c r="T283" i="6"/>
  <c r="L283" i="6"/>
  <c r="S282" i="6"/>
  <c r="U282" i="6" s="1"/>
  <c r="K282" i="6"/>
  <c r="S281" i="6"/>
  <c r="K281" i="6"/>
  <c r="R280" i="6"/>
  <c r="J280" i="6"/>
  <c r="Q279" i="6"/>
  <c r="I279" i="6"/>
  <c r="P278" i="6"/>
  <c r="H278" i="6"/>
  <c r="O277" i="6"/>
  <c r="G277" i="6"/>
  <c r="N276" i="6"/>
  <c r="M275" i="6"/>
  <c r="T274" i="6"/>
  <c r="L274" i="6"/>
  <c r="S273" i="6"/>
  <c r="U273" i="6" s="1"/>
  <c r="K273" i="6"/>
  <c r="S272" i="6"/>
  <c r="K272" i="6"/>
  <c r="R271" i="6"/>
  <c r="J271" i="6"/>
  <c r="Q270" i="6"/>
  <c r="I270" i="6"/>
  <c r="P269" i="6"/>
  <c r="H269" i="6"/>
  <c r="O268" i="6"/>
  <c r="G268" i="6"/>
  <c r="N267" i="6"/>
  <c r="M266" i="6"/>
  <c r="T265" i="6"/>
  <c r="L265" i="6"/>
  <c r="S264" i="6"/>
  <c r="U264" i="6" s="1"/>
  <c r="K264" i="6"/>
  <c r="S263" i="6"/>
  <c r="K263" i="6"/>
  <c r="R262" i="6"/>
  <c r="J262" i="6"/>
  <c r="Q261" i="6"/>
  <c r="I261" i="6"/>
  <c r="P260" i="6"/>
  <c r="H260" i="6"/>
  <c r="O259" i="6"/>
  <c r="H325" i="6"/>
  <c r="J319" i="6"/>
  <c r="R316" i="6"/>
  <c r="G315" i="6"/>
  <c r="G313" i="6"/>
  <c r="K311" i="6"/>
  <c r="Q309" i="6"/>
  <c r="I306" i="6"/>
  <c r="M304" i="6"/>
  <c r="M302" i="6"/>
  <c r="J301" i="6"/>
  <c r="R298" i="6"/>
  <c r="Q297" i="6"/>
  <c r="I296" i="6"/>
  <c r="N295" i="6"/>
  <c r="M294" i="6"/>
  <c r="T293" i="6"/>
  <c r="L293" i="6"/>
  <c r="S292" i="6"/>
  <c r="K292" i="6"/>
  <c r="R291" i="6"/>
  <c r="J291" i="6"/>
  <c r="R290" i="6"/>
  <c r="J290" i="6"/>
  <c r="Q289" i="6"/>
  <c r="I289" i="6"/>
  <c r="P288" i="6"/>
  <c r="H288" i="6"/>
  <c r="O287" i="6"/>
  <c r="G287" i="6"/>
  <c r="N286" i="6"/>
  <c r="M285" i="6"/>
  <c r="T284" i="6"/>
  <c r="L284" i="6"/>
  <c r="S283" i="6"/>
  <c r="K283" i="6"/>
  <c r="R282" i="6"/>
  <c r="J282" i="6"/>
  <c r="R281" i="6"/>
  <c r="J281" i="6"/>
  <c r="Q280" i="6"/>
  <c r="I280" i="6"/>
  <c r="P279" i="6"/>
  <c r="H279" i="6"/>
  <c r="O278" i="6"/>
  <c r="G278" i="6"/>
  <c r="N277" i="6"/>
  <c r="M276" i="6"/>
  <c r="T275" i="6"/>
  <c r="L275" i="6"/>
  <c r="S274" i="6"/>
  <c r="K274" i="6"/>
  <c r="R273" i="6"/>
  <c r="J273" i="6"/>
  <c r="R272" i="6"/>
  <c r="J272" i="6"/>
  <c r="Q271" i="6"/>
  <c r="I271" i="6"/>
  <c r="P270" i="6"/>
  <c r="H270" i="6"/>
  <c r="O269" i="6"/>
  <c r="G269" i="6"/>
  <c r="N268" i="6"/>
  <c r="M267" i="6"/>
  <c r="T266" i="6"/>
  <c r="L266" i="6"/>
  <c r="S265" i="6"/>
  <c r="K265" i="6"/>
  <c r="R264" i="6"/>
  <c r="J264" i="6"/>
  <c r="Q327" i="6"/>
  <c r="T321" i="6"/>
  <c r="P316" i="6"/>
  <c r="K309" i="6"/>
  <c r="R307" i="6"/>
  <c r="G306" i="6"/>
  <c r="G304" i="6"/>
  <c r="K302" i="6"/>
  <c r="S299" i="6"/>
  <c r="Q298" i="6"/>
  <c r="P297" i="6"/>
  <c r="S296" i="6"/>
  <c r="U296" i="6" s="1"/>
  <c r="H296" i="6"/>
  <c r="M295" i="6"/>
  <c r="T294" i="6"/>
  <c r="L294" i="6"/>
  <c r="S293" i="6"/>
  <c r="K293" i="6"/>
  <c r="R292" i="6"/>
  <c r="J292" i="6"/>
  <c r="Q291" i="6"/>
  <c r="I291" i="6"/>
  <c r="Q290" i="6"/>
  <c r="I290" i="6"/>
  <c r="P289" i="6"/>
  <c r="H289" i="6"/>
  <c r="O288" i="6"/>
  <c r="G288" i="6"/>
  <c r="N287" i="6"/>
  <c r="M286" i="6"/>
  <c r="T285" i="6"/>
  <c r="L285" i="6"/>
  <c r="S284" i="6"/>
  <c r="K284" i="6"/>
  <c r="R283" i="6"/>
  <c r="J283" i="6"/>
  <c r="Q282" i="6"/>
  <c r="I282" i="6"/>
  <c r="Q281" i="6"/>
  <c r="I281" i="6"/>
  <c r="P280" i="6"/>
  <c r="H280" i="6"/>
  <c r="O279" i="6"/>
  <c r="G279" i="6"/>
  <c r="N278" i="6"/>
  <c r="M277" i="6"/>
  <c r="I327" i="6"/>
  <c r="O324" i="6"/>
  <c r="L321" i="6"/>
  <c r="Q318" i="6"/>
  <c r="J316" i="6"/>
  <c r="P314" i="6"/>
  <c r="T312" i="6"/>
  <c r="T310" i="6"/>
  <c r="I309" i="6"/>
  <c r="P307" i="6"/>
  <c r="S300" i="6"/>
  <c r="U300" i="6" s="1"/>
  <c r="R299" i="6"/>
  <c r="P298" i="6"/>
  <c r="O297" i="6"/>
  <c r="Q296" i="6"/>
  <c r="G296" i="6"/>
  <c r="L295" i="6"/>
  <c r="S294" i="6"/>
  <c r="K294" i="6"/>
  <c r="R293" i="6"/>
  <c r="J293" i="6"/>
  <c r="Q292" i="6"/>
  <c r="I292" i="6"/>
  <c r="P291" i="6"/>
  <c r="H291" i="6"/>
  <c r="P290" i="6"/>
  <c r="H290" i="6"/>
  <c r="O289" i="6"/>
  <c r="G289" i="6"/>
  <c r="N288" i="6"/>
  <c r="M287" i="6"/>
  <c r="T286" i="6"/>
  <c r="L286" i="6"/>
  <c r="S285" i="6"/>
  <c r="K285" i="6"/>
  <c r="R284" i="6"/>
  <c r="J284" i="6"/>
  <c r="Q283" i="6"/>
  <c r="I283" i="6"/>
  <c r="P282" i="6"/>
  <c r="H282" i="6"/>
  <c r="P281" i="6"/>
  <c r="H281" i="6"/>
  <c r="O280" i="6"/>
  <c r="G280" i="6"/>
  <c r="N279" i="6"/>
  <c r="M278" i="6"/>
  <c r="S329" i="6"/>
  <c r="G324" i="6"/>
  <c r="I318" i="6"/>
  <c r="H316" i="6"/>
  <c r="N314" i="6"/>
  <c r="N312" i="6"/>
  <c r="R310" i="6"/>
  <c r="J307" i="6"/>
  <c r="P305" i="6"/>
  <c r="T303" i="6"/>
  <c r="T301" i="6"/>
  <c r="R300" i="6"/>
  <c r="Q299" i="6"/>
  <c r="J298" i="6"/>
  <c r="L297" i="6"/>
  <c r="P296" i="6"/>
  <c r="K295" i="6"/>
  <c r="R294" i="6"/>
  <c r="J294" i="6"/>
  <c r="Q293" i="6"/>
  <c r="I293" i="6"/>
  <c r="P292" i="6"/>
  <c r="H292" i="6"/>
  <c r="O291" i="6"/>
  <c r="G291" i="6"/>
  <c r="O290" i="6"/>
  <c r="G290" i="6"/>
  <c r="N289" i="6"/>
  <c r="M288" i="6"/>
  <c r="T287" i="6"/>
  <c r="L287" i="6"/>
  <c r="S286" i="6"/>
  <c r="K286" i="6"/>
  <c r="R285" i="6"/>
  <c r="J285" i="6"/>
  <c r="Q284" i="6"/>
  <c r="I284" i="6"/>
  <c r="P283" i="6"/>
  <c r="H283" i="6"/>
  <c r="O282" i="6"/>
  <c r="G282" i="6"/>
  <c r="O281" i="6"/>
  <c r="G281" i="6"/>
  <c r="N280" i="6"/>
  <c r="M279" i="6"/>
  <c r="T278" i="6"/>
  <c r="L278" i="6"/>
  <c r="S277" i="6"/>
  <c r="K277" i="6"/>
  <c r="R276" i="6"/>
  <c r="J276" i="6"/>
  <c r="Q275" i="6"/>
  <c r="I275" i="6"/>
  <c r="P274" i="6"/>
  <c r="H274" i="6"/>
  <c r="O273" i="6"/>
  <c r="G273" i="6"/>
  <c r="O272" i="6"/>
  <c r="G272" i="6"/>
  <c r="N271" i="6"/>
  <c r="M270" i="6"/>
  <c r="T269" i="6"/>
  <c r="L269" i="6"/>
  <c r="S268" i="6"/>
  <c r="K268" i="6"/>
  <c r="R267" i="6"/>
  <c r="J267" i="6"/>
  <c r="Q266" i="6"/>
  <c r="I266" i="6"/>
  <c r="P265" i="6"/>
  <c r="H265" i="6"/>
  <c r="O264" i="6"/>
  <c r="G264" i="6"/>
  <c r="O263" i="6"/>
  <c r="G263" i="6"/>
  <c r="N262" i="6"/>
  <c r="M261" i="6"/>
  <c r="T260" i="6"/>
  <c r="L260" i="6"/>
  <c r="S259" i="6"/>
  <c r="K259" i="6"/>
  <c r="R258" i="6"/>
  <c r="J258" i="6"/>
  <c r="Q257" i="6"/>
  <c r="I257" i="6"/>
  <c r="K329" i="6"/>
  <c r="Q326" i="6"/>
  <c r="S320" i="6"/>
  <c r="U320" i="6" s="1"/>
  <c r="H314" i="6"/>
  <c r="L312" i="6"/>
  <c r="L310" i="6"/>
  <c r="S308" i="6"/>
  <c r="U308" i="6" s="1"/>
  <c r="H307" i="6"/>
  <c r="N305" i="6"/>
  <c r="N303" i="6"/>
  <c r="S301" i="6"/>
  <c r="Q300" i="6"/>
  <c r="K299" i="6"/>
  <c r="I298" i="6"/>
  <c r="J297" i="6"/>
  <c r="O296" i="6"/>
  <c r="T295" i="6"/>
  <c r="J295" i="6"/>
  <c r="Q294" i="6"/>
  <c r="I294" i="6"/>
  <c r="P293" i="6"/>
  <c r="H293" i="6"/>
  <c r="O292" i="6"/>
  <c r="G292" i="6"/>
  <c r="N291" i="6"/>
  <c r="N290" i="6"/>
  <c r="M289" i="6"/>
  <c r="T288" i="6"/>
  <c r="L288" i="6"/>
  <c r="S287" i="6"/>
  <c r="K287" i="6"/>
  <c r="R286" i="6"/>
  <c r="J286" i="6"/>
  <c r="Q285" i="6"/>
  <c r="I285" i="6"/>
  <c r="P284" i="6"/>
  <c r="H284" i="6"/>
  <c r="O283" i="6"/>
  <c r="G283" i="6"/>
  <c r="N282" i="6"/>
  <c r="N281" i="6"/>
  <c r="M280" i="6"/>
  <c r="T279" i="6"/>
  <c r="L279" i="6"/>
  <c r="I326" i="6"/>
  <c r="N323" i="6"/>
  <c r="K320" i="6"/>
  <c r="Q317" i="6"/>
  <c r="Q315" i="6"/>
  <c r="J310" i="6"/>
  <c r="Q308" i="6"/>
  <c r="H305" i="6"/>
  <c r="L303" i="6"/>
  <c r="R301" i="6"/>
  <c r="K300" i="6"/>
  <c r="J299" i="6"/>
  <c r="H298" i="6"/>
  <c r="I297" i="6"/>
  <c r="N296" i="6"/>
  <c r="R295" i="6"/>
  <c r="I295" i="6"/>
  <c r="P294" i="6"/>
  <c r="H294" i="6"/>
  <c r="O293" i="6"/>
  <c r="G293" i="6"/>
  <c r="N292" i="6"/>
  <c r="M291" i="6"/>
  <c r="M290" i="6"/>
  <c r="S288" i="6"/>
  <c r="T276" i="6"/>
  <c r="G275" i="6"/>
  <c r="G274" i="6"/>
  <c r="T268" i="6"/>
  <c r="T267" i="6"/>
  <c r="G266" i="6"/>
  <c r="G265" i="6"/>
  <c r="I263" i="6"/>
  <c r="L262" i="6"/>
  <c r="O261" i="6"/>
  <c r="R260" i="6"/>
  <c r="T259" i="6"/>
  <c r="G259" i="6"/>
  <c r="L258" i="6"/>
  <c r="P257" i="6"/>
  <c r="L256" i="6"/>
  <c r="S255" i="6"/>
  <c r="K255" i="6"/>
  <c r="S254" i="6"/>
  <c r="K254" i="6"/>
  <c r="R253" i="6"/>
  <c r="J253" i="6"/>
  <c r="Q252" i="6"/>
  <c r="I252" i="6"/>
  <c r="P251" i="6"/>
  <c r="H251" i="6"/>
  <c r="O250" i="6"/>
  <c r="G250" i="6"/>
  <c r="N249" i="6"/>
  <c r="M248" i="6"/>
  <c r="T247" i="6"/>
  <c r="L247" i="6"/>
  <c r="S246" i="6"/>
  <c r="K246" i="6"/>
  <c r="S245" i="6"/>
  <c r="K245" i="6"/>
  <c r="R244" i="6"/>
  <c r="J244" i="6"/>
  <c r="Q243" i="6"/>
  <c r="I243" i="6"/>
  <c r="P242" i="6"/>
  <c r="H242" i="6"/>
  <c r="O241" i="6"/>
  <c r="G241" i="6"/>
  <c r="N240" i="6"/>
  <c r="M239" i="6"/>
  <c r="T238" i="6"/>
  <c r="L238" i="6"/>
  <c r="S237" i="6"/>
  <c r="K237" i="6"/>
  <c r="S236" i="6"/>
  <c r="K236" i="6"/>
  <c r="R235" i="6"/>
  <c r="J235" i="6"/>
  <c r="Q234" i="6"/>
  <c r="I234" i="6"/>
  <c r="P233" i="6"/>
  <c r="H233" i="6"/>
  <c r="O232" i="6"/>
  <c r="G232" i="6"/>
  <c r="N231" i="6"/>
  <c r="M230" i="6"/>
  <c r="K288" i="6"/>
  <c r="P285" i="6"/>
  <c r="M282" i="6"/>
  <c r="S279" i="6"/>
  <c r="T277" i="6"/>
  <c r="S276" i="6"/>
  <c r="S275" i="6"/>
  <c r="U275" i="6" s="1"/>
  <c r="T271" i="6"/>
  <c r="T270" i="6"/>
  <c r="S269" i="6"/>
  <c r="R268" i="6"/>
  <c r="S267" i="6"/>
  <c r="S266" i="6"/>
  <c r="U266" i="6" s="1"/>
  <c r="H263" i="6"/>
  <c r="I262" i="6"/>
  <c r="N261" i="6"/>
  <c r="O260" i="6"/>
  <c r="R259" i="6"/>
  <c r="K258" i="6"/>
  <c r="O257" i="6"/>
  <c r="T256" i="6"/>
  <c r="K256" i="6"/>
  <c r="R255" i="6"/>
  <c r="J255" i="6"/>
  <c r="R254" i="6"/>
  <c r="J254" i="6"/>
  <c r="Q253" i="6"/>
  <c r="I253" i="6"/>
  <c r="P252" i="6"/>
  <c r="H252" i="6"/>
  <c r="O251" i="6"/>
  <c r="G251" i="6"/>
  <c r="N250" i="6"/>
  <c r="M249" i="6"/>
  <c r="T248" i="6"/>
  <c r="L248" i="6"/>
  <c r="S247" i="6"/>
  <c r="K247" i="6"/>
  <c r="R246" i="6"/>
  <c r="J246" i="6"/>
  <c r="R245" i="6"/>
  <c r="J245" i="6"/>
  <c r="Q244" i="6"/>
  <c r="I244" i="6"/>
  <c r="P243" i="6"/>
  <c r="H243" i="6"/>
  <c r="O242" i="6"/>
  <c r="G242" i="6"/>
  <c r="N241" i="6"/>
  <c r="M240" i="6"/>
  <c r="T239" i="6"/>
  <c r="L239" i="6"/>
  <c r="S238" i="6"/>
  <c r="K238" i="6"/>
  <c r="H285" i="6"/>
  <c r="K279" i="6"/>
  <c r="R277" i="6"/>
  <c r="Q276" i="6"/>
  <c r="R275" i="6"/>
  <c r="R274" i="6"/>
  <c r="Q273" i="6"/>
  <c r="Q272" i="6"/>
  <c r="P271" i="6"/>
  <c r="S270" i="6"/>
  <c r="R269" i="6"/>
  <c r="Q268" i="6"/>
  <c r="Q267" i="6"/>
  <c r="R266" i="6"/>
  <c r="R265" i="6"/>
  <c r="Q264" i="6"/>
  <c r="R263" i="6"/>
  <c r="H262" i="6"/>
  <c r="L261" i="6"/>
  <c r="N260" i="6"/>
  <c r="Q259" i="6"/>
  <c r="T258" i="6"/>
  <c r="I258" i="6"/>
  <c r="M257" i="6"/>
  <c r="S256" i="6"/>
  <c r="J256" i="6"/>
  <c r="Q255" i="6"/>
  <c r="I255" i="6"/>
  <c r="Q254" i="6"/>
  <c r="I254" i="6"/>
  <c r="P253" i="6"/>
  <c r="H253" i="6"/>
  <c r="O252" i="6"/>
  <c r="G252" i="6"/>
  <c r="N251" i="6"/>
  <c r="M250" i="6"/>
  <c r="T249" i="6"/>
  <c r="L249" i="6"/>
  <c r="S248" i="6"/>
  <c r="K248" i="6"/>
  <c r="R247" i="6"/>
  <c r="J247" i="6"/>
  <c r="Q246" i="6"/>
  <c r="I246" i="6"/>
  <c r="Q245" i="6"/>
  <c r="I245" i="6"/>
  <c r="P244" i="6"/>
  <c r="H244" i="6"/>
  <c r="O243" i="6"/>
  <c r="G243" i="6"/>
  <c r="N242" i="6"/>
  <c r="M241" i="6"/>
  <c r="T240" i="6"/>
  <c r="L240" i="6"/>
  <c r="S239" i="6"/>
  <c r="K239" i="6"/>
  <c r="R238" i="6"/>
  <c r="J238" i="6"/>
  <c r="Q237" i="6"/>
  <c r="I237" i="6"/>
  <c r="Q236" i="6"/>
  <c r="I236" i="6"/>
  <c r="P235" i="6"/>
  <c r="H235" i="6"/>
  <c r="O234" i="6"/>
  <c r="G234" i="6"/>
  <c r="N233" i="6"/>
  <c r="M232" i="6"/>
  <c r="T231" i="6"/>
  <c r="L231" i="6"/>
  <c r="S230" i="6"/>
  <c r="K230" i="6"/>
  <c r="R229" i="6"/>
  <c r="J229" i="6"/>
  <c r="Q228" i="6"/>
  <c r="I228" i="6"/>
  <c r="Q227" i="6"/>
  <c r="I227" i="6"/>
  <c r="P226" i="6"/>
  <c r="H226" i="6"/>
  <c r="O225" i="6"/>
  <c r="G225" i="6"/>
  <c r="N224" i="6"/>
  <c r="M223" i="6"/>
  <c r="T222" i="6"/>
  <c r="R287" i="6"/>
  <c r="Q277" i="6"/>
  <c r="P276" i="6"/>
  <c r="P275" i="6"/>
  <c r="Q274" i="6"/>
  <c r="P273" i="6"/>
  <c r="P272" i="6"/>
  <c r="O271" i="6"/>
  <c r="O270" i="6"/>
  <c r="N269" i="6"/>
  <c r="M268" i="6"/>
  <c r="P267" i="6"/>
  <c r="P266" i="6"/>
  <c r="Q265" i="6"/>
  <c r="P264" i="6"/>
  <c r="Q263" i="6"/>
  <c r="T262" i="6"/>
  <c r="G262" i="6"/>
  <c r="K261" i="6"/>
  <c r="M260" i="6"/>
  <c r="N259" i="6"/>
  <c r="S258" i="6"/>
  <c r="H258" i="6"/>
  <c r="L257" i="6"/>
  <c r="R256" i="6"/>
  <c r="I256" i="6"/>
  <c r="P255" i="6"/>
  <c r="H255" i="6"/>
  <c r="P254" i="6"/>
  <c r="H254" i="6"/>
  <c r="O253" i="6"/>
  <c r="G253" i="6"/>
  <c r="N252" i="6"/>
  <c r="M251" i="6"/>
  <c r="T250" i="6"/>
  <c r="L250" i="6"/>
  <c r="S249" i="6"/>
  <c r="K249" i="6"/>
  <c r="R248" i="6"/>
  <c r="J248" i="6"/>
  <c r="Q247" i="6"/>
  <c r="I247" i="6"/>
  <c r="P246" i="6"/>
  <c r="H246" i="6"/>
  <c r="P245" i="6"/>
  <c r="H245" i="6"/>
  <c r="O244" i="6"/>
  <c r="G244" i="6"/>
  <c r="N243" i="6"/>
  <c r="M242" i="6"/>
  <c r="T241" i="6"/>
  <c r="L241" i="6"/>
  <c r="S240" i="6"/>
  <c r="K240" i="6"/>
  <c r="R239" i="6"/>
  <c r="J239" i="6"/>
  <c r="Q238" i="6"/>
  <c r="I238" i="6"/>
  <c r="P237" i="6"/>
  <c r="H237" i="6"/>
  <c r="P236" i="6"/>
  <c r="H236" i="6"/>
  <c r="O235" i="6"/>
  <c r="G235" i="6"/>
  <c r="N234" i="6"/>
  <c r="M233" i="6"/>
  <c r="T232" i="6"/>
  <c r="L232" i="6"/>
  <c r="S231" i="6"/>
  <c r="K231" i="6"/>
  <c r="R230" i="6"/>
  <c r="J230" i="6"/>
  <c r="Q229" i="6"/>
  <c r="I229" i="6"/>
  <c r="P228" i="6"/>
  <c r="H228" i="6"/>
  <c r="P227" i="6"/>
  <c r="H227" i="6"/>
  <c r="O226" i="6"/>
  <c r="G226" i="6"/>
  <c r="N225" i="6"/>
  <c r="M224" i="6"/>
  <c r="T223" i="6"/>
  <c r="L223" i="6"/>
  <c r="J287" i="6"/>
  <c r="O284" i="6"/>
  <c r="M281" i="6"/>
  <c r="S278" i="6"/>
  <c r="U278" i="6" s="1"/>
  <c r="L277" i="6"/>
  <c r="L276" i="6"/>
  <c r="O275" i="6"/>
  <c r="O274" i="6"/>
  <c r="N273" i="6"/>
  <c r="N272" i="6"/>
  <c r="M271" i="6"/>
  <c r="N270" i="6"/>
  <c r="M269" i="6"/>
  <c r="L268" i="6"/>
  <c r="L267" i="6"/>
  <c r="O266" i="6"/>
  <c r="O265" i="6"/>
  <c r="N264" i="6"/>
  <c r="P263" i="6"/>
  <c r="Q262" i="6"/>
  <c r="H261" i="6"/>
  <c r="K260" i="6"/>
  <c r="M259" i="6"/>
  <c r="Q258" i="6"/>
  <c r="K257" i="6"/>
  <c r="Q256" i="6"/>
  <c r="H256" i="6"/>
  <c r="O255" i="6"/>
  <c r="G255" i="6"/>
  <c r="O254" i="6"/>
  <c r="G254" i="6"/>
  <c r="N253" i="6"/>
  <c r="M252" i="6"/>
  <c r="T251" i="6"/>
  <c r="L251" i="6"/>
  <c r="S250" i="6"/>
  <c r="K250" i="6"/>
  <c r="R249" i="6"/>
  <c r="J249" i="6"/>
  <c r="Q248" i="6"/>
  <c r="I248" i="6"/>
  <c r="P247" i="6"/>
  <c r="H247" i="6"/>
  <c r="O246" i="6"/>
  <c r="G246" i="6"/>
  <c r="O245" i="6"/>
  <c r="G245" i="6"/>
  <c r="N244" i="6"/>
  <c r="M243" i="6"/>
  <c r="T242" i="6"/>
  <c r="L242" i="6"/>
  <c r="S241" i="6"/>
  <c r="K241" i="6"/>
  <c r="R240" i="6"/>
  <c r="J240" i="6"/>
  <c r="Q239" i="6"/>
  <c r="I239" i="6"/>
  <c r="P238" i="6"/>
  <c r="H238" i="6"/>
  <c r="O237" i="6"/>
  <c r="G237" i="6"/>
  <c r="O236" i="6"/>
  <c r="G236" i="6"/>
  <c r="N235" i="6"/>
  <c r="M234" i="6"/>
  <c r="T233" i="6"/>
  <c r="L233" i="6"/>
  <c r="S232" i="6"/>
  <c r="K232" i="6"/>
  <c r="R231" i="6"/>
  <c r="J231" i="6"/>
  <c r="Q230" i="6"/>
  <c r="I230" i="6"/>
  <c r="P229" i="6"/>
  <c r="H229" i="6"/>
  <c r="O228" i="6"/>
  <c r="G228" i="6"/>
  <c r="O227" i="6"/>
  <c r="G227" i="6"/>
  <c r="N226" i="6"/>
  <c r="M225" i="6"/>
  <c r="T224" i="6"/>
  <c r="L224" i="6"/>
  <c r="S223" i="6"/>
  <c r="T289" i="6"/>
  <c r="G284" i="6"/>
  <c r="R278" i="6"/>
  <c r="J277" i="6"/>
  <c r="K276" i="6"/>
  <c r="K275" i="6"/>
  <c r="N274" i="6"/>
  <c r="M273" i="6"/>
  <c r="M272" i="6"/>
  <c r="L271" i="6"/>
  <c r="L270" i="6"/>
  <c r="K269" i="6"/>
  <c r="J268" i="6"/>
  <c r="K267" i="6"/>
  <c r="K266" i="6"/>
  <c r="N265" i="6"/>
  <c r="M264" i="6"/>
  <c r="N263" i="6"/>
  <c r="P262" i="6"/>
  <c r="T261" i="6"/>
  <c r="G261" i="6"/>
  <c r="J260" i="6"/>
  <c r="L259" i="6"/>
  <c r="P258" i="6"/>
  <c r="T257" i="6"/>
  <c r="J257" i="6"/>
  <c r="P256" i="6"/>
  <c r="G256" i="6"/>
  <c r="N255" i="6"/>
  <c r="N254" i="6"/>
  <c r="M253" i="6"/>
  <c r="T252" i="6"/>
  <c r="L252" i="6"/>
  <c r="S251" i="6"/>
  <c r="K251" i="6"/>
  <c r="R250" i="6"/>
  <c r="J250" i="6"/>
  <c r="Q249" i="6"/>
  <c r="I249" i="6"/>
  <c r="P248" i="6"/>
  <c r="H248" i="6"/>
  <c r="O247" i="6"/>
  <c r="G247" i="6"/>
  <c r="N246" i="6"/>
  <c r="N245" i="6"/>
  <c r="M244" i="6"/>
  <c r="T243" i="6"/>
  <c r="L243" i="6"/>
  <c r="S242" i="6"/>
  <c r="K242" i="6"/>
  <c r="R241" i="6"/>
  <c r="J241" i="6"/>
  <c r="Q240" i="6"/>
  <c r="I240" i="6"/>
  <c r="P239" i="6"/>
  <c r="H239" i="6"/>
  <c r="O238" i="6"/>
  <c r="G238" i="6"/>
  <c r="N237" i="6"/>
  <c r="N236" i="6"/>
  <c r="M235" i="6"/>
  <c r="T234" i="6"/>
  <c r="L234" i="6"/>
  <c r="S233" i="6"/>
  <c r="K233" i="6"/>
  <c r="R232" i="6"/>
  <c r="J232" i="6"/>
  <c r="Q231" i="6"/>
  <c r="I231" i="6"/>
  <c r="P230" i="6"/>
  <c r="H230" i="6"/>
  <c r="O229" i="6"/>
  <c r="G229" i="6"/>
  <c r="N228" i="6"/>
  <c r="N227" i="6"/>
  <c r="M226" i="6"/>
  <c r="T225" i="6"/>
  <c r="L225" i="6"/>
  <c r="S224" i="6"/>
  <c r="K224" i="6"/>
  <c r="R223" i="6"/>
  <c r="J223" i="6"/>
  <c r="Q222" i="6"/>
  <c r="I286" i="6"/>
  <c r="N283" i="6"/>
  <c r="L280" i="6"/>
  <c r="J278" i="6"/>
  <c r="H276" i="6"/>
  <c r="H275" i="6"/>
  <c r="I274" i="6"/>
  <c r="H273" i="6"/>
  <c r="H272" i="6"/>
  <c r="G271" i="6"/>
  <c r="G270" i="6"/>
  <c r="H267" i="6"/>
  <c r="H266" i="6"/>
  <c r="I265" i="6"/>
  <c r="H264" i="6"/>
  <c r="J263" i="6"/>
  <c r="M262" i="6"/>
  <c r="P261" i="6"/>
  <c r="S260" i="6"/>
  <c r="U260" i="6" s="1"/>
  <c r="I259" i="6"/>
  <c r="M258" i="6"/>
  <c r="R257" i="6"/>
  <c r="G257" i="6"/>
  <c r="N256" i="6"/>
  <c r="T255" i="6"/>
  <c r="L255" i="6"/>
  <c r="T254" i="6"/>
  <c r="L254" i="6"/>
  <c r="S253" i="6"/>
  <c r="K253" i="6"/>
  <c r="R252" i="6"/>
  <c r="J252" i="6"/>
  <c r="Q251" i="6"/>
  <c r="I251" i="6"/>
  <c r="P250" i="6"/>
  <c r="H250" i="6"/>
  <c r="O249" i="6"/>
  <c r="G249" i="6"/>
  <c r="N248" i="6"/>
  <c r="M247" i="6"/>
  <c r="T246" i="6"/>
  <c r="L246" i="6"/>
  <c r="T245" i="6"/>
  <c r="L245" i="6"/>
  <c r="S244" i="6"/>
  <c r="K244" i="6"/>
  <c r="R243" i="6"/>
  <c r="J243" i="6"/>
  <c r="Q242" i="6"/>
  <c r="I242" i="6"/>
  <c r="P241" i="6"/>
  <c r="H241" i="6"/>
  <c r="O240" i="6"/>
  <c r="G240" i="6"/>
  <c r="N239" i="6"/>
  <c r="M238" i="6"/>
  <c r="T237" i="6"/>
  <c r="L237" i="6"/>
  <c r="T236" i="6"/>
  <c r="L236" i="6"/>
  <c r="S235" i="6"/>
  <c r="K235" i="6"/>
  <c r="R234" i="6"/>
  <c r="J234" i="6"/>
  <c r="Q233" i="6"/>
  <c r="I233" i="6"/>
  <c r="P232" i="6"/>
  <c r="H232" i="6"/>
  <c r="O231" i="6"/>
  <c r="G231" i="6"/>
  <c r="N230" i="6"/>
  <c r="M229" i="6"/>
  <c r="T228" i="6"/>
  <c r="L228" i="6"/>
  <c r="T227" i="6"/>
  <c r="L227" i="6"/>
  <c r="S226" i="6"/>
  <c r="K226" i="6"/>
  <c r="R225" i="6"/>
  <c r="J225" i="6"/>
  <c r="Q224" i="6"/>
  <c r="I224" i="6"/>
  <c r="P223" i="6"/>
  <c r="H223" i="6"/>
  <c r="T280" i="6"/>
  <c r="O256" i="6"/>
  <c r="L253" i="6"/>
  <c r="Q250" i="6"/>
  <c r="T244" i="6"/>
  <c r="G239" i="6"/>
  <c r="I235" i="6"/>
  <c r="O233" i="6"/>
  <c r="P231" i="6"/>
  <c r="R228" i="6"/>
  <c r="M227" i="6"/>
  <c r="J226" i="6"/>
  <c r="H225" i="6"/>
  <c r="S222" i="6"/>
  <c r="U222" i="6" s="1"/>
  <c r="J222" i="6"/>
  <c r="Q221" i="6"/>
  <c r="I221" i="6"/>
  <c r="P220" i="6"/>
  <c r="H220" i="6"/>
  <c r="O219" i="6"/>
  <c r="G219" i="6"/>
  <c r="O218" i="6"/>
  <c r="G218" i="6"/>
  <c r="N217" i="6"/>
  <c r="M216" i="6"/>
  <c r="T215" i="6"/>
  <c r="L215" i="6"/>
  <c r="S214" i="6"/>
  <c r="K214" i="6"/>
  <c r="R213" i="6"/>
  <c r="J213" i="6"/>
  <c r="Q212" i="6"/>
  <c r="I212" i="6"/>
  <c r="P211" i="6"/>
  <c r="H211" i="6"/>
  <c r="O210" i="6"/>
  <c r="G210" i="6"/>
  <c r="O209" i="6"/>
  <c r="G209" i="6"/>
  <c r="N208" i="6"/>
  <c r="M207" i="6"/>
  <c r="T206" i="6"/>
  <c r="L206" i="6"/>
  <c r="S205" i="6"/>
  <c r="K205" i="6"/>
  <c r="R204" i="6"/>
  <c r="J204" i="6"/>
  <c r="Q203" i="6"/>
  <c r="I203" i="6"/>
  <c r="P202" i="6"/>
  <c r="H202" i="6"/>
  <c r="O201" i="6"/>
  <c r="G201" i="6"/>
  <c r="O200" i="6"/>
  <c r="G200" i="6"/>
  <c r="N199" i="6"/>
  <c r="M198" i="6"/>
  <c r="T197" i="6"/>
  <c r="L197" i="6"/>
  <c r="S196" i="6"/>
  <c r="K196" i="6"/>
  <c r="R195" i="6"/>
  <c r="J195" i="6"/>
  <c r="Q194" i="6"/>
  <c r="I194" i="6"/>
  <c r="P193" i="6"/>
  <c r="H193" i="6"/>
  <c r="O192" i="6"/>
  <c r="G192" i="6"/>
  <c r="O191" i="6"/>
  <c r="G191" i="6"/>
  <c r="N190" i="6"/>
  <c r="M189" i="6"/>
  <c r="T188" i="6"/>
  <c r="L188" i="6"/>
  <c r="Q286" i="6"/>
  <c r="J275" i="6"/>
  <c r="H271" i="6"/>
  <c r="I267" i="6"/>
  <c r="M263" i="6"/>
  <c r="J259" i="6"/>
  <c r="I250" i="6"/>
  <c r="N247" i="6"/>
  <c r="L244" i="6"/>
  <c r="Q241" i="6"/>
  <c r="R236" i="6"/>
  <c r="J233" i="6"/>
  <c r="M231" i="6"/>
  <c r="T229" i="6"/>
  <c r="M228" i="6"/>
  <c r="K227" i="6"/>
  <c r="I226" i="6"/>
  <c r="Q223" i="6"/>
  <c r="R222" i="6"/>
  <c r="I222" i="6"/>
  <c r="P221" i="6"/>
  <c r="H221" i="6"/>
  <c r="O220" i="6"/>
  <c r="G220" i="6"/>
  <c r="N219" i="6"/>
  <c r="N218" i="6"/>
  <c r="M217" i="6"/>
  <c r="T216" i="6"/>
  <c r="L216" i="6"/>
  <c r="S215" i="6"/>
  <c r="U215" i="6" s="1"/>
  <c r="K215" i="6"/>
  <c r="R214" i="6"/>
  <c r="J214" i="6"/>
  <c r="Q213" i="6"/>
  <c r="I213" i="6"/>
  <c r="P212" i="6"/>
  <c r="H212" i="6"/>
  <c r="O211" i="6"/>
  <c r="G211" i="6"/>
  <c r="N210" i="6"/>
  <c r="N209" i="6"/>
  <c r="M208" i="6"/>
  <c r="T207" i="6"/>
  <c r="L207" i="6"/>
  <c r="S206" i="6"/>
  <c r="K206" i="6"/>
  <c r="R205" i="6"/>
  <c r="J205" i="6"/>
  <c r="Q204" i="6"/>
  <c r="I204" i="6"/>
  <c r="P203" i="6"/>
  <c r="H203" i="6"/>
  <c r="O202" i="6"/>
  <c r="G202" i="6"/>
  <c r="N201" i="6"/>
  <c r="N200" i="6"/>
  <c r="M199" i="6"/>
  <c r="T198" i="6"/>
  <c r="L198" i="6"/>
  <c r="S197" i="6"/>
  <c r="U197" i="6" s="1"/>
  <c r="K197" i="6"/>
  <c r="R196" i="6"/>
  <c r="J196" i="6"/>
  <c r="Q195" i="6"/>
  <c r="I195" i="6"/>
  <c r="P194" i="6"/>
  <c r="H194" i="6"/>
  <c r="O193" i="6"/>
  <c r="G193" i="6"/>
  <c r="N192" i="6"/>
  <c r="N191" i="6"/>
  <c r="M190" i="6"/>
  <c r="T189" i="6"/>
  <c r="L189" i="6"/>
  <c r="S188" i="6"/>
  <c r="K188" i="6"/>
  <c r="R187" i="6"/>
  <c r="J187" i="6"/>
  <c r="Q186" i="6"/>
  <c r="I186" i="6"/>
  <c r="P185" i="6"/>
  <c r="M255" i="6"/>
  <c r="S252" i="6"/>
  <c r="U252" i="6" s="1"/>
  <c r="I241" i="6"/>
  <c r="N238" i="6"/>
  <c r="M236" i="6"/>
  <c r="S234" i="6"/>
  <c r="G233" i="6"/>
  <c r="H231" i="6"/>
  <c r="S229" i="6"/>
  <c r="K228" i="6"/>
  <c r="J227" i="6"/>
  <c r="R224" i="6"/>
  <c r="O223" i="6"/>
  <c r="P222" i="6"/>
  <c r="H222" i="6"/>
  <c r="O221" i="6"/>
  <c r="G221" i="6"/>
  <c r="N220" i="6"/>
  <c r="M219" i="6"/>
  <c r="M218" i="6"/>
  <c r="T217" i="6"/>
  <c r="L217" i="6"/>
  <c r="S216" i="6"/>
  <c r="K216" i="6"/>
  <c r="R215" i="6"/>
  <c r="J215" i="6"/>
  <c r="Q214" i="6"/>
  <c r="I214" i="6"/>
  <c r="P213" i="6"/>
  <c r="H213" i="6"/>
  <c r="O212" i="6"/>
  <c r="G212" i="6"/>
  <c r="N211" i="6"/>
  <c r="M210" i="6"/>
  <c r="M209" i="6"/>
  <c r="T208" i="6"/>
  <c r="L208" i="6"/>
  <c r="S207" i="6"/>
  <c r="K207" i="6"/>
  <c r="R206" i="6"/>
  <c r="J206" i="6"/>
  <c r="Q205" i="6"/>
  <c r="I205" i="6"/>
  <c r="P204" i="6"/>
  <c r="H204" i="6"/>
  <c r="O203" i="6"/>
  <c r="G203" i="6"/>
  <c r="N202" i="6"/>
  <c r="M201" i="6"/>
  <c r="M200" i="6"/>
  <c r="T199" i="6"/>
  <c r="L199" i="6"/>
  <c r="S198" i="6"/>
  <c r="K198" i="6"/>
  <c r="R197" i="6"/>
  <c r="J197" i="6"/>
  <c r="Q196" i="6"/>
  <c r="I196" i="6"/>
  <c r="P195" i="6"/>
  <c r="H195" i="6"/>
  <c r="O194" i="6"/>
  <c r="G194" i="6"/>
  <c r="N193" i="6"/>
  <c r="M192" i="6"/>
  <c r="M191" i="6"/>
  <c r="T190" i="6"/>
  <c r="L190" i="6"/>
  <c r="S189" i="6"/>
  <c r="K189" i="6"/>
  <c r="R188" i="6"/>
  <c r="J188" i="6"/>
  <c r="Q187" i="6"/>
  <c r="I187" i="6"/>
  <c r="P186" i="6"/>
  <c r="H186" i="6"/>
  <c r="O185" i="6"/>
  <c r="G185" i="6"/>
  <c r="N184" i="6"/>
  <c r="M183" i="6"/>
  <c r="M182" i="6"/>
  <c r="K278" i="6"/>
  <c r="J274" i="6"/>
  <c r="K270" i="6"/>
  <c r="J266" i="6"/>
  <c r="O262" i="6"/>
  <c r="N258" i="6"/>
  <c r="K252" i="6"/>
  <c r="P249" i="6"/>
  <c r="M246" i="6"/>
  <c r="S243" i="6"/>
  <c r="U243" i="6" s="1"/>
  <c r="J236" i="6"/>
  <c r="P234" i="6"/>
  <c r="N229" i="6"/>
  <c r="J228" i="6"/>
  <c r="S225" i="6"/>
  <c r="U225" i="6" s="1"/>
  <c r="P224" i="6"/>
  <c r="N223" i="6"/>
  <c r="O222" i="6"/>
  <c r="G222" i="6"/>
  <c r="N221" i="6"/>
  <c r="M220" i="6"/>
  <c r="T219" i="6"/>
  <c r="L219" i="6"/>
  <c r="T218" i="6"/>
  <c r="L218" i="6"/>
  <c r="S217" i="6"/>
  <c r="K217" i="6"/>
  <c r="R216" i="6"/>
  <c r="J216" i="6"/>
  <c r="Q215" i="6"/>
  <c r="I215" i="6"/>
  <c r="P214" i="6"/>
  <c r="H214" i="6"/>
  <c r="O213" i="6"/>
  <c r="G213" i="6"/>
  <c r="N212" i="6"/>
  <c r="M211" i="6"/>
  <c r="T210" i="6"/>
  <c r="L210" i="6"/>
  <c r="T209" i="6"/>
  <c r="L209" i="6"/>
  <c r="S208" i="6"/>
  <c r="K208" i="6"/>
  <c r="R207" i="6"/>
  <c r="J207" i="6"/>
  <c r="Q206" i="6"/>
  <c r="I206" i="6"/>
  <c r="P205" i="6"/>
  <c r="H205" i="6"/>
  <c r="O204" i="6"/>
  <c r="G204" i="6"/>
  <c r="N203" i="6"/>
  <c r="M202" i="6"/>
  <c r="T201" i="6"/>
  <c r="L201" i="6"/>
  <c r="T200" i="6"/>
  <c r="L200" i="6"/>
  <c r="S199" i="6"/>
  <c r="K199" i="6"/>
  <c r="R198" i="6"/>
  <c r="J198" i="6"/>
  <c r="Q197" i="6"/>
  <c r="I197" i="6"/>
  <c r="P196" i="6"/>
  <c r="H196" i="6"/>
  <c r="O195" i="6"/>
  <c r="G195" i="6"/>
  <c r="N194" i="6"/>
  <c r="M193" i="6"/>
  <c r="T192" i="6"/>
  <c r="L192" i="6"/>
  <c r="T191" i="6"/>
  <c r="L191" i="6"/>
  <c r="S190" i="6"/>
  <c r="U190" i="6" s="1"/>
  <c r="K190" i="6"/>
  <c r="R189" i="6"/>
  <c r="J189" i="6"/>
  <c r="Q188" i="6"/>
  <c r="H249" i="6"/>
  <c r="K243" i="6"/>
  <c r="P240" i="6"/>
  <c r="R237" i="6"/>
  <c r="K234" i="6"/>
  <c r="Q232" i="6"/>
  <c r="T230" i="6"/>
  <c r="U230" i="6" s="1"/>
  <c r="L229" i="6"/>
  <c r="T226" i="6"/>
  <c r="Q225" i="6"/>
  <c r="O224" i="6"/>
  <c r="K223" i="6"/>
  <c r="N222" i="6"/>
  <c r="M221" i="6"/>
  <c r="T220" i="6"/>
  <c r="L220" i="6"/>
  <c r="S219" i="6"/>
  <c r="K219" i="6"/>
  <c r="S218" i="6"/>
  <c r="K218" i="6"/>
  <c r="R217" i="6"/>
  <c r="J217" i="6"/>
  <c r="Q216" i="6"/>
  <c r="I216" i="6"/>
  <c r="P215" i="6"/>
  <c r="H215" i="6"/>
  <c r="O214" i="6"/>
  <c r="G214" i="6"/>
  <c r="N213" i="6"/>
  <c r="M212" i="6"/>
  <c r="T211" i="6"/>
  <c r="L211" i="6"/>
  <c r="S210" i="6"/>
  <c r="K210" i="6"/>
  <c r="S209" i="6"/>
  <c r="K209" i="6"/>
  <c r="R208" i="6"/>
  <c r="J208" i="6"/>
  <c r="Q207" i="6"/>
  <c r="I207" i="6"/>
  <c r="P206" i="6"/>
  <c r="H206" i="6"/>
  <c r="O205" i="6"/>
  <c r="G205" i="6"/>
  <c r="N204" i="6"/>
  <c r="M203" i="6"/>
  <c r="T202" i="6"/>
  <c r="L289" i="6"/>
  <c r="I277" i="6"/>
  <c r="I273" i="6"/>
  <c r="J269" i="6"/>
  <c r="J265" i="6"/>
  <c r="S261" i="6"/>
  <c r="U261" i="6" s="1"/>
  <c r="S257" i="6"/>
  <c r="U257" i="6" s="1"/>
  <c r="M254" i="6"/>
  <c r="R251" i="6"/>
  <c r="H240" i="6"/>
  <c r="M237" i="6"/>
  <c r="T235" i="6"/>
  <c r="H234" i="6"/>
  <c r="N232" i="6"/>
  <c r="O230" i="6"/>
  <c r="K229" i="6"/>
  <c r="R226" i="6"/>
  <c r="P225" i="6"/>
  <c r="J224" i="6"/>
  <c r="I223" i="6"/>
  <c r="M222" i="6"/>
  <c r="T221" i="6"/>
  <c r="L221" i="6"/>
  <c r="S220" i="6"/>
  <c r="U220" i="6" s="1"/>
  <c r="K220" i="6"/>
  <c r="R219" i="6"/>
  <c r="J219" i="6"/>
  <c r="R218" i="6"/>
  <c r="J218" i="6"/>
  <c r="Q217" i="6"/>
  <c r="I217" i="6"/>
  <c r="P216" i="6"/>
  <c r="H216" i="6"/>
  <c r="O215" i="6"/>
  <c r="G215" i="6"/>
  <c r="N214" i="6"/>
  <c r="M213" i="6"/>
  <c r="T212" i="6"/>
  <c r="L212" i="6"/>
  <c r="S211" i="6"/>
  <c r="U211" i="6" s="1"/>
  <c r="K211" i="6"/>
  <c r="R210" i="6"/>
  <c r="J210" i="6"/>
  <c r="R209" i="6"/>
  <c r="J209" i="6"/>
  <c r="Q208" i="6"/>
  <c r="I208" i="6"/>
  <c r="P207" i="6"/>
  <c r="H207" i="6"/>
  <c r="O206" i="6"/>
  <c r="G206" i="6"/>
  <c r="N205" i="6"/>
  <c r="M204" i="6"/>
  <c r="T203" i="6"/>
  <c r="L203" i="6"/>
  <c r="S202" i="6"/>
  <c r="U202" i="6" s="1"/>
  <c r="K202" i="6"/>
  <c r="R201" i="6"/>
  <c r="J201" i="6"/>
  <c r="R200" i="6"/>
  <c r="J200" i="6"/>
  <c r="Q199" i="6"/>
  <c r="I199" i="6"/>
  <c r="P198" i="6"/>
  <c r="H198" i="6"/>
  <c r="O197" i="6"/>
  <c r="G197" i="6"/>
  <c r="N196" i="6"/>
  <c r="M195" i="6"/>
  <c r="T194" i="6"/>
  <c r="L194" i="6"/>
  <c r="S193" i="6"/>
  <c r="K193" i="6"/>
  <c r="R192" i="6"/>
  <c r="J192" i="6"/>
  <c r="R191" i="6"/>
  <c r="J191" i="6"/>
  <c r="Q190" i="6"/>
  <c r="I190" i="6"/>
  <c r="P189" i="6"/>
  <c r="H189" i="6"/>
  <c r="O188" i="6"/>
  <c r="G188" i="6"/>
  <c r="N187" i="6"/>
  <c r="M186" i="6"/>
  <c r="I276" i="6"/>
  <c r="I272" i="6"/>
  <c r="I268" i="6"/>
  <c r="I264" i="6"/>
  <c r="G260" i="6"/>
  <c r="T253" i="6"/>
  <c r="G248" i="6"/>
  <c r="J242" i="6"/>
  <c r="O239" i="6"/>
  <c r="L235" i="6"/>
  <c r="R233" i="6"/>
  <c r="G230" i="6"/>
  <c r="S228" i="6"/>
  <c r="U228" i="6" s="1"/>
  <c r="R227" i="6"/>
  <c r="L226" i="6"/>
  <c r="I225" i="6"/>
  <c r="G224" i="6"/>
  <c r="K222" i="6"/>
  <c r="R221" i="6"/>
  <c r="J221" i="6"/>
  <c r="Q220" i="6"/>
  <c r="I220" i="6"/>
  <c r="P219" i="6"/>
  <c r="H219" i="6"/>
  <c r="P218" i="6"/>
  <c r="H218" i="6"/>
  <c r="O217" i="6"/>
  <c r="G217" i="6"/>
  <c r="N216" i="6"/>
  <c r="M215" i="6"/>
  <c r="T214" i="6"/>
  <c r="L214" i="6"/>
  <c r="S213" i="6"/>
  <c r="K213" i="6"/>
  <c r="R212" i="6"/>
  <c r="J212" i="6"/>
  <c r="Q211" i="6"/>
  <c r="I211" i="6"/>
  <c r="P210" i="6"/>
  <c r="H210" i="6"/>
  <c r="P209" i="6"/>
  <c r="H209" i="6"/>
  <c r="O208" i="6"/>
  <c r="G208" i="6"/>
  <c r="N207" i="6"/>
  <c r="M206" i="6"/>
  <c r="T205" i="6"/>
  <c r="L205" i="6"/>
  <c r="S204" i="6"/>
  <c r="K204" i="6"/>
  <c r="R203" i="6"/>
  <c r="J203" i="6"/>
  <c r="Q202" i="6"/>
  <c r="I202" i="6"/>
  <c r="P201" i="6"/>
  <c r="H201" i="6"/>
  <c r="P200" i="6"/>
  <c r="H200" i="6"/>
  <c r="O199" i="6"/>
  <c r="G199" i="6"/>
  <c r="N198" i="6"/>
  <c r="O248" i="6"/>
  <c r="R242" i="6"/>
  <c r="L230" i="6"/>
  <c r="K225" i="6"/>
  <c r="S221" i="6"/>
  <c r="G216" i="6"/>
  <c r="I210" i="6"/>
  <c r="O207" i="6"/>
  <c r="L204" i="6"/>
  <c r="K200" i="6"/>
  <c r="Q198" i="6"/>
  <c r="H197" i="6"/>
  <c r="T195" i="6"/>
  <c r="M194" i="6"/>
  <c r="J193" i="6"/>
  <c r="H192" i="6"/>
  <c r="Q189" i="6"/>
  <c r="M188" i="6"/>
  <c r="M187" i="6"/>
  <c r="R186" i="6"/>
  <c r="T185" i="6"/>
  <c r="J185" i="6"/>
  <c r="P184" i="6"/>
  <c r="G184" i="6"/>
  <c r="N183" i="6"/>
  <c r="T182" i="6"/>
  <c r="K182" i="6"/>
  <c r="R181" i="6"/>
  <c r="J181" i="6"/>
  <c r="Q180" i="6"/>
  <c r="I180" i="6"/>
  <c r="P179" i="6"/>
  <c r="H179" i="6"/>
  <c r="O178" i="6"/>
  <c r="G178" i="6"/>
  <c r="N177" i="6"/>
  <c r="M176" i="6"/>
  <c r="T175" i="6"/>
  <c r="L175" i="6"/>
  <c r="S174" i="6"/>
  <c r="K174" i="6"/>
  <c r="R173" i="6"/>
  <c r="J173" i="6"/>
  <c r="Q172" i="6"/>
  <c r="I172" i="6"/>
  <c r="P171" i="6"/>
  <c r="H171" i="6"/>
  <c r="O170" i="6"/>
  <c r="G170" i="6"/>
  <c r="N169" i="6"/>
  <c r="M168" i="6"/>
  <c r="T167" i="6"/>
  <c r="L167" i="6"/>
  <c r="Q235" i="6"/>
  <c r="K221" i="6"/>
  <c r="Q218" i="6"/>
  <c r="S212" i="6"/>
  <c r="G207" i="6"/>
  <c r="S201" i="6"/>
  <c r="I200" i="6"/>
  <c r="O198" i="6"/>
  <c r="S195" i="6"/>
  <c r="K194" i="6"/>
  <c r="I193" i="6"/>
  <c r="R190" i="6"/>
  <c r="O189" i="6"/>
  <c r="I188" i="6"/>
  <c r="L187" i="6"/>
  <c r="O186" i="6"/>
  <c r="S185" i="6"/>
  <c r="I185" i="6"/>
  <c r="O184" i="6"/>
  <c r="L183" i="6"/>
  <c r="S182" i="6"/>
  <c r="U182" i="6" s="1"/>
  <c r="J182" i="6"/>
  <c r="Q181" i="6"/>
  <c r="I181" i="6"/>
  <c r="P180" i="6"/>
  <c r="H180" i="6"/>
  <c r="O179" i="6"/>
  <c r="G179" i="6"/>
  <c r="N178" i="6"/>
  <c r="M177" i="6"/>
  <c r="T176" i="6"/>
  <c r="L176" i="6"/>
  <c r="S175" i="6"/>
  <c r="U175" i="6" s="1"/>
  <c r="K175" i="6"/>
  <c r="R174" i="6"/>
  <c r="J174" i="6"/>
  <c r="Q173" i="6"/>
  <c r="I173" i="6"/>
  <c r="P172" i="6"/>
  <c r="H172" i="6"/>
  <c r="O171" i="6"/>
  <c r="G171" i="6"/>
  <c r="N170" i="6"/>
  <c r="M169" i="6"/>
  <c r="T168" i="6"/>
  <c r="L168" i="6"/>
  <c r="S167" i="6"/>
  <c r="K167" i="6"/>
  <c r="R166" i="6"/>
  <c r="J166" i="6"/>
  <c r="Q165" i="6"/>
  <c r="I165" i="6"/>
  <c r="P164" i="6"/>
  <c r="H164" i="6"/>
  <c r="O163" i="6"/>
  <c r="G163" i="6"/>
  <c r="N162" i="6"/>
  <c r="M161" i="6"/>
  <c r="T160" i="6"/>
  <c r="L160" i="6"/>
  <c r="S159" i="6"/>
  <c r="K159" i="6"/>
  <c r="R158" i="6"/>
  <c r="J158" i="6"/>
  <c r="Q157" i="6"/>
  <c r="I157" i="6"/>
  <c r="P156" i="6"/>
  <c r="H156" i="6"/>
  <c r="O155" i="6"/>
  <c r="G155" i="6"/>
  <c r="N154" i="6"/>
  <c r="M153" i="6"/>
  <c r="T152" i="6"/>
  <c r="L152" i="6"/>
  <c r="S151" i="6"/>
  <c r="K151" i="6"/>
  <c r="R150" i="6"/>
  <c r="J150" i="6"/>
  <c r="Q149" i="6"/>
  <c r="I149" i="6"/>
  <c r="H224" i="6"/>
  <c r="I218" i="6"/>
  <c r="N215" i="6"/>
  <c r="K212" i="6"/>
  <c r="Q209" i="6"/>
  <c r="S203" i="6"/>
  <c r="Q201" i="6"/>
  <c r="I198" i="6"/>
  <c r="T196" i="6"/>
  <c r="N195" i="6"/>
  <c r="J194" i="6"/>
  <c r="S191" i="6"/>
  <c r="U191" i="6" s="1"/>
  <c r="P190" i="6"/>
  <c r="N189" i="6"/>
  <c r="H188" i="6"/>
  <c r="K187" i="6"/>
  <c r="N186" i="6"/>
  <c r="R185" i="6"/>
  <c r="H185" i="6"/>
  <c r="M184" i="6"/>
  <c r="T183" i="6"/>
  <c r="K183" i="6"/>
  <c r="R182" i="6"/>
  <c r="I182" i="6"/>
  <c r="P181" i="6"/>
  <c r="H181" i="6"/>
  <c r="O180" i="6"/>
  <c r="G180" i="6"/>
  <c r="N179" i="6"/>
  <c r="M178" i="6"/>
  <c r="T177" i="6"/>
  <c r="L177" i="6"/>
  <c r="S176" i="6"/>
  <c r="K176" i="6"/>
  <c r="R175" i="6"/>
  <c r="J175" i="6"/>
  <c r="Q174" i="6"/>
  <c r="I174" i="6"/>
  <c r="P173" i="6"/>
  <c r="H173" i="6"/>
  <c r="O172" i="6"/>
  <c r="G172" i="6"/>
  <c r="N171" i="6"/>
  <c r="M170" i="6"/>
  <c r="T169" i="6"/>
  <c r="L169" i="6"/>
  <c r="S168" i="6"/>
  <c r="K168" i="6"/>
  <c r="R167" i="6"/>
  <c r="J167" i="6"/>
  <c r="Q166" i="6"/>
  <c r="I166" i="6"/>
  <c r="P165" i="6"/>
  <c r="H165" i="6"/>
  <c r="O164" i="6"/>
  <c r="G164" i="6"/>
  <c r="N163" i="6"/>
  <c r="M162" i="6"/>
  <c r="T161" i="6"/>
  <c r="L161" i="6"/>
  <c r="S160" i="6"/>
  <c r="K160" i="6"/>
  <c r="R159" i="6"/>
  <c r="J159" i="6"/>
  <c r="Q158" i="6"/>
  <c r="I158" i="6"/>
  <c r="P157" i="6"/>
  <c r="H157" i="6"/>
  <c r="O156" i="6"/>
  <c r="G156" i="6"/>
  <c r="N155" i="6"/>
  <c r="M154" i="6"/>
  <c r="T153" i="6"/>
  <c r="L153" i="6"/>
  <c r="S152" i="6"/>
  <c r="K152" i="6"/>
  <c r="R151" i="6"/>
  <c r="J151" i="6"/>
  <c r="Q150" i="6"/>
  <c r="I150" i="6"/>
  <c r="P149" i="6"/>
  <c r="H149" i="6"/>
  <c r="O148" i="6"/>
  <c r="G148" i="6"/>
  <c r="N147" i="6"/>
  <c r="M146" i="6"/>
  <c r="T145" i="6"/>
  <c r="L145" i="6"/>
  <c r="S144" i="6"/>
  <c r="K144" i="6"/>
  <c r="R143" i="6"/>
  <c r="J143" i="6"/>
  <c r="Q142" i="6"/>
  <c r="I142" i="6"/>
  <c r="P141" i="6"/>
  <c r="H141" i="6"/>
  <c r="R220" i="6"/>
  <c r="I209" i="6"/>
  <c r="N206" i="6"/>
  <c r="K203" i="6"/>
  <c r="K201" i="6"/>
  <c r="R199" i="6"/>
  <c r="G198" i="6"/>
  <c r="O196" i="6"/>
  <c r="L195" i="6"/>
  <c r="S192" i="6"/>
  <c r="Q191" i="6"/>
  <c r="O190" i="6"/>
  <c r="I189" i="6"/>
  <c r="H187" i="6"/>
  <c r="L186" i="6"/>
  <c r="Q185" i="6"/>
  <c r="L184" i="6"/>
  <c r="S183" i="6"/>
  <c r="J183" i="6"/>
  <c r="Q182" i="6"/>
  <c r="H182" i="6"/>
  <c r="O181" i="6"/>
  <c r="G181" i="6"/>
  <c r="N180" i="6"/>
  <c r="M179" i="6"/>
  <c r="T178" i="6"/>
  <c r="L178" i="6"/>
  <c r="S177" i="6"/>
  <c r="K177" i="6"/>
  <c r="R176" i="6"/>
  <c r="J176" i="6"/>
  <c r="Q175" i="6"/>
  <c r="I175" i="6"/>
  <c r="P174" i="6"/>
  <c r="H174" i="6"/>
  <c r="O173" i="6"/>
  <c r="G173" i="6"/>
  <c r="N172" i="6"/>
  <c r="M171" i="6"/>
  <c r="T170" i="6"/>
  <c r="L170" i="6"/>
  <c r="S169" i="6"/>
  <c r="K169" i="6"/>
  <c r="R168" i="6"/>
  <c r="J168" i="6"/>
  <c r="Q167" i="6"/>
  <c r="I167" i="6"/>
  <c r="P166" i="6"/>
  <c r="H166" i="6"/>
  <c r="O165" i="6"/>
  <c r="G165" i="6"/>
  <c r="N164" i="6"/>
  <c r="M163" i="6"/>
  <c r="T162" i="6"/>
  <c r="L162" i="6"/>
  <c r="S161" i="6"/>
  <c r="K161" i="6"/>
  <c r="R160" i="6"/>
  <c r="J160" i="6"/>
  <c r="Q159" i="6"/>
  <c r="I159" i="6"/>
  <c r="P158" i="6"/>
  <c r="H158" i="6"/>
  <c r="O157" i="6"/>
  <c r="G157" i="6"/>
  <c r="N156" i="6"/>
  <c r="M155" i="6"/>
  <c r="T154" i="6"/>
  <c r="L154" i="6"/>
  <c r="S153" i="6"/>
  <c r="K153" i="6"/>
  <c r="R152" i="6"/>
  <c r="J152" i="6"/>
  <c r="Q151" i="6"/>
  <c r="I151" i="6"/>
  <c r="P150" i="6"/>
  <c r="H150" i="6"/>
  <c r="O149" i="6"/>
  <c r="G149" i="6"/>
  <c r="N148" i="6"/>
  <c r="M147" i="6"/>
  <c r="T146" i="6"/>
  <c r="L146" i="6"/>
  <c r="S145" i="6"/>
  <c r="J251" i="6"/>
  <c r="M245" i="6"/>
  <c r="S227" i="6"/>
  <c r="U227" i="6" s="1"/>
  <c r="G223" i="6"/>
  <c r="J220" i="6"/>
  <c r="P217" i="6"/>
  <c r="M214" i="6"/>
  <c r="R211" i="6"/>
  <c r="I201" i="6"/>
  <c r="P199" i="6"/>
  <c r="M196" i="6"/>
  <c r="K195" i="6"/>
  <c r="T193" i="6"/>
  <c r="Q192" i="6"/>
  <c r="P191" i="6"/>
  <c r="J190" i="6"/>
  <c r="G189" i="6"/>
  <c r="T187" i="6"/>
  <c r="G187" i="6"/>
  <c r="K186" i="6"/>
  <c r="N185" i="6"/>
  <c r="T184" i="6"/>
  <c r="K184" i="6"/>
  <c r="R183" i="6"/>
  <c r="I183" i="6"/>
  <c r="P182" i="6"/>
  <c r="G182" i="6"/>
  <c r="N181" i="6"/>
  <c r="M180" i="6"/>
  <c r="T179" i="6"/>
  <c r="L179" i="6"/>
  <c r="S178" i="6"/>
  <c r="K178" i="6"/>
  <c r="R177" i="6"/>
  <c r="J177" i="6"/>
  <c r="Q176" i="6"/>
  <c r="I176" i="6"/>
  <c r="P175" i="6"/>
  <c r="H175" i="6"/>
  <c r="O174" i="6"/>
  <c r="G174" i="6"/>
  <c r="N173" i="6"/>
  <c r="M172" i="6"/>
  <c r="T171" i="6"/>
  <c r="L171" i="6"/>
  <c r="S170" i="6"/>
  <c r="K170" i="6"/>
  <c r="R169" i="6"/>
  <c r="J169" i="6"/>
  <c r="Q168" i="6"/>
  <c r="I168" i="6"/>
  <c r="P167" i="6"/>
  <c r="H167" i="6"/>
  <c r="H257" i="6"/>
  <c r="I232" i="6"/>
  <c r="H217" i="6"/>
  <c r="J211" i="6"/>
  <c r="P208" i="6"/>
  <c r="M205" i="6"/>
  <c r="R202" i="6"/>
  <c r="J199" i="6"/>
  <c r="P197" i="6"/>
  <c r="L196" i="6"/>
  <c r="R193" i="6"/>
  <c r="P192" i="6"/>
  <c r="K191" i="6"/>
  <c r="H190" i="6"/>
  <c r="S187" i="6"/>
  <c r="J186" i="6"/>
  <c r="M185" i="6"/>
  <c r="S184" i="6"/>
  <c r="J184" i="6"/>
  <c r="Q183" i="6"/>
  <c r="H183" i="6"/>
  <c r="O182" i="6"/>
  <c r="M181" i="6"/>
  <c r="T180" i="6"/>
  <c r="L180" i="6"/>
  <c r="S179" i="6"/>
  <c r="K179" i="6"/>
  <c r="R178" i="6"/>
  <c r="J178" i="6"/>
  <c r="Q177" i="6"/>
  <c r="I177" i="6"/>
  <c r="P176" i="6"/>
  <c r="H176" i="6"/>
  <c r="O175" i="6"/>
  <c r="G175" i="6"/>
  <c r="N174" i="6"/>
  <c r="M173" i="6"/>
  <c r="T172" i="6"/>
  <c r="L172" i="6"/>
  <c r="S171" i="6"/>
  <c r="K171" i="6"/>
  <c r="R170" i="6"/>
  <c r="J170" i="6"/>
  <c r="Q169" i="6"/>
  <c r="I169" i="6"/>
  <c r="P168" i="6"/>
  <c r="H168" i="6"/>
  <c r="O167" i="6"/>
  <c r="G167" i="6"/>
  <c r="N166" i="6"/>
  <c r="M165" i="6"/>
  <c r="T164" i="6"/>
  <c r="L164" i="6"/>
  <c r="S163" i="6"/>
  <c r="K163" i="6"/>
  <c r="R162" i="6"/>
  <c r="J162" i="6"/>
  <c r="Q161" i="6"/>
  <c r="I161" i="6"/>
  <c r="P160" i="6"/>
  <c r="H160" i="6"/>
  <c r="O159" i="6"/>
  <c r="G159" i="6"/>
  <c r="N158" i="6"/>
  <c r="M157" i="6"/>
  <c r="T156" i="6"/>
  <c r="L156" i="6"/>
  <c r="S155" i="6"/>
  <c r="K155" i="6"/>
  <c r="R154" i="6"/>
  <c r="J154" i="6"/>
  <c r="Q153" i="6"/>
  <c r="I153" i="6"/>
  <c r="P152" i="6"/>
  <c r="H152" i="6"/>
  <c r="O151" i="6"/>
  <c r="G151" i="6"/>
  <c r="N150" i="6"/>
  <c r="M149" i="6"/>
  <c r="T148" i="6"/>
  <c r="L148" i="6"/>
  <c r="S147" i="6"/>
  <c r="K147" i="6"/>
  <c r="R146" i="6"/>
  <c r="J146" i="6"/>
  <c r="Q145" i="6"/>
  <c r="I145" i="6"/>
  <c r="P144" i="6"/>
  <c r="H144" i="6"/>
  <c r="O143" i="6"/>
  <c r="G143" i="6"/>
  <c r="N142" i="6"/>
  <c r="M141" i="6"/>
  <c r="I219" i="6"/>
  <c r="O216" i="6"/>
  <c r="L213" i="6"/>
  <c r="Q210" i="6"/>
  <c r="T204" i="6"/>
  <c r="J202" i="6"/>
  <c r="Q200" i="6"/>
  <c r="M197" i="6"/>
  <c r="R194" i="6"/>
  <c r="L193" i="6"/>
  <c r="I192" i="6"/>
  <c r="H191" i="6"/>
  <c r="N188" i="6"/>
  <c r="O187" i="6"/>
  <c r="S186" i="6"/>
  <c r="K185" i="6"/>
  <c r="Q184" i="6"/>
  <c r="H184" i="6"/>
  <c r="O183" i="6"/>
  <c r="L182" i="6"/>
  <c r="S181" i="6"/>
  <c r="K181" i="6"/>
  <c r="R180" i="6"/>
  <c r="J180" i="6"/>
  <c r="Q179" i="6"/>
  <c r="I179" i="6"/>
  <c r="P178" i="6"/>
  <c r="H178" i="6"/>
  <c r="O177" i="6"/>
  <c r="G177" i="6"/>
  <c r="N176" i="6"/>
  <c r="M175" i="6"/>
  <c r="T174" i="6"/>
  <c r="U174" i="6" s="1"/>
  <c r="L174" i="6"/>
  <c r="S173" i="6"/>
  <c r="K173" i="6"/>
  <c r="R172" i="6"/>
  <c r="J172" i="6"/>
  <c r="Q171" i="6"/>
  <c r="I171" i="6"/>
  <c r="P170" i="6"/>
  <c r="H170" i="6"/>
  <c r="O169" i="6"/>
  <c r="G169" i="6"/>
  <c r="N168" i="6"/>
  <c r="M167" i="6"/>
  <c r="T166" i="6"/>
  <c r="L166" i="6"/>
  <c r="S165" i="6"/>
  <c r="K165" i="6"/>
  <c r="R164" i="6"/>
  <c r="J164" i="6"/>
  <c r="Q163" i="6"/>
  <c r="I163" i="6"/>
  <c r="P162" i="6"/>
  <c r="H162" i="6"/>
  <c r="O161" i="6"/>
  <c r="G161" i="6"/>
  <c r="N160" i="6"/>
  <c r="M159" i="6"/>
  <c r="T158" i="6"/>
  <c r="L158" i="6"/>
  <c r="S157" i="6"/>
  <c r="K157" i="6"/>
  <c r="R156" i="6"/>
  <c r="J156" i="6"/>
  <c r="Q155" i="6"/>
  <c r="I155" i="6"/>
  <c r="P154" i="6"/>
  <c r="H154" i="6"/>
  <c r="O153" i="6"/>
  <c r="G153" i="6"/>
  <c r="N152" i="6"/>
  <c r="M151" i="6"/>
  <c r="T150" i="6"/>
  <c r="L150" i="6"/>
  <c r="S149" i="6"/>
  <c r="K149" i="6"/>
  <c r="R148" i="6"/>
  <c r="J148" i="6"/>
  <c r="Q147" i="6"/>
  <c r="I147" i="6"/>
  <c r="P146" i="6"/>
  <c r="H146" i="6"/>
  <c r="O145" i="6"/>
  <c r="H177" i="6"/>
  <c r="J171" i="6"/>
  <c r="O168" i="6"/>
  <c r="K166" i="6"/>
  <c r="R163" i="6"/>
  <c r="O162" i="6"/>
  <c r="J161" i="6"/>
  <c r="O158" i="6"/>
  <c r="L157" i="6"/>
  <c r="S154" i="6"/>
  <c r="U154" i="6" s="1"/>
  <c r="P153" i="6"/>
  <c r="I152" i="6"/>
  <c r="R149" i="6"/>
  <c r="M148" i="6"/>
  <c r="O147" i="6"/>
  <c r="O146" i="6"/>
  <c r="N145" i="6"/>
  <c r="R144" i="6"/>
  <c r="G144" i="6"/>
  <c r="L143" i="6"/>
  <c r="P142" i="6"/>
  <c r="K141" i="6"/>
  <c r="Q140" i="6"/>
  <c r="I140" i="6"/>
  <c r="P139" i="6"/>
  <c r="H139" i="6"/>
  <c r="O138" i="6"/>
  <c r="G138" i="6"/>
  <c r="O137" i="6"/>
  <c r="G137" i="6"/>
  <c r="N136" i="6"/>
  <c r="M135" i="6"/>
  <c r="T134" i="6"/>
  <c r="L134" i="6"/>
  <c r="S133" i="6"/>
  <c r="K133" i="6"/>
  <c r="R132" i="6"/>
  <c r="J132" i="6"/>
  <c r="Q131" i="6"/>
  <c r="I131" i="6"/>
  <c r="P130" i="6"/>
  <c r="H130" i="6"/>
  <c r="O129" i="6"/>
  <c r="G129" i="6"/>
  <c r="O128" i="6"/>
  <c r="G128" i="6"/>
  <c r="N127" i="6"/>
  <c r="M126" i="6"/>
  <c r="T125" i="6"/>
  <c r="L125" i="6"/>
  <c r="S124" i="6"/>
  <c r="K124" i="6"/>
  <c r="R123" i="6"/>
  <c r="J123" i="6"/>
  <c r="Q122" i="6"/>
  <c r="I122" i="6"/>
  <c r="P121" i="6"/>
  <c r="H121" i="6"/>
  <c r="O120" i="6"/>
  <c r="G120" i="6"/>
  <c r="J237" i="6"/>
  <c r="Q193" i="6"/>
  <c r="L185" i="6"/>
  <c r="N182" i="6"/>
  <c r="R179" i="6"/>
  <c r="T173" i="6"/>
  <c r="G168" i="6"/>
  <c r="G166" i="6"/>
  <c r="S164" i="6"/>
  <c r="P163" i="6"/>
  <c r="K162" i="6"/>
  <c r="H161" i="6"/>
  <c r="T159" i="6"/>
  <c r="M158" i="6"/>
  <c r="J157" i="6"/>
  <c r="T155" i="6"/>
  <c r="Q154" i="6"/>
  <c r="N153" i="6"/>
  <c r="G152" i="6"/>
  <c r="S150" i="6"/>
  <c r="N149" i="6"/>
  <c r="K148" i="6"/>
  <c r="L147" i="6"/>
  <c r="N146" i="6"/>
  <c r="M145" i="6"/>
  <c r="Q144" i="6"/>
  <c r="K143" i="6"/>
  <c r="O142" i="6"/>
  <c r="T141" i="6"/>
  <c r="J141" i="6"/>
  <c r="P140" i="6"/>
  <c r="H140" i="6"/>
  <c r="O139" i="6"/>
  <c r="G139" i="6"/>
  <c r="N138" i="6"/>
  <c r="N137" i="6"/>
  <c r="M136" i="6"/>
  <c r="T135" i="6"/>
  <c r="L135" i="6"/>
  <c r="S134" i="6"/>
  <c r="K134" i="6"/>
  <c r="R133" i="6"/>
  <c r="J133" i="6"/>
  <c r="Q132" i="6"/>
  <c r="I132" i="6"/>
  <c r="P131" i="6"/>
  <c r="H131" i="6"/>
  <c r="O130" i="6"/>
  <c r="G130" i="6"/>
  <c r="N129" i="6"/>
  <c r="N128" i="6"/>
  <c r="M127" i="6"/>
  <c r="T126" i="6"/>
  <c r="L126" i="6"/>
  <c r="S125" i="6"/>
  <c r="K125" i="6"/>
  <c r="R124" i="6"/>
  <c r="J124" i="6"/>
  <c r="Q123" i="6"/>
  <c r="I123" i="6"/>
  <c r="P122" i="6"/>
  <c r="H122" i="6"/>
  <c r="O121" i="6"/>
  <c r="G121" i="6"/>
  <c r="N120" i="6"/>
  <c r="N119" i="6"/>
  <c r="M118" i="6"/>
  <c r="L222" i="6"/>
  <c r="L202" i="6"/>
  <c r="N197" i="6"/>
  <c r="P188" i="6"/>
  <c r="J179" i="6"/>
  <c r="O176" i="6"/>
  <c r="L173" i="6"/>
  <c r="Q170" i="6"/>
  <c r="Q164" i="6"/>
  <c r="L163" i="6"/>
  <c r="I162" i="6"/>
  <c r="P159" i="6"/>
  <c r="K158" i="6"/>
  <c r="R155" i="6"/>
  <c r="O154" i="6"/>
  <c r="J153" i="6"/>
  <c r="O150" i="6"/>
  <c r="L149" i="6"/>
  <c r="I148" i="6"/>
  <c r="J147" i="6"/>
  <c r="K146" i="6"/>
  <c r="K145" i="6"/>
  <c r="O144" i="6"/>
  <c r="T143" i="6"/>
  <c r="I143" i="6"/>
  <c r="M142" i="6"/>
  <c r="S141" i="6"/>
  <c r="I141" i="6"/>
  <c r="O140" i="6"/>
  <c r="G140" i="6"/>
  <c r="N139" i="6"/>
  <c r="M138" i="6"/>
  <c r="M137" i="6"/>
  <c r="T136" i="6"/>
  <c r="L136" i="6"/>
  <c r="S135" i="6"/>
  <c r="K135" i="6"/>
  <c r="R134" i="6"/>
  <c r="J134" i="6"/>
  <c r="Q133" i="6"/>
  <c r="I133" i="6"/>
  <c r="P132" i="6"/>
  <c r="H132" i="6"/>
  <c r="O131" i="6"/>
  <c r="G131" i="6"/>
  <c r="N130" i="6"/>
  <c r="M129" i="6"/>
  <c r="M128" i="6"/>
  <c r="T127" i="6"/>
  <c r="L127" i="6"/>
  <c r="S126" i="6"/>
  <c r="K126" i="6"/>
  <c r="R125" i="6"/>
  <c r="J125" i="6"/>
  <c r="Q124" i="6"/>
  <c r="I124" i="6"/>
  <c r="P123" i="6"/>
  <c r="H123" i="6"/>
  <c r="O122" i="6"/>
  <c r="G122" i="6"/>
  <c r="N121" i="6"/>
  <c r="M120" i="6"/>
  <c r="M119" i="6"/>
  <c r="T118" i="6"/>
  <c r="L118" i="6"/>
  <c r="S117" i="6"/>
  <c r="K117" i="6"/>
  <c r="R116" i="6"/>
  <c r="J116" i="6"/>
  <c r="Q115" i="6"/>
  <c r="I115" i="6"/>
  <c r="P114" i="6"/>
  <c r="H114" i="6"/>
  <c r="O113" i="6"/>
  <c r="G113" i="6"/>
  <c r="N112" i="6"/>
  <c r="M111" i="6"/>
  <c r="M110" i="6"/>
  <c r="T109" i="6"/>
  <c r="L109" i="6"/>
  <c r="H208" i="6"/>
  <c r="K192" i="6"/>
  <c r="R184" i="6"/>
  <c r="T181" i="6"/>
  <c r="G176" i="6"/>
  <c r="I170" i="6"/>
  <c r="N167" i="6"/>
  <c r="T165" i="6"/>
  <c r="M164" i="6"/>
  <c r="J163" i="6"/>
  <c r="G162" i="6"/>
  <c r="Q160" i="6"/>
  <c r="N159" i="6"/>
  <c r="G158" i="6"/>
  <c r="S156" i="6"/>
  <c r="P155" i="6"/>
  <c r="K154" i="6"/>
  <c r="H153" i="6"/>
  <c r="T151" i="6"/>
  <c r="M150" i="6"/>
  <c r="J149" i="6"/>
  <c r="H148" i="6"/>
  <c r="H147" i="6"/>
  <c r="I146" i="6"/>
  <c r="J145" i="6"/>
  <c r="N144" i="6"/>
  <c r="S143" i="6"/>
  <c r="H143" i="6"/>
  <c r="L142" i="6"/>
  <c r="R141" i="6"/>
  <c r="G141" i="6"/>
  <c r="N140" i="6"/>
  <c r="M139" i="6"/>
  <c r="T138" i="6"/>
  <c r="L138" i="6"/>
  <c r="T137" i="6"/>
  <c r="L137" i="6"/>
  <c r="S136" i="6"/>
  <c r="K136" i="6"/>
  <c r="R135" i="6"/>
  <c r="J135" i="6"/>
  <c r="Q134" i="6"/>
  <c r="I134" i="6"/>
  <c r="P133" i="6"/>
  <c r="H133" i="6"/>
  <c r="O132" i="6"/>
  <c r="G196" i="6"/>
  <c r="P187" i="6"/>
  <c r="I184" i="6"/>
  <c r="L181" i="6"/>
  <c r="Q178" i="6"/>
  <c r="S172" i="6"/>
  <c r="U172" i="6" s="1"/>
  <c r="R165" i="6"/>
  <c r="K164" i="6"/>
  <c r="H163" i="6"/>
  <c r="O160" i="6"/>
  <c r="L159" i="6"/>
  <c r="Q156" i="6"/>
  <c r="L155" i="6"/>
  <c r="I154" i="6"/>
  <c r="P151" i="6"/>
  <c r="K150" i="6"/>
  <c r="G147" i="6"/>
  <c r="G146" i="6"/>
  <c r="H145" i="6"/>
  <c r="M144" i="6"/>
  <c r="Q143" i="6"/>
  <c r="K142" i="6"/>
  <c r="Q141" i="6"/>
  <c r="M140" i="6"/>
  <c r="T139" i="6"/>
  <c r="L139" i="6"/>
  <c r="S138" i="6"/>
  <c r="K138" i="6"/>
  <c r="S137" i="6"/>
  <c r="K137" i="6"/>
  <c r="R136" i="6"/>
  <c r="J136" i="6"/>
  <c r="Q135" i="6"/>
  <c r="I135" i="6"/>
  <c r="P134" i="6"/>
  <c r="H134" i="6"/>
  <c r="O133" i="6"/>
  <c r="G133" i="6"/>
  <c r="Q226" i="6"/>
  <c r="T213" i="6"/>
  <c r="S200" i="6"/>
  <c r="U200" i="6" s="1"/>
  <c r="I191" i="6"/>
  <c r="I178" i="6"/>
  <c r="N175" i="6"/>
  <c r="K172" i="6"/>
  <c r="P169" i="6"/>
  <c r="S166" i="6"/>
  <c r="N165" i="6"/>
  <c r="I164" i="6"/>
  <c r="R161" i="6"/>
  <c r="M160" i="6"/>
  <c r="H159" i="6"/>
  <c r="T157" i="6"/>
  <c r="M156" i="6"/>
  <c r="J155" i="6"/>
  <c r="G154" i="6"/>
  <c r="Q152" i="6"/>
  <c r="N151" i="6"/>
  <c r="G150" i="6"/>
  <c r="S148" i="6"/>
  <c r="T147" i="6"/>
  <c r="G145" i="6"/>
  <c r="L144" i="6"/>
  <c r="P143" i="6"/>
  <c r="T142" i="6"/>
  <c r="J142" i="6"/>
  <c r="O141" i="6"/>
  <c r="T140" i="6"/>
  <c r="L140" i="6"/>
  <c r="S139" i="6"/>
  <c r="K139" i="6"/>
  <c r="R138" i="6"/>
  <c r="J138" i="6"/>
  <c r="R137" i="6"/>
  <c r="J137" i="6"/>
  <c r="Q136" i="6"/>
  <c r="I136" i="6"/>
  <c r="P135" i="6"/>
  <c r="H135" i="6"/>
  <c r="O134" i="6"/>
  <c r="G134" i="6"/>
  <c r="N133" i="6"/>
  <c r="M132" i="6"/>
  <c r="T131" i="6"/>
  <c r="L131" i="6"/>
  <c r="S130" i="6"/>
  <c r="K130" i="6"/>
  <c r="R129" i="6"/>
  <c r="J129" i="6"/>
  <c r="R128" i="6"/>
  <c r="J128" i="6"/>
  <c r="Q127" i="6"/>
  <c r="I127" i="6"/>
  <c r="P126" i="6"/>
  <c r="H126" i="6"/>
  <c r="O125" i="6"/>
  <c r="G125" i="6"/>
  <c r="N124" i="6"/>
  <c r="M123" i="6"/>
  <c r="T122" i="6"/>
  <c r="L122" i="6"/>
  <c r="S121" i="6"/>
  <c r="K121" i="6"/>
  <c r="R120" i="6"/>
  <c r="J120" i="6"/>
  <c r="R119" i="6"/>
  <c r="J119" i="6"/>
  <c r="Q118" i="6"/>
  <c r="I118" i="6"/>
  <c r="P117" i="6"/>
  <c r="H117" i="6"/>
  <c r="O116" i="6"/>
  <c r="G116" i="6"/>
  <c r="N115" i="6"/>
  <c r="Q219" i="6"/>
  <c r="T186" i="6"/>
  <c r="P183" i="6"/>
  <c r="S180" i="6"/>
  <c r="H169" i="6"/>
  <c r="O166" i="6"/>
  <c r="L165" i="6"/>
  <c r="S162" i="6"/>
  <c r="U162" i="6" s="1"/>
  <c r="P161" i="6"/>
  <c r="I160" i="6"/>
  <c r="R157" i="6"/>
  <c r="K156" i="6"/>
  <c r="H155" i="6"/>
  <c r="O152" i="6"/>
  <c r="L151" i="6"/>
  <c r="Q148" i="6"/>
  <c r="R147" i="6"/>
  <c r="S146" i="6"/>
  <c r="U146" i="6" s="1"/>
  <c r="R145" i="6"/>
  <c r="J144" i="6"/>
  <c r="N143" i="6"/>
  <c r="S142" i="6"/>
  <c r="H142" i="6"/>
  <c r="N141" i="6"/>
  <c r="S140" i="6"/>
  <c r="K140" i="6"/>
  <c r="R139" i="6"/>
  <c r="J139" i="6"/>
  <c r="Q138" i="6"/>
  <c r="I138" i="6"/>
  <c r="Q137" i="6"/>
  <c r="I137" i="6"/>
  <c r="P136" i="6"/>
  <c r="H136" i="6"/>
  <c r="O135" i="6"/>
  <c r="G135" i="6"/>
  <c r="N134" i="6"/>
  <c r="M133" i="6"/>
  <c r="T132" i="6"/>
  <c r="L132" i="6"/>
  <c r="S131" i="6"/>
  <c r="K131" i="6"/>
  <c r="R130" i="6"/>
  <c r="J130" i="6"/>
  <c r="Q129" i="6"/>
  <c r="I129" i="6"/>
  <c r="Q128" i="6"/>
  <c r="I128" i="6"/>
  <c r="P127" i="6"/>
  <c r="H127" i="6"/>
  <c r="O126" i="6"/>
  <c r="G126" i="6"/>
  <c r="N125" i="6"/>
  <c r="M124" i="6"/>
  <c r="T123" i="6"/>
  <c r="L123" i="6"/>
  <c r="S122" i="6"/>
  <c r="K122" i="6"/>
  <c r="R121" i="6"/>
  <c r="J121" i="6"/>
  <c r="Q120" i="6"/>
  <c r="I120" i="6"/>
  <c r="Q119" i="6"/>
  <c r="I119" i="6"/>
  <c r="P118" i="6"/>
  <c r="H118" i="6"/>
  <c r="O117" i="6"/>
  <c r="G117" i="6"/>
  <c r="N116" i="6"/>
  <c r="M115" i="6"/>
  <c r="T114" i="6"/>
  <c r="L114" i="6"/>
  <c r="S113" i="6"/>
  <c r="K113" i="6"/>
  <c r="R112" i="6"/>
  <c r="J112" i="6"/>
  <c r="Q111" i="6"/>
  <c r="I111" i="6"/>
  <c r="Q110" i="6"/>
  <c r="I110" i="6"/>
  <c r="P109" i="6"/>
  <c r="H109" i="6"/>
  <c r="O108" i="6"/>
  <c r="G108" i="6"/>
  <c r="N107" i="6"/>
  <c r="Q162" i="6"/>
  <c r="P148" i="6"/>
  <c r="T144" i="6"/>
  <c r="L141" i="6"/>
  <c r="P138" i="6"/>
  <c r="S132" i="6"/>
  <c r="J131" i="6"/>
  <c r="T129" i="6"/>
  <c r="S128" i="6"/>
  <c r="O127" i="6"/>
  <c r="J126" i="6"/>
  <c r="S123" i="6"/>
  <c r="M122" i="6"/>
  <c r="T119" i="6"/>
  <c r="I117" i="6"/>
  <c r="K116" i="6"/>
  <c r="O115" i="6"/>
  <c r="R114" i="6"/>
  <c r="G114" i="6"/>
  <c r="L113" i="6"/>
  <c r="P112" i="6"/>
  <c r="K111" i="6"/>
  <c r="P110" i="6"/>
  <c r="J109" i="6"/>
  <c r="P108" i="6"/>
  <c r="L107" i="6"/>
  <c r="S106" i="6"/>
  <c r="K106" i="6"/>
  <c r="R105" i="6"/>
  <c r="J105" i="6"/>
  <c r="Q104" i="6"/>
  <c r="I104" i="6"/>
  <c r="P103" i="6"/>
  <c r="H103" i="6"/>
  <c r="O102" i="6"/>
  <c r="G102" i="6"/>
  <c r="N101" i="6"/>
  <c r="M100" i="6"/>
  <c r="T99" i="6"/>
  <c r="L99" i="6"/>
  <c r="S98" i="6"/>
  <c r="K98" i="6"/>
  <c r="R97" i="6"/>
  <c r="J97" i="6"/>
  <c r="Q96" i="6"/>
  <c r="I96" i="6"/>
  <c r="P95" i="6"/>
  <c r="H95" i="6"/>
  <c r="O94" i="6"/>
  <c r="G94" i="6"/>
  <c r="N93" i="6"/>
  <c r="M92" i="6"/>
  <c r="T91" i="6"/>
  <c r="L91" i="6"/>
  <c r="S90" i="6"/>
  <c r="K90" i="6"/>
  <c r="R89" i="6"/>
  <c r="J89" i="6"/>
  <c r="Q88" i="6"/>
  <c r="I88" i="6"/>
  <c r="P87" i="6"/>
  <c r="H87" i="6"/>
  <c r="O86" i="6"/>
  <c r="G86" i="6"/>
  <c r="N85" i="6"/>
  <c r="M84" i="6"/>
  <c r="T83" i="6"/>
  <c r="L83" i="6"/>
  <c r="S82" i="6"/>
  <c r="K82" i="6"/>
  <c r="R81" i="6"/>
  <c r="J81" i="6"/>
  <c r="Q80" i="6"/>
  <c r="I80" i="6"/>
  <c r="P79" i="6"/>
  <c r="H79" i="6"/>
  <c r="O78" i="6"/>
  <c r="G78" i="6"/>
  <c r="N77" i="6"/>
  <c r="M76" i="6"/>
  <c r="T75" i="6"/>
  <c r="L75" i="6"/>
  <c r="S74" i="6"/>
  <c r="K74" i="6"/>
  <c r="R73" i="6"/>
  <c r="M166" i="6"/>
  <c r="N157" i="6"/>
  <c r="M152" i="6"/>
  <c r="I144" i="6"/>
  <c r="H138" i="6"/>
  <c r="N135" i="6"/>
  <c r="N132" i="6"/>
  <c r="S129" i="6"/>
  <c r="P128" i="6"/>
  <c r="K127" i="6"/>
  <c r="I126" i="6"/>
  <c r="T124" i="6"/>
  <c r="O123" i="6"/>
  <c r="J122" i="6"/>
  <c r="T120" i="6"/>
  <c r="S119" i="6"/>
  <c r="S118" i="6"/>
  <c r="U118" i="6" s="1"/>
  <c r="T117" i="6"/>
  <c r="I116" i="6"/>
  <c r="L115" i="6"/>
  <c r="Q114" i="6"/>
  <c r="J113" i="6"/>
  <c r="O112" i="6"/>
  <c r="T111" i="6"/>
  <c r="J111" i="6"/>
  <c r="O110" i="6"/>
  <c r="S109" i="6"/>
  <c r="I109" i="6"/>
  <c r="N108" i="6"/>
  <c r="T107" i="6"/>
  <c r="K107" i="6"/>
  <c r="R106" i="6"/>
  <c r="J106" i="6"/>
  <c r="Q105" i="6"/>
  <c r="I105" i="6"/>
  <c r="P104" i="6"/>
  <c r="H104" i="6"/>
  <c r="O103" i="6"/>
  <c r="G103" i="6"/>
  <c r="N102" i="6"/>
  <c r="M101" i="6"/>
  <c r="T100" i="6"/>
  <c r="L100" i="6"/>
  <c r="S99" i="6"/>
  <c r="K99" i="6"/>
  <c r="R98" i="6"/>
  <c r="J98" i="6"/>
  <c r="Q97" i="6"/>
  <c r="I97" i="6"/>
  <c r="P96" i="6"/>
  <c r="H96" i="6"/>
  <c r="O95" i="6"/>
  <c r="G190" i="6"/>
  <c r="N161" i="6"/>
  <c r="P147" i="6"/>
  <c r="R140" i="6"/>
  <c r="K132" i="6"/>
  <c r="T130" i="6"/>
  <c r="P129" i="6"/>
  <c r="L128" i="6"/>
  <c r="J127" i="6"/>
  <c r="P124" i="6"/>
  <c r="N123" i="6"/>
  <c r="S120" i="6"/>
  <c r="P119" i="6"/>
  <c r="R118" i="6"/>
  <c r="R117" i="6"/>
  <c r="T116" i="6"/>
  <c r="H116" i="6"/>
  <c r="K115" i="6"/>
  <c r="O114" i="6"/>
  <c r="T113" i="6"/>
  <c r="I113" i="6"/>
  <c r="M112" i="6"/>
  <c r="S111" i="6"/>
  <c r="H111" i="6"/>
  <c r="N110" i="6"/>
  <c r="R109" i="6"/>
  <c r="G109" i="6"/>
  <c r="M108" i="6"/>
  <c r="S107" i="6"/>
  <c r="J107" i="6"/>
  <c r="Q106" i="6"/>
  <c r="I106" i="6"/>
  <c r="P105" i="6"/>
  <c r="H105" i="6"/>
  <c r="O104" i="6"/>
  <c r="G104" i="6"/>
  <c r="N103" i="6"/>
  <c r="M102" i="6"/>
  <c r="T101" i="6"/>
  <c r="L101" i="6"/>
  <c r="S100" i="6"/>
  <c r="K100" i="6"/>
  <c r="R99" i="6"/>
  <c r="J99" i="6"/>
  <c r="Q98" i="6"/>
  <c r="I98" i="6"/>
  <c r="P97" i="6"/>
  <c r="H97" i="6"/>
  <c r="O96" i="6"/>
  <c r="G96" i="6"/>
  <c r="N95" i="6"/>
  <c r="M94" i="6"/>
  <c r="T93" i="6"/>
  <c r="L93" i="6"/>
  <c r="S92" i="6"/>
  <c r="K92" i="6"/>
  <c r="R91" i="6"/>
  <c r="J91" i="6"/>
  <c r="Q90" i="6"/>
  <c r="I90" i="6"/>
  <c r="P89" i="6"/>
  <c r="H89" i="6"/>
  <c r="O88" i="6"/>
  <c r="G88" i="6"/>
  <c r="N87" i="6"/>
  <c r="M86" i="6"/>
  <c r="T85" i="6"/>
  <c r="L85" i="6"/>
  <c r="S84" i="6"/>
  <c r="K84" i="6"/>
  <c r="R83" i="6"/>
  <c r="J83" i="6"/>
  <c r="Q82" i="6"/>
  <c r="I82" i="6"/>
  <c r="P81" i="6"/>
  <c r="H81" i="6"/>
  <c r="O80" i="6"/>
  <c r="G80" i="6"/>
  <c r="N79" i="6"/>
  <c r="M78" i="6"/>
  <c r="T77" i="6"/>
  <c r="L77" i="6"/>
  <c r="S76" i="6"/>
  <c r="K76" i="6"/>
  <c r="R75" i="6"/>
  <c r="J75" i="6"/>
  <c r="Q74" i="6"/>
  <c r="I74" i="6"/>
  <c r="P73" i="6"/>
  <c r="H73" i="6"/>
  <c r="G183" i="6"/>
  <c r="P177" i="6"/>
  <c r="R171" i="6"/>
  <c r="J165" i="6"/>
  <c r="I156" i="6"/>
  <c r="H151" i="6"/>
  <c r="M143" i="6"/>
  <c r="J140" i="6"/>
  <c r="P137" i="6"/>
  <c r="M134" i="6"/>
  <c r="G132" i="6"/>
  <c r="Q130" i="6"/>
  <c r="L129" i="6"/>
  <c r="K128" i="6"/>
  <c r="G127" i="6"/>
  <c r="Q125" i="6"/>
  <c r="O124" i="6"/>
  <c r="K123" i="6"/>
  <c r="T121" i="6"/>
  <c r="P120" i="6"/>
  <c r="O119" i="6"/>
  <c r="O118" i="6"/>
  <c r="Q117" i="6"/>
  <c r="S116" i="6"/>
  <c r="J115" i="6"/>
  <c r="N114" i="6"/>
  <c r="R113" i="6"/>
  <c r="H113" i="6"/>
  <c r="L112" i="6"/>
  <c r="R111" i="6"/>
  <c r="G111" i="6"/>
  <c r="L110" i="6"/>
  <c r="Q109" i="6"/>
  <c r="L108" i="6"/>
  <c r="R107" i="6"/>
  <c r="I107" i="6"/>
  <c r="P106" i="6"/>
  <c r="H106" i="6"/>
  <c r="O105" i="6"/>
  <c r="G105" i="6"/>
  <c r="N104" i="6"/>
  <c r="M103" i="6"/>
  <c r="T102" i="6"/>
  <c r="L102" i="6"/>
  <c r="S101" i="6"/>
  <c r="K101" i="6"/>
  <c r="R100" i="6"/>
  <c r="J100" i="6"/>
  <c r="Q99" i="6"/>
  <c r="I99" i="6"/>
  <c r="P98" i="6"/>
  <c r="H98" i="6"/>
  <c r="O97" i="6"/>
  <c r="G97" i="6"/>
  <c r="N96" i="6"/>
  <c r="M95" i="6"/>
  <c r="T94" i="6"/>
  <c r="L94" i="6"/>
  <c r="S93" i="6"/>
  <c r="K93" i="6"/>
  <c r="R92" i="6"/>
  <c r="J92" i="6"/>
  <c r="Q91" i="6"/>
  <c r="I91" i="6"/>
  <c r="P90" i="6"/>
  <c r="H90" i="6"/>
  <c r="O89" i="6"/>
  <c r="G89" i="6"/>
  <c r="N88" i="6"/>
  <c r="M87" i="6"/>
  <c r="T86" i="6"/>
  <c r="L86" i="6"/>
  <c r="S85" i="6"/>
  <c r="U85" i="6" s="1"/>
  <c r="K85" i="6"/>
  <c r="R84" i="6"/>
  <c r="J84" i="6"/>
  <c r="Q83" i="6"/>
  <c r="I83" i="6"/>
  <c r="P82" i="6"/>
  <c r="H82" i="6"/>
  <c r="O81" i="6"/>
  <c r="G81" i="6"/>
  <c r="N80" i="6"/>
  <c r="M79" i="6"/>
  <c r="T78" i="6"/>
  <c r="L78" i="6"/>
  <c r="S77" i="6"/>
  <c r="U77" i="6" s="1"/>
  <c r="K77" i="6"/>
  <c r="R76" i="6"/>
  <c r="J76" i="6"/>
  <c r="G160" i="6"/>
  <c r="Q146" i="6"/>
  <c r="H137" i="6"/>
  <c r="M130" i="6"/>
  <c r="K129" i="6"/>
  <c r="H128" i="6"/>
  <c r="P125" i="6"/>
  <c r="L124" i="6"/>
  <c r="G123" i="6"/>
  <c r="Q121" i="6"/>
  <c r="L120" i="6"/>
  <c r="L119" i="6"/>
  <c r="N118" i="6"/>
  <c r="N117" i="6"/>
  <c r="Q116" i="6"/>
  <c r="T115" i="6"/>
  <c r="H115" i="6"/>
  <c r="M114" i="6"/>
  <c r="Q113" i="6"/>
  <c r="K112" i="6"/>
  <c r="P111" i="6"/>
  <c r="K110" i="6"/>
  <c r="O109" i="6"/>
  <c r="T108" i="6"/>
  <c r="K108" i="6"/>
  <c r="Q107" i="6"/>
  <c r="H107" i="6"/>
  <c r="O106" i="6"/>
  <c r="G106" i="6"/>
  <c r="N105" i="6"/>
  <c r="M104" i="6"/>
  <c r="T103" i="6"/>
  <c r="S194" i="6"/>
  <c r="U194" i="6" s="1"/>
  <c r="R142" i="6"/>
  <c r="Q139" i="6"/>
  <c r="T133" i="6"/>
  <c r="R131" i="6"/>
  <c r="L130" i="6"/>
  <c r="H129" i="6"/>
  <c r="R126" i="6"/>
  <c r="M125" i="6"/>
  <c r="H124" i="6"/>
  <c r="M121" i="6"/>
  <c r="K120" i="6"/>
  <c r="K119" i="6"/>
  <c r="K118" i="6"/>
  <c r="M117" i="6"/>
  <c r="P116" i="6"/>
  <c r="S115" i="6"/>
  <c r="G115" i="6"/>
  <c r="K114" i="6"/>
  <c r="P113" i="6"/>
  <c r="T112" i="6"/>
  <c r="I112" i="6"/>
  <c r="O111" i="6"/>
  <c r="T110" i="6"/>
  <c r="J110" i="6"/>
  <c r="N109" i="6"/>
  <c r="S108" i="6"/>
  <c r="J108" i="6"/>
  <c r="P107" i="6"/>
  <c r="G107" i="6"/>
  <c r="N106" i="6"/>
  <c r="M105" i="6"/>
  <c r="T104" i="6"/>
  <c r="L104" i="6"/>
  <c r="S103" i="6"/>
  <c r="K103" i="6"/>
  <c r="R102" i="6"/>
  <c r="J102" i="6"/>
  <c r="Q101" i="6"/>
  <c r="I101" i="6"/>
  <c r="P100" i="6"/>
  <c r="H100" i="6"/>
  <c r="O99" i="6"/>
  <c r="G99" i="6"/>
  <c r="N98" i="6"/>
  <c r="M97" i="6"/>
  <c r="T96" i="6"/>
  <c r="L96" i="6"/>
  <c r="S95" i="6"/>
  <c r="K95" i="6"/>
  <c r="R94" i="6"/>
  <c r="J94" i="6"/>
  <c r="Q93" i="6"/>
  <c r="I93" i="6"/>
  <c r="P92" i="6"/>
  <c r="H92" i="6"/>
  <c r="O91" i="6"/>
  <c r="G91" i="6"/>
  <c r="N90" i="6"/>
  <c r="M89" i="6"/>
  <c r="T88" i="6"/>
  <c r="L88" i="6"/>
  <c r="S87" i="6"/>
  <c r="K87" i="6"/>
  <c r="R86" i="6"/>
  <c r="J86" i="6"/>
  <c r="Q85" i="6"/>
  <c r="I85" i="6"/>
  <c r="P84" i="6"/>
  <c r="H84" i="6"/>
  <c r="O83" i="6"/>
  <c r="G83" i="6"/>
  <c r="N82" i="6"/>
  <c r="M81" i="6"/>
  <c r="T80" i="6"/>
  <c r="L80" i="6"/>
  <c r="S79" i="6"/>
  <c r="K79" i="6"/>
  <c r="R78" i="6"/>
  <c r="J78" i="6"/>
  <c r="Q77" i="6"/>
  <c r="I77" i="6"/>
  <c r="P76" i="6"/>
  <c r="H76" i="6"/>
  <c r="O75" i="6"/>
  <c r="G75" i="6"/>
  <c r="N74" i="6"/>
  <c r="M73" i="6"/>
  <c r="T72" i="6"/>
  <c r="T163" i="6"/>
  <c r="T149" i="6"/>
  <c r="U149" i="6" s="1"/>
  <c r="P145" i="6"/>
  <c r="G142" i="6"/>
  <c r="I139" i="6"/>
  <c r="O136" i="6"/>
  <c r="L133" i="6"/>
  <c r="N131" i="6"/>
  <c r="I130" i="6"/>
  <c r="S127" i="6"/>
  <c r="U127" i="6" s="1"/>
  <c r="Q126" i="6"/>
  <c r="I125" i="6"/>
  <c r="G124" i="6"/>
  <c r="R122" i="6"/>
  <c r="L121" i="6"/>
  <c r="H120" i="6"/>
  <c r="H119" i="6"/>
  <c r="J118" i="6"/>
  <c r="L117" i="6"/>
  <c r="M116" i="6"/>
  <c r="R115" i="6"/>
  <c r="J114" i="6"/>
  <c r="N113" i="6"/>
  <c r="S112" i="6"/>
  <c r="H112" i="6"/>
  <c r="N111" i="6"/>
  <c r="S110" i="6"/>
  <c r="H110" i="6"/>
  <c r="M109" i="6"/>
  <c r="R108" i="6"/>
  <c r="I108" i="6"/>
  <c r="O107" i="6"/>
  <c r="M106" i="6"/>
  <c r="T105" i="6"/>
  <c r="L105" i="6"/>
  <c r="S104" i="6"/>
  <c r="K104" i="6"/>
  <c r="R103" i="6"/>
  <c r="J103" i="6"/>
  <c r="Q102" i="6"/>
  <c r="I102" i="6"/>
  <c r="P101" i="6"/>
  <c r="H101" i="6"/>
  <c r="O100" i="6"/>
  <c r="G100" i="6"/>
  <c r="N99" i="6"/>
  <c r="M98" i="6"/>
  <c r="T97" i="6"/>
  <c r="L97" i="6"/>
  <c r="S96" i="6"/>
  <c r="K96" i="6"/>
  <c r="R95" i="6"/>
  <c r="J95" i="6"/>
  <c r="Q94" i="6"/>
  <c r="I94" i="6"/>
  <c r="P93" i="6"/>
  <c r="H93" i="6"/>
  <c r="O92" i="6"/>
  <c r="G92" i="6"/>
  <c r="N91" i="6"/>
  <c r="M90" i="6"/>
  <c r="T89" i="6"/>
  <c r="L89" i="6"/>
  <c r="S88" i="6"/>
  <c r="K88" i="6"/>
  <c r="R87" i="6"/>
  <c r="J87" i="6"/>
  <c r="Q86" i="6"/>
  <c r="I86" i="6"/>
  <c r="P85" i="6"/>
  <c r="H85" i="6"/>
  <c r="O84" i="6"/>
  <c r="G84" i="6"/>
  <c r="N83" i="6"/>
  <c r="M82" i="6"/>
  <c r="T81" i="6"/>
  <c r="L81" i="6"/>
  <c r="S80" i="6"/>
  <c r="K80" i="6"/>
  <c r="R127" i="6"/>
  <c r="N122" i="6"/>
  <c r="I114" i="6"/>
  <c r="S102" i="6"/>
  <c r="G101" i="6"/>
  <c r="H99" i="6"/>
  <c r="N97" i="6"/>
  <c r="Q95" i="6"/>
  <c r="K94" i="6"/>
  <c r="P91" i="6"/>
  <c r="L90" i="6"/>
  <c r="I89" i="6"/>
  <c r="T87" i="6"/>
  <c r="P86" i="6"/>
  <c r="J85" i="6"/>
  <c r="R82" i="6"/>
  <c r="N81" i="6"/>
  <c r="H80" i="6"/>
  <c r="I79" i="6"/>
  <c r="I78" i="6"/>
  <c r="H77" i="6"/>
  <c r="I76" i="6"/>
  <c r="K75" i="6"/>
  <c r="M74" i="6"/>
  <c r="Q73" i="6"/>
  <c r="L72" i="6"/>
  <c r="S71" i="6"/>
  <c r="K71" i="6"/>
  <c r="R70" i="6"/>
  <c r="J70" i="6"/>
  <c r="Q69" i="6"/>
  <c r="I69" i="6"/>
  <c r="P68" i="6"/>
  <c r="H68" i="6"/>
  <c r="O67" i="6"/>
  <c r="G67" i="6"/>
  <c r="N66" i="6"/>
  <c r="M65" i="6"/>
  <c r="T64" i="6"/>
  <c r="L64" i="6"/>
  <c r="S63" i="6"/>
  <c r="K63" i="6"/>
  <c r="R62" i="6"/>
  <c r="J62" i="6"/>
  <c r="Q61" i="6"/>
  <c r="I61" i="6"/>
  <c r="P60" i="6"/>
  <c r="H60" i="6"/>
  <c r="O59" i="6"/>
  <c r="G59" i="6"/>
  <c r="J117" i="6"/>
  <c r="R110" i="6"/>
  <c r="M107" i="6"/>
  <c r="R104" i="6"/>
  <c r="P102" i="6"/>
  <c r="K97" i="6"/>
  <c r="L95" i="6"/>
  <c r="H94" i="6"/>
  <c r="T92" i="6"/>
  <c r="M91" i="6"/>
  <c r="J90" i="6"/>
  <c r="Q87" i="6"/>
  <c r="N86" i="6"/>
  <c r="G85" i="6"/>
  <c r="S83" i="6"/>
  <c r="U83" i="6" s="1"/>
  <c r="O82" i="6"/>
  <c r="K81" i="6"/>
  <c r="G79" i="6"/>
  <c r="H78" i="6"/>
  <c r="G77" i="6"/>
  <c r="G76" i="6"/>
  <c r="I75" i="6"/>
  <c r="L74" i="6"/>
  <c r="O73" i="6"/>
  <c r="S72" i="6"/>
  <c r="K72" i="6"/>
  <c r="R71" i="6"/>
  <c r="J71" i="6"/>
  <c r="Q70" i="6"/>
  <c r="I70" i="6"/>
  <c r="P69" i="6"/>
  <c r="H69" i="6"/>
  <c r="O68" i="6"/>
  <c r="G68" i="6"/>
  <c r="N67" i="6"/>
  <c r="M66" i="6"/>
  <c r="T65" i="6"/>
  <c r="L65" i="6"/>
  <c r="S64" i="6"/>
  <c r="K64" i="6"/>
  <c r="R63" i="6"/>
  <c r="J63" i="6"/>
  <c r="Q62" i="6"/>
  <c r="I62" i="6"/>
  <c r="P61" i="6"/>
  <c r="H61" i="6"/>
  <c r="O60" i="6"/>
  <c r="G60" i="6"/>
  <c r="N59" i="6"/>
  <c r="M58" i="6"/>
  <c r="T57" i="6"/>
  <c r="L57" i="6"/>
  <c r="S56" i="6"/>
  <c r="K56" i="6"/>
  <c r="R55" i="6"/>
  <c r="J55" i="6"/>
  <c r="Q54" i="6"/>
  <c r="I54" i="6"/>
  <c r="P53" i="6"/>
  <c r="H53" i="6"/>
  <c r="O52" i="6"/>
  <c r="G52" i="6"/>
  <c r="N51" i="6"/>
  <c r="M50" i="6"/>
  <c r="T49" i="6"/>
  <c r="L49" i="6"/>
  <c r="S48" i="6"/>
  <c r="K48" i="6"/>
  <c r="R47" i="6"/>
  <c r="J47" i="6"/>
  <c r="Q46" i="6"/>
  <c r="I46" i="6"/>
  <c r="P45" i="6"/>
  <c r="H45" i="6"/>
  <c r="O44" i="6"/>
  <c r="G44" i="6"/>
  <c r="N43" i="6"/>
  <c r="M42" i="6"/>
  <c r="T41" i="6"/>
  <c r="L41" i="6"/>
  <c r="S40" i="6"/>
  <c r="K40" i="6"/>
  <c r="R39" i="6"/>
  <c r="J39" i="6"/>
  <c r="Q38" i="6"/>
  <c r="I38" i="6"/>
  <c r="P37" i="6"/>
  <c r="H37" i="6"/>
  <c r="O36" i="6"/>
  <c r="G36" i="6"/>
  <c r="N35" i="6"/>
  <c r="R153" i="6"/>
  <c r="M131" i="6"/>
  <c r="N126" i="6"/>
  <c r="I121" i="6"/>
  <c r="M113" i="6"/>
  <c r="G110" i="6"/>
  <c r="J104" i="6"/>
  <c r="K102" i="6"/>
  <c r="Q100" i="6"/>
  <c r="T98" i="6"/>
  <c r="I95" i="6"/>
  <c r="Q92" i="6"/>
  <c r="K91" i="6"/>
  <c r="G90" i="6"/>
  <c r="R88" i="6"/>
  <c r="O87" i="6"/>
  <c r="K86" i="6"/>
  <c r="P83" i="6"/>
  <c r="L82" i="6"/>
  <c r="I81" i="6"/>
  <c r="T79" i="6"/>
  <c r="H75" i="6"/>
  <c r="J74" i="6"/>
  <c r="N73" i="6"/>
  <c r="R72" i="6"/>
  <c r="J72" i="6"/>
  <c r="Q71" i="6"/>
  <c r="I71" i="6"/>
  <c r="P70" i="6"/>
  <c r="H70" i="6"/>
  <c r="O69" i="6"/>
  <c r="G69" i="6"/>
  <c r="N68" i="6"/>
  <c r="M67" i="6"/>
  <c r="T66" i="6"/>
  <c r="L66" i="6"/>
  <c r="S65" i="6"/>
  <c r="K65" i="6"/>
  <c r="R64" i="6"/>
  <c r="J64" i="6"/>
  <c r="Q63" i="6"/>
  <c r="I63" i="6"/>
  <c r="P62" i="6"/>
  <c r="H62" i="6"/>
  <c r="O61" i="6"/>
  <c r="G61" i="6"/>
  <c r="N60" i="6"/>
  <c r="M59" i="6"/>
  <c r="T58" i="6"/>
  <c r="L58" i="6"/>
  <c r="S57" i="6"/>
  <c r="K57" i="6"/>
  <c r="R56" i="6"/>
  <c r="J56" i="6"/>
  <c r="Q55" i="6"/>
  <c r="I55" i="6"/>
  <c r="P54" i="6"/>
  <c r="H54" i="6"/>
  <c r="O53" i="6"/>
  <c r="G53" i="6"/>
  <c r="N52" i="6"/>
  <c r="M51" i="6"/>
  <c r="T50" i="6"/>
  <c r="L50" i="6"/>
  <c r="S49" i="6"/>
  <c r="K49" i="6"/>
  <c r="R48" i="6"/>
  <c r="J48" i="6"/>
  <c r="Q47" i="6"/>
  <c r="I47" i="6"/>
  <c r="P46" i="6"/>
  <c r="H46" i="6"/>
  <c r="O45" i="6"/>
  <c r="G45" i="6"/>
  <c r="N44" i="6"/>
  <c r="M43" i="6"/>
  <c r="T42" i="6"/>
  <c r="L42" i="6"/>
  <c r="S41" i="6"/>
  <c r="K41" i="6"/>
  <c r="R40" i="6"/>
  <c r="J40" i="6"/>
  <c r="Q39" i="6"/>
  <c r="I39" i="6"/>
  <c r="P38" i="6"/>
  <c r="H38" i="6"/>
  <c r="O37" i="6"/>
  <c r="G37" i="6"/>
  <c r="N36" i="6"/>
  <c r="M35" i="6"/>
  <c r="T34" i="6"/>
  <c r="L34" i="6"/>
  <c r="S33" i="6"/>
  <c r="M174" i="6"/>
  <c r="L116" i="6"/>
  <c r="T106" i="6"/>
  <c r="H102" i="6"/>
  <c r="N100" i="6"/>
  <c r="O98" i="6"/>
  <c r="R96" i="6"/>
  <c r="G95" i="6"/>
  <c r="R93" i="6"/>
  <c r="N92" i="6"/>
  <c r="H91" i="6"/>
  <c r="P88" i="6"/>
  <c r="L87" i="6"/>
  <c r="H86" i="6"/>
  <c r="T84" i="6"/>
  <c r="M83" i="6"/>
  <c r="J82" i="6"/>
  <c r="R79" i="6"/>
  <c r="S78" i="6"/>
  <c r="U78" i="6" s="1"/>
  <c r="R77" i="6"/>
  <c r="T76" i="6"/>
  <c r="S75" i="6"/>
  <c r="H74" i="6"/>
  <c r="L73" i="6"/>
  <c r="Q72" i="6"/>
  <c r="I72" i="6"/>
  <c r="P71" i="6"/>
  <c r="H71" i="6"/>
  <c r="O70" i="6"/>
  <c r="G70" i="6"/>
  <c r="N69" i="6"/>
  <c r="M68" i="6"/>
  <c r="T67" i="6"/>
  <c r="L67" i="6"/>
  <c r="S66" i="6"/>
  <c r="K66" i="6"/>
  <c r="R65" i="6"/>
  <c r="J65" i="6"/>
  <c r="Q64" i="6"/>
  <c r="I64" i="6"/>
  <c r="P63" i="6"/>
  <c r="H63" i="6"/>
  <c r="O62" i="6"/>
  <c r="G62" i="6"/>
  <c r="N61" i="6"/>
  <c r="M60" i="6"/>
  <c r="T59" i="6"/>
  <c r="L59" i="6"/>
  <c r="S58" i="6"/>
  <c r="U58" i="6" s="1"/>
  <c r="K180" i="6"/>
  <c r="S158" i="6"/>
  <c r="G136" i="6"/>
  <c r="H125" i="6"/>
  <c r="Q112" i="6"/>
  <c r="K109" i="6"/>
  <c r="L106" i="6"/>
  <c r="Q103" i="6"/>
  <c r="I100" i="6"/>
  <c r="L98" i="6"/>
  <c r="M96" i="6"/>
  <c r="O93" i="6"/>
  <c r="L92" i="6"/>
  <c r="S89" i="6"/>
  <c r="M88" i="6"/>
  <c r="I87" i="6"/>
  <c r="Q84" i="6"/>
  <c r="K83" i="6"/>
  <c r="G82" i="6"/>
  <c r="R80" i="6"/>
  <c r="Q79" i="6"/>
  <c r="Q78" i="6"/>
  <c r="P77" i="6"/>
  <c r="Q76" i="6"/>
  <c r="Q75" i="6"/>
  <c r="T74" i="6"/>
  <c r="G74" i="6"/>
  <c r="K73" i="6"/>
  <c r="P72" i="6"/>
  <c r="H72" i="6"/>
  <c r="O71" i="6"/>
  <c r="G71" i="6"/>
  <c r="N70" i="6"/>
  <c r="M69" i="6"/>
  <c r="T68" i="6"/>
  <c r="L68" i="6"/>
  <c r="S67" i="6"/>
  <c r="K67" i="6"/>
  <c r="R66" i="6"/>
  <c r="J66" i="6"/>
  <c r="Q65" i="6"/>
  <c r="I65" i="6"/>
  <c r="P64" i="6"/>
  <c r="H64" i="6"/>
  <c r="O63" i="6"/>
  <c r="G63" i="6"/>
  <c r="N62" i="6"/>
  <c r="M61" i="6"/>
  <c r="T60" i="6"/>
  <c r="L60" i="6"/>
  <c r="S59" i="6"/>
  <c r="K59" i="6"/>
  <c r="R58" i="6"/>
  <c r="J58" i="6"/>
  <c r="Q57" i="6"/>
  <c r="I57" i="6"/>
  <c r="P56" i="6"/>
  <c r="H56" i="6"/>
  <c r="O55" i="6"/>
  <c r="G55" i="6"/>
  <c r="N54" i="6"/>
  <c r="M53" i="6"/>
  <c r="T52" i="6"/>
  <c r="L52" i="6"/>
  <c r="S51" i="6"/>
  <c r="K51" i="6"/>
  <c r="R50" i="6"/>
  <c r="J50" i="6"/>
  <c r="Q49" i="6"/>
  <c r="I49" i="6"/>
  <c r="P48" i="6"/>
  <c r="H48" i="6"/>
  <c r="O47" i="6"/>
  <c r="G47" i="6"/>
  <c r="N46" i="6"/>
  <c r="M45" i="6"/>
  <c r="T44" i="6"/>
  <c r="L44" i="6"/>
  <c r="S43" i="6"/>
  <c r="K43" i="6"/>
  <c r="R42" i="6"/>
  <c r="J42" i="6"/>
  <c r="Q41" i="6"/>
  <c r="I41" i="6"/>
  <c r="P40" i="6"/>
  <c r="G186" i="6"/>
  <c r="G119" i="6"/>
  <c r="P115" i="6"/>
  <c r="G112" i="6"/>
  <c r="L103" i="6"/>
  <c r="R101" i="6"/>
  <c r="G98" i="6"/>
  <c r="J96" i="6"/>
  <c r="S94" i="6"/>
  <c r="U94" i="6" s="1"/>
  <c r="M93" i="6"/>
  <c r="I92" i="6"/>
  <c r="T90" i="6"/>
  <c r="Q89" i="6"/>
  <c r="J88" i="6"/>
  <c r="G87" i="6"/>
  <c r="R85" i="6"/>
  <c r="N84" i="6"/>
  <c r="H83" i="6"/>
  <c r="P80" i="6"/>
  <c r="O79" i="6"/>
  <c r="P78" i="6"/>
  <c r="O77" i="6"/>
  <c r="O76" i="6"/>
  <c r="P75" i="6"/>
  <c r="R74" i="6"/>
  <c r="J73" i="6"/>
  <c r="O72" i="6"/>
  <c r="G72" i="6"/>
  <c r="N71" i="6"/>
  <c r="M70" i="6"/>
  <c r="T69" i="6"/>
  <c r="L69" i="6"/>
  <c r="S68" i="6"/>
  <c r="K68" i="6"/>
  <c r="R67" i="6"/>
  <c r="J67" i="6"/>
  <c r="Q66" i="6"/>
  <c r="I66" i="6"/>
  <c r="P65" i="6"/>
  <c r="H65" i="6"/>
  <c r="O64" i="6"/>
  <c r="G64" i="6"/>
  <c r="N63" i="6"/>
  <c r="M62" i="6"/>
  <c r="T61" i="6"/>
  <c r="L61" i="6"/>
  <c r="S60" i="6"/>
  <c r="K60" i="6"/>
  <c r="R59" i="6"/>
  <c r="J59" i="6"/>
  <c r="Q58" i="6"/>
  <c r="I58" i="6"/>
  <c r="P57" i="6"/>
  <c r="H57" i="6"/>
  <c r="O56" i="6"/>
  <c r="G56" i="6"/>
  <c r="N55" i="6"/>
  <c r="M54" i="6"/>
  <c r="T53" i="6"/>
  <c r="L53" i="6"/>
  <c r="S52" i="6"/>
  <c r="K52" i="6"/>
  <c r="R51" i="6"/>
  <c r="J51" i="6"/>
  <c r="Q50" i="6"/>
  <c r="I50" i="6"/>
  <c r="P49" i="6"/>
  <c r="H49" i="6"/>
  <c r="O48" i="6"/>
  <c r="G48" i="6"/>
  <c r="N47" i="6"/>
  <c r="M46" i="6"/>
  <c r="T45" i="6"/>
  <c r="L45" i="6"/>
  <c r="S44" i="6"/>
  <c r="K44" i="6"/>
  <c r="R43" i="6"/>
  <c r="J43" i="6"/>
  <c r="Q42" i="6"/>
  <c r="I42" i="6"/>
  <c r="P41" i="6"/>
  <c r="H41" i="6"/>
  <c r="O40" i="6"/>
  <c r="G40" i="6"/>
  <c r="T128" i="6"/>
  <c r="Q108" i="6"/>
  <c r="S105" i="6"/>
  <c r="U105" i="6" s="1"/>
  <c r="I103" i="6"/>
  <c r="O101" i="6"/>
  <c r="P99" i="6"/>
  <c r="P94" i="6"/>
  <c r="J93" i="6"/>
  <c r="R90" i="6"/>
  <c r="N89" i="6"/>
  <c r="H88" i="6"/>
  <c r="O85" i="6"/>
  <c r="L84" i="6"/>
  <c r="S81" i="6"/>
  <c r="M80" i="6"/>
  <c r="L79" i="6"/>
  <c r="N78" i="6"/>
  <c r="M77" i="6"/>
  <c r="N76" i="6"/>
  <c r="N75" i="6"/>
  <c r="P74" i="6"/>
  <c r="T73" i="6"/>
  <c r="I73" i="6"/>
  <c r="N72" i="6"/>
  <c r="M71" i="6"/>
  <c r="T70" i="6"/>
  <c r="L70" i="6"/>
  <c r="S69" i="6"/>
  <c r="K69" i="6"/>
  <c r="R68" i="6"/>
  <c r="J68" i="6"/>
  <c r="Q67" i="6"/>
  <c r="I67" i="6"/>
  <c r="P66" i="6"/>
  <c r="H66" i="6"/>
  <c r="O65" i="6"/>
  <c r="G65" i="6"/>
  <c r="N64" i="6"/>
  <c r="M63" i="6"/>
  <c r="T62" i="6"/>
  <c r="L62" i="6"/>
  <c r="S61" i="6"/>
  <c r="K61" i="6"/>
  <c r="R60" i="6"/>
  <c r="J60" i="6"/>
  <c r="Q59" i="6"/>
  <c r="I59" i="6"/>
  <c r="P58" i="6"/>
  <c r="H58" i="6"/>
  <c r="O57" i="6"/>
  <c r="G57" i="6"/>
  <c r="N56" i="6"/>
  <c r="M55" i="6"/>
  <c r="T54" i="6"/>
  <c r="L54" i="6"/>
  <c r="S53" i="6"/>
  <c r="K53" i="6"/>
  <c r="R52" i="6"/>
  <c r="J52" i="6"/>
  <c r="Q51" i="6"/>
  <c r="I51" i="6"/>
  <c r="P50" i="6"/>
  <c r="H50" i="6"/>
  <c r="O49" i="6"/>
  <c r="G49" i="6"/>
  <c r="N48" i="6"/>
  <c r="M47" i="6"/>
  <c r="T46" i="6"/>
  <c r="L46" i="6"/>
  <c r="S45" i="6"/>
  <c r="K45" i="6"/>
  <c r="R44" i="6"/>
  <c r="J44" i="6"/>
  <c r="Q43" i="6"/>
  <c r="I43" i="6"/>
  <c r="P42" i="6"/>
  <c r="H42" i="6"/>
  <c r="O41" i="6"/>
  <c r="G41" i="6"/>
  <c r="N40" i="6"/>
  <c r="M39" i="6"/>
  <c r="T38" i="6"/>
  <c r="L38" i="6"/>
  <c r="S37" i="6"/>
  <c r="K37" i="6"/>
  <c r="R36" i="6"/>
  <c r="J36" i="6"/>
  <c r="Q35" i="6"/>
  <c r="I35" i="6"/>
  <c r="T95" i="6"/>
  <c r="Q81" i="6"/>
  <c r="J77" i="6"/>
  <c r="S73" i="6"/>
  <c r="S70" i="6"/>
  <c r="U70" i="6" s="1"/>
  <c r="H59" i="6"/>
  <c r="N57" i="6"/>
  <c r="I56" i="6"/>
  <c r="R53" i="6"/>
  <c r="M52" i="6"/>
  <c r="H51" i="6"/>
  <c r="M48" i="6"/>
  <c r="K47" i="6"/>
  <c r="G46" i="6"/>
  <c r="Q44" i="6"/>
  <c r="O43" i="6"/>
  <c r="K42" i="6"/>
  <c r="T40" i="6"/>
  <c r="S39" i="6"/>
  <c r="G38" i="6"/>
  <c r="J37" i="6"/>
  <c r="L36" i="6"/>
  <c r="P35" i="6"/>
  <c r="S34" i="6"/>
  <c r="J34" i="6"/>
  <c r="P33" i="6"/>
  <c r="H33" i="6"/>
  <c r="O32" i="6"/>
  <c r="G32" i="6"/>
  <c r="N31" i="6"/>
  <c r="M30" i="6"/>
  <c r="T29" i="6"/>
  <c r="L29" i="6"/>
  <c r="S28" i="6"/>
  <c r="K28" i="6"/>
  <c r="R27" i="6"/>
  <c r="J27" i="6"/>
  <c r="Q26" i="6"/>
  <c r="I26" i="6"/>
  <c r="P25" i="6"/>
  <c r="H25" i="6"/>
  <c r="O24" i="6"/>
  <c r="G24" i="6"/>
  <c r="N23" i="6"/>
  <c r="M22" i="6"/>
  <c r="T21" i="6"/>
  <c r="L21" i="6"/>
  <c r="S20" i="6"/>
  <c r="K20" i="6"/>
  <c r="R19" i="6"/>
  <c r="J19" i="6"/>
  <c r="Q18" i="6"/>
  <c r="I18" i="6"/>
  <c r="P17" i="6"/>
  <c r="H17" i="6"/>
  <c r="O16" i="6"/>
  <c r="G16" i="6"/>
  <c r="N15" i="6"/>
  <c r="M14" i="6"/>
  <c r="T13" i="6"/>
  <c r="L13" i="6"/>
  <c r="S12" i="6"/>
  <c r="K12" i="6"/>
  <c r="R11" i="6"/>
  <c r="J11" i="6"/>
  <c r="Q10" i="6"/>
  <c r="I10" i="6"/>
  <c r="P9" i="6"/>
  <c r="H9" i="6"/>
  <c r="O8" i="6"/>
  <c r="G8" i="6"/>
  <c r="N7" i="6"/>
  <c r="T13" i="5"/>
  <c r="T21" i="5"/>
  <c r="T29" i="5"/>
  <c r="T37" i="5"/>
  <c r="T45" i="5"/>
  <c r="T53" i="5"/>
  <c r="T61" i="5"/>
  <c r="T69" i="5"/>
  <c r="T77" i="5"/>
  <c r="T85" i="5"/>
  <c r="T93" i="5"/>
  <c r="T101" i="5"/>
  <c r="T109" i="5"/>
  <c r="T117" i="5"/>
  <c r="T125" i="5"/>
  <c r="T133" i="5"/>
  <c r="T141" i="5"/>
  <c r="T149" i="5"/>
  <c r="T157" i="5"/>
  <c r="T165" i="5"/>
  <c r="T173" i="5"/>
  <c r="T181" i="5"/>
  <c r="T189" i="5"/>
  <c r="T197" i="5"/>
  <c r="T205" i="5"/>
  <c r="G118" i="6"/>
  <c r="O90" i="6"/>
  <c r="M85" i="6"/>
  <c r="G73" i="6"/>
  <c r="K70" i="6"/>
  <c r="P67" i="6"/>
  <c r="M64" i="6"/>
  <c r="R61" i="6"/>
  <c r="M57" i="6"/>
  <c r="S54" i="6"/>
  <c r="Q53" i="6"/>
  <c r="I52" i="6"/>
  <c r="G51" i="6"/>
  <c r="R49" i="6"/>
  <c r="L48" i="6"/>
  <c r="H47" i="6"/>
  <c r="P44" i="6"/>
  <c r="L43" i="6"/>
  <c r="G42" i="6"/>
  <c r="Q40" i="6"/>
  <c r="P39" i="6"/>
  <c r="S38" i="6"/>
  <c r="I37" i="6"/>
  <c r="K36" i="6"/>
  <c r="O35" i="6"/>
  <c r="R34" i="6"/>
  <c r="I34" i="6"/>
  <c r="O33" i="6"/>
  <c r="G33" i="6"/>
  <c r="N32" i="6"/>
  <c r="M31" i="6"/>
  <c r="T30" i="6"/>
  <c r="L30" i="6"/>
  <c r="S29" i="6"/>
  <c r="K29" i="6"/>
  <c r="R28" i="6"/>
  <c r="J28" i="6"/>
  <c r="Q27" i="6"/>
  <c r="I27" i="6"/>
  <c r="P26" i="6"/>
  <c r="H26" i="6"/>
  <c r="O25" i="6"/>
  <c r="G25" i="6"/>
  <c r="N24" i="6"/>
  <c r="M23" i="6"/>
  <c r="T22" i="6"/>
  <c r="L22" i="6"/>
  <c r="S21" i="6"/>
  <c r="K21" i="6"/>
  <c r="R20" i="6"/>
  <c r="J20" i="6"/>
  <c r="Q19" i="6"/>
  <c r="I19" i="6"/>
  <c r="P18" i="6"/>
  <c r="H18" i="6"/>
  <c r="O17" i="6"/>
  <c r="G17" i="6"/>
  <c r="N16" i="6"/>
  <c r="M15" i="6"/>
  <c r="T14" i="6"/>
  <c r="L14" i="6"/>
  <c r="S13" i="6"/>
  <c r="K13" i="6"/>
  <c r="R12" i="6"/>
  <c r="J12" i="6"/>
  <c r="Q11" i="6"/>
  <c r="I11" i="6"/>
  <c r="P10" i="6"/>
  <c r="H10" i="6"/>
  <c r="O9" i="6"/>
  <c r="G9" i="6"/>
  <c r="N8" i="6"/>
  <c r="M7" i="6"/>
  <c r="L111" i="6"/>
  <c r="K105" i="6"/>
  <c r="M99" i="6"/>
  <c r="N94" i="6"/>
  <c r="J80" i="6"/>
  <c r="L76" i="6"/>
  <c r="H67" i="6"/>
  <c r="J61" i="6"/>
  <c r="O58" i="6"/>
  <c r="J57" i="6"/>
  <c r="T55" i="6"/>
  <c r="R54" i="6"/>
  <c r="N53" i="6"/>
  <c r="H52" i="6"/>
  <c r="N49" i="6"/>
  <c r="I48" i="6"/>
  <c r="R45" i="6"/>
  <c r="M44" i="6"/>
  <c r="H43" i="6"/>
  <c r="M40" i="6"/>
  <c r="O39" i="6"/>
  <c r="R38" i="6"/>
  <c r="T37" i="6"/>
  <c r="I36" i="6"/>
  <c r="L35" i="6"/>
  <c r="Q34" i="6"/>
  <c r="H34" i="6"/>
  <c r="N33" i="6"/>
  <c r="M32" i="6"/>
  <c r="T31" i="6"/>
  <c r="L31" i="6"/>
  <c r="S30" i="6"/>
  <c r="K30" i="6"/>
  <c r="R29" i="6"/>
  <c r="J29" i="6"/>
  <c r="Q28" i="6"/>
  <c r="I28" i="6"/>
  <c r="P27" i="6"/>
  <c r="H27" i="6"/>
  <c r="O26" i="6"/>
  <c r="G26" i="6"/>
  <c r="N25" i="6"/>
  <c r="M24" i="6"/>
  <c r="T23" i="6"/>
  <c r="L23" i="6"/>
  <c r="S22" i="6"/>
  <c r="K22" i="6"/>
  <c r="R21" i="6"/>
  <c r="J21" i="6"/>
  <c r="Q20" i="6"/>
  <c r="I20" i="6"/>
  <c r="P19" i="6"/>
  <c r="H19" i="6"/>
  <c r="O18" i="6"/>
  <c r="G18" i="6"/>
  <c r="N17" i="6"/>
  <c r="M16" i="6"/>
  <c r="T15" i="6"/>
  <c r="L15" i="6"/>
  <c r="S14" i="6"/>
  <c r="K14" i="6"/>
  <c r="R13" i="6"/>
  <c r="J13" i="6"/>
  <c r="Q12" i="6"/>
  <c r="I12" i="6"/>
  <c r="P11" i="6"/>
  <c r="H11" i="6"/>
  <c r="O10" i="6"/>
  <c r="G10" i="6"/>
  <c r="N9" i="6"/>
  <c r="M8" i="6"/>
  <c r="T7" i="6"/>
  <c r="L7" i="6"/>
  <c r="K89" i="6"/>
  <c r="I84" i="6"/>
  <c r="M72" i="6"/>
  <c r="R69" i="6"/>
  <c r="T63" i="6"/>
  <c r="U63" i="6" s="1"/>
  <c r="N58" i="6"/>
  <c r="S55" i="6"/>
  <c r="O54" i="6"/>
  <c r="J53" i="6"/>
  <c r="S50" i="6"/>
  <c r="M49" i="6"/>
  <c r="S46" i="6"/>
  <c r="Q45" i="6"/>
  <c r="I44" i="6"/>
  <c r="G43" i="6"/>
  <c r="R41" i="6"/>
  <c r="L40" i="6"/>
  <c r="N39" i="6"/>
  <c r="O38" i="6"/>
  <c r="R37" i="6"/>
  <c r="T36" i="6"/>
  <c r="H36" i="6"/>
  <c r="K35" i="6"/>
  <c r="P34" i="6"/>
  <c r="G34" i="6"/>
  <c r="M33" i="6"/>
  <c r="T32" i="6"/>
  <c r="L32" i="6"/>
  <c r="S31" i="6"/>
  <c r="U31" i="6" s="1"/>
  <c r="K31" i="6"/>
  <c r="R30" i="6"/>
  <c r="J30" i="6"/>
  <c r="Q29" i="6"/>
  <c r="I29" i="6"/>
  <c r="P28" i="6"/>
  <c r="H28" i="6"/>
  <c r="O27" i="6"/>
  <c r="G27" i="6"/>
  <c r="N26" i="6"/>
  <c r="M25" i="6"/>
  <c r="T24" i="6"/>
  <c r="L24" i="6"/>
  <c r="S23" i="6"/>
  <c r="K23" i="6"/>
  <c r="R22" i="6"/>
  <c r="J22" i="6"/>
  <c r="Q21" i="6"/>
  <c r="I21" i="6"/>
  <c r="P20" i="6"/>
  <c r="H20" i="6"/>
  <c r="O19" i="6"/>
  <c r="G19" i="6"/>
  <c r="N18" i="6"/>
  <c r="M17" i="6"/>
  <c r="T16" i="6"/>
  <c r="L16" i="6"/>
  <c r="S15" i="6"/>
  <c r="K15" i="6"/>
  <c r="R14" i="6"/>
  <c r="J14" i="6"/>
  <c r="Q13" i="6"/>
  <c r="I13" i="6"/>
  <c r="P12" i="6"/>
  <c r="H12" i="6"/>
  <c r="O11" i="6"/>
  <c r="G11" i="6"/>
  <c r="N10" i="6"/>
  <c r="M9" i="6"/>
  <c r="T8" i="6"/>
  <c r="L8" i="6"/>
  <c r="S7" i="6"/>
  <c r="K7" i="6"/>
  <c r="T8" i="5"/>
  <c r="T16" i="5"/>
  <c r="T24" i="5"/>
  <c r="T32" i="5"/>
  <c r="T40" i="5"/>
  <c r="T48" i="5"/>
  <c r="T56" i="5"/>
  <c r="T64" i="5"/>
  <c r="T72" i="5"/>
  <c r="T80" i="5"/>
  <c r="T88" i="5"/>
  <c r="T96" i="5"/>
  <c r="T104" i="5"/>
  <c r="T112" i="5"/>
  <c r="T120" i="5"/>
  <c r="T128" i="5"/>
  <c r="T136" i="5"/>
  <c r="T144" i="5"/>
  <c r="T152" i="5"/>
  <c r="T160" i="5"/>
  <c r="T168" i="5"/>
  <c r="T176" i="5"/>
  <c r="T184" i="5"/>
  <c r="T192" i="5"/>
  <c r="T200" i="5"/>
  <c r="T208" i="5"/>
  <c r="G93" i="6"/>
  <c r="J79" i="6"/>
  <c r="M75" i="6"/>
  <c r="J69" i="6"/>
  <c r="O66" i="6"/>
  <c r="L63" i="6"/>
  <c r="Q60" i="6"/>
  <c r="K58" i="6"/>
  <c r="T56" i="6"/>
  <c r="P55" i="6"/>
  <c r="K54" i="6"/>
  <c r="I53" i="6"/>
  <c r="T51" i="6"/>
  <c r="O50" i="6"/>
  <c r="J49" i="6"/>
  <c r="T47" i="6"/>
  <c r="R46" i="6"/>
  <c r="N45" i="6"/>
  <c r="H44" i="6"/>
  <c r="N41" i="6"/>
  <c r="I40" i="6"/>
  <c r="L39" i="6"/>
  <c r="N38" i="6"/>
  <c r="Q37" i="6"/>
  <c r="S36" i="6"/>
  <c r="J35" i="6"/>
  <c r="O34" i="6"/>
  <c r="L33" i="6"/>
  <c r="S32" i="6"/>
  <c r="K32" i="6"/>
  <c r="R31" i="6"/>
  <c r="J31" i="6"/>
  <c r="Q30" i="6"/>
  <c r="I30" i="6"/>
  <c r="P29" i="6"/>
  <c r="H29" i="6"/>
  <c r="O28" i="6"/>
  <c r="G28" i="6"/>
  <c r="N27" i="6"/>
  <c r="M26" i="6"/>
  <c r="T25" i="6"/>
  <c r="L25" i="6"/>
  <c r="S24" i="6"/>
  <c r="K24" i="6"/>
  <c r="R23" i="6"/>
  <c r="J23" i="6"/>
  <c r="Q22" i="6"/>
  <c r="I22" i="6"/>
  <c r="P21" i="6"/>
  <c r="H21" i="6"/>
  <c r="O20" i="6"/>
  <c r="G20" i="6"/>
  <c r="N19" i="6"/>
  <c r="M18" i="6"/>
  <c r="T17" i="6"/>
  <c r="L17" i="6"/>
  <c r="S16" i="6"/>
  <c r="K16" i="6"/>
  <c r="R15" i="6"/>
  <c r="J15" i="6"/>
  <c r="Q14" i="6"/>
  <c r="I14" i="6"/>
  <c r="P13" i="6"/>
  <c r="H13" i="6"/>
  <c r="O12" i="6"/>
  <c r="G12" i="6"/>
  <c r="N11" i="6"/>
  <c r="M10" i="6"/>
  <c r="T9" i="6"/>
  <c r="L9" i="6"/>
  <c r="S8" i="6"/>
  <c r="K8" i="6"/>
  <c r="R7" i="6"/>
  <c r="J7" i="6"/>
  <c r="T9" i="5"/>
  <c r="T17" i="5"/>
  <c r="T25" i="5"/>
  <c r="T33" i="5"/>
  <c r="T41" i="5"/>
  <c r="T49" i="5"/>
  <c r="T57" i="5"/>
  <c r="T65" i="5"/>
  <c r="T73" i="5"/>
  <c r="T81" i="5"/>
  <c r="T89" i="5"/>
  <c r="T97" i="5"/>
  <c r="T105" i="5"/>
  <c r="T113" i="5"/>
  <c r="T121" i="5"/>
  <c r="T129" i="5"/>
  <c r="T137" i="5"/>
  <c r="T145" i="5"/>
  <c r="T153" i="5"/>
  <c r="T161" i="5"/>
  <c r="T169" i="5"/>
  <c r="T177" i="5"/>
  <c r="T185" i="5"/>
  <c r="T193" i="5"/>
  <c r="T201" i="5"/>
  <c r="T209" i="5"/>
  <c r="T217" i="5"/>
  <c r="T225" i="5"/>
  <c r="T233" i="5"/>
  <c r="T241" i="5"/>
  <c r="T249" i="5"/>
  <c r="T257" i="5"/>
  <c r="T265" i="5"/>
  <c r="T273" i="5"/>
  <c r="T281" i="5"/>
  <c r="T289" i="5"/>
  <c r="T297" i="5"/>
  <c r="T305" i="5"/>
  <c r="T313" i="5"/>
  <c r="T321" i="5"/>
  <c r="T329" i="5"/>
  <c r="T337" i="5"/>
  <c r="S9" i="5"/>
  <c r="S17" i="5"/>
  <c r="S25" i="5"/>
  <c r="S33" i="5"/>
  <c r="S41" i="5"/>
  <c r="S49" i="5"/>
  <c r="S57" i="5"/>
  <c r="S65" i="5"/>
  <c r="S73" i="5"/>
  <c r="S81" i="5"/>
  <c r="S89" i="5"/>
  <c r="S97" i="5"/>
  <c r="S105" i="5"/>
  <c r="S113" i="5"/>
  <c r="S121" i="5"/>
  <c r="S129" i="5"/>
  <c r="S137" i="5"/>
  <c r="S145" i="5"/>
  <c r="S153" i="5"/>
  <c r="S161" i="5"/>
  <c r="S169" i="5"/>
  <c r="S177" i="5"/>
  <c r="S185" i="5"/>
  <c r="S193" i="5"/>
  <c r="S201" i="5"/>
  <c r="S209" i="5"/>
  <c r="S217" i="5"/>
  <c r="S225" i="5"/>
  <c r="S233" i="5"/>
  <c r="S241" i="5"/>
  <c r="S249" i="5"/>
  <c r="S257" i="5"/>
  <c r="S265" i="5"/>
  <c r="S273" i="5"/>
  <c r="S281" i="5"/>
  <c r="S289" i="5"/>
  <c r="S297" i="5"/>
  <c r="S305" i="5"/>
  <c r="S313" i="5"/>
  <c r="S321" i="5"/>
  <c r="S329" i="5"/>
  <c r="S97" i="6"/>
  <c r="U97" i="6" s="1"/>
  <c r="T71" i="6"/>
  <c r="G66" i="6"/>
  <c r="I60" i="6"/>
  <c r="G58" i="6"/>
  <c r="Q56" i="6"/>
  <c r="L55" i="6"/>
  <c r="J54" i="6"/>
  <c r="P51" i="6"/>
  <c r="N50" i="6"/>
  <c r="S47" i="6"/>
  <c r="O46" i="6"/>
  <c r="J45" i="6"/>
  <c r="S42" i="6"/>
  <c r="U42" i="6" s="1"/>
  <c r="M41" i="6"/>
  <c r="H40" i="6"/>
  <c r="K39" i="6"/>
  <c r="M38" i="6"/>
  <c r="N37" i="6"/>
  <c r="Q36" i="6"/>
  <c r="T35" i="6"/>
  <c r="H35" i="6"/>
  <c r="N34" i="6"/>
  <c r="T33" i="6"/>
  <c r="U33" i="6" s="1"/>
  <c r="K33" i="6"/>
  <c r="R32" i="6"/>
  <c r="J32" i="6"/>
  <c r="Q31" i="6"/>
  <c r="I31" i="6"/>
  <c r="P30" i="6"/>
  <c r="H30" i="6"/>
  <c r="O29" i="6"/>
  <c r="G29" i="6"/>
  <c r="N28" i="6"/>
  <c r="M27" i="6"/>
  <c r="T26" i="6"/>
  <c r="L26" i="6"/>
  <c r="S25" i="6"/>
  <c r="K25" i="6"/>
  <c r="R24" i="6"/>
  <c r="J24" i="6"/>
  <c r="Q23" i="6"/>
  <c r="I23" i="6"/>
  <c r="P22" i="6"/>
  <c r="H22" i="6"/>
  <c r="O21" i="6"/>
  <c r="G21" i="6"/>
  <c r="N20" i="6"/>
  <c r="M19" i="6"/>
  <c r="T18" i="6"/>
  <c r="L18" i="6"/>
  <c r="S17" i="6"/>
  <c r="K17" i="6"/>
  <c r="R16" i="6"/>
  <c r="J16" i="6"/>
  <c r="Q15" i="6"/>
  <c r="I15" i="6"/>
  <c r="P14" i="6"/>
  <c r="H14" i="6"/>
  <c r="O13" i="6"/>
  <c r="G13" i="6"/>
  <c r="N12" i="6"/>
  <c r="M11" i="6"/>
  <c r="T10" i="6"/>
  <c r="L10" i="6"/>
  <c r="S9" i="6"/>
  <c r="K9" i="6"/>
  <c r="R8" i="6"/>
  <c r="J8" i="6"/>
  <c r="Q7" i="6"/>
  <c r="I7" i="6"/>
  <c r="T10" i="5"/>
  <c r="T18" i="5"/>
  <c r="T26" i="5"/>
  <c r="T34" i="5"/>
  <c r="T42" i="5"/>
  <c r="T50" i="5"/>
  <c r="T58" i="5"/>
  <c r="T66" i="5"/>
  <c r="T74" i="5"/>
  <c r="T82" i="5"/>
  <c r="T90" i="5"/>
  <c r="T98" i="5"/>
  <c r="T106" i="5"/>
  <c r="T114" i="5"/>
  <c r="T122" i="5"/>
  <c r="T130" i="5"/>
  <c r="T138" i="5"/>
  <c r="T146" i="5"/>
  <c r="T154" i="5"/>
  <c r="T162" i="5"/>
  <c r="T170" i="5"/>
  <c r="T178" i="5"/>
  <c r="T186" i="5"/>
  <c r="T194" i="5"/>
  <c r="T202" i="5"/>
  <c r="T210" i="5"/>
  <c r="T218" i="5"/>
  <c r="T226" i="5"/>
  <c r="T234" i="5"/>
  <c r="T242" i="5"/>
  <c r="T250" i="5"/>
  <c r="T258" i="5"/>
  <c r="T266" i="5"/>
  <c r="T274" i="5"/>
  <c r="T282" i="5"/>
  <c r="T290" i="5"/>
  <c r="T298" i="5"/>
  <c r="T306" i="5"/>
  <c r="T314" i="5"/>
  <c r="T322" i="5"/>
  <c r="T330" i="5"/>
  <c r="T338" i="5"/>
  <c r="S10" i="5"/>
  <c r="S18" i="5"/>
  <c r="S26" i="5"/>
  <c r="S34" i="5"/>
  <c r="S42" i="5"/>
  <c r="S50" i="5"/>
  <c r="S58" i="5"/>
  <c r="S66" i="5"/>
  <c r="S74" i="5"/>
  <c r="S82" i="5"/>
  <c r="S90" i="5"/>
  <c r="S98" i="5"/>
  <c r="S106" i="5"/>
  <c r="S114" i="5"/>
  <c r="S122" i="5"/>
  <c r="S130" i="5"/>
  <c r="S138" i="5"/>
  <c r="S146" i="5"/>
  <c r="S154" i="5"/>
  <c r="S162" i="5"/>
  <c r="S170" i="5"/>
  <c r="S178" i="5"/>
  <c r="S186" i="5"/>
  <c r="S194" i="5"/>
  <c r="S202" i="5"/>
  <c r="S210" i="5"/>
  <c r="S218" i="5"/>
  <c r="S226" i="5"/>
  <c r="S234" i="5"/>
  <c r="S242" i="5"/>
  <c r="S250" i="5"/>
  <c r="S258" i="5"/>
  <c r="S266" i="5"/>
  <c r="S274" i="5"/>
  <c r="S282" i="5"/>
  <c r="S290" i="5"/>
  <c r="S298" i="5"/>
  <c r="S306" i="5"/>
  <c r="S314" i="5"/>
  <c r="S322" i="5"/>
  <c r="S330" i="5"/>
  <c r="S114" i="6"/>
  <c r="U114" i="6" s="1"/>
  <c r="H108" i="6"/>
  <c r="T82" i="6"/>
  <c r="K78" i="6"/>
  <c r="O74" i="6"/>
  <c r="L71" i="6"/>
  <c r="Q68" i="6"/>
  <c r="S62" i="6"/>
  <c r="M56" i="6"/>
  <c r="K55" i="6"/>
  <c r="G54" i="6"/>
  <c r="Q52" i="6"/>
  <c r="O51" i="6"/>
  <c r="K50" i="6"/>
  <c r="T48" i="6"/>
  <c r="P47" i="6"/>
  <c r="K46" i="6"/>
  <c r="I45" i="6"/>
  <c r="T43" i="6"/>
  <c r="O42" i="6"/>
  <c r="J41" i="6"/>
  <c r="H39" i="6"/>
  <c r="K38" i="6"/>
  <c r="M37" i="6"/>
  <c r="P36" i="6"/>
  <c r="S35" i="6"/>
  <c r="G35" i="6"/>
  <c r="M34" i="6"/>
  <c r="R33" i="6"/>
  <c r="J33" i="6"/>
  <c r="Q32" i="6"/>
  <c r="I32" i="6"/>
  <c r="P31" i="6"/>
  <c r="H31" i="6"/>
  <c r="O30" i="6"/>
  <c r="G30" i="6"/>
  <c r="N29" i="6"/>
  <c r="M28" i="6"/>
  <c r="T27" i="6"/>
  <c r="L27" i="6"/>
  <c r="S26" i="6"/>
  <c r="K26" i="6"/>
  <c r="R25" i="6"/>
  <c r="J25" i="6"/>
  <c r="Q24" i="6"/>
  <c r="I24" i="6"/>
  <c r="P23" i="6"/>
  <c r="H23" i="6"/>
  <c r="O22" i="6"/>
  <c r="G22" i="6"/>
  <c r="N21" i="6"/>
  <c r="M20" i="6"/>
  <c r="T19" i="6"/>
  <c r="L19" i="6"/>
  <c r="S18" i="6"/>
  <c r="K18" i="6"/>
  <c r="R17" i="6"/>
  <c r="J17" i="6"/>
  <c r="Q16" i="6"/>
  <c r="I16" i="6"/>
  <c r="P15" i="6"/>
  <c r="H15" i="6"/>
  <c r="O14" i="6"/>
  <c r="G14" i="6"/>
  <c r="N13" i="6"/>
  <c r="M12" i="6"/>
  <c r="T11" i="6"/>
  <c r="L11" i="6"/>
  <c r="S10" i="6"/>
  <c r="K10" i="6"/>
  <c r="R9" i="6"/>
  <c r="J9" i="6"/>
  <c r="Q8" i="6"/>
  <c r="I8" i="6"/>
  <c r="P7" i="6"/>
  <c r="H7" i="6"/>
  <c r="T11" i="5"/>
  <c r="T19" i="5"/>
  <c r="T27" i="5"/>
  <c r="T35" i="5"/>
  <c r="T43" i="5"/>
  <c r="T51" i="5"/>
  <c r="T59" i="5"/>
  <c r="T67" i="5"/>
  <c r="T75" i="5"/>
  <c r="T83" i="5"/>
  <c r="T91" i="5"/>
  <c r="T99" i="5"/>
  <c r="T107" i="5"/>
  <c r="T115" i="5"/>
  <c r="T123" i="5"/>
  <c r="T131" i="5"/>
  <c r="T139" i="5"/>
  <c r="T147" i="5"/>
  <c r="T155" i="5"/>
  <c r="T163" i="5"/>
  <c r="T171" i="5"/>
  <c r="T179" i="5"/>
  <c r="T187" i="5"/>
  <c r="T195" i="5"/>
  <c r="T203" i="5"/>
  <c r="T211" i="5"/>
  <c r="T219" i="5"/>
  <c r="T227" i="5"/>
  <c r="T235" i="5"/>
  <c r="T243" i="5"/>
  <c r="T251" i="5"/>
  <c r="T259" i="5"/>
  <c r="T267" i="5"/>
  <c r="T275" i="5"/>
  <c r="T283" i="5"/>
  <c r="T291" i="5"/>
  <c r="T299" i="5"/>
  <c r="T307" i="5"/>
  <c r="T315" i="5"/>
  <c r="T323" i="5"/>
  <c r="T331" i="5"/>
  <c r="S11" i="5"/>
  <c r="S19" i="5"/>
  <c r="S27" i="5"/>
  <c r="S35" i="5"/>
  <c r="S43" i="5"/>
  <c r="S51" i="5"/>
  <c r="S59" i="5"/>
  <c r="S67" i="5"/>
  <c r="S75" i="5"/>
  <c r="S83" i="5"/>
  <c r="S91" i="5"/>
  <c r="S99" i="5"/>
  <c r="S107" i="5"/>
  <c r="S115" i="5"/>
  <c r="S123" i="5"/>
  <c r="S131" i="5"/>
  <c r="S139" i="5"/>
  <c r="S147" i="5"/>
  <c r="S155" i="5"/>
  <c r="S163" i="5"/>
  <c r="S171" i="5"/>
  <c r="S179" i="5"/>
  <c r="S187" i="5"/>
  <c r="S195" i="5"/>
  <c r="S203" i="5"/>
  <c r="S211" i="5"/>
  <c r="S219" i="5"/>
  <c r="S227" i="5"/>
  <c r="S235" i="5"/>
  <c r="S243" i="5"/>
  <c r="S251" i="5"/>
  <c r="S259" i="5"/>
  <c r="S267" i="5"/>
  <c r="S275" i="5"/>
  <c r="S283" i="5"/>
  <c r="S291" i="5"/>
  <c r="S299" i="5"/>
  <c r="S307" i="5"/>
  <c r="S315" i="5"/>
  <c r="S323" i="5"/>
  <c r="S331" i="5"/>
  <c r="R11" i="5"/>
  <c r="R19" i="5"/>
  <c r="R27" i="5"/>
  <c r="R35" i="5"/>
  <c r="R43" i="5"/>
  <c r="R51" i="5"/>
  <c r="R59" i="5"/>
  <c r="R67" i="5"/>
  <c r="R75" i="5"/>
  <c r="R83" i="5"/>
  <c r="H199" i="6"/>
  <c r="J101" i="6"/>
  <c r="S91" i="6"/>
  <c r="U91" i="6" s="1"/>
  <c r="S86" i="6"/>
  <c r="U86" i="6" s="1"/>
  <c r="I68" i="6"/>
  <c r="N65" i="6"/>
  <c r="K62" i="6"/>
  <c r="P59" i="6"/>
  <c r="R57" i="6"/>
  <c r="L56" i="6"/>
  <c r="H55" i="6"/>
  <c r="P52" i="6"/>
  <c r="L51" i="6"/>
  <c r="G50" i="6"/>
  <c r="Q48" i="6"/>
  <c r="L47" i="6"/>
  <c r="J46" i="6"/>
  <c r="P43" i="6"/>
  <c r="N42" i="6"/>
  <c r="T39" i="6"/>
  <c r="U39" i="6" s="1"/>
  <c r="G39" i="6"/>
  <c r="J38" i="6"/>
  <c r="L37" i="6"/>
  <c r="M36" i="6"/>
  <c r="R35" i="6"/>
  <c r="K34" i="6"/>
  <c r="Q33" i="6"/>
  <c r="I33" i="6"/>
  <c r="P32" i="6"/>
  <c r="H32" i="6"/>
  <c r="O31" i="6"/>
  <c r="G31" i="6"/>
  <c r="N30" i="6"/>
  <c r="M29" i="6"/>
  <c r="T28" i="6"/>
  <c r="L28" i="6"/>
  <c r="S27" i="6"/>
  <c r="K27" i="6"/>
  <c r="R26" i="6"/>
  <c r="J26" i="6"/>
  <c r="Q25" i="6"/>
  <c r="I25" i="6"/>
  <c r="P24" i="6"/>
  <c r="H24" i="6"/>
  <c r="O23" i="6"/>
  <c r="G23" i="6"/>
  <c r="N22" i="6"/>
  <c r="M21" i="6"/>
  <c r="T20" i="6"/>
  <c r="L20" i="6"/>
  <c r="S19" i="6"/>
  <c r="K19" i="6"/>
  <c r="R18" i="6"/>
  <c r="J18" i="6"/>
  <c r="Q17" i="6"/>
  <c r="I17" i="6"/>
  <c r="P16" i="6"/>
  <c r="H16" i="6"/>
  <c r="O15" i="6"/>
  <c r="G15" i="6"/>
  <c r="N14" i="6"/>
  <c r="M13" i="6"/>
  <c r="T12" i="6"/>
  <c r="L12" i="6"/>
  <c r="S11" i="6"/>
  <c r="K11" i="6"/>
  <c r="R10" i="6"/>
  <c r="J10" i="6"/>
  <c r="Q9" i="6"/>
  <c r="I9" i="6"/>
  <c r="P8" i="6"/>
  <c r="H8" i="6"/>
  <c r="O7" i="6"/>
  <c r="G7" i="6"/>
  <c r="T12" i="5"/>
  <c r="T20" i="5"/>
  <c r="T28" i="5"/>
  <c r="T36" i="5"/>
  <c r="T44" i="5"/>
  <c r="T52" i="5"/>
  <c r="T38" i="5"/>
  <c r="T63" i="5"/>
  <c r="T86" i="5"/>
  <c r="T108" i="5"/>
  <c r="T127" i="5"/>
  <c r="T150" i="5"/>
  <c r="T172" i="5"/>
  <c r="T191" i="5"/>
  <c r="T213" i="5"/>
  <c r="T224" i="5"/>
  <c r="T238" i="5"/>
  <c r="T252" i="5"/>
  <c r="T263" i="5"/>
  <c r="T277" i="5"/>
  <c r="T288" i="5"/>
  <c r="T302" i="5"/>
  <c r="T316" i="5"/>
  <c r="T327" i="5"/>
  <c r="S16" i="5"/>
  <c r="U16" i="5" s="1"/>
  <c r="S30" i="5"/>
  <c r="S44" i="5"/>
  <c r="S55" i="5"/>
  <c r="S69" i="5"/>
  <c r="U69" i="5" s="1"/>
  <c r="S80" i="5"/>
  <c r="U80" i="5" s="1"/>
  <c r="S94" i="5"/>
  <c r="S108" i="5"/>
  <c r="S119" i="5"/>
  <c r="S133" i="5"/>
  <c r="U133" i="5" s="1"/>
  <c r="S144" i="5"/>
  <c r="U144" i="5" s="1"/>
  <c r="S158" i="5"/>
  <c r="S172" i="5"/>
  <c r="S183" i="5"/>
  <c r="S197" i="5"/>
  <c r="S208" i="5"/>
  <c r="U208" i="5" s="1"/>
  <c r="S222" i="5"/>
  <c r="S236" i="5"/>
  <c r="S247" i="5"/>
  <c r="S261" i="5"/>
  <c r="S272" i="5"/>
  <c r="S286" i="5"/>
  <c r="S300" i="5"/>
  <c r="S311" i="5"/>
  <c r="S325" i="5"/>
  <c r="S336" i="5"/>
  <c r="R9" i="5"/>
  <c r="R18" i="5"/>
  <c r="R28" i="5"/>
  <c r="R37" i="5"/>
  <c r="R46" i="5"/>
  <c r="R55" i="5"/>
  <c r="R64" i="5"/>
  <c r="R73" i="5"/>
  <c r="R82" i="5"/>
  <c r="R91" i="5"/>
  <c r="R99" i="5"/>
  <c r="R107" i="5"/>
  <c r="R115" i="5"/>
  <c r="R123" i="5"/>
  <c r="R131" i="5"/>
  <c r="R139" i="5"/>
  <c r="R147" i="5"/>
  <c r="R155" i="5"/>
  <c r="R163" i="5"/>
  <c r="R171" i="5"/>
  <c r="R179" i="5"/>
  <c r="R187" i="5"/>
  <c r="R195" i="5"/>
  <c r="R203" i="5"/>
  <c r="R211" i="5"/>
  <c r="R219" i="5"/>
  <c r="R227" i="5"/>
  <c r="R235" i="5"/>
  <c r="R243" i="5"/>
  <c r="R251" i="5"/>
  <c r="R259" i="5"/>
  <c r="R267" i="5"/>
  <c r="R275" i="5"/>
  <c r="R283" i="5"/>
  <c r="R291" i="5"/>
  <c r="R299" i="5"/>
  <c r="R307" i="5"/>
  <c r="R315" i="5"/>
  <c r="R323" i="5"/>
  <c r="R331" i="5"/>
  <c r="Q11" i="5"/>
  <c r="Q19" i="5"/>
  <c r="Q27" i="5"/>
  <c r="Q35" i="5"/>
  <c r="Q43" i="5"/>
  <c r="Q51" i="5"/>
  <c r="Q59" i="5"/>
  <c r="Q67" i="5"/>
  <c r="Q75" i="5"/>
  <c r="T39" i="5"/>
  <c r="T68" i="5"/>
  <c r="T87" i="5"/>
  <c r="T110" i="5"/>
  <c r="T132" i="5"/>
  <c r="T151" i="5"/>
  <c r="T174" i="5"/>
  <c r="T196" i="5"/>
  <c r="T214" i="5"/>
  <c r="T228" i="5"/>
  <c r="T239" i="5"/>
  <c r="T253" i="5"/>
  <c r="T264" i="5"/>
  <c r="T278" i="5"/>
  <c r="T292" i="5"/>
  <c r="T303" i="5"/>
  <c r="T317" i="5"/>
  <c r="T328" i="5"/>
  <c r="S20" i="5"/>
  <c r="S31" i="5"/>
  <c r="S45" i="5"/>
  <c r="U45" i="5" s="1"/>
  <c r="S56" i="5"/>
  <c r="U56" i="5" s="1"/>
  <c r="S70" i="5"/>
  <c r="S84" i="5"/>
  <c r="S95" i="5"/>
  <c r="S109" i="5"/>
  <c r="U109" i="5" s="1"/>
  <c r="S120" i="5"/>
  <c r="S134" i="5"/>
  <c r="S148" i="5"/>
  <c r="S159" i="5"/>
  <c r="S173" i="5"/>
  <c r="U173" i="5" s="1"/>
  <c r="S184" i="5"/>
  <c r="U184" i="5" s="1"/>
  <c r="S198" i="5"/>
  <c r="S212" i="5"/>
  <c r="S223" i="5"/>
  <c r="S237" i="5"/>
  <c r="S248" i="5"/>
  <c r="S262" i="5"/>
  <c r="S276" i="5"/>
  <c r="S287" i="5"/>
  <c r="S301" i="5"/>
  <c r="S312" i="5"/>
  <c r="S326" i="5"/>
  <c r="S337" i="5"/>
  <c r="R10" i="5"/>
  <c r="R20" i="5"/>
  <c r="R29" i="5"/>
  <c r="R38" i="5"/>
  <c r="R47" i="5"/>
  <c r="R56" i="5"/>
  <c r="R65" i="5"/>
  <c r="R74" i="5"/>
  <c r="R84" i="5"/>
  <c r="R92" i="5"/>
  <c r="R100" i="5"/>
  <c r="R108" i="5"/>
  <c r="R116" i="5"/>
  <c r="R124" i="5"/>
  <c r="R132" i="5"/>
  <c r="R140" i="5"/>
  <c r="R148" i="5"/>
  <c r="R156" i="5"/>
  <c r="R164" i="5"/>
  <c r="R172" i="5"/>
  <c r="R180" i="5"/>
  <c r="R188" i="5"/>
  <c r="R196" i="5"/>
  <c r="R204" i="5"/>
  <c r="R212" i="5"/>
  <c r="R220" i="5"/>
  <c r="R228" i="5"/>
  <c r="R236" i="5"/>
  <c r="R244" i="5"/>
  <c r="R252" i="5"/>
  <c r="R260" i="5"/>
  <c r="R268" i="5"/>
  <c r="R276" i="5"/>
  <c r="R284" i="5"/>
  <c r="R292" i="5"/>
  <c r="R300" i="5"/>
  <c r="R308" i="5"/>
  <c r="R316" i="5"/>
  <c r="R324" i="5"/>
  <c r="R332" i="5"/>
  <c r="Q12" i="5"/>
  <c r="Q20" i="5"/>
  <c r="Q28" i="5"/>
  <c r="Q36" i="5"/>
  <c r="Q44" i="5"/>
  <c r="Q52" i="5"/>
  <c r="Q60" i="5"/>
  <c r="Q68" i="5"/>
  <c r="Q76" i="5"/>
  <c r="Q84" i="5"/>
  <c r="Q92" i="5"/>
  <c r="Q100" i="5"/>
  <c r="Q108" i="5"/>
  <c r="Q116" i="5"/>
  <c r="Q124" i="5"/>
  <c r="Q132" i="5"/>
  <c r="Q140" i="5"/>
  <c r="Q148" i="5"/>
  <c r="Q156" i="5"/>
  <c r="Q164" i="5"/>
  <c r="Q172" i="5"/>
  <c r="Q180" i="5"/>
  <c r="Q188" i="5"/>
  <c r="Q196" i="5"/>
  <c r="Q204" i="5"/>
  <c r="Q212" i="5"/>
  <c r="Q220" i="5"/>
  <c r="Q228" i="5"/>
  <c r="Q236" i="5"/>
  <c r="Q244" i="5"/>
  <c r="Q252" i="5"/>
  <c r="Q260" i="5"/>
  <c r="Q268" i="5"/>
  <c r="Q276" i="5"/>
  <c r="Q284" i="5"/>
  <c r="Q292" i="5"/>
  <c r="Q300" i="5"/>
  <c r="Q308" i="5"/>
  <c r="Q316" i="5"/>
  <c r="Q324" i="5"/>
  <c r="Q332" i="5"/>
  <c r="P12" i="5"/>
  <c r="P20" i="5"/>
  <c r="P28" i="5"/>
  <c r="P36" i="5"/>
  <c r="P44" i="5"/>
  <c r="P52" i="5"/>
  <c r="P60" i="5"/>
  <c r="P68" i="5"/>
  <c r="P76" i="5"/>
  <c r="P84" i="5"/>
  <c r="P92" i="5"/>
  <c r="P100" i="5"/>
  <c r="P108" i="5"/>
  <c r="P116" i="5"/>
  <c r="P124" i="5"/>
  <c r="P132" i="5"/>
  <c r="P140" i="5"/>
  <c r="P148" i="5"/>
  <c r="P156" i="5"/>
  <c r="P164" i="5"/>
  <c r="P172" i="5"/>
  <c r="P180" i="5"/>
  <c r="P188" i="5"/>
  <c r="P196" i="5"/>
  <c r="P204" i="5"/>
  <c r="P212" i="5"/>
  <c r="P220" i="5"/>
  <c r="P228" i="5"/>
  <c r="P236" i="5"/>
  <c r="P244" i="5"/>
  <c r="P252" i="5"/>
  <c r="P260" i="5"/>
  <c r="P268" i="5"/>
  <c r="P276" i="5"/>
  <c r="P284" i="5"/>
  <c r="P292" i="5"/>
  <c r="P300" i="5"/>
  <c r="P308" i="5"/>
  <c r="P316" i="5"/>
  <c r="P324" i="5"/>
  <c r="P332" i="5"/>
  <c r="T14" i="5"/>
  <c r="T46" i="5"/>
  <c r="T70" i="5"/>
  <c r="T92" i="5"/>
  <c r="T111" i="5"/>
  <c r="T134" i="5"/>
  <c r="T156" i="5"/>
  <c r="T175" i="5"/>
  <c r="T198" i="5"/>
  <c r="T215" i="5"/>
  <c r="T229" i="5"/>
  <c r="T240" i="5"/>
  <c r="T254" i="5"/>
  <c r="T268" i="5"/>
  <c r="T279" i="5"/>
  <c r="T293" i="5"/>
  <c r="T304" i="5"/>
  <c r="T318" i="5"/>
  <c r="T332" i="5"/>
  <c r="T7" i="5"/>
  <c r="S21" i="5"/>
  <c r="U21" i="5" s="1"/>
  <c r="S32" i="5"/>
  <c r="S46" i="5"/>
  <c r="S60" i="5"/>
  <c r="S71" i="5"/>
  <c r="S85" i="5"/>
  <c r="U85" i="5" s="1"/>
  <c r="S96" i="5"/>
  <c r="S110" i="5"/>
  <c r="S124" i="5"/>
  <c r="S135" i="5"/>
  <c r="S149" i="5"/>
  <c r="U149" i="5" s="1"/>
  <c r="S160" i="5"/>
  <c r="U160" i="5" s="1"/>
  <c r="S174" i="5"/>
  <c r="S188" i="5"/>
  <c r="S199" i="5"/>
  <c r="S213" i="5"/>
  <c r="S224" i="5"/>
  <c r="S238" i="5"/>
  <c r="S252" i="5"/>
  <c r="S263" i="5"/>
  <c r="S277" i="5"/>
  <c r="S288" i="5"/>
  <c r="S302" i="5"/>
  <c r="S316" i="5"/>
  <c r="S327" i="5"/>
  <c r="S338" i="5"/>
  <c r="R12" i="5"/>
  <c r="R21" i="5"/>
  <c r="R30" i="5"/>
  <c r="R39" i="5"/>
  <c r="R48" i="5"/>
  <c r="R57" i="5"/>
  <c r="R66" i="5"/>
  <c r="R76" i="5"/>
  <c r="R85" i="5"/>
  <c r="R93" i="5"/>
  <c r="R101" i="5"/>
  <c r="R109" i="5"/>
  <c r="R117" i="5"/>
  <c r="R125" i="5"/>
  <c r="R133" i="5"/>
  <c r="R141" i="5"/>
  <c r="R149" i="5"/>
  <c r="R157" i="5"/>
  <c r="R165" i="5"/>
  <c r="R173" i="5"/>
  <c r="R181" i="5"/>
  <c r="R189" i="5"/>
  <c r="R197" i="5"/>
  <c r="R205" i="5"/>
  <c r="R213" i="5"/>
  <c r="R221" i="5"/>
  <c r="R229" i="5"/>
  <c r="R237" i="5"/>
  <c r="R245" i="5"/>
  <c r="R253" i="5"/>
  <c r="R261" i="5"/>
  <c r="R269" i="5"/>
  <c r="R277" i="5"/>
  <c r="R285" i="5"/>
  <c r="R293" i="5"/>
  <c r="R301" i="5"/>
  <c r="R309" i="5"/>
  <c r="R317" i="5"/>
  <c r="R325" i="5"/>
  <c r="R333" i="5"/>
  <c r="Q13" i="5"/>
  <c r="Q21" i="5"/>
  <c r="Q29" i="5"/>
  <c r="Q37" i="5"/>
  <c r="Q45" i="5"/>
  <c r="Q53" i="5"/>
  <c r="Q61" i="5"/>
  <c r="Q69" i="5"/>
  <c r="Q77" i="5"/>
  <c r="Q85" i="5"/>
  <c r="Q93" i="5"/>
  <c r="Q101" i="5"/>
  <c r="Q109" i="5"/>
  <c r="Q117" i="5"/>
  <c r="Q125" i="5"/>
  <c r="Q133" i="5"/>
  <c r="Q141" i="5"/>
  <c r="Q149" i="5"/>
  <c r="Q157" i="5"/>
  <c r="Q165" i="5"/>
  <c r="Q173" i="5"/>
  <c r="Q181" i="5"/>
  <c r="Q189" i="5"/>
  <c r="Q197" i="5"/>
  <c r="Q205" i="5"/>
  <c r="Q213" i="5"/>
  <c r="Q221" i="5"/>
  <c r="Q229" i="5"/>
  <c r="Q237" i="5"/>
  <c r="Q245" i="5"/>
  <c r="Q253" i="5"/>
  <c r="Q261" i="5"/>
  <c r="Q269" i="5"/>
  <c r="Q277" i="5"/>
  <c r="Q285" i="5"/>
  <c r="Q293" i="5"/>
  <c r="Q301" i="5"/>
  <c r="Q309" i="5"/>
  <c r="Q317" i="5"/>
  <c r="Q325" i="5"/>
  <c r="Q333" i="5"/>
  <c r="P13" i="5"/>
  <c r="P21" i="5"/>
  <c r="P29" i="5"/>
  <c r="P37" i="5"/>
  <c r="P45" i="5"/>
  <c r="P53" i="5"/>
  <c r="P61" i="5"/>
  <c r="P69" i="5"/>
  <c r="P77" i="5"/>
  <c r="P85" i="5"/>
  <c r="P93" i="5"/>
  <c r="P101" i="5"/>
  <c r="P109" i="5"/>
  <c r="P117" i="5"/>
  <c r="P125" i="5"/>
  <c r="P133" i="5"/>
  <c r="P141" i="5"/>
  <c r="P149" i="5"/>
  <c r="P157" i="5"/>
  <c r="P165" i="5"/>
  <c r="P173" i="5"/>
  <c r="P181" i="5"/>
  <c r="P189" i="5"/>
  <c r="P197" i="5"/>
  <c r="P205" i="5"/>
  <c r="P213" i="5"/>
  <c r="P221" i="5"/>
  <c r="P229" i="5"/>
  <c r="P237" i="5"/>
  <c r="P245" i="5"/>
  <c r="P253" i="5"/>
  <c r="P261" i="5"/>
  <c r="P269" i="5"/>
  <c r="P277" i="5"/>
  <c r="T15" i="5"/>
  <c r="T47" i="5"/>
  <c r="T71" i="5"/>
  <c r="T94" i="5"/>
  <c r="T116" i="5"/>
  <c r="T135" i="5"/>
  <c r="T158" i="5"/>
  <c r="T180" i="5"/>
  <c r="T199" i="5"/>
  <c r="T216" i="5"/>
  <c r="T230" i="5"/>
  <c r="T244" i="5"/>
  <c r="T255" i="5"/>
  <c r="T269" i="5"/>
  <c r="T280" i="5"/>
  <c r="T294" i="5"/>
  <c r="T308" i="5"/>
  <c r="T319" i="5"/>
  <c r="T333" i="5"/>
  <c r="S8" i="5"/>
  <c r="U8" i="5" s="1"/>
  <c r="S22" i="5"/>
  <c r="S36" i="5"/>
  <c r="U36" i="5" s="1"/>
  <c r="S47" i="5"/>
  <c r="S61" i="5"/>
  <c r="U61" i="5" s="1"/>
  <c r="S72" i="5"/>
  <c r="U72" i="5" s="1"/>
  <c r="S86" i="5"/>
  <c r="S100" i="5"/>
  <c r="S111" i="5"/>
  <c r="U111" i="5" s="1"/>
  <c r="S125" i="5"/>
  <c r="S136" i="5"/>
  <c r="U136" i="5" s="1"/>
  <c r="S150" i="5"/>
  <c r="S164" i="5"/>
  <c r="S175" i="5"/>
  <c r="S189" i="5"/>
  <c r="U189" i="5" s="1"/>
  <c r="S200" i="5"/>
  <c r="U200" i="5" s="1"/>
  <c r="S214" i="5"/>
  <c r="U214" i="5" s="1"/>
  <c r="S228" i="5"/>
  <c r="S239" i="5"/>
  <c r="U239" i="5" s="1"/>
  <c r="S253" i="5"/>
  <c r="U253" i="5" s="1"/>
  <c r="S264" i="5"/>
  <c r="U264" i="5" s="1"/>
  <c r="S278" i="5"/>
  <c r="S292" i="5"/>
  <c r="S303" i="5"/>
  <c r="U303" i="5" s="1"/>
  <c r="S317" i="5"/>
  <c r="U317" i="5" s="1"/>
  <c r="S328" i="5"/>
  <c r="R13" i="5"/>
  <c r="R22" i="5"/>
  <c r="R31" i="5"/>
  <c r="R40" i="5"/>
  <c r="R49" i="5"/>
  <c r="R58" i="5"/>
  <c r="R68" i="5"/>
  <c r="R77" i="5"/>
  <c r="R86" i="5"/>
  <c r="R94" i="5"/>
  <c r="R102" i="5"/>
  <c r="R110" i="5"/>
  <c r="R118" i="5"/>
  <c r="R126" i="5"/>
  <c r="R134" i="5"/>
  <c r="R142" i="5"/>
  <c r="R150" i="5"/>
  <c r="R158" i="5"/>
  <c r="R166" i="5"/>
  <c r="R174" i="5"/>
  <c r="R182" i="5"/>
  <c r="R190" i="5"/>
  <c r="R198" i="5"/>
  <c r="R206" i="5"/>
  <c r="R214" i="5"/>
  <c r="R222" i="5"/>
  <c r="R230" i="5"/>
  <c r="R238" i="5"/>
  <c r="R246" i="5"/>
  <c r="R254" i="5"/>
  <c r="R262" i="5"/>
  <c r="R270" i="5"/>
  <c r="R278" i="5"/>
  <c r="R286" i="5"/>
  <c r="R294" i="5"/>
  <c r="R302" i="5"/>
  <c r="R310" i="5"/>
  <c r="R318" i="5"/>
  <c r="R326" i="5"/>
  <c r="R334" i="5"/>
  <c r="Q14" i="5"/>
  <c r="Q22" i="5"/>
  <c r="Q30" i="5"/>
  <c r="Q38" i="5"/>
  <c r="Q46" i="5"/>
  <c r="Q54" i="5"/>
  <c r="Q62" i="5"/>
  <c r="Q70" i="5"/>
  <c r="Q78" i="5"/>
  <c r="T22" i="5"/>
  <c r="T54" i="5"/>
  <c r="T76" i="5"/>
  <c r="T95" i="5"/>
  <c r="T118" i="5"/>
  <c r="T140" i="5"/>
  <c r="T159" i="5"/>
  <c r="T182" i="5"/>
  <c r="T204" i="5"/>
  <c r="T220" i="5"/>
  <c r="T231" i="5"/>
  <c r="T245" i="5"/>
  <c r="T256" i="5"/>
  <c r="T270" i="5"/>
  <c r="T284" i="5"/>
  <c r="T295" i="5"/>
  <c r="T309" i="5"/>
  <c r="T320" i="5"/>
  <c r="T334" i="5"/>
  <c r="S12" i="5"/>
  <c r="S23" i="5"/>
  <c r="S37" i="5"/>
  <c r="U37" i="5" s="1"/>
  <c r="S48" i="5"/>
  <c r="U48" i="5" s="1"/>
  <c r="S62" i="5"/>
  <c r="S76" i="5"/>
  <c r="S87" i="5"/>
  <c r="U87" i="5" s="1"/>
  <c r="S101" i="5"/>
  <c r="U101" i="5" s="1"/>
  <c r="S112" i="5"/>
  <c r="U112" i="5" s="1"/>
  <c r="S126" i="5"/>
  <c r="S140" i="5"/>
  <c r="U140" i="5" s="1"/>
  <c r="S151" i="5"/>
  <c r="S165" i="5"/>
  <c r="U165" i="5" s="1"/>
  <c r="S176" i="5"/>
  <c r="U176" i="5" s="1"/>
  <c r="S190" i="5"/>
  <c r="S204" i="5"/>
  <c r="S215" i="5"/>
  <c r="S229" i="5"/>
  <c r="S240" i="5"/>
  <c r="S254" i="5"/>
  <c r="S268" i="5"/>
  <c r="U268" i="5" s="1"/>
  <c r="S279" i="5"/>
  <c r="S293" i="5"/>
  <c r="S304" i="5"/>
  <c r="S318" i="5"/>
  <c r="S332" i="5"/>
  <c r="R14" i="5"/>
  <c r="R23" i="5"/>
  <c r="R32" i="5"/>
  <c r="R41" i="5"/>
  <c r="R50" i="5"/>
  <c r="R60" i="5"/>
  <c r="R69" i="5"/>
  <c r="R78" i="5"/>
  <c r="R87" i="5"/>
  <c r="R95" i="5"/>
  <c r="R103" i="5"/>
  <c r="R111" i="5"/>
  <c r="R119" i="5"/>
  <c r="R127" i="5"/>
  <c r="R135" i="5"/>
  <c r="R143" i="5"/>
  <c r="R151" i="5"/>
  <c r="R159" i="5"/>
  <c r="R167" i="5"/>
  <c r="R175" i="5"/>
  <c r="R183" i="5"/>
  <c r="R191" i="5"/>
  <c r="R199" i="5"/>
  <c r="R207" i="5"/>
  <c r="R215" i="5"/>
  <c r="R223" i="5"/>
  <c r="R231" i="5"/>
  <c r="R239" i="5"/>
  <c r="R247" i="5"/>
  <c r="R255" i="5"/>
  <c r="R263" i="5"/>
  <c r="R271" i="5"/>
  <c r="R279" i="5"/>
  <c r="R287" i="5"/>
  <c r="R295" i="5"/>
  <c r="R303" i="5"/>
  <c r="R311" i="5"/>
  <c r="R319" i="5"/>
  <c r="R327" i="5"/>
  <c r="R335" i="5"/>
  <c r="R7" i="5"/>
  <c r="Q15" i="5"/>
  <c r="Q23" i="5"/>
  <c r="Q31" i="5"/>
  <c r="Q39" i="5"/>
  <c r="Q47" i="5"/>
  <c r="Q55" i="5"/>
  <c r="Q63" i="5"/>
  <c r="Q71" i="5"/>
  <c r="Q79" i="5"/>
  <c r="Q87" i="5"/>
  <c r="Q95" i="5"/>
  <c r="Q103" i="5"/>
  <c r="Q111" i="5"/>
  <c r="Q119" i="5"/>
  <c r="Q127" i="5"/>
  <c r="Q135" i="5"/>
  <c r="Q143" i="5"/>
  <c r="Q151" i="5"/>
  <c r="Q159" i="5"/>
  <c r="Q167" i="5"/>
  <c r="Q175" i="5"/>
  <c r="Q183" i="5"/>
  <c r="Q191" i="5"/>
  <c r="Q199" i="5"/>
  <c r="Q207" i="5"/>
  <c r="Q215" i="5"/>
  <c r="Q223" i="5"/>
  <c r="Q231" i="5"/>
  <c r="Q239" i="5"/>
  <c r="Q247" i="5"/>
  <c r="Q255" i="5"/>
  <c r="Q263" i="5"/>
  <c r="Q271" i="5"/>
  <c r="Q279" i="5"/>
  <c r="Q287" i="5"/>
  <c r="Q295" i="5"/>
  <c r="Q303" i="5"/>
  <c r="Q311" i="5"/>
  <c r="Q319" i="5"/>
  <c r="Q327" i="5"/>
  <c r="Q335" i="5"/>
  <c r="Q7" i="5"/>
  <c r="P15" i="5"/>
  <c r="P23" i="5"/>
  <c r="P31" i="5"/>
  <c r="P39" i="5"/>
  <c r="P47" i="5"/>
  <c r="P55" i="5"/>
  <c r="P63" i="5"/>
  <c r="P71" i="5"/>
  <c r="P79" i="5"/>
  <c r="P87" i="5"/>
  <c r="P95" i="5"/>
  <c r="P103" i="5"/>
  <c r="P111" i="5"/>
  <c r="P119" i="5"/>
  <c r="P127" i="5"/>
  <c r="P135" i="5"/>
  <c r="P143" i="5"/>
  <c r="P151" i="5"/>
  <c r="P159" i="5"/>
  <c r="P167" i="5"/>
  <c r="P175" i="5"/>
  <c r="P183" i="5"/>
  <c r="P191" i="5"/>
  <c r="P199" i="5"/>
  <c r="P207" i="5"/>
  <c r="P215" i="5"/>
  <c r="P223" i="5"/>
  <c r="P231" i="5"/>
  <c r="P239" i="5"/>
  <c r="P247" i="5"/>
  <c r="P255" i="5"/>
  <c r="P263" i="5"/>
  <c r="P271" i="5"/>
  <c r="T23" i="5"/>
  <c r="T55" i="5"/>
  <c r="T78" i="5"/>
  <c r="T100" i="5"/>
  <c r="T119" i="5"/>
  <c r="T142" i="5"/>
  <c r="T164" i="5"/>
  <c r="T183" i="5"/>
  <c r="T206" i="5"/>
  <c r="T221" i="5"/>
  <c r="T232" i="5"/>
  <c r="T246" i="5"/>
  <c r="T260" i="5"/>
  <c r="T271" i="5"/>
  <c r="T285" i="5"/>
  <c r="T296" i="5"/>
  <c r="T310" i="5"/>
  <c r="T324" i="5"/>
  <c r="T335" i="5"/>
  <c r="S13" i="5"/>
  <c r="U13" i="5" s="1"/>
  <c r="S24" i="5"/>
  <c r="U24" i="5" s="1"/>
  <c r="S38" i="5"/>
  <c r="U38" i="5" s="1"/>
  <c r="S52" i="5"/>
  <c r="U52" i="5" s="1"/>
  <c r="S63" i="5"/>
  <c r="U63" i="5" s="1"/>
  <c r="S77" i="5"/>
  <c r="U77" i="5" s="1"/>
  <c r="S88" i="5"/>
  <c r="U88" i="5" s="1"/>
  <c r="S102" i="5"/>
  <c r="S116" i="5"/>
  <c r="U116" i="5" s="1"/>
  <c r="S127" i="5"/>
  <c r="U127" i="5" s="1"/>
  <c r="S141" i="5"/>
  <c r="U141" i="5" s="1"/>
  <c r="S152" i="5"/>
  <c r="U152" i="5" s="1"/>
  <c r="S166" i="5"/>
  <c r="S180" i="5"/>
  <c r="S191" i="5"/>
  <c r="U191" i="5" s="1"/>
  <c r="S205" i="5"/>
  <c r="U205" i="5" s="1"/>
  <c r="S216" i="5"/>
  <c r="S230" i="5"/>
  <c r="S244" i="5"/>
  <c r="S255" i="5"/>
  <c r="S269" i="5"/>
  <c r="S280" i="5"/>
  <c r="S294" i="5"/>
  <c r="S308" i="5"/>
  <c r="S319" i="5"/>
  <c r="S333" i="5"/>
  <c r="R15" i="5"/>
  <c r="R24" i="5"/>
  <c r="R33" i="5"/>
  <c r="R42" i="5"/>
  <c r="R52" i="5"/>
  <c r="R61" i="5"/>
  <c r="R70" i="5"/>
  <c r="R79" i="5"/>
  <c r="R88" i="5"/>
  <c r="R96" i="5"/>
  <c r="R104" i="5"/>
  <c r="R112" i="5"/>
  <c r="R120" i="5"/>
  <c r="R128" i="5"/>
  <c r="R136" i="5"/>
  <c r="R144" i="5"/>
  <c r="R152" i="5"/>
  <c r="R160" i="5"/>
  <c r="R168" i="5"/>
  <c r="R176" i="5"/>
  <c r="R184" i="5"/>
  <c r="R192" i="5"/>
  <c r="R200" i="5"/>
  <c r="R208" i="5"/>
  <c r="R216" i="5"/>
  <c r="R224" i="5"/>
  <c r="R232" i="5"/>
  <c r="R240" i="5"/>
  <c r="R248" i="5"/>
  <c r="R256" i="5"/>
  <c r="R264" i="5"/>
  <c r="R272" i="5"/>
  <c r="R280" i="5"/>
  <c r="R288" i="5"/>
  <c r="R296" i="5"/>
  <c r="R304" i="5"/>
  <c r="R312" i="5"/>
  <c r="R320" i="5"/>
  <c r="R328" i="5"/>
  <c r="R336" i="5"/>
  <c r="Q8" i="5"/>
  <c r="Q16" i="5"/>
  <c r="Q24" i="5"/>
  <c r="Q32" i="5"/>
  <c r="Q40" i="5"/>
  <c r="Q48" i="5"/>
  <c r="Q56" i="5"/>
  <c r="Q64" i="5"/>
  <c r="Q72" i="5"/>
  <c r="Q80" i="5"/>
  <c r="Q88" i="5"/>
  <c r="Q96" i="5"/>
  <c r="Q104" i="5"/>
  <c r="Q112" i="5"/>
  <c r="Q120" i="5"/>
  <c r="Q128" i="5"/>
  <c r="Q136" i="5"/>
  <c r="Q144" i="5"/>
  <c r="Q152" i="5"/>
  <c r="Q160" i="5"/>
  <c r="Q168" i="5"/>
  <c r="Q176" i="5"/>
  <c r="Q184" i="5"/>
  <c r="Q192" i="5"/>
  <c r="Q200" i="5"/>
  <c r="Q208" i="5"/>
  <c r="Q216" i="5"/>
  <c r="Q224" i="5"/>
  <c r="Q232" i="5"/>
  <c r="Q240" i="5"/>
  <c r="Q248" i="5"/>
  <c r="Q256" i="5"/>
  <c r="Q264" i="5"/>
  <c r="Q272" i="5"/>
  <c r="Q280" i="5"/>
  <c r="Q288" i="5"/>
  <c r="Q296" i="5"/>
  <c r="Q304" i="5"/>
  <c r="Q312" i="5"/>
  <c r="Q320" i="5"/>
  <c r="Q328" i="5"/>
  <c r="Q336" i="5"/>
  <c r="P8" i="5"/>
  <c r="P16" i="5"/>
  <c r="P24" i="5"/>
  <c r="P32" i="5"/>
  <c r="P40" i="5"/>
  <c r="P48" i="5"/>
  <c r="P56" i="5"/>
  <c r="P64" i="5"/>
  <c r="P72" i="5"/>
  <c r="P80" i="5"/>
  <c r="P88" i="5"/>
  <c r="P96" i="5"/>
  <c r="P104" i="5"/>
  <c r="P112" i="5"/>
  <c r="P120" i="5"/>
  <c r="P128" i="5"/>
  <c r="P136" i="5"/>
  <c r="P144" i="5"/>
  <c r="P152" i="5"/>
  <c r="P160" i="5"/>
  <c r="P168" i="5"/>
  <c r="P176" i="5"/>
  <c r="P184" i="5"/>
  <c r="P192" i="5"/>
  <c r="P200" i="5"/>
  <c r="P208" i="5"/>
  <c r="P216" i="5"/>
  <c r="P224" i="5"/>
  <c r="P232" i="5"/>
  <c r="P240" i="5"/>
  <c r="P248" i="5"/>
  <c r="P256" i="5"/>
  <c r="P264" i="5"/>
  <c r="P272" i="5"/>
  <c r="P280" i="5"/>
  <c r="P288" i="5"/>
  <c r="P296" i="5"/>
  <c r="P304" i="5"/>
  <c r="P312" i="5"/>
  <c r="P320" i="5"/>
  <c r="P328" i="5"/>
  <c r="P336" i="5"/>
  <c r="T31" i="5"/>
  <c r="T62" i="5"/>
  <c r="T84" i="5"/>
  <c r="T103" i="5"/>
  <c r="T126" i="5"/>
  <c r="T148" i="5"/>
  <c r="T167" i="5"/>
  <c r="T190" i="5"/>
  <c r="T212" i="5"/>
  <c r="T223" i="5"/>
  <c r="T237" i="5"/>
  <c r="T248" i="5"/>
  <c r="T262" i="5"/>
  <c r="T276" i="5"/>
  <c r="T287" i="5"/>
  <c r="T301" i="5"/>
  <c r="T312" i="5"/>
  <c r="T326" i="5"/>
  <c r="U326" i="5" s="1"/>
  <c r="S15" i="5"/>
  <c r="U15" i="5" s="1"/>
  <c r="S29" i="5"/>
  <c r="U29" i="5" s="1"/>
  <c r="S40" i="5"/>
  <c r="S54" i="5"/>
  <c r="S68" i="5"/>
  <c r="U68" i="5" s="1"/>
  <c r="S79" i="5"/>
  <c r="S93" i="5"/>
  <c r="U93" i="5" s="1"/>
  <c r="S104" i="5"/>
  <c r="U104" i="5" s="1"/>
  <c r="S118" i="5"/>
  <c r="S132" i="5"/>
  <c r="U132" i="5" s="1"/>
  <c r="S143" i="5"/>
  <c r="S157" i="5"/>
  <c r="U157" i="5" s="1"/>
  <c r="S168" i="5"/>
  <c r="U168" i="5" s="1"/>
  <c r="S182" i="5"/>
  <c r="S196" i="5"/>
  <c r="U196" i="5" s="1"/>
  <c r="S207" i="5"/>
  <c r="S221" i="5"/>
  <c r="S232" i="5"/>
  <c r="S246" i="5"/>
  <c r="S260" i="5"/>
  <c r="S271" i="5"/>
  <c r="S285" i="5"/>
  <c r="S296" i="5"/>
  <c r="S310" i="5"/>
  <c r="S324" i="5"/>
  <c r="S335" i="5"/>
  <c r="R8" i="5"/>
  <c r="R17" i="5"/>
  <c r="R26" i="5"/>
  <c r="R36" i="5"/>
  <c r="R45" i="5"/>
  <c r="R54" i="5"/>
  <c r="R63" i="5"/>
  <c r="R72" i="5"/>
  <c r="R81" i="5"/>
  <c r="R90" i="5"/>
  <c r="R98" i="5"/>
  <c r="R106" i="5"/>
  <c r="R114" i="5"/>
  <c r="R122" i="5"/>
  <c r="R130" i="5"/>
  <c r="R138" i="5"/>
  <c r="R146" i="5"/>
  <c r="R154" i="5"/>
  <c r="R162" i="5"/>
  <c r="R170" i="5"/>
  <c r="R178" i="5"/>
  <c r="R186" i="5"/>
  <c r="R194" i="5"/>
  <c r="R202" i="5"/>
  <c r="R210" i="5"/>
  <c r="R218" i="5"/>
  <c r="R226" i="5"/>
  <c r="R234" i="5"/>
  <c r="R242" i="5"/>
  <c r="R250" i="5"/>
  <c r="R258" i="5"/>
  <c r="R266" i="5"/>
  <c r="R274" i="5"/>
  <c r="R282" i="5"/>
  <c r="R290" i="5"/>
  <c r="R298" i="5"/>
  <c r="R306" i="5"/>
  <c r="R314" i="5"/>
  <c r="R322" i="5"/>
  <c r="R330" i="5"/>
  <c r="R338" i="5"/>
  <c r="Q10" i="5"/>
  <c r="Q18" i="5"/>
  <c r="Q26" i="5"/>
  <c r="Q34" i="5"/>
  <c r="Q42" i="5"/>
  <c r="Q50" i="5"/>
  <c r="Q58" i="5"/>
  <c r="Q66" i="5"/>
  <c r="Q74" i="5"/>
  <c r="Q82" i="5"/>
  <c r="Q90" i="5"/>
  <c r="Q98" i="5"/>
  <c r="Q106" i="5"/>
  <c r="Q114" i="5"/>
  <c r="Q122" i="5"/>
  <c r="Q130" i="5"/>
  <c r="Q138" i="5"/>
  <c r="Q146" i="5"/>
  <c r="Q154" i="5"/>
  <c r="Q162" i="5"/>
  <c r="Q170" i="5"/>
  <c r="Q178" i="5"/>
  <c r="Q186" i="5"/>
  <c r="Q194" i="5"/>
  <c r="Q202" i="5"/>
  <c r="Q210" i="5"/>
  <c r="Q218" i="5"/>
  <c r="Q226" i="5"/>
  <c r="Q234" i="5"/>
  <c r="Q242" i="5"/>
  <c r="Q250" i="5"/>
  <c r="Q258" i="5"/>
  <c r="Q266" i="5"/>
  <c r="Q274" i="5"/>
  <c r="Q282" i="5"/>
  <c r="Q290" i="5"/>
  <c r="Q298" i="5"/>
  <c r="Q306" i="5"/>
  <c r="Q314" i="5"/>
  <c r="Q322" i="5"/>
  <c r="Q330" i="5"/>
  <c r="Q338" i="5"/>
  <c r="P10" i="5"/>
  <c r="P18" i="5"/>
  <c r="P26" i="5"/>
  <c r="P34" i="5"/>
  <c r="P42" i="5"/>
  <c r="P50" i="5"/>
  <c r="P58" i="5"/>
  <c r="P66" i="5"/>
  <c r="P74" i="5"/>
  <c r="P82" i="5"/>
  <c r="P90" i="5"/>
  <c r="P98" i="5"/>
  <c r="P106" i="5"/>
  <c r="P114" i="5"/>
  <c r="P122" i="5"/>
  <c r="P130" i="5"/>
  <c r="P138" i="5"/>
  <c r="P146" i="5"/>
  <c r="P154" i="5"/>
  <c r="P162" i="5"/>
  <c r="P170" i="5"/>
  <c r="P178" i="5"/>
  <c r="P186" i="5"/>
  <c r="P194" i="5"/>
  <c r="P202" i="5"/>
  <c r="P210" i="5"/>
  <c r="P218" i="5"/>
  <c r="P226" i="5"/>
  <c r="P234" i="5"/>
  <c r="P242" i="5"/>
  <c r="P250" i="5"/>
  <c r="P258" i="5"/>
  <c r="P266" i="5"/>
  <c r="P274" i="5"/>
  <c r="T166" i="5"/>
  <c r="T286" i="5"/>
  <c r="U286" i="5" s="1"/>
  <c r="S53" i="5"/>
  <c r="U53" i="5" s="1"/>
  <c r="S156" i="5"/>
  <c r="U156" i="5" s="1"/>
  <c r="S256" i="5"/>
  <c r="R16" i="5"/>
  <c r="R89" i="5"/>
  <c r="R153" i="5"/>
  <c r="R217" i="5"/>
  <c r="R281" i="5"/>
  <c r="Q9" i="5"/>
  <c r="Q73" i="5"/>
  <c r="Q99" i="5"/>
  <c r="Q121" i="5"/>
  <c r="Q142" i="5"/>
  <c r="Q163" i="5"/>
  <c r="Q185" i="5"/>
  <c r="Q206" i="5"/>
  <c r="Q227" i="5"/>
  <c r="Q249" i="5"/>
  <c r="Q270" i="5"/>
  <c r="Q291" i="5"/>
  <c r="Q313" i="5"/>
  <c r="Q334" i="5"/>
  <c r="P19" i="5"/>
  <c r="P41" i="5"/>
  <c r="P62" i="5"/>
  <c r="P83" i="5"/>
  <c r="P105" i="5"/>
  <c r="P126" i="5"/>
  <c r="P147" i="5"/>
  <c r="P169" i="5"/>
  <c r="P190" i="5"/>
  <c r="P211" i="5"/>
  <c r="P233" i="5"/>
  <c r="P254" i="5"/>
  <c r="P275" i="5"/>
  <c r="P287" i="5"/>
  <c r="P298" i="5"/>
  <c r="P309" i="5"/>
  <c r="P319" i="5"/>
  <c r="P330" i="5"/>
  <c r="O13" i="5"/>
  <c r="O21" i="5"/>
  <c r="O29" i="5"/>
  <c r="O37" i="5"/>
  <c r="O45" i="5"/>
  <c r="O53" i="5"/>
  <c r="O61" i="5"/>
  <c r="O69" i="5"/>
  <c r="O77" i="5"/>
  <c r="O85" i="5"/>
  <c r="O93" i="5"/>
  <c r="O101" i="5"/>
  <c r="O109" i="5"/>
  <c r="O117" i="5"/>
  <c r="O125" i="5"/>
  <c r="O133" i="5"/>
  <c r="O141" i="5"/>
  <c r="O149" i="5"/>
  <c r="O157" i="5"/>
  <c r="O165" i="5"/>
  <c r="O173" i="5"/>
  <c r="O181" i="5"/>
  <c r="O189" i="5"/>
  <c r="O197" i="5"/>
  <c r="O205" i="5"/>
  <c r="O213" i="5"/>
  <c r="O221" i="5"/>
  <c r="O229" i="5"/>
  <c r="O237" i="5"/>
  <c r="O245" i="5"/>
  <c r="O253" i="5"/>
  <c r="O261" i="5"/>
  <c r="O269" i="5"/>
  <c r="O277" i="5"/>
  <c r="O285" i="5"/>
  <c r="O293" i="5"/>
  <c r="O301" i="5"/>
  <c r="O309" i="5"/>
  <c r="O317" i="5"/>
  <c r="O325" i="5"/>
  <c r="O333" i="5"/>
  <c r="N13" i="5"/>
  <c r="N21" i="5"/>
  <c r="N29" i="5"/>
  <c r="N37" i="5"/>
  <c r="N45" i="5"/>
  <c r="N53" i="5"/>
  <c r="N61" i="5"/>
  <c r="N69" i="5"/>
  <c r="N77" i="5"/>
  <c r="N85" i="5"/>
  <c r="N93" i="5"/>
  <c r="N101" i="5"/>
  <c r="N109" i="5"/>
  <c r="N117" i="5"/>
  <c r="N125" i="5"/>
  <c r="N133" i="5"/>
  <c r="T188" i="5"/>
  <c r="T300" i="5"/>
  <c r="S64" i="5"/>
  <c r="U64" i="5" s="1"/>
  <c r="S167" i="5"/>
  <c r="S270" i="5"/>
  <c r="U270" i="5" s="1"/>
  <c r="R25" i="5"/>
  <c r="R97" i="5"/>
  <c r="R161" i="5"/>
  <c r="R225" i="5"/>
  <c r="R289" i="5"/>
  <c r="Q17" i="5"/>
  <c r="Q81" i="5"/>
  <c r="Q102" i="5"/>
  <c r="Q123" i="5"/>
  <c r="Q145" i="5"/>
  <c r="Q166" i="5"/>
  <c r="Q187" i="5"/>
  <c r="Q209" i="5"/>
  <c r="Q230" i="5"/>
  <c r="Q251" i="5"/>
  <c r="Q273" i="5"/>
  <c r="Q294" i="5"/>
  <c r="Q315" i="5"/>
  <c r="Q337" i="5"/>
  <c r="P22" i="5"/>
  <c r="P43" i="5"/>
  <c r="P65" i="5"/>
  <c r="P86" i="5"/>
  <c r="P107" i="5"/>
  <c r="P129" i="5"/>
  <c r="P150" i="5"/>
  <c r="P171" i="5"/>
  <c r="P193" i="5"/>
  <c r="P214" i="5"/>
  <c r="P235" i="5"/>
  <c r="P257" i="5"/>
  <c r="P278" i="5"/>
  <c r="P289" i="5"/>
  <c r="P299" i="5"/>
  <c r="P310" i="5"/>
  <c r="P321" i="5"/>
  <c r="P331" i="5"/>
  <c r="O14" i="5"/>
  <c r="O22" i="5"/>
  <c r="O30" i="5"/>
  <c r="O38" i="5"/>
  <c r="O46" i="5"/>
  <c r="O54" i="5"/>
  <c r="O62" i="5"/>
  <c r="O70" i="5"/>
  <c r="O78" i="5"/>
  <c r="O86" i="5"/>
  <c r="O94" i="5"/>
  <c r="O102" i="5"/>
  <c r="O110" i="5"/>
  <c r="O118" i="5"/>
  <c r="O126" i="5"/>
  <c r="O134" i="5"/>
  <c r="O142" i="5"/>
  <c r="O150" i="5"/>
  <c r="O158" i="5"/>
  <c r="O166" i="5"/>
  <c r="O174" i="5"/>
  <c r="O182" i="5"/>
  <c r="O190" i="5"/>
  <c r="O198" i="5"/>
  <c r="O206" i="5"/>
  <c r="O214" i="5"/>
  <c r="O222" i="5"/>
  <c r="O230" i="5"/>
  <c r="O238" i="5"/>
  <c r="O246" i="5"/>
  <c r="O254" i="5"/>
  <c r="O262" i="5"/>
  <c r="O270" i="5"/>
  <c r="O278" i="5"/>
  <c r="O286" i="5"/>
  <c r="O294" i="5"/>
  <c r="O302" i="5"/>
  <c r="O310" i="5"/>
  <c r="O318" i="5"/>
  <c r="O326" i="5"/>
  <c r="O334" i="5"/>
  <c r="N14" i="5"/>
  <c r="N22" i="5"/>
  <c r="N30" i="5"/>
  <c r="N38" i="5"/>
  <c r="N46" i="5"/>
  <c r="N54" i="5"/>
  <c r="N62" i="5"/>
  <c r="N70" i="5"/>
  <c r="N78" i="5"/>
  <c r="N86" i="5"/>
  <c r="N94" i="5"/>
  <c r="N102" i="5"/>
  <c r="N110" i="5"/>
  <c r="N118" i="5"/>
  <c r="N126" i="5"/>
  <c r="N134" i="5"/>
  <c r="N142" i="5"/>
  <c r="N150" i="5"/>
  <c r="N158" i="5"/>
  <c r="N166" i="5"/>
  <c r="N174" i="5"/>
  <c r="N182" i="5"/>
  <c r="N190" i="5"/>
  <c r="N198" i="5"/>
  <c r="N206" i="5"/>
  <c r="N214" i="5"/>
  <c r="N222" i="5"/>
  <c r="N230" i="5"/>
  <c r="N238" i="5"/>
  <c r="N246" i="5"/>
  <c r="N254" i="5"/>
  <c r="N262" i="5"/>
  <c r="N270" i="5"/>
  <c r="N278" i="5"/>
  <c r="N286" i="5"/>
  <c r="N294" i="5"/>
  <c r="N302" i="5"/>
  <c r="N310" i="5"/>
  <c r="N318" i="5"/>
  <c r="N326" i="5"/>
  <c r="N334" i="5"/>
  <c r="M14" i="5"/>
  <c r="M22" i="5"/>
  <c r="M30" i="5"/>
  <c r="M38" i="5"/>
  <c r="M46" i="5"/>
  <c r="M54" i="5"/>
  <c r="M62" i="5"/>
  <c r="M70" i="5"/>
  <c r="M78" i="5"/>
  <c r="M86" i="5"/>
  <c r="M94" i="5"/>
  <c r="M102" i="5"/>
  <c r="M110" i="5"/>
  <c r="M118" i="5"/>
  <c r="M126" i="5"/>
  <c r="M134" i="5"/>
  <c r="M142" i="5"/>
  <c r="M150" i="5"/>
  <c r="M158" i="5"/>
  <c r="M166" i="5"/>
  <c r="M174" i="5"/>
  <c r="M182" i="5"/>
  <c r="M190" i="5"/>
  <c r="M198" i="5"/>
  <c r="M206" i="5"/>
  <c r="M214" i="5"/>
  <c r="M222" i="5"/>
  <c r="M230" i="5"/>
  <c r="M238" i="5"/>
  <c r="M246" i="5"/>
  <c r="M254" i="5"/>
  <c r="M262" i="5"/>
  <c r="M270" i="5"/>
  <c r="M278" i="5"/>
  <c r="M286" i="5"/>
  <c r="M294" i="5"/>
  <c r="M302" i="5"/>
  <c r="M310" i="5"/>
  <c r="M318" i="5"/>
  <c r="M326" i="5"/>
  <c r="M334" i="5"/>
  <c r="L14" i="5"/>
  <c r="T30" i="5"/>
  <c r="T207" i="5"/>
  <c r="T311" i="5"/>
  <c r="S78" i="5"/>
  <c r="U78" i="5" s="1"/>
  <c r="S181" i="5"/>
  <c r="U181" i="5" s="1"/>
  <c r="S284" i="5"/>
  <c r="U284" i="5" s="1"/>
  <c r="R34" i="5"/>
  <c r="R105" i="5"/>
  <c r="R169" i="5"/>
  <c r="R233" i="5"/>
  <c r="R297" i="5"/>
  <c r="Q25" i="5"/>
  <c r="Q83" i="5"/>
  <c r="Q105" i="5"/>
  <c r="Q126" i="5"/>
  <c r="Q147" i="5"/>
  <c r="Q169" i="5"/>
  <c r="Q190" i="5"/>
  <c r="Q211" i="5"/>
  <c r="Q233" i="5"/>
  <c r="Q254" i="5"/>
  <c r="Q275" i="5"/>
  <c r="Q297" i="5"/>
  <c r="Q318" i="5"/>
  <c r="P25" i="5"/>
  <c r="P46" i="5"/>
  <c r="P67" i="5"/>
  <c r="P89" i="5"/>
  <c r="P110" i="5"/>
  <c r="P131" i="5"/>
  <c r="P153" i="5"/>
  <c r="P174" i="5"/>
  <c r="P195" i="5"/>
  <c r="P217" i="5"/>
  <c r="P238" i="5"/>
  <c r="P259" i="5"/>
  <c r="P279" i="5"/>
  <c r="P290" i="5"/>
  <c r="P301" i="5"/>
  <c r="P311" i="5"/>
  <c r="P322" i="5"/>
  <c r="P333" i="5"/>
  <c r="P7" i="5"/>
  <c r="O15" i="5"/>
  <c r="O23" i="5"/>
  <c r="O31" i="5"/>
  <c r="O39" i="5"/>
  <c r="O47" i="5"/>
  <c r="O55" i="5"/>
  <c r="O63" i="5"/>
  <c r="O71" i="5"/>
  <c r="O79" i="5"/>
  <c r="O87" i="5"/>
  <c r="O95" i="5"/>
  <c r="O103" i="5"/>
  <c r="O111" i="5"/>
  <c r="O119" i="5"/>
  <c r="O127" i="5"/>
  <c r="O135" i="5"/>
  <c r="O143" i="5"/>
  <c r="O151" i="5"/>
  <c r="O159" i="5"/>
  <c r="O167" i="5"/>
  <c r="O175" i="5"/>
  <c r="O183" i="5"/>
  <c r="O191" i="5"/>
  <c r="O199" i="5"/>
  <c r="O207" i="5"/>
  <c r="O215" i="5"/>
  <c r="O223" i="5"/>
  <c r="O231" i="5"/>
  <c r="O239" i="5"/>
  <c r="O247" i="5"/>
  <c r="O255" i="5"/>
  <c r="O263" i="5"/>
  <c r="O271" i="5"/>
  <c r="O279" i="5"/>
  <c r="O287" i="5"/>
  <c r="O295" i="5"/>
  <c r="O303" i="5"/>
  <c r="O311" i="5"/>
  <c r="O319" i="5"/>
  <c r="O327" i="5"/>
  <c r="O335" i="5"/>
  <c r="O7" i="5"/>
  <c r="N15" i="5"/>
  <c r="N23" i="5"/>
  <c r="N31" i="5"/>
  <c r="N39" i="5"/>
  <c r="N47" i="5"/>
  <c r="N55" i="5"/>
  <c r="N63" i="5"/>
  <c r="N71" i="5"/>
  <c r="N79" i="5"/>
  <c r="N87" i="5"/>
  <c r="N95" i="5"/>
  <c r="N103" i="5"/>
  <c r="N111" i="5"/>
  <c r="N119" i="5"/>
  <c r="N127" i="5"/>
  <c r="N135" i="5"/>
  <c r="N143" i="5"/>
  <c r="N151" i="5"/>
  <c r="N159" i="5"/>
  <c r="N167" i="5"/>
  <c r="N175" i="5"/>
  <c r="N183" i="5"/>
  <c r="N191" i="5"/>
  <c r="N199" i="5"/>
  <c r="N207" i="5"/>
  <c r="N215" i="5"/>
  <c r="N223" i="5"/>
  <c r="N231" i="5"/>
  <c r="N239" i="5"/>
  <c r="N247" i="5"/>
  <c r="N255" i="5"/>
  <c r="N263" i="5"/>
  <c r="N271" i="5"/>
  <c r="N279" i="5"/>
  <c r="N287" i="5"/>
  <c r="N295" i="5"/>
  <c r="N303" i="5"/>
  <c r="N311" i="5"/>
  <c r="N319" i="5"/>
  <c r="N327" i="5"/>
  <c r="N335" i="5"/>
  <c r="N7" i="5"/>
  <c r="M15" i="5"/>
  <c r="M23" i="5"/>
  <c r="M31" i="5"/>
  <c r="M39" i="5"/>
  <c r="M47" i="5"/>
  <c r="M55" i="5"/>
  <c r="M63" i="5"/>
  <c r="M71" i="5"/>
  <c r="M79" i="5"/>
  <c r="M87" i="5"/>
  <c r="M95" i="5"/>
  <c r="M103" i="5"/>
  <c r="M111" i="5"/>
  <c r="M119" i="5"/>
  <c r="M127" i="5"/>
  <c r="M135" i="5"/>
  <c r="M143" i="5"/>
  <c r="M151" i="5"/>
  <c r="M159" i="5"/>
  <c r="M167" i="5"/>
  <c r="M175" i="5"/>
  <c r="M183" i="5"/>
  <c r="M191" i="5"/>
  <c r="M199" i="5"/>
  <c r="M207" i="5"/>
  <c r="M215" i="5"/>
  <c r="M223" i="5"/>
  <c r="M231" i="5"/>
  <c r="M239" i="5"/>
  <c r="M247" i="5"/>
  <c r="M255" i="5"/>
  <c r="M263" i="5"/>
  <c r="M271" i="5"/>
  <c r="M279" i="5"/>
  <c r="M287" i="5"/>
  <c r="M295" i="5"/>
  <c r="M303" i="5"/>
  <c r="M311" i="5"/>
  <c r="M319" i="5"/>
  <c r="M327" i="5"/>
  <c r="M335" i="5"/>
  <c r="M7" i="5"/>
  <c r="T60" i="5"/>
  <c r="T222" i="5"/>
  <c r="T325" i="5"/>
  <c r="S92" i="5"/>
  <c r="U92" i="5" s="1"/>
  <c r="S192" i="5"/>
  <c r="U192" i="5" s="1"/>
  <c r="S295" i="5"/>
  <c r="U295" i="5" s="1"/>
  <c r="R44" i="5"/>
  <c r="R113" i="5"/>
  <c r="R177" i="5"/>
  <c r="R241" i="5"/>
  <c r="R305" i="5"/>
  <c r="Q33" i="5"/>
  <c r="Q86" i="5"/>
  <c r="Q107" i="5"/>
  <c r="Q129" i="5"/>
  <c r="Q150" i="5"/>
  <c r="Q171" i="5"/>
  <c r="Q193" i="5"/>
  <c r="Q214" i="5"/>
  <c r="Q235" i="5"/>
  <c r="Q257" i="5"/>
  <c r="Q278" i="5"/>
  <c r="Q299" i="5"/>
  <c r="Q321" i="5"/>
  <c r="P27" i="5"/>
  <c r="P49" i="5"/>
  <c r="P70" i="5"/>
  <c r="P91" i="5"/>
  <c r="P113" i="5"/>
  <c r="P134" i="5"/>
  <c r="P155" i="5"/>
  <c r="P177" i="5"/>
  <c r="P198" i="5"/>
  <c r="P219" i="5"/>
  <c r="P241" i="5"/>
  <c r="P262" i="5"/>
  <c r="P281" i="5"/>
  <c r="P291" i="5"/>
  <c r="P302" i="5"/>
  <c r="P313" i="5"/>
  <c r="P323" i="5"/>
  <c r="P334" i="5"/>
  <c r="O8" i="5"/>
  <c r="O16" i="5"/>
  <c r="O24" i="5"/>
  <c r="O32" i="5"/>
  <c r="O40" i="5"/>
  <c r="O48" i="5"/>
  <c r="O56" i="5"/>
  <c r="O64" i="5"/>
  <c r="O72" i="5"/>
  <c r="O80" i="5"/>
  <c r="O88" i="5"/>
  <c r="O96" i="5"/>
  <c r="O104" i="5"/>
  <c r="O112" i="5"/>
  <c r="O120" i="5"/>
  <c r="O128" i="5"/>
  <c r="O136" i="5"/>
  <c r="O144" i="5"/>
  <c r="O152" i="5"/>
  <c r="O160" i="5"/>
  <c r="O168" i="5"/>
  <c r="O176" i="5"/>
  <c r="O184" i="5"/>
  <c r="O192" i="5"/>
  <c r="O200" i="5"/>
  <c r="O208" i="5"/>
  <c r="O216" i="5"/>
  <c r="O224" i="5"/>
  <c r="O232" i="5"/>
  <c r="O240" i="5"/>
  <c r="O248" i="5"/>
  <c r="O256" i="5"/>
  <c r="O264" i="5"/>
  <c r="O272" i="5"/>
  <c r="O280" i="5"/>
  <c r="O288" i="5"/>
  <c r="O296" i="5"/>
  <c r="O304" i="5"/>
  <c r="O312" i="5"/>
  <c r="O320" i="5"/>
  <c r="O328" i="5"/>
  <c r="O336" i="5"/>
  <c r="N8" i="5"/>
  <c r="N16" i="5"/>
  <c r="N24" i="5"/>
  <c r="N32" i="5"/>
  <c r="N40" i="5"/>
  <c r="N48" i="5"/>
  <c r="N56" i="5"/>
  <c r="N64" i="5"/>
  <c r="N72" i="5"/>
  <c r="N80" i="5"/>
  <c r="N88" i="5"/>
  <c r="N96" i="5"/>
  <c r="N104" i="5"/>
  <c r="N112" i="5"/>
  <c r="N120" i="5"/>
  <c r="N128" i="5"/>
  <c r="T79" i="5"/>
  <c r="T236" i="5"/>
  <c r="T336" i="5"/>
  <c r="S103" i="5"/>
  <c r="U103" i="5" s="1"/>
  <c r="S206" i="5"/>
  <c r="S309" i="5"/>
  <c r="R53" i="5"/>
  <c r="R121" i="5"/>
  <c r="R185" i="5"/>
  <c r="R249" i="5"/>
  <c r="R313" i="5"/>
  <c r="Q41" i="5"/>
  <c r="Q89" i="5"/>
  <c r="Q110" i="5"/>
  <c r="Q131" i="5"/>
  <c r="Q153" i="5"/>
  <c r="Q174" i="5"/>
  <c r="Q195" i="5"/>
  <c r="Q217" i="5"/>
  <c r="Q238" i="5"/>
  <c r="Q259" i="5"/>
  <c r="Q281" i="5"/>
  <c r="Q302" i="5"/>
  <c r="Q323" i="5"/>
  <c r="P9" i="5"/>
  <c r="P30" i="5"/>
  <c r="P51" i="5"/>
  <c r="P73" i="5"/>
  <c r="P94" i="5"/>
  <c r="P115" i="5"/>
  <c r="P137" i="5"/>
  <c r="P158" i="5"/>
  <c r="P179" i="5"/>
  <c r="P201" i="5"/>
  <c r="P222" i="5"/>
  <c r="P243" i="5"/>
  <c r="P265" i="5"/>
  <c r="P282" i="5"/>
  <c r="P293" i="5"/>
  <c r="P303" i="5"/>
  <c r="P314" i="5"/>
  <c r="P325" i="5"/>
  <c r="P335" i="5"/>
  <c r="O9" i="5"/>
  <c r="O17" i="5"/>
  <c r="O25" i="5"/>
  <c r="O33" i="5"/>
  <c r="O41" i="5"/>
  <c r="O49" i="5"/>
  <c r="O57" i="5"/>
  <c r="O65" i="5"/>
  <c r="O73" i="5"/>
  <c r="O81" i="5"/>
  <c r="O89" i="5"/>
  <c r="O97" i="5"/>
  <c r="O105" i="5"/>
  <c r="O113" i="5"/>
  <c r="O121" i="5"/>
  <c r="O129" i="5"/>
  <c r="O137" i="5"/>
  <c r="O145" i="5"/>
  <c r="O153" i="5"/>
  <c r="O161" i="5"/>
  <c r="O169" i="5"/>
  <c r="O177" i="5"/>
  <c r="O185" i="5"/>
  <c r="O193" i="5"/>
  <c r="O201" i="5"/>
  <c r="O209" i="5"/>
  <c r="O217" i="5"/>
  <c r="O225" i="5"/>
  <c r="O233" i="5"/>
  <c r="O241" i="5"/>
  <c r="O249" i="5"/>
  <c r="O257" i="5"/>
  <c r="O265" i="5"/>
  <c r="O273" i="5"/>
  <c r="O281" i="5"/>
  <c r="O289" i="5"/>
  <c r="O297" i="5"/>
  <c r="O305" i="5"/>
  <c r="O313" i="5"/>
  <c r="O321" i="5"/>
  <c r="O329" i="5"/>
  <c r="O337" i="5"/>
  <c r="N9" i="5"/>
  <c r="N17" i="5"/>
  <c r="N25" i="5"/>
  <c r="N33" i="5"/>
  <c r="N41" i="5"/>
  <c r="N49" i="5"/>
  <c r="N57" i="5"/>
  <c r="N65" i="5"/>
  <c r="N73" i="5"/>
  <c r="N81" i="5"/>
  <c r="N89" i="5"/>
  <c r="N97" i="5"/>
  <c r="N105" i="5"/>
  <c r="N113" i="5"/>
  <c r="N121" i="5"/>
  <c r="N129" i="5"/>
  <c r="N137" i="5"/>
  <c r="N145" i="5"/>
  <c r="N153" i="5"/>
  <c r="N161" i="5"/>
  <c r="N169" i="5"/>
  <c r="N177" i="5"/>
  <c r="N185" i="5"/>
  <c r="N193" i="5"/>
  <c r="N201" i="5"/>
  <c r="N209" i="5"/>
  <c r="N217" i="5"/>
  <c r="N225" i="5"/>
  <c r="N233" i="5"/>
  <c r="N241" i="5"/>
  <c r="N249" i="5"/>
  <c r="N257" i="5"/>
  <c r="N265" i="5"/>
  <c r="N273" i="5"/>
  <c r="N281" i="5"/>
  <c r="N289" i="5"/>
  <c r="N297" i="5"/>
  <c r="N305" i="5"/>
  <c r="N313" i="5"/>
  <c r="N321" i="5"/>
  <c r="N329" i="5"/>
  <c r="N337" i="5"/>
  <c r="M9" i="5"/>
  <c r="M17" i="5"/>
  <c r="M25" i="5"/>
  <c r="M33" i="5"/>
  <c r="M41" i="5"/>
  <c r="M49" i="5"/>
  <c r="M57" i="5"/>
  <c r="M65" i="5"/>
  <c r="M73" i="5"/>
  <c r="M81" i="5"/>
  <c r="M89" i="5"/>
  <c r="M97" i="5"/>
  <c r="M105" i="5"/>
  <c r="M113" i="5"/>
  <c r="M121" i="5"/>
  <c r="M129" i="5"/>
  <c r="M137" i="5"/>
  <c r="M145" i="5"/>
  <c r="M153" i="5"/>
  <c r="M161" i="5"/>
  <c r="M169" i="5"/>
  <c r="M177" i="5"/>
  <c r="M185" i="5"/>
  <c r="M193" i="5"/>
  <c r="M201" i="5"/>
  <c r="M209" i="5"/>
  <c r="M217" i="5"/>
  <c r="M225" i="5"/>
  <c r="M233" i="5"/>
  <c r="M241" i="5"/>
  <c r="M249" i="5"/>
  <c r="M257" i="5"/>
  <c r="M265" i="5"/>
  <c r="M273" i="5"/>
  <c r="M281" i="5"/>
  <c r="M289" i="5"/>
  <c r="M297" i="5"/>
  <c r="M305" i="5"/>
  <c r="M313" i="5"/>
  <c r="M321" i="5"/>
  <c r="M329" i="5"/>
  <c r="M337" i="5"/>
  <c r="L9" i="5"/>
  <c r="T102" i="5"/>
  <c r="T247" i="5"/>
  <c r="S14" i="5"/>
  <c r="U14" i="5" s="1"/>
  <c r="S117" i="5"/>
  <c r="U117" i="5" s="1"/>
  <c r="S220" i="5"/>
  <c r="S320" i="5"/>
  <c r="U320" i="5" s="1"/>
  <c r="R62" i="5"/>
  <c r="R129" i="5"/>
  <c r="R193" i="5"/>
  <c r="R257" i="5"/>
  <c r="R321" i="5"/>
  <c r="Q49" i="5"/>
  <c r="Q91" i="5"/>
  <c r="Q113" i="5"/>
  <c r="Q134" i="5"/>
  <c r="Q155" i="5"/>
  <c r="Q177" i="5"/>
  <c r="Q198" i="5"/>
  <c r="Q219" i="5"/>
  <c r="Q241" i="5"/>
  <c r="Q262" i="5"/>
  <c r="Q283" i="5"/>
  <c r="Q305" i="5"/>
  <c r="Q326" i="5"/>
  <c r="P11" i="5"/>
  <c r="P33" i="5"/>
  <c r="P54" i="5"/>
  <c r="P75" i="5"/>
  <c r="P97" i="5"/>
  <c r="P118" i="5"/>
  <c r="P139" i="5"/>
  <c r="P161" i="5"/>
  <c r="P182" i="5"/>
  <c r="P203" i="5"/>
  <c r="P225" i="5"/>
  <c r="P246" i="5"/>
  <c r="P267" i="5"/>
  <c r="P283" i="5"/>
  <c r="P294" i="5"/>
  <c r="P305" i="5"/>
  <c r="P315" i="5"/>
  <c r="P326" i="5"/>
  <c r="P337" i="5"/>
  <c r="O10" i="5"/>
  <c r="O18" i="5"/>
  <c r="O26" i="5"/>
  <c r="O34" i="5"/>
  <c r="O42" i="5"/>
  <c r="O50" i="5"/>
  <c r="O58" i="5"/>
  <c r="O66" i="5"/>
  <c r="O74" i="5"/>
  <c r="O82" i="5"/>
  <c r="O90" i="5"/>
  <c r="O98" i="5"/>
  <c r="O106" i="5"/>
  <c r="O114" i="5"/>
  <c r="O122" i="5"/>
  <c r="O130" i="5"/>
  <c r="O138" i="5"/>
  <c r="O146" i="5"/>
  <c r="O154" i="5"/>
  <c r="O162" i="5"/>
  <c r="O170" i="5"/>
  <c r="O178" i="5"/>
  <c r="O186" i="5"/>
  <c r="O194" i="5"/>
  <c r="O202" i="5"/>
  <c r="O210" i="5"/>
  <c r="O218" i="5"/>
  <c r="O226" i="5"/>
  <c r="O234" i="5"/>
  <c r="O242" i="5"/>
  <c r="O250" i="5"/>
  <c r="O258" i="5"/>
  <c r="O266" i="5"/>
  <c r="O274" i="5"/>
  <c r="O282" i="5"/>
  <c r="O290" i="5"/>
  <c r="O298" i="5"/>
  <c r="O306" i="5"/>
  <c r="O314" i="5"/>
  <c r="O322" i="5"/>
  <c r="O330" i="5"/>
  <c r="O338" i="5"/>
  <c r="N10" i="5"/>
  <c r="N18" i="5"/>
  <c r="N26" i="5"/>
  <c r="N34" i="5"/>
  <c r="N42" i="5"/>
  <c r="N50" i="5"/>
  <c r="N58" i="5"/>
  <c r="N66" i="5"/>
  <c r="N74" i="5"/>
  <c r="N82" i="5"/>
  <c r="N90" i="5"/>
  <c r="N98" i="5"/>
  <c r="N106" i="5"/>
  <c r="N114" i="5"/>
  <c r="N122" i="5"/>
  <c r="N130" i="5"/>
  <c r="N138" i="5"/>
  <c r="N146" i="5"/>
  <c r="N154" i="5"/>
  <c r="N162" i="5"/>
  <c r="N170" i="5"/>
  <c r="N178" i="5"/>
  <c r="N186" i="5"/>
  <c r="N194" i="5"/>
  <c r="N202" i="5"/>
  <c r="N210" i="5"/>
  <c r="N218" i="5"/>
  <c r="N226" i="5"/>
  <c r="N234" i="5"/>
  <c r="N242" i="5"/>
  <c r="N250" i="5"/>
  <c r="N258" i="5"/>
  <c r="N266" i="5"/>
  <c r="N274" i="5"/>
  <c r="N282" i="5"/>
  <c r="N290" i="5"/>
  <c r="N298" i="5"/>
  <c r="N306" i="5"/>
  <c r="N314" i="5"/>
  <c r="N322" i="5"/>
  <c r="N330" i="5"/>
  <c r="N338" i="5"/>
  <c r="M10" i="5"/>
  <c r="M18" i="5"/>
  <c r="M26" i="5"/>
  <c r="M34" i="5"/>
  <c r="M42" i="5"/>
  <c r="M50" i="5"/>
  <c r="M58" i="5"/>
  <c r="M66" i="5"/>
  <c r="M74" i="5"/>
  <c r="M82" i="5"/>
  <c r="M90" i="5"/>
  <c r="M98" i="5"/>
  <c r="M106" i="5"/>
  <c r="M114" i="5"/>
  <c r="M122" i="5"/>
  <c r="M130" i="5"/>
  <c r="M138" i="5"/>
  <c r="M146" i="5"/>
  <c r="M154" i="5"/>
  <c r="M162" i="5"/>
  <c r="M170" i="5"/>
  <c r="M178" i="5"/>
  <c r="M186" i="5"/>
  <c r="M194" i="5"/>
  <c r="M202" i="5"/>
  <c r="M210" i="5"/>
  <c r="M218" i="5"/>
  <c r="M226" i="5"/>
  <c r="M234" i="5"/>
  <c r="M242" i="5"/>
  <c r="M250" i="5"/>
  <c r="M258" i="5"/>
  <c r="M266" i="5"/>
  <c r="M274" i="5"/>
  <c r="M282" i="5"/>
  <c r="M290" i="5"/>
  <c r="M298" i="5"/>
  <c r="M306" i="5"/>
  <c r="M314" i="5"/>
  <c r="M322" i="5"/>
  <c r="M330" i="5"/>
  <c r="M338" i="5"/>
  <c r="L10" i="5"/>
  <c r="T143" i="5"/>
  <c r="T272" i="5"/>
  <c r="S39" i="5"/>
  <c r="U39" i="5" s="1"/>
  <c r="S142" i="5"/>
  <c r="U142" i="5" s="1"/>
  <c r="S245" i="5"/>
  <c r="U245" i="5" s="1"/>
  <c r="S7" i="5"/>
  <c r="R80" i="5"/>
  <c r="R145" i="5"/>
  <c r="R209" i="5"/>
  <c r="R273" i="5"/>
  <c r="R337" i="5"/>
  <c r="Q65" i="5"/>
  <c r="Q97" i="5"/>
  <c r="Q118" i="5"/>
  <c r="Q139" i="5"/>
  <c r="Q161" i="5"/>
  <c r="Q182" i="5"/>
  <c r="Q203" i="5"/>
  <c r="Q225" i="5"/>
  <c r="Q246" i="5"/>
  <c r="Q267" i="5"/>
  <c r="Q289" i="5"/>
  <c r="Q310" i="5"/>
  <c r="Q331" i="5"/>
  <c r="P17" i="5"/>
  <c r="P38" i="5"/>
  <c r="P59" i="5"/>
  <c r="P81" i="5"/>
  <c r="P102" i="5"/>
  <c r="P123" i="5"/>
  <c r="P145" i="5"/>
  <c r="P166" i="5"/>
  <c r="P187" i="5"/>
  <c r="P209" i="5"/>
  <c r="P230" i="5"/>
  <c r="P251" i="5"/>
  <c r="P273" i="5"/>
  <c r="P286" i="5"/>
  <c r="P297" i="5"/>
  <c r="P307" i="5"/>
  <c r="P318" i="5"/>
  <c r="P329" i="5"/>
  <c r="O12" i="5"/>
  <c r="O20" i="5"/>
  <c r="O28" i="5"/>
  <c r="O36" i="5"/>
  <c r="O44" i="5"/>
  <c r="O52" i="5"/>
  <c r="O60" i="5"/>
  <c r="O68" i="5"/>
  <c r="O76" i="5"/>
  <c r="O84" i="5"/>
  <c r="O92" i="5"/>
  <c r="O100" i="5"/>
  <c r="O108" i="5"/>
  <c r="O116" i="5"/>
  <c r="O124" i="5"/>
  <c r="O132" i="5"/>
  <c r="O140" i="5"/>
  <c r="O148" i="5"/>
  <c r="O156" i="5"/>
  <c r="O164" i="5"/>
  <c r="O172" i="5"/>
  <c r="O180" i="5"/>
  <c r="O188" i="5"/>
  <c r="O196" i="5"/>
  <c r="O204" i="5"/>
  <c r="O212" i="5"/>
  <c r="O220" i="5"/>
  <c r="O228" i="5"/>
  <c r="O236" i="5"/>
  <c r="O244" i="5"/>
  <c r="O252" i="5"/>
  <c r="O260" i="5"/>
  <c r="O268" i="5"/>
  <c r="O276" i="5"/>
  <c r="O284" i="5"/>
  <c r="O292" i="5"/>
  <c r="O300" i="5"/>
  <c r="O308" i="5"/>
  <c r="O316" i="5"/>
  <c r="O324" i="5"/>
  <c r="O332" i="5"/>
  <c r="N12" i="5"/>
  <c r="N20" i="5"/>
  <c r="N28" i="5"/>
  <c r="N36" i="5"/>
  <c r="N44" i="5"/>
  <c r="N52" i="5"/>
  <c r="N60" i="5"/>
  <c r="N68" i="5"/>
  <c r="N76" i="5"/>
  <c r="N84" i="5"/>
  <c r="N92" i="5"/>
  <c r="N100" i="5"/>
  <c r="N108" i="5"/>
  <c r="N116" i="5"/>
  <c r="N124" i="5"/>
  <c r="N132" i="5"/>
  <c r="N140" i="5"/>
  <c r="N148" i="5"/>
  <c r="N156" i="5"/>
  <c r="N164" i="5"/>
  <c r="N172" i="5"/>
  <c r="N180" i="5"/>
  <c r="N188" i="5"/>
  <c r="N196" i="5"/>
  <c r="N204" i="5"/>
  <c r="N212" i="5"/>
  <c r="N220" i="5"/>
  <c r="N228" i="5"/>
  <c r="N236" i="5"/>
  <c r="N244" i="5"/>
  <c r="N252" i="5"/>
  <c r="N260" i="5"/>
  <c r="N268" i="5"/>
  <c r="N276" i="5"/>
  <c r="N284" i="5"/>
  <c r="N292" i="5"/>
  <c r="N300" i="5"/>
  <c r="N308" i="5"/>
  <c r="N316" i="5"/>
  <c r="N324" i="5"/>
  <c r="N332" i="5"/>
  <c r="M12" i="5"/>
  <c r="M20" i="5"/>
  <c r="M28" i="5"/>
  <c r="M36" i="5"/>
  <c r="M44" i="5"/>
  <c r="M52" i="5"/>
  <c r="M60" i="5"/>
  <c r="M68" i="5"/>
  <c r="M76" i="5"/>
  <c r="M84" i="5"/>
  <c r="M92" i="5"/>
  <c r="M100" i="5"/>
  <c r="M108" i="5"/>
  <c r="M116" i="5"/>
  <c r="M124" i="5"/>
  <c r="M132" i="5"/>
  <c r="M140" i="5"/>
  <c r="M148" i="5"/>
  <c r="M156" i="5"/>
  <c r="M164" i="5"/>
  <c r="M172" i="5"/>
  <c r="M180" i="5"/>
  <c r="M188" i="5"/>
  <c r="M196" i="5"/>
  <c r="M204" i="5"/>
  <c r="M212" i="5"/>
  <c r="M220" i="5"/>
  <c r="M228" i="5"/>
  <c r="M236" i="5"/>
  <c r="M244" i="5"/>
  <c r="M252" i="5"/>
  <c r="M260" i="5"/>
  <c r="M268" i="5"/>
  <c r="M276" i="5"/>
  <c r="M284" i="5"/>
  <c r="M292" i="5"/>
  <c r="M300" i="5"/>
  <c r="M308" i="5"/>
  <c r="M316" i="5"/>
  <c r="M324" i="5"/>
  <c r="M332" i="5"/>
  <c r="L12" i="5"/>
  <c r="R71" i="5"/>
  <c r="Q137" i="5"/>
  <c r="Q307" i="5"/>
  <c r="P142" i="5"/>
  <c r="P295" i="5"/>
  <c r="O35" i="5"/>
  <c r="O99" i="5"/>
  <c r="O163" i="5"/>
  <c r="O227" i="5"/>
  <c r="O291" i="5"/>
  <c r="N19" i="5"/>
  <c r="N83" i="5"/>
  <c r="N139" i="5"/>
  <c r="N160" i="5"/>
  <c r="N181" i="5"/>
  <c r="N203" i="5"/>
  <c r="N224" i="5"/>
  <c r="N245" i="5"/>
  <c r="N267" i="5"/>
  <c r="N288" i="5"/>
  <c r="N309" i="5"/>
  <c r="N331" i="5"/>
  <c r="M16" i="5"/>
  <c r="M37" i="5"/>
  <c r="M59" i="5"/>
  <c r="M80" i="5"/>
  <c r="M101" i="5"/>
  <c r="M123" i="5"/>
  <c r="M144" i="5"/>
  <c r="M165" i="5"/>
  <c r="M187" i="5"/>
  <c r="M208" i="5"/>
  <c r="M229" i="5"/>
  <c r="M251" i="5"/>
  <c r="M272" i="5"/>
  <c r="M293" i="5"/>
  <c r="M315" i="5"/>
  <c r="M336" i="5"/>
  <c r="L17" i="5"/>
  <c r="L25" i="5"/>
  <c r="L33" i="5"/>
  <c r="L41" i="5"/>
  <c r="L49" i="5"/>
  <c r="L57" i="5"/>
  <c r="L65" i="5"/>
  <c r="L73" i="5"/>
  <c r="L81" i="5"/>
  <c r="L89" i="5"/>
  <c r="L97" i="5"/>
  <c r="L105" i="5"/>
  <c r="L113" i="5"/>
  <c r="L121" i="5"/>
  <c r="L129" i="5"/>
  <c r="L137" i="5"/>
  <c r="L145" i="5"/>
  <c r="L153" i="5"/>
  <c r="L161" i="5"/>
  <c r="L169" i="5"/>
  <c r="L177" i="5"/>
  <c r="L185" i="5"/>
  <c r="L193" i="5"/>
  <c r="L201" i="5"/>
  <c r="L209" i="5"/>
  <c r="L217" i="5"/>
  <c r="L225" i="5"/>
  <c r="L233" i="5"/>
  <c r="L241" i="5"/>
  <c r="L249" i="5"/>
  <c r="L257" i="5"/>
  <c r="L265" i="5"/>
  <c r="L273" i="5"/>
  <c r="L281" i="5"/>
  <c r="L289" i="5"/>
  <c r="L297" i="5"/>
  <c r="L305" i="5"/>
  <c r="L313" i="5"/>
  <c r="L321" i="5"/>
  <c r="L329" i="5"/>
  <c r="L337" i="5"/>
  <c r="K9" i="5"/>
  <c r="K17" i="5"/>
  <c r="K25" i="5"/>
  <c r="K33" i="5"/>
  <c r="K41" i="5"/>
  <c r="K49" i="5"/>
  <c r="K57" i="5"/>
  <c r="K65" i="5"/>
  <c r="K73" i="5"/>
  <c r="K81" i="5"/>
  <c r="K89" i="5"/>
  <c r="K97" i="5"/>
  <c r="K105" i="5"/>
  <c r="K113" i="5"/>
  <c r="K121" i="5"/>
  <c r="K129" i="5"/>
  <c r="K137" i="5"/>
  <c r="K145" i="5"/>
  <c r="K153" i="5"/>
  <c r="K161" i="5"/>
  <c r="K169" i="5"/>
  <c r="R137" i="5"/>
  <c r="Q158" i="5"/>
  <c r="Q329" i="5"/>
  <c r="P163" i="5"/>
  <c r="P306" i="5"/>
  <c r="O43" i="5"/>
  <c r="O107" i="5"/>
  <c r="O171" i="5"/>
  <c r="O235" i="5"/>
  <c r="O299" i="5"/>
  <c r="N27" i="5"/>
  <c r="N91" i="5"/>
  <c r="N141" i="5"/>
  <c r="N163" i="5"/>
  <c r="N184" i="5"/>
  <c r="N205" i="5"/>
  <c r="N227" i="5"/>
  <c r="N248" i="5"/>
  <c r="N269" i="5"/>
  <c r="N291" i="5"/>
  <c r="N312" i="5"/>
  <c r="N333" i="5"/>
  <c r="M19" i="5"/>
  <c r="M40" i="5"/>
  <c r="M61" i="5"/>
  <c r="M83" i="5"/>
  <c r="M104" i="5"/>
  <c r="M125" i="5"/>
  <c r="M147" i="5"/>
  <c r="M168" i="5"/>
  <c r="M189" i="5"/>
  <c r="M211" i="5"/>
  <c r="M232" i="5"/>
  <c r="M253" i="5"/>
  <c r="M275" i="5"/>
  <c r="M296" i="5"/>
  <c r="M317" i="5"/>
  <c r="L18" i="5"/>
  <c r="L26" i="5"/>
  <c r="L34" i="5"/>
  <c r="L42" i="5"/>
  <c r="L50" i="5"/>
  <c r="L58" i="5"/>
  <c r="L66" i="5"/>
  <c r="L74" i="5"/>
  <c r="L82" i="5"/>
  <c r="L90" i="5"/>
  <c r="L98" i="5"/>
  <c r="L106" i="5"/>
  <c r="L114" i="5"/>
  <c r="L122" i="5"/>
  <c r="L130" i="5"/>
  <c r="L138" i="5"/>
  <c r="L146" i="5"/>
  <c r="L154" i="5"/>
  <c r="L162" i="5"/>
  <c r="L170" i="5"/>
  <c r="L178" i="5"/>
  <c r="L186" i="5"/>
  <c r="L194" i="5"/>
  <c r="L202" i="5"/>
  <c r="L210" i="5"/>
  <c r="L218" i="5"/>
  <c r="L226" i="5"/>
  <c r="L234" i="5"/>
  <c r="L242" i="5"/>
  <c r="L250" i="5"/>
  <c r="L258" i="5"/>
  <c r="L266" i="5"/>
  <c r="L274" i="5"/>
  <c r="L282" i="5"/>
  <c r="L290" i="5"/>
  <c r="L298" i="5"/>
  <c r="L306" i="5"/>
  <c r="L314" i="5"/>
  <c r="L322" i="5"/>
  <c r="L330" i="5"/>
  <c r="L338" i="5"/>
  <c r="K10" i="5"/>
  <c r="K18" i="5"/>
  <c r="K26" i="5"/>
  <c r="K34" i="5"/>
  <c r="K42" i="5"/>
  <c r="K50" i="5"/>
  <c r="K58" i="5"/>
  <c r="K66" i="5"/>
  <c r="K74" i="5"/>
  <c r="K82" i="5"/>
  <c r="K90" i="5"/>
  <c r="K98" i="5"/>
  <c r="K106" i="5"/>
  <c r="K114" i="5"/>
  <c r="K122" i="5"/>
  <c r="K130" i="5"/>
  <c r="K138" i="5"/>
  <c r="K146" i="5"/>
  <c r="K154" i="5"/>
  <c r="K162" i="5"/>
  <c r="K170" i="5"/>
  <c r="K178" i="5"/>
  <c r="K186" i="5"/>
  <c r="K194" i="5"/>
  <c r="K202" i="5"/>
  <c r="K210" i="5"/>
  <c r="K218" i="5"/>
  <c r="K226" i="5"/>
  <c r="K234" i="5"/>
  <c r="K242" i="5"/>
  <c r="K250" i="5"/>
  <c r="K258" i="5"/>
  <c r="K266" i="5"/>
  <c r="K274" i="5"/>
  <c r="K282" i="5"/>
  <c r="K290" i="5"/>
  <c r="K298" i="5"/>
  <c r="K306" i="5"/>
  <c r="K314" i="5"/>
  <c r="K322" i="5"/>
  <c r="K330" i="5"/>
  <c r="K338" i="5"/>
  <c r="J10" i="5"/>
  <c r="J18" i="5"/>
  <c r="J26" i="5"/>
  <c r="J34" i="5"/>
  <c r="J42" i="5"/>
  <c r="J50" i="5"/>
  <c r="J58" i="5"/>
  <c r="J66" i="5"/>
  <c r="J74" i="5"/>
  <c r="J82" i="5"/>
  <c r="J90" i="5"/>
  <c r="J98" i="5"/>
  <c r="J106" i="5"/>
  <c r="J114" i="5"/>
  <c r="J122" i="5"/>
  <c r="J130" i="5"/>
  <c r="J138" i="5"/>
  <c r="J146" i="5"/>
  <c r="J154" i="5"/>
  <c r="J162" i="5"/>
  <c r="J170" i="5"/>
  <c r="J178" i="5"/>
  <c r="J186" i="5"/>
  <c r="J194" i="5"/>
  <c r="J202" i="5"/>
  <c r="J210" i="5"/>
  <c r="J218" i="5"/>
  <c r="J226" i="5"/>
  <c r="J234" i="5"/>
  <c r="J242" i="5"/>
  <c r="J250" i="5"/>
  <c r="J258" i="5"/>
  <c r="J266" i="5"/>
  <c r="J274" i="5"/>
  <c r="J282" i="5"/>
  <c r="J290" i="5"/>
  <c r="J298" i="5"/>
  <c r="J306" i="5"/>
  <c r="J314" i="5"/>
  <c r="J322" i="5"/>
  <c r="J330" i="5"/>
  <c r="J338" i="5"/>
  <c r="I10" i="5"/>
  <c r="I18" i="5"/>
  <c r="I26" i="5"/>
  <c r="I34" i="5"/>
  <c r="I42" i="5"/>
  <c r="I50" i="5"/>
  <c r="I58" i="5"/>
  <c r="T124" i="5"/>
  <c r="R201" i="5"/>
  <c r="Q179" i="5"/>
  <c r="P14" i="5"/>
  <c r="P185" i="5"/>
  <c r="P317" i="5"/>
  <c r="O51" i="5"/>
  <c r="O115" i="5"/>
  <c r="O179" i="5"/>
  <c r="O243" i="5"/>
  <c r="O307" i="5"/>
  <c r="N35" i="5"/>
  <c r="N99" i="5"/>
  <c r="N144" i="5"/>
  <c r="N165" i="5"/>
  <c r="N187" i="5"/>
  <c r="N208" i="5"/>
  <c r="N229" i="5"/>
  <c r="N251" i="5"/>
  <c r="N272" i="5"/>
  <c r="N293" i="5"/>
  <c r="N315" i="5"/>
  <c r="N336" i="5"/>
  <c r="M21" i="5"/>
  <c r="M43" i="5"/>
  <c r="M64" i="5"/>
  <c r="M85" i="5"/>
  <c r="M107" i="5"/>
  <c r="M128" i="5"/>
  <c r="M149" i="5"/>
  <c r="M171" i="5"/>
  <c r="M192" i="5"/>
  <c r="M213" i="5"/>
  <c r="M235" i="5"/>
  <c r="M256" i="5"/>
  <c r="M277" i="5"/>
  <c r="M299" i="5"/>
  <c r="M320" i="5"/>
  <c r="L19" i="5"/>
  <c r="L27" i="5"/>
  <c r="L35" i="5"/>
  <c r="L43" i="5"/>
  <c r="L51" i="5"/>
  <c r="L59" i="5"/>
  <c r="L67" i="5"/>
  <c r="L75" i="5"/>
  <c r="L83" i="5"/>
  <c r="L91" i="5"/>
  <c r="L99" i="5"/>
  <c r="L107" i="5"/>
  <c r="L115" i="5"/>
  <c r="L123" i="5"/>
  <c r="L131" i="5"/>
  <c r="L139" i="5"/>
  <c r="L147" i="5"/>
  <c r="L155" i="5"/>
  <c r="L163" i="5"/>
  <c r="L171" i="5"/>
  <c r="L179" i="5"/>
  <c r="L187" i="5"/>
  <c r="L195" i="5"/>
  <c r="L203" i="5"/>
  <c r="L211" i="5"/>
  <c r="L219" i="5"/>
  <c r="L227" i="5"/>
  <c r="L235" i="5"/>
  <c r="L243" i="5"/>
  <c r="L251" i="5"/>
  <c r="L259" i="5"/>
  <c r="L267" i="5"/>
  <c r="L275" i="5"/>
  <c r="L283" i="5"/>
  <c r="L291" i="5"/>
  <c r="L299" i="5"/>
  <c r="L307" i="5"/>
  <c r="L315" i="5"/>
  <c r="L323" i="5"/>
  <c r="L331" i="5"/>
  <c r="K11" i="5"/>
  <c r="K19" i="5"/>
  <c r="K27" i="5"/>
  <c r="K35" i="5"/>
  <c r="K43" i="5"/>
  <c r="K51" i="5"/>
  <c r="K59" i="5"/>
  <c r="K67" i="5"/>
  <c r="K75" i="5"/>
  <c r="K83" i="5"/>
  <c r="K91" i="5"/>
  <c r="K99" i="5"/>
  <c r="K107" i="5"/>
  <c r="K115" i="5"/>
  <c r="K123" i="5"/>
  <c r="K131" i="5"/>
  <c r="K139" i="5"/>
  <c r="K147" i="5"/>
  <c r="K155" i="5"/>
  <c r="K163" i="5"/>
  <c r="K171" i="5"/>
  <c r="K179" i="5"/>
  <c r="K187" i="5"/>
  <c r="K195" i="5"/>
  <c r="K203" i="5"/>
  <c r="K211" i="5"/>
  <c r="K219" i="5"/>
  <c r="K227" i="5"/>
  <c r="K235" i="5"/>
  <c r="K243" i="5"/>
  <c r="K251" i="5"/>
  <c r="K259" i="5"/>
  <c r="K267" i="5"/>
  <c r="K275" i="5"/>
  <c r="K283" i="5"/>
  <c r="K291" i="5"/>
  <c r="K299" i="5"/>
  <c r="K307" i="5"/>
  <c r="K315" i="5"/>
  <c r="K323" i="5"/>
  <c r="K331" i="5"/>
  <c r="J11" i="5"/>
  <c r="J19" i="5"/>
  <c r="J27" i="5"/>
  <c r="J35" i="5"/>
  <c r="J43" i="5"/>
  <c r="J51" i="5"/>
  <c r="J59" i="5"/>
  <c r="J67" i="5"/>
  <c r="J75" i="5"/>
  <c r="J83" i="5"/>
  <c r="J91" i="5"/>
  <c r="J99" i="5"/>
  <c r="J107" i="5"/>
  <c r="J115" i="5"/>
  <c r="J123" i="5"/>
  <c r="J131" i="5"/>
  <c r="J139" i="5"/>
  <c r="J147" i="5"/>
  <c r="J155" i="5"/>
  <c r="J163" i="5"/>
  <c r="J171" i="5"/>
  <c r="J179" i="5"/>
  <c r="J187" i="5"/>
  <c r="J195" i="5"/>
  <c r="J203" i="5"/>
  <c r="J211" i="5"/>
  <c r="J219" i="5"/>
  <c r="J227" i="5"/>
  <c r="J235" i="5"/>
  <c r="J243" i="5"/>
  <c r="J251" i="5"/>
  <c r="J259" i="5"/>
  <c r="J267" i="5"/>
  <c r="J275" i="5"/>
  <c r="J283" i="5"/>
  <c r="J291" i="5"/>
  <c r="J299" i="5"/>
  <c r="J307" i="5"/>
  <c r="J315" i="5"/>
  <c r="J323" i="5"/>
  <c r="J331" i="5"/>
  <c r="I11" i="5"/>
  <c r="I19" i="5"/>
  <c r="I27" i="5"/>
  <c r="I35" i="5"/>
  <c r="I43" i="5"/>
  <c r="I51" i="5"/>
  <c r="I59" i="5"/>
  <c r="I67" i="5"/>
  <c r="T261" i="5"/>
  <c r="R265" i="5"/>
  <c r="Q201" i="5"/>
  <c r="P35" i="5"/>
  <c r="P206" i="5"/>
  <c r="P327" i="5"/>
  <c r="O59" i="5"/>
  <c r="O123" i="5"/>
  <c r="O187" i="5"/>
  <c r="O251" i="5"/>
  <c r="O315" i="5"/>
  <c r="N43" i="5"/>
  <c r="N107" i="5"/>
  <c r="N147" i="5"/>
  <c r="N168" i="5"/>
  <c r="N189" i="5"/>
  <c r="N211" i="5"/>
  <c r="N232" i="5"/>
  <c r="N253" i="5"/>
  <c r="N275" i="5"/>
  <c r="N296" i="5"/>
  <c r="N317" i="5"/>
  <c r="M24" i="5"/>
  <c r="M45" i="5"/>
  <c r="M67" i="5"/>
  <c r="M88" i="5"/>
  <c r="M109" i="5"/>
  <c r="M131" i="5"/>
  <c r="M152" i="5"/>
  <c r="M173" i="5"/>
  <c r="M195" i="5"/>
  <c r="M216" i="5"/>
  <c r="M237" i="5"/>
  <c r="M259" i="5"/>
  <c r="M280" i="5"/>
  <c r="M301" i="5"/>
  <c r="M323" i="5"/>
  <c r="L8" i="5"/>
  <c r="L20" i="5"/>
  <c r="L28" i="5"/>
  <c r="L36" i="5"/>
  <c r="L44" i="5"/>
  <c r="L52" i="5"/>
  <c r="L60" i="5"/>
  <c r="L68" i="5"/>
  <c r="L76" i="5"/>
  <c r="L84" i="5"/>
  <c r="L92" i="5"/>
  <c r="L100" i="5"/>
  <c r="L108" i="5"/>
  <c r="L116" i="5"/>
  <c r="L124" i="5"/>
  <c r="L132" i="5"/>
  <c r="L140" i="5"/>
  <c r="L148" i="5"/>
  <c r="L156" i="5"/>
  <c r="L164" i="5"/>
  <c r="L172" i="5"/>
  <c r="L180" i="5"/>
  <c r="L188" i="5"/>
  <c r="L196" i="5"/>
  <c r="L204" i="5"/>
  <c r="L212" i="5"/>
  <c r="L220" i="5"/>
  <c r="L228" i="5"/>
  <c r="L236" i="5"/>
  <c r="L244" i="5"/>
  <c r="L252" i="5"/>
  <c r="L260" i="5"/>
  <c r="L268" i="5"/>
  <c r="L276" i="5"/>
  <c r="L284" i="5"/>
  <c r="L292" i="5"/>
  <c r="L300" i="5"/>
  <c r="L308" i="5"/>
  <c r="L316" i="5"/>
  <c r="L324" i="5"/>
  <c r="L332" i="5"/>
  <c r="K12" i="5"/>
  <c r="K20" i="5"/>
  <c r="K28" i="5"/>
  <c r="K36" i="5"/>
  <c r="K44" i="5"/>
  <c r="K52" i="5"/>
  <c r="K60" i="5"/>
  <c r="K68" i="5"/>
  <c r="K76" i="5"/>
  <c r="K84" i="5"/>
  <c r="K92" i="5"/>
  <c r="K100" i="5"/>
  <c r="K108" i="5"/>
  <c r="K116" i="5"/>
  <c r="K124" i="5"/>
  <c r="K132" i="5"/>
  <c r="K140" i="5"/>
  <c r="K148" i="5"/>
  <c r="K156" i="5"/>
  <c r="K164" i="5"/>
  <c r="K172" i="5"/>
  <c r="S28" i="5"/>
  <c r="U28" i="5" s="1"/>
  <c r="R329" i="5"/>
  <c r="Q222" i="5"/>
  <c r="P57" i="5"/>
  <c r="P227" i="5"/>
  <c r="P338" i="5"/>
  <c r="O67" i="5"/>
  <c r="O131" i="5"/>
  <c r="O195" i="5"/>
  <c r="O259" i="5"/>
  <c r="O323" i="5"/>
  <c r="N51" i="5"/>
  <c r="N115" i="5"/>
  <c r="N149" i="5"/>
  <c r="N171" i="5"/>
  <c r="N192" i="5"/>
  <c r="N213" i="5"/>
  <c r="N235" i="5"/>
  <c r="N256" i="5"/>
  <c r="N277" i="5"/>
  <c r="N299" i="5"/>
  <c r="N320" i="5"/>
  <c r="M27" i="5"/>
  <c r="M48" i="5"/>
  <c r="M69" i="5"/>
  <c r="M91" i="5"/>
  <c r="M112" i="5"/>
  <c r="M133" i="5"/>
  <c r="M155" i="5"/>
  <c r="M176" i="5"/>
  <c r="M197" i="5"/>
  <c r="M219" i="5"/>
  <c r="M240" i="5"/>
  <c r="M261" i="5"/>
  <c r="M283" i="5"/>
  <c r="M304" i="5"/>
  <c r="M325" i="5"/>
  <c r="L11" i="5"/>
  <c r="L21" i="5"/>
  <c r="L29" i="5"/>
  <c r="L37" i="5"/>
  <c r="L45" i="5"/>
  <c r="L53" i="5"/>
  <c r="L61" i="5"/>
  <c r="L69" i="5"/>
  <c r="L77" i="5"/>
  <c r="L85" i="5"/>
  <c r="L93" i="5"/>
  <c r="L101" i="5"/>
  <c r="L109" i="5"/>
  <c r="L117" i="5"/>
  <c r="L125" i="5"/>
  <c r="L133" i="5"/>
  <c r="L141" i="5"/>
  <c r="L149" i="5"/>
  <c r="L157" i="5"/>
  <c r="L165" i="5"/>
  <c r="L173" i="5"/>
  <c r="L181" i="5"/>
  <c r="L189" i="5"/>
  <c r="L197" i="5"/>
  <c r="L205" i="5"/>
  <c r="L213" i="5"/>
  <c r="L221" i="5"/>
  <c r="L229" i="5"/>
  <c r="L237" i="5"/>
  <c r="L245" i="5"/>
  <c r="L253" i="5"/>
  <c r="L261" i="5"/>
  <c r="L269" i="5"/>
  <c r="L277" i="5"/>
  <c r="L285" i="5"/>
  <c r="L293" i="5"/>
  <c r="L301" i="5"/>
  <c r="L309" i="5"/>
  <c r="L317" i="5"/>
  <c r="L325" i="5"/>
  <c r="L333" i="5"/>
  <c r="K13" i="5"/>
  <c r="K21" i="5"/>
  <c r="K29" i="5"/>
  <c r="K37" i="5"/>
  <c r="K45" i="5"/>
  <c r="K53" i="5"/>
  <c r="K61" i="5"/>
  <c r="K69" i="5"/>
  <c r="K77" i="5"/>
  <c r="K85" i="5"/>
  <c r="K93" i="5"/>
  <c r="K101" i="5"/>
  <c r="K109" i="5"/>
  <c r="K117" i="5"/>
  <c r="K125" i="5"/>
  <c r="K133" i="5"/>
  <c r="K141" i="5"/>
  <c r="K149" i="5"/>
  <c r="K157" i="5"/>
  <c r="K165" i="5"/>
  <c r="K173" i="5"/>
  <c r="K181" i="5"/>
  <c r="K189" i="5"/>
  <c r="K197" i="5"/>
  <c r="K205" i="5"/>
  <c r="K213" i="5"/>
  <c r="K221" i="5"/>
  <c r="K229" i="5"/>
  <c r="K237" i="5"/>
  <c r="K245" i="5"/>
  <c r="K253" i="5"/>
  <c r="K261" i="5"/>
  <c r="K269" i="5"/>
  <c r="K277" i="5"/>
  <c r="K285" i="5"/>
  <c r="K293" i="5"/>
  <c r="K301" i="5"/>
  <c r="K309" i="5"/>
  <c r="K317" i="5"/>
  <c r="K325" i="5"/>
  <c r="K333" i="5"/>
  <c r="J13" i="5"/>
  <c r="J21" i="5"/>
  <c r="J29" i="5"/>
  <c r="J37" i="5"/>
  <c r="J45" i="5"/>
  <c r="J53" i="5"/>
  <c r="J61" i="5"/>
  <c r="J69" i="5"/>
  <c r="J77" i="5"/>
  <c r="J85" i="5"/>
  <c r="J93" i="5"/>
  <c r="J101" i="5"/>
  <c r="J109" i="5"/>
  <c r="J117" i="5"/>
  <c r="J125" i="5"/>
  <c r="J133" i="5"/>
  <c r="J141" i="5"/>
  <c r="J149" i="5"/>
  <c r="J157" i="5"/>
  <c r="J165" i="5"/>
  <c r="J173" i="5"/>
  <c r="J181" i="5"/>
  <c r="J189" i="5"/>
  <c r="J197" i="5"/>
  <c r="J205" i="5"/>
  <c r="J213" i="5"/>
  <c r="J221" i="5"/>
  <c r="J229" i="5"/>
  <c r="J237" i="5"/>
  <c r="J245" i="5"/>
  <c r="J253" i="5"/>
  <c r="J261" i="5"/>
  <c r="J269" i="5"/>
  <c r="J277" i="5"/>
  <c r="J285" i="5"/>
  <c r="J293" i="5"/>
  <c r="J301" i="5"/>
  <c r="J309" i="5"/>
  <c r="J317" i="5"/>
  <c r="J325" i="5"/>
  <c r="J333" i="5"/>
  <c r="S128" i="5"/>
  <c r="U128" i="5" s="1"/>
  <c r="Q57" i="5"/>
  <c r="Q243" i="5"/>
  <c r="P78" i="5"/>
  <c r="P249" i="5"/>
  <c r="O11" i="5"/>
  <c r="O75" i="5"/>
  <c r="O139" i="5"/>
  <c r="O203" i="5"/>
  <c r="O267" i="5"/>
  <c r="O331" i="5"/>
  <c r="N59" i="5"/>
  <c r="N123" i="5"/>
  <c r="N152" i="5"/>
  <c r="N173" i="5"/>
  <c r="N195" i="5"/>
  <c r="N216" i="5"/>
  <c r="N237" i="5"/>
  <c r="N259" i="5"/>
  <c r="N280" i="5"/>
  <c r="N301" i="5"/>
  <c r="N323" i="5"/>
  <c r="M8" i="5"/>
  <c r="M29" i="5"/>
  <c r="M51" i="5"/>
  <c r="M72" i="5"/>
  <c r="M93" i="5"/>
  <c r="M115" i="5"/>
  <c r="M136" i="5"/>
  <c r="M157" i="5"/>
  <c r="M179" i="5"/>
  <c r="M200" i="5"/>
  <c r="M221" i="5"/>
  <c r="M243" i="5"/>
  <c r="M264" i="5"/>
  <c r="M285" i="5"/>
  <c r="M307" i="5"/>
  <c r="M328" i="5"/>
  <c r="L13" i="5"/>
  <c r="L22" i="5"/>
  <c r="L30" i="5"/>
  <c r="L38" i="5"/>
  <c r="L46" i="5"/>
  <c r="L54" i="5"/>
  <c r="L62" i="5"/>
  <c r="L70" i="5"/>
  <c r="L78" i="5"/>
  <c r="L86" i="5"/>
  <c r="L94" i="5"/>
  <c r="L102" i="5"/>
  <c r="L110" i="5"/>
  <c r="L118" i="5"/>
  <c r="L126" i="5"/>
  <c r="L134" i="5"/>
  <c r="L142" i="5"/>
  <c r="L150" i="5"/>
  <c r="L158" i="5"/>
  <c r="L166" i="5"/>
  <c r="L174" i="5"/>
  <c r="L182" i="5"/>
  <c r="L190" i="5"/>
  <c r="L198" i="5"/>
  <c r="L206" i="5"/>
  <c r="L214" i="5"/>
  <c r="L222" i="5"/>
  <c r="L230" i="5"/>
  <c r="L238" i="5"/>
  <c r="L246" i="5"/>
  <c r="L254" i="5"/>
  <c r="L262" i="5"/>
  <c r="L270" i="5"/>
  <c r="L278" i="5"/>
  <c r="L286" i="5"/>
  <c r="L294" i="5"/>
  <c r="L302" i="5"/>
  <c r="L310" i="5"/>
  <c r="L318" i="5"/>
  <c r="L326" i="5"/>
  <c r="L334" i="5"/>
  <c r="K14" i="5"/>
  <c r="K22" i="5"/>
  <c r="K30" i="5"/>
  <c r="K38" i="5"/>
  <c r="K46" i="5"/>
  <c r="K54" i="5"/>
  <c r="K62" i="5"/>
  <c r="K70" i="5"/>
  <c r="K78" i="5"/>
  <c r="K86" i="5"/>
  <c r="K94" i="5"/>
  <c r="K102" i="5"/>
  <c r="K110" i="5"/>
  <c r="K118" i="5"/>
  <c r="K126" i="5"/>
  <c r="K134" i="5"/>
  <c r="K142" i="5"/>
  <c r="K150" i="5"/>
  <c r="K158" i="5"/>
  <c r="K166" i="5"/>
  <c r="K174" i="5"/>
  <c r="K182" i="5"/>
  <c r="K190" i="5"/>
  <c r="K198" i="5"/>
  <c r="K206" i="5"/>
  <c r="K214" i="5"/>
  <c r="K222" i="5"/>
  <c r="K230" i="5"/>
  <c r="K238" i="5"/>
  <c r="K246" i="5"/>
  <c r="K254" i="5"/>
  <c r="K262" i="5"/>
  <c r="K270" i="5"/>
  <c r="K278" i="5"/>
  <c r="K286" i="5"/>
  <c r="K294" i="5"/>
  <c r="K302" i="5"/>
  <c r="K310" i="5"/>
  <c r="K318" i="5"/>
  <c r="K326" i="5"/>
  <c r="K334" i="5"/>
  <c r="J14" i="5"/>
  <c r="J22" i="5"/>
  <c r="J30" i="5"/>
  <c r="J38" i="5"/>
  <c r="J46" i="5"/>
  <c r="J54" i="5"/>
  <c r="J62" i="5"/>
  <c r="J70" i="5"/>
  <c r="J78" i="5"/>
  <c r="J86" i="5"/>
  <c r="J94" i="5"/>
  <c r="J102" i="5"/>
  <c r="J110" i="5"/>
  <c r="J118" i="5"/>
  <c r="J126" i="5"/>
  <c r="J134" i="5"/>
  <c r="J142" i="5"/>
  <c r="J150" i="5"/>
  <c r="J158" i="5"/>
  <c r="J166" i="5"/>
  <c r="J174" i="5"/>
  <c r="J182" i="5"/>
  <c r="J190" i="5"/>
  <c r="J198" i="5"/>
  <c r="J206" i="5"/>
  <c r="J214" i="5"/>
  <c r="J222" i="5"/>
  <c r="J230" i="5"/>
  <c r="J238" i="5"/>
  <c r="J246" i="5"/>
  <c r="J254" i="5"/>
  <c r="J262" i="5"/>
  <c r="J270" i="5"/>
  <c r="J278" i="5"/>
  <c r="J286" i="5"/>
  <c r="J294" i="5"/>
  <c r="J302" i="5"/>
  <c r="J310" i="5"/>
  <c r="J318" i="5"/>
  <c r="J326" i="5"/>
  <c r="J334" i="5"/>
  <c r="I14" i="5"/>
  <c r="I22" i="5"/>
  <c r="I30" i="5"/>
  <c r="I38" i="5"/>
  <c r="I46" i="5"/>
  <c r="I54" i="5"/>
  <c r="I62" i="5"/>
  <c r="I70" i="5"/>
  <c r="S231" i="5"/>
  <c r="U231" i="5" s="1"/>
  <c r="Q94" i="5"/>
  <c r="Q265" i="5"/>
  <c r="P99" i="5"/>
  <c r="P270" i="5"/>
  <c r="O19" i="5"/>
  <c r="O83" i="5"/>
  <c r="O147" i="5"/>
  <c r="O211" i="5"/>
  <c r="O275" i="5"/>
  <c r="N67" i="5"/>
  <c r="N131" i="5"/>
  <c r="N155" i="5"/>
  <c r="N176" i="5"/>
  <c r="N197" i="5"/>
  <c r="N219" i="5"/>
  <c r="N240" i="5"/>
  <c r="N261" i="5"/>
  <c r="N283" i="5"/>
  <c r="N304" i="5"/>
  <c r="N325" i="5"/>
  <c r="M11" i="5"/>
  <c r="M32" i="5"/>
  <c r="M53" i="5"/>
  <c r="M75" i="5"/>
  <c r="M96" i="5"/>
  <c r="M117" i="5"/>
  <c r="M139" i="5"/>
  <c r="M160" i="5"/>
  <c r="M181" i="5"/>
  <c r="M203" i="5"/>
  <c r="M224" i="5"/>
  <c r="M245" i="5"/>
  <c r="M267" i="5"/>
  <c r="M288" i="5"/>
  <c r="M309" i="5"/>
  <c r="M331" i="5"/>
  <c r="L15" i="5"/>
  <c r="L23" i="5"/>
  <c r="L31" i="5"/>
  <c r="L39" i="5"/>
  <c r="L47" i="5"/>
  <c r="L55" i="5"/>
  <c r="L63" i="5"/>
  <c r="L71" i="5"/>
  <c r="L79" i="5"/>
  <c r="L87" i="5"/>
  <c r="L95" i="5"/>
  <c r="L103" i="5"/>
  <c r="L111" i="5"/>
  <c r="L119" i="5"/>
  <c r="L127" i="5"/>
  <c r="L135" i="5"/>
  <c r="L143" i="5"/>
  <c r="L151" i="5"/>
  <c r="L159" i="5"/>
  <c r="L167" i="5"/>
  <c r="L175" i="5"/>
  <c r="L183" i="5"/>
  <c r="L191" i="5"/>
  <c r="L199" i="5"/>
  <c r="L207" i="5"/>
  <c r="L215" i="5"/>
  <c r="L223" i="5"/>
  <c r="L231" i="5"/>
  <c r="L239" i="5"/>
  <c r="L247" i="5"/>
  <c r="L255" i="5"/>
  <c r="L263" i="5"/>
  <c r="L271" i="5"/>
  <c r="L279" i="5"/>
  <c r="L287" i="5"/>
  <c r="L295" i="5"/>
  <c r="L303" i="5"/>
  <c r="L311" i="5"/>
  <c r="L319" i="5"/>
  <c r="S334" i="5"/>
  <c r="U334" i="5" s="1"/>
  <c r="Q115" i="5"/>
  <c r="Q286" i="5"/>
  <c r="P121" i="5"/>
  <c r="P285" i="5"/>
  <c r="O27" i="5"/>
  <c r="O91" i="5"/>
  <c r="O155" i="5"/>
  <c r="O219" i="5"/>
  <c r="O283" i="5"/>
  <c r="N11" i="5"/>
  <c r="N75" i="5"/>
  <c r="N136" i="5"/>
  <c r="N157" i="5"/>
  <c r="N179" i="5"/>
  <c r="N200" i="5"/>
  <c r="N221" i="5"/>
  <c r="N243" i="5"/>
  <c r="N264" i="5"/>
  <c r="N285" i="5"/>
  <c r="N307" i="5"/>
  <c r="N328" i="5"/>
  <c r="M13" i="5"/>
  <c r="M35" i="5"/>
  <c r="M56" i="5"/>
  <c r="M77" i="5"/>
  <c r="M99" i="5"/>
  <c r="M120" i="5"/>
  <c r="M141" i="5"/>
  <c r="M163" i="5"/>
  <c r="M184" i="5"/>
  <c r="M205" i="5"/>
  <c r="M227" i="5"/>
  <c r="M248" i="5"/>
  <c r="M269" i="5"/>
  <c r="M291" i="5"/>
  <c r="M312" i="5"/>
  <c r="M333" i="5"/>
  <c r="L16" i="5"/>
  <c r="L24" i="5"/>
  <c r="L32" i="5"/>
  <c r="L40" i="5"/>
  <c r="L48" i="5"/>
  <c r="L56" i="5"/>
  <c r="L64" i="5"/>
  <c r="L72" i="5"/>
  <c r="L80" i="5"/>
  <c r="L88" i="5"/>
  <c r="L96" i="5"/>
  <c r="L104" i="5"/>
  <c r="L112" i="5"/>
  <c r="L120" i="5"/>
  <c r="L128" i="5"/>
  <c r="L136" i="5"/>
  <c r="L144" i="5"/>
  <c r="L152" i="5"/>
  <c r="L160" i="5"/>
  <c r="L168" i="5"/>
  <c r="L176" i="5"/>
  <c r="L184" i="5"/>
  <c r="L192" i="5"/>
  <c r="L200" i="5"/>
  <c r="L208" i="5"/>
  <c r="L216" i="5"/>
  <c r="L224" i="5"/>
  <c r="L232" i="5"/>
  <c r="L240" i="5"/>
  <c r="L248" i="5"/>
  <c r="L256" i="5"/>
  <c r="L264" i="5"/>
  <c r="L272" i="5"/>
  <c r="L280" i="5"/>
  <c r="L288" i="5"/>
  <c r="L296" i="5"/>
  <c r="L304" i="5"/>
  <c r="L312" i="5"/>
  <c r="L320" i="5"/>
  <c r="L328" i="5"/>
  <c r="L336" i="5"/>
  <c r="K8" i="5"/>
  <c r="K16" i="5"/>
  <c r="K24" i="5"/>
  <c r="K32" i="5"/>
  <c r="K40" i="5"/>
  <c r="K48" i="5"/>
  <c r="K56" i="5"/>
  <c r="K64" i="5"/>
  <c r="K72" i="5"/>
  <c r="K80" i="5"/>
  <c r="K88" i="5"/>
  <c r="K96" i="5"/>
  <c r="K104" i="5"/>
  <c r="K112" i="5"/>
  <c r="K120" i="5"/>
  <c r="K128" i="5"/>
  <c r="K136" i="5"/>
  <c r="K144" i="5"/>
  <c r="K152" i="5"/>
  <c r="K160" i="5"/>
  <c r="K168" i="5"/>
  <c r="K176" i="5"/>
  <c r="K184" i="5"/>
  <c r="K192" i="5"/>
  <c r="K200" i="5"/>
  <c r="K208" i="5"/>
  <c r="K216" i="5"/>
  <c r="K224" i="5"/>
  <c r="K232" i="5"/>
  <c r="K240" i="5"/>
  <c r="K248" i="5"/>
  <c r="K256" i="5"/>
  <c r="K264" i="5"/>
  <c r="K272" i="5"/>
  <c r="K280" i="5"/>
  <c r="K288" i="5"/>
  <c r="K296" i="5"/>
  <c r="K304" i="5"/>
  <c r="K312" i="5"/>
  <c r="K320" i="5"/>
  <c r="K328" i="5"/>
  <c r="K336" i="5"/>
  <c r="J8" i="5"/>
  <c r="J16" i="5"/>
  <c r="J24" i="5"/>
  <c r="J32" i="5"/>
  <c r="J40" i="5"/>
  <c r="J48" i="5"/>
  <c r="J56" i="5"/>
  <c r="J64" i="5"/>
  <c r="J72" i="5"/>
  <c r="J80" i="5"/>
  <c r="J88" i="5"/>
  <c r="J96" i="5"/>
  <c r="J104" i="5"/>
  <c r="J112" i="5"/>
  <c r="J120" i="5"/>
  <c r="J128" i="5"/>
  <c r="J136" i="5"/>
  <c r="J144" i="5"/>
  <c r="J152" i="5"/>
  <c r="J160" i="5"/>
  <c r="J168" i="5"/>
  <c r="J176" i="5"/>
  <c r="J184" i="5"/>
  <c r="J192" i="5"/>
  <c r="J200" i="5"/>
  <c r="J208" i="5"/>
  <c r="J216" i="5"/>
  <c r="J224" i="5"/>
  <c r="J232" i="5"/>
  <c r="J240" i="5"/>
  <c r="J248" i="5"/>
  <c r="J256" i="5"/>
  <c r="J264" i="5"/>
  <c r="J272" i="5"/>
  <c r="J280" i="5"/>
  <c r="J288" i="5"/>
  <c r="J296" i="5"/>
  <c r="J304" i="5"/>
  <c r="J312" i="5"/>
  <c r="J320" i="5"/>
  <c r="J328" i="5"/>
  <c r="J336" i="5"/>
  <c r="I8" i="5"/>
  <c r="I16" i="5"/>
  <c r="I24" i="5"/>
  <c r="I32" i="5"/>
  <c r="I40" i="5"/>
  <c r="I48" i="5"/>
  <c r="I56" i="5"/>
  <c r="K39" i="5"/>
  <c r="K103" i="5"/>
  <c r="K167" i="5"/>
  <c r="K193" i="5"/>
  <c r="K215" i="5"/>
  <c r="K236" i="5"/>
  <c r="K257" i="5"/>
  <c r="K279" i="5"/>
  <c r="K300" i="5"/>
  <c r="K321" i="5"/>
  <c r="K7" i="5"/>
  <c r="J28" i="5"/>
  <c r="J49" i="5"/>
  <c r="J71" i="5"/>
  <c r="J92" i="5"/>
  <c r="J113" i="5"/>
  <c r="J135" i="5"/>
  <c r="J156" i="5"/>
  <c r="J177" i="5"/>
  <c r="J199" i="5"/>
  <c r="J220" i="5"/>
  <c r="J241" i="5"/>
  <c r="J263" i="5"/>
  <c r="J284" i="5"/>
  <c r="J305" i="5"/>
  <c r="J327" i="5"/>
  <c r="I12" i="5"/>
  <c r="I28" i="5"/>
  <c r="I44" i="5"/>
  <c r="I60" i="5"/>
  <c r="I71" i="5"/>
  <c r="I79" i="5"/>
  <c r="I87" i="5"/>
  <c r="I95" i="5"/>
  <c r="I103" i="5"/>
  <c r="I111" i="5"/>
  <c r="I119" i="5"/>
  <c r="I127" i="5"/>
  <c r="I135" i="5"/>
  <c r="I143" i="5"/>
  <c r="I151" i="5"/>
  <c r="I159" i="5"/>
  <c r="I167" i="5"/>
  <c r="I175" i="5"/>
  <c r="I183" i="5"/>
  <c r="I191" i="5"/>
  <c r="I199" i="5"/>
  <c r="I207" i="5"/>
  <c r="I215" i="5"/>
  <c r="I223" i="5"/>
  <c r="I231" i="5"/>
  <c r="I239" i="5"/>
  <c r="I247" i="5"/>
  <c r="I255" i="5"/>
  <c r="I263" i="5"/>
  <c r="I271" i="5"/>
  <c r="I279" i="5"/>
  <c r="I287" i="5"/>
  <c r="I295" i="5"/>
  <c r="I303" i="5"/>
  <c r="I311" i="5"/>
  <c r="I319" i="5"/>
  <c r="I327" i="5"/>
  <c r="I335" i="5"/>
  <c r="I7" i="5"/>
  <c r="H15" i="5"/>
  <c r="H23" i="5"/>
  <c r="H31" i="5"/>
  <c r="H39" i="5"/>
  <c r="H47" i="5"/>
  <c r="H55" i="5"/>
  <c r="H63" i="5"/>
  <c r="H71" i="5"/>
  <c r="H79" i="5"/>
  <c r="H87" i="5"/>
  <c r="H95" i="5"/>
  <c r="H103" i="5"/>
  <c r="H111" i="5"/>
  <c r="H119" i="5"/>
  <c r="H127" i="5"/>
  <c r="H135" i="5"/>
  <c r="H143" i="5"/>
  <c r="H151" i="5"/>
  <c r="H159" i="5"/>
  <c r="H167" i="5"/>
  <c r="H175" i="5"/>
  <c r="H183" i="5"/>
  <c r="H191" i="5"/>
  <c r="H199" i="5"/>
  <c r="H207" i="5"/>
  <c r="H215" i="5"/>
  <c r="H223" i="5"/>
  <c r="H231" i="5"/>
  <c r="H239" i="5"/>
  <c r="H247" i="5"/>
  <c r="H255" i="5"/>
  <c r="H263" i="5"/>
  <c r="H271" i="5"/>
  <c r="H279" i="5"/>
  <c r="H287" i="5"/>
  <c r="H295" i="5"/>
  <c r="H303" i="5"/>
  <c r="H311" i="5"/>
  <c r="H319" i="5"/>
  <c r="H327" i="5"/>
  <c r="H335" i="5"/>
  <c r="H7" i="5"/>
  <c r="K47" i="5"/>
  <c r="K111" i="5"/>
  <c r="K175" i="5"/>
  <c r="K196" i="5"/>
  <c r="K217" i="5"/>
  <c r="K239" i="5"/>
  <c r="K260" i="5"/>
  <c r="K281" i="5"/>
  <c r="K303" i="5"/>
  <c r="K324" i="5"/>
  <c r="J9" i="5"/>
  <c r="J31" i="5"/>
  <c r="J52" i="5"/>
  <c r="J73" i="5"/>
  <c r="J95" i="5"/>
  <c r="J116" i="5"/>
  <c r="J137" i="5"/>
  <c r="J159" i="5"/>
  <c r="J180" i="5"/>
  <c r="J201" i="5"/>
  <c r="J223" i="5"/>
  <c r="J244" i="5"/>
  <c r="J265" i="5"/>
  <c r="J287" i="5"/>
  <c r="J308" i="5"/>
  <c r="J329" i="5"/>
  <c r="I13" i="5"/>
  <c r="I29" i="5"/>
  <c r="I45" i="5"/>
  <c r="I61" i="5"/>
  <c r="I72" i="5"/>
  <c r="I80" i="5"/>
  <c r="I88" i="5"/>
  <c r="I96" i="5"/>
  <c r="I104" i="5"/>
  <c r="I112" i="5"/>
  <c r="I120" i="5"/>
  <c r="I128" i="5"/>
  <c r="I136" i="5"/>
  <c r="I144" i="5"/>
  <c r="I152" i="5"/>
  <c r="I160" i="5"/>
  <c r="I168" i="5"/>
  <c r="I176" i="5"/>
  <c r="I184" i="5"/>
  <c r="I192" i="5"/>
  <c r="I200" i="5"/>
  <c r="I208" i="5"/>
  <c r="I216" i="5"/>
  <c r="I224" i="5"/>
  <c r="I232" i="5"/>
  <c r="I240" i="5"/>
  <c r="I248" i="5"/>
  <c r="I256" i="5"/>
  <c r="I264" i="5"/>
  <c r="I272" i="5"/>
  <c r="I280" i="5"/>
  <c r="I288" i="5"/>
  <c r="I296" i="5"/>
  <c r="I304" i="5"/>
  <c r="I312" i="5"/>
  <c r="I320" i="5"/>
  <c r="I328" i="5"/>
  <c r="I336" i="5"/>
  <c r="H8" i="5"/>
  <c r="H16" i="5"/>
  <c r="H24" i="5"/>
  <c r="H32" i="5"/>
  <c r="H40" i="5"/>
  <c r="H48" i="5"/>
  <c r="H56" i="5"/>
  <c r="H64" i="5"/>
  <c r="H72" i="5"/>
  <c r="H80" i="5"/>
  <c r="H88" i="5"/>
  <c r="H96" i="5"/>
  <c r="H104" i="5"/>
  <c r="H112" i="5"/>
  <c r="H120" i="5"/>
  <c r="H128" i="5"/>
  <c r="H136" i="5"/>
  <c r="H144" i="5"/>
  <c r="H152" i="5"/>
  <c r="H160" i="5"/>
  <c r="H168" i="5"/>
  <c r="H176" i="5"/>
  <c r="H184" i="5"/>
  <c r="H192" i="5"/>
  <c r="H200" i="5"/>
  <c r="H208" i="5"/>
  <c r="H216" i="5"/>
  <c r="H224" i="5"/>
  <c r="H232" i="5"/>
  <c r="H240" i="5"/>
  <c r="H248" i="5"/>
  <c r="H256" i="5"/>
  <c r="H264" i="5"/>
  <c r="H272" i="5"/>
  <c r="H280" i="5"/>
  <c r="H288" i="5"/>
  <c r="H296" i="5"/>
  <c r="H304" i="5"/>
  <c r="H312" i="5"/>
  <c r="H320" i="5"/>
  <c r="H328" i="5"/>
  <c r="H336" i="5"/>
  <c r="G8" i="5"/>
  <c r="G16" i="5"/>
  <c r="G24" i="5"/>
  <c r="G32" i="5"/>
  <c r="G40" i="5"/>
  <c r="G48" i="5"/>
  <c r="G56" i="5"/>
  <c r="G64" i="5"/>
  <c r="G72" i="5"/>
  <c r="G80" i="5"/>
  <c r="G88" i="5"/>
  <c r="G96" i="5"/>
  <c r="G104" i="5"/>
  <c r="G112" i="5"/>
  <c r="G120" i="5"/>
  <c r="G128" i="5"/>
  <c r="G136" i="5"/>
  <c r="G144" i="5"/>
  <c r="G152" i="5"/>
  <c r="G160" i="5"/>
  <c r="G168" i="5"/>
  <c r="G176" i="5"/>
  <c r="G184" i="5"/>
  <c r="G192" i="5"/>
  <c r="G200" i="5"/>
  <c r="G208" i="5"/>
  <c r="G216" i="5"/>
  <c r="G224" i="5"/>
  <c r="G232" i="5"/>
  <c r="G240" i="5"/>
  <c r="G248" i="5"/>
  <c r="G256" i="5"/>
  <c r="G264" i="5"/>
  <c r="G272" i="5"/>
  <c r="G280" i="5"/>
  <c r="G288" i="5"/>
  <c r="G296" i="5"/>
  <c r="G304" i="5"/>
  <c r="G312" i="5"/>
  <c r="G320" i="5"/>
  <c r="G328" i="5"/>
  <c r="G336" i="5"/>
  <c r="L327" i="5"/>
  <c r="K55" i="5"/>
  <c r="K119" i="5"/>
  <c r="K177" i="5"/>
  <c r="K199" i="5"/>
  <c r="K220" i="5"/>
  <c r="K241" i="5"/>
  <c r="K263" i="5"/>
  <c r="K284" i="5"/>
  <c r="K305" i="5"/>
  <c r="K327" i="5"/>
  <c r="J12" i="5"/>
  <c r="J33" i="5"/>
  <c r="J55" i="5"/>
  <c r="J76" i="5"/>
  <c r="J97" i="5"/>
  <c r="J119" i="5"/>
  <c r="J140" i="5"/>
  <c r="J161" i="5"/>
  <c r="J183" i="5"/>
  <c r="J204" i="5"/>
  <c r="J225" i="5"/>
  <c r="J247" i="5"/>
  <c r="J268" i="5"/>
  <c r="J289" i="5"/>
  <c r="J311" i="5"/>
  <c r="J332" i="5"/>
  <c r="I15" i="5"/>
  <c r="I31" i="5"/>
  <c r="I47" i="5"/>
  <c r="I63" i="5"/>
  <c r="I73" i="5"/>
  <c r="I81" i="5"/>
  <c r="I89" i="5"/>
  <c r="I97" i="5"/>
  <c r="I105" i="5"/>
  <c r="I113" i="5"/>
  <c r="I121" i="5"/>
  <c r="I129" i="5"/>
  <c r="I137" i="5"/>
  <c r="I145" i="5"/>
  <c r="I153" i="5"/>
  <c r="I161" i="5"/>
  <c r="I169" i="5"/>
  <c r="I177" i="5"/>
  <c r="I185" i="5"/>
  <c r="I193" i="5"/>
  <c r="I201" i="5"/>
  <c r="I209" i="5"/>
  <c r="I217" i="5"/>
  <c r="I225" i="5"/>
  <c r="I233" i="5"/>
  <c r="I241" i="5"/>
  <c r="I249" i="5"/>
  <c r="I257" i="5"/>
  <c r="I265" i="5"/>
  <c r="I273" i="5"/>
  <c r="I281" i="5"/>
  <c r="I289" i="5"/>
  <c r="I297" i="5"/>
  <c r="I305" i="5"/>
  <c r="I313" i="5"/>
  <c r="I321" i="5"/>
  <c r="I329" i="5"/>
  <c r="I337" i="5"/>
  <c r="H9" i="5"/>
  <c r="H17" i="5"/>
  <c r="H25" i="5"/>
  <c r="H33" i="5"/>
  <c r="H41" i="5"/>
  <c r="H49" i="5"/>
  <c r="H57" i="5"/>
  <c r="H65" i="5"/>
  <c r="H73" i="5"/>
  <c r="H81" i="5"/>
  <c r="H89" i="5"/>
  <c r="H97" i="5"/>
  <c r="H105" i="5"/>
  <c r="H113" i="5"/>
  <c r="H121" i="5"/>
  <c r="H129" i="5"/>
  <c r="H137" i="5"/>
  <c r="H145" i="5"/>
  <c r="H153" i="5"/>
  <c r="H161" i="5"/>
  <c r="H169" i="5"/>
  <c r="H177" i="5"/>
  <c r="H185" i="5"/>
  <c r="H193" i="5"/>
  <c r="H201" i="5"/>
  <c r="H209" i="5"/>
  <c r="H217" i="5"/>
  <c r="H225" i="5"/>
  <c r="H233" i="5"/>
  <c r="H241" i="5"/>
  <c r="H249" i="5"/>
  <c r="H257" i="5"/>
  <c r="H265" i="5"/>
  <c r="H273" i="5"/>
  <c r="H281" i="5"/>
  <c r="H289" i="5"/>
  <c r="H297" i="5"/>
  <c r="H305" i="5"/>
  <c r="H313" i="5"/>
  <c r="H321" i="5"/>
  <c r="H329" i="5"/>
  <c r="H337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G337" i="5"/>
  <c r="L335" i="5"/>
  <c r="K63" i="5"/>
  <c r="K127" i="5"/>
  <c r="K180" i="5"/>
  <c r="K201" i="5"/>
  <c r="K223" i="5"/>
  <c r="K244" i="5"/>
  <c r="K265" i="5"/>
  <c r="K287" i="5"/>
  <c r="K308" i="5"/>
  <c r="K329" i="5"/>
  <c r="J15" i="5"/>
  <c r="J36" i="5"/>
  <c r="J57" i="5"/>
  <c r="J79" i="5"/>
  <c r="J100" i="5"/>
  <c r="J121" i="5"/>
  <c r="J143" i="5"/>
  <c r="J164" i="5"/>
  <c r="J185" i="5"/>
  <c r="J207" i="5"/>
  <c r="J228" i="5"/>
  <c r="J249" i="5"/>
  <c r="J271" i="5"/>
  <c r="J292" i="5"/>
  <c r="J313" i="5"/>
  <c r="J335" i="5"/>
  <c r="I17" i="5"/>
  <c r="I33" i="5"/>
  <c r="I49" i="5"/>
  <c r="I64" i="5"/>
  <c r="I74" i="5"/>
  <c r="I82" i="5"/>
  <c r="I90" i="5"/>
  <c r="I98" i="5"/>
  <c r="I106" i="5"/>
  <c r="I114" i="5"/>
  <c r="I122" i="5"/>
  <c r="I130" i="5"/>
  <c r="I138" i="5"/>
  <c r="I146" i="5"/>
  <c r="I154" i="5"/>
  <c r="I162" i="5"/>
  <c r="I170" i="5"/>
  <c r="I178" i="5"/>
  <c r="I186" i="5"/>
  <c r="I194" i="5"/>
  <c r="I202" i="5"/>
  <c r="I210" i="5"/>
  <c r="I218" i="5"/>
  <c r="I226" i="5"/>
  <c r="I234" i="5"/>
  <c r="I242" i="5"/>
  <c r="I250" i="5"/>
  <c r="I258" i="5"/>
  <c r="I266" i="5"/>
  <c r="I274" i="5"/>
  <c r="I282" i="5"/>
  <c r="I290" i="5"/>
  <c r="I298" i="5"/>
  <c r="I306" i="5"/>
  <c r="I314" i="5"/>
  <c r="I322" i="5"/>
  <c r="I330" i="5"/>
  <c r="I338" i="5"/>
  <c r="H10" i="5"/>
  <c r="H18" i="5"/>
  <c r="H26" i="5"/>
  <c r="H34" i="5"/>
  <c r="H42" i="5"/>
  <c r="H50" i="5"/>
  <c r="H58" i="5"/>
  <c r="H66" i="5"/>
  <c r="H74" i="5"/>
  <c r="H82" i="5"/>
  <c r="H90" i="5"/>
  <c r="H98" i="5"/>
  <c r="H106" i="5"/>
  <c r="H114" i="5"/>
  <c r="H122" i="5"/>
  <c r="H130" i="5"/>
  <c r="H138" i="5"/>
  <c r="H146" i="5"/>
  <c r="H154" i="5"/>
  <c r="H162" i="5"/>
  <c r="H170" i="5"/>
  <c r="H178" i="5"/>
  <c r="H186" i="5"/>
  <c r="H194" i="5"/>
  <c r="H202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L7" i="5"/>
  <c r="K71" i="5"/>
  <c r="K135" i="5"/>
  <c r="K183" i="5"/>
  <c r="K204" i="5"/>
  <c r="K225" i="5"/>
  <c r="K247" i="5"/>
  <c r="K268" i="5"/>
  <c r="K289" i="5"/>
  <c r="K311" i="5"/>
  <c r="K332" i="5"/>
  <c r="J17" i="5"/>
  <c r="J39" i="5"/>
  <c r="J60" i="5"/>
  <c r="J81" i="5"/>
  <c r="J103" i="5"/>
  <c r="J124" i="5"/>
  <c r="J145" i="5"/>
  <c r="J167" i="5"/>
  <c r="J188" i="5"/>
  <c r="J209" i="5"/>
  <c r="J231" i="5"/>
  <c r="J252" i="5"/>
  <c r="J273" i="5"/>
  <c r="J295" i="5"/>
  <c r="J316" i="5"/>
  <c r="J337" i="5"/>
  <c r="I20" i="5"/>
  <c r="I36" i="5"/>
  <c r="I52" i="5"/>
  <c r="I65" i="5"/>
  <c r="I75" i="5"/>
  <c r="I83" i="5"/>
  <c r="I91" i="5"/>
  <c r="I99" i="5"/>
  <c r="I107" i="5"/>
  <c r="I115" i="5"/>
  <c r="I123" i="5"/>
  <c r="I131" i="5"/>
  <c r="I139" i="5"/>
  <c r="I147" i="5"/>
  <c r="I155" i="5"/>
  <c r="I163" i="5"/>
  <c r="I171" i="5"/>
  <c r="I179" i="5"/>
  <c r="I187" i="5"/>
  <c r="I195" i="5"/>
  <c r="I203" i="5"/>
  <c r="I211" i="5"/>
  <c r="I219" i="5"/>
  <c r="I227" i="5"/>
  <c r="I235" i="5"/>
  <c r="I243" i="5"/>
  <c r="I251" i="5"/>
  <c r="I259" i="5"/>
  <c r="I267" i="5"/>
  <c r="I275" i="5"/>
  <c r="I283" i="5"/>
  <c r="I291" i="5"/>
  <c r="I299" i="5"/>
  <c r="I307" i="5"/>
  <c r="I315" i="5"/>
  <c r="I323" i="5"/>
  <c r="I331" i="5"/>
  <c r="H11" i="5"/>
  <c r="H19" i="5"/>
  <c r="H27" i="5"/>
  <c r="H35" i="5"/>
  <c r="H43" i="5"/>
  <c r="H51" i="5"/>
  <c r="H59" i="5"/>
  <c r="H67" i="5"/>
  <c r="H75" i="5"/>
  <c r="H83" i="5"/>
  <c r="H91" i="5"/>
  <c r="H99" i="5"/>
  <c r="H107" i="5"/>
  <c r="H115" i="5"/>
  <c r="H123" i="5"/>
  <c r="H131" i="5"/>
  <c r="H139" i="5"/>
  <c r="H147" i="5"/>
  <c r="H155" i="5"/>
  <c r="H163" i="5"/>
  <c r="H171" i="5"/>
  <c r="H179" i="5"/>
  <c r="H187" i="5"/>
  <c r="H195" i="5"/>
  <c r="H203" i="5"/>
  <c r="H211" i="5"/>
  <c r="H219" i="5"/>
  <c r="H227" i="5"/>
  <c r="H235" i="5"/>
  <c r="H243" i="5"/>
  <c r="H251" i="5"/>
  <c r="H259" i="5"/>
  <c r="H267" i="5"/>
  <c r="H275" i="5"/>
  <c r="H283" i="5"/>
  <c r="H291" i="5"/>
  <c r="H299" i="5"/>
  <c r="H307" i="5"/>
  <c r="H315" i="5"/>
  <c r="H323" i="5"/>
  <c r="H331" i="5"/>
  <c r="G11" i="5"/>
  <c r="G19" i="5"/>
  <c r="G27" i="5"/>
  <c r="G35" i="5"/>
  <c r="G43" i="5"/>
  <c r="G51" i="5"/>
  <c r="G59" i="5"/>
  <c r="G67" i="5"/>
  <c r="G75" i="5"/>
  <c r="G83" i="5"/>
  <c r="G91" i="5"/>
  <c r="G99" i="5"/>
  <c r="G107" i="5"/>
  <c r="G115" i="5"/>
  <c r="G123" i="5"/>
  <c r="G131" i="5"/>
  <c r="G139" i="5"/>
  <c r="G147" i="5"/>
  <c r="G155" i="5"/>
  <c r="G163" i="5"/>
  <c r="G171" i="5"/>
  <c r="G179" i="5"/>
  <c r="G187" i="5"/>
  <c r="G195" i="5"/>
  <c r="G203" i="5"/>
  <c r="G211" i="5"/>
  <c r="G219" i="5"/>
  <c r="G227" i="5"/>
  <c r="G235" i="5"/>
  <c r="G243" i="5"/>
  <c r="G251" i="5"/>
  <c r="G259" i="5"/>
  <c r="G267" i="5"/>
  <c r="G275" i="5"/>
  <c r="G283" i="5"/>
  <c r="G291" i="5"/>
  <c r="G299" i="5"/>
  <c r="G307" i="5"/>
  <c r="G315" i="5"/>
  <c r="G323" i="5"/>
  <c r="G331" i="5"/>
  <c r="K15" i="5"/>
  <c r="K79" i="5"/>
  <c r="K143" i="5"/>
  <c r="K185" i="5"/>
  <c r="K207" i="5"/>
  <c r="K228" i="5"/>
  <c r="K249" i="5"/>
  <c r="K271" i="5"/>
  <c r="K292" i="5"/>
  <c r="K313" i="5"/>
  <c r="K335" i="5"/>
  <c r="J20" i="5"/>
  <c r="J41" i="5"/>
  <c r="J63" i="5"/>
  <c r="J84" i="5"/>
  <c r="J105" i="5"/>
  <c r="J127" i="5"/>
  <c r="J148" i="5"/>
  <c r="J169" i="5"/>
  <c r="J191" i="5"/>
  <c r="J212" i="5"/>
  <c r="J233" i="5"/>
  <c r="J255" i="5"/>
  <c r="J276" i="5"/>
  <c r="J297" i="5"/>
  <c r="J319" i="5"/>
  <c r="I21" i="5"/>
  <c r="I37" i="5"/>
  <c r="I53" i="5"/>
  <c r="I66" i="5"/>
  <c r="I76" i="5"/>
  <c r="I84" i="5"/>
  <c r="I92" i="5"/>
  <c r="I100" i="5"/>
  <c r="I108" i="5"/>
  <c r="I116" i="5"/>
  <c r="I124" i="5"/>
  <c r="I132" i="5"/>
  <c r="I140" i="5"/>
  <c r="I148" i="5"/>
  <c r="I156" i="5"/>
  <c r="I164" i="5"/>
  <c r="I172" i="5"/>
  <c r="I180" i="5"/>
  <c r="I188" i="5"/>
  <c r="I196" i="5"/>
  <c r="I204" i="5"/>
  <c r="I212" i="5"/>
  <c r="I220" i="5"/>
  <c r="I228" i="5"/>
  <c r="I236" i="5"/>
  <c r="I244" i="5"/>
  <c r="I252" i="5"/>
  <c r="I260" i="5"/>
  <c r="I268" i="5"/>
  <c r="I276" i="5"/>
  <c r="I284" i="5"/>
  <c r="I292" i="5"/>
  <c r="I300" i="5"/>
  <c r="I308" i="5"/>
  <c r="I316" i="5"/>
  <c r="I324" i="5"/>
  <c r="I332" i="5"/>
  <c r="H12" i="5"/>
  <c r="H20" i="5"/>
  <c r="H28" i="5"/>
  <c r="H36" i="5"/>
  <c r="H44" i="5"/>
  <c r="H52" i="5"/>
  <c r="H60" i="5"/>
  <c r="H68" i="5"/>
  <c r="H76" i="5"/>
  <c r="H84" i="5"/>
  <c r="H92" i="5"/>
  <c r="H100" i="5"/>
  <c r="H108" i="5"/>
  <c r="H116" i="5"/>
  <c r="H124" i="5"/>
  <c r="H132" i="5"/>
  <c r="H140" i="5"/>
  <c r="H148" i="5"/>
  <c r="H156" i="5"/>
  <c r="H164" i="5"/>
  <c r="H172" i="5"/>
  <c r="H180" i="5"/>
  <c r="H188" i="5"/>
  <c r="H196" i="5"/>
  <c r="H204" i="5"/>
  <c r="H212" i="5"/>
  <c r="H220" i="5"/>
  <c r="H228" i="5"/>
  <c r="H236" i="5"/>
  <c r="H244" i="5"/>
  <c r="H252" i="5"/>
  <c r="H260" i="5"/>
  <c r="H268" i="5"/>
  <c r="H276" i="5"/>
  <c r="H284" i="5"/>
  <c r="H292" i="5"/>
  <c r="H300" i="5"/>
  <c r="H308" i="5"/>
  <c r="H316" i="5"/>
  <c r="H324" i="5"/>
  <c r="H332" i="5"/>
  <c r="G12" i="5"/>
  <c r="G20" i="5"/>
  <c r="G28" i="5"/>
  <c r="G36" i="5"/>
  <c r="G44" i="5"/>
  <c r="G52" i="5"/>
  <c r="G60" i="5"/>
  <c r="G68" i="5"/>
  <c r="G76" i="5"/>
  <c r="G84" i="5"/>
  <c r="G92" i="5"/>
  <c r="G100" i="5"/>
  <c r="G108" i="5"/>
  <c r="G116" i="5"/>
  <c r="G124" i="5"/>
  <c r="G132" i="5"/>
  <c r="G140" i="5"/>
  <c r="G148" i="5"/>
  <c r="G156" i="5"/>
  <c r="G164" i="5"/>
  <c r="G172" i="5"/>
  <c r="G180" i="5"/>
  <c r="G188" i="5"/>
  <c r="G196" i="5"/>
  <c r="G204" i="5"/>
  <c r="G212" i="5"/>
  <c r="G220" i="5"/>
  <c r="G228" i="5"/>
  <c r="G236" i="5"/>
  <c r="G244" i="5"/>
  <c r="G252" i="5"/>
  <c r="G260" i="5"/>
  <c r="G268" i="5"/>
  <c r="G276" i="5"/>
  <c r="G284" i="5"/>
  <c r="G292" i="5"/>
  <c r="G300" i="5"/>
  <c r="G308" i="5"/>
  <c r="G316" i="5"/>
  <c r="G324" i="5"/>
  <c r="G332" i="5"/>
  <c r="K23" i="5"/>
  <c r="K87" i="5"/>
  <c r="K151" i="5"/>
  <c r="K188" i="5"/>
  <c r="K209" i="5"/>
  <c r="K231" i="5"/>
  <c r="K252" i="5"/>
  <c r="K273" i="5"/>
  <c r="K295" i="5"/>
  <c r="K316" i="5"/>
  <c r="K337" i="5"/>
  <c r="J23" i="5"/>
  <c r="J44" i="5"/>
  <c r="J65" i="5"/>
  <c r="J87" i="5"/>
  <c r="J108" i="5"/>
  <c r="J129" i="5"/>
  <c r="J151" i="5"/>
  <c r="J172" i="5"/>
  <c r="J193" i="5"/>
  <c r="J215" i="5"/>
  <c r="J236" i="5"/>
  <c r="J257" i="5"/>
  <c r="J279" i="5"/>
  <c r="J300" i="5"/>
  <c r="J321" i="5"/>
  <c r="J7" i="5"/>
  <c r="I23" i="5"/>
  <c r="I39" i="5"/>
  <c r="I55" i="5"/>
  <c r="I68" i="5"/>
  <c r="I77" i="5"/>
  <c r="I85" i="5"/>
  <c r="I93" i="5"/>
  <c r="I101" i="5"/>
  <c r="I109" i="5"/>
  <c r="I117" i="5"/>
  <c r="I125" i="5"/>
  <c r="I133" i="5"/>
  <c r="I141" i="5"/>
  <c r="I149" i="5"/>
  <c r="I157" i="5"/>
  <c r="I165" i="5"/>
  <c r="I173" i="5"/>
  <c r="I181" i="5"/>
  <c r="I189" i="5"/>
  <c r="I197" i="5"/>
  <c r="I205" i="5"/>
  <c r="I213" i="5"/>
  <c r="I221" i="5"/>
  <c r="I229" i="5"/>
  <c r="I237" i="5"/>
  <c r="I245" i="5"/>
  <c r="I253" i="5"/>
  <c r="I261" i="5"/>
  <c r="I269" i="5"/>
  <c r="I277" i="5"/>
  <c r="I285" i="5"/>
  <c r="I293" i="5"/>
  <c r="I301" i="5"/>
  <c r="I309" i="5"/>
  <c r="I317" i="5"/>
  <c r="I325" i="5"/>
  <c r="I333" i="5"/>
  <c r="H13" i="5"/>
  <c r="H21" i="5"/>
  <c r="H29" i="5"/>
  <c r="H37" i="5"/>
  <c r="H45" i="5"/>
  <c r="H53" i="5"/>
  <c r="H61" i="5"/>
  <c r="H69" i="5"/>
  <c r="H77" i="5"/>
  <c r="H85" i="5"/>
  <c r="H93" i="5"/>
  <c r="H101" i="5"/>
  <c r="H109" i="5"/>
  <c r="H117" i="5"/>
  <c r="H125" i="5"/>
  <c r="H133" i="5"/>
  <c r="H141" i="5"/>
  <c r="H149" i="5"/>
  <c r="H157" i="5"/>
  <c r="H165" i="5"/>
  <c r="H173" i="5"/>
  <c r="H181" i="5"/>
  <c r="H189" i="5"/>
  <c r="H197" i="5"/>
  <c r="H205" i="5"/>
  <c r="H213" i="5"/>
  <c r="H221" i="5"/>
  <c r="H229" i="5"/>
  <c r="H237" i="5"/>
  <c r="H245" i="5"/>
  <c r="H253" i="5"/>
  <c r="H261" i="5"/>
  <c r="H269" i="5"/>
  <c r="H277" i="5"/>
  <c r="H285" i="5"/>
  <c r="H293" i="5"/>
  <c r="H301" i="5"/>
  <c r="H309" i="5"/>
  <c r="H317" i="5"/>
  <c r="H325" i="5"/>
  <c r="H333" i="5"/>
  <c r="G13" i="5"/>
  <c r="G21" i="5"/>
  <c r="G29" i="5"/>
  <c r="G37" i="5"/>
  <c r="G45" i="5"/>
  <c r="G53" i="5"/>
  <c r="G61" i="5"/>
  <c r="G69" i="5"/>
  <c r="G77" i="5"/>
  <c r="G85" i="5"/>
  <c r="G93" i="5"/>
  <c r="G101" i="5"/>
  <c r="G109" i="5"/>
  <c r="G117" i="5"/>
  <c r="G125" i="5"/>
  <c r="G133" i="5"/>
  <c r="G141" i="5"/>
  <c r="G149" i="5"/>
  <c r="G157" i="5"/>
  <c r="G165" i="5"/>
  <c r="G173" i="5"/>
  <c r="G181" i="5"/>
  <c r="G189" i="5"/>
  <c r="G197" i="5"/>
  <c r="G205" i="5"/>
  <c r="G213" i="5"/>
  <c r="G221" i="5"/>
  <c r="G229" i="5"/>
  <c r="G237" i="5"/>
  <c r="G245" i="5"/>
  <c r="G253" i="5"/>
  <c r="G261" i="5"/>
  <c r="G269" i="5"/>
  <c r="G277" i="5"/>
  <c r="G285" i="5"/>
  <c r="G293" i="5"/>
  <c r="G301" i="5"/>
  <c r="G309" i="5"/>
  <c r="G317" i="5"/>
  <c r="G325" i="5"/>
  <c r="G333" i="5"/>
  <c r="K31" i="5"/>
  <c r="K95" i="5"/>
  <c r="K159" i="5"/>
  <c r="K191" i="5"/>
  <c r="K212" i="5"/>
  <c r="K233" i="5"/>
  <c r="K255" i="5"/>
  <c r="K276" i="5"/>
  <c r="K297" i="5"/>
  <c r="K319" i="5"/>
  <c r="J25" i="5"/>
  <c r="J47" i="5"/>
  <c r="J68" i="5"/>
  <c r="J89" i="5"/>
  <c r="J111" i="5"/>
  <c r="J132" i="5"/>
  <c r="J153" i="5"/>
  <c r="J175" i="5"/>
  <c r="J196" i="5"/>
  <c r="J217" i="5"/>
  <c r="J239" i="5"/>
  <c r="J260" i="5"/>
  <c r="J281" i="5"/>
  <c r="J303" i="5"/>
  <c r="J324" i="5"/>
  <c r="I9" i="5"/>
  <c r="I25" i="5"/>
  <c r="I41" i="5"/>
  <c r="I57" i="5"/>
  <c r="I69" i="5"/>
  <c r="I78" i="5"/>
  <c r="I86" i="5"/>
  <c r="I94" i="5"/>
  <c r="I102" i="5"/>
  <c r="I110" i="5"/>
  <c r="I118" i="5"/>
  <c r="I126" i="5"/>
  <c r="I134" i="5"/>
  <c r="I142" i="5"/>
  <c r="I150" i="5"/>
  <c r="I158" i="5"/>
  <c r="I166" i="5"/>
  <c r="I174" i="5"/>
  <c r="I182" i="5"/>
  <c r="I190" i="5"/>
  <c r="I198" i="5"/>
  <c r="I206" i="5"/>
  <c r="I214" i="5"/>
  <c r="I222" i="5"/>
  <c r="I230" i="5"/>
  <c r="I238" i="5"/>
  <c r="I246" i="5"/>
  <c r="I254" i="5"/>
  <c r="I262" i="5"/>
  <c r="I270" i="5"/>
  <c r="I278" i="5"/>
  <c r="I286" i="5"/>
  <c r="I294" i="5"/>
  <c r="I302" i="5"/>
  <c r="I310" i="5"/>
  <c r="I318" i="5"/>
  <c r="I326" i="5"/>
  <c r="I334" i="5"/>
  <c r="H14" i="5"/>
  <c r="H22" i="5"/>
  <c r="H30" i="5"/>
  <c r="H38" i="5"/>
  <c r="H46" i="5"/>
  <c r="H54" i="5"/>
  <c r="H62" i="5"/>
  <c r="H70" i="5"/>
  <c r="H78" i="5"/>
  <c r="H86" i="5"/>
  <c r="H94" i="5"/>
  <c r="H102" i="5"/>
  <c r="H110" i="5"/>
  <c r="H118" i="5"/>
  <c r="H126" i="5"/>
  <c r="H134" i="5"/>
  <c r="H142" i="5"/>
  <c r="H150" i="5"/>
  <c r="H158" i="5"/>
  <c r="H166" i="5"/>
  <c r="H174" i="5"/>
  <c r="H182" i="5"/>
  <c r="H190" i="5"/>
  <c r="H198" i="5"/>
  <c r="H206" i="5"/>
  <c r="H214" i="5"/>
  <c r="H222" i="5"/>
  <c r="H230" i="5"/>
  <c r="H238" i="5"/>
  <c r="H246" i="5"/>
  <c r="H254" i="5"/>
  <c r="H262" i="5"/>
  <c r="H270" i="5"/>
  <c r="H278" i="5"/>
  <c r="H286" i="5"/>
  <c r="H294" i="5"/>
  <c r="H302" i="5"/>
  <c r="H310" i="5"/>
  <c r="H318" i="5"/>
  <c r="H326" i="5"/>
  <c r="H334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334" i="5"/>
  <c r="G34" i="5"/>
  <c r="G66" i="5"/>
  <c r="G98" i="5"/>
  <c r="G130" i="5"/>
  <c r="G162" i="5"/>
  <c r="G194" i="5"/>
  <c r="G226" i="5"/>
  <c r="G258" i="5"/>
  <c r="G290" i="5"/>
  <c r="G322" i="5"/>
  <c r="G39" i="5"/>
  <c r="G71" i="5"/>
  <c r="G103" i="5"/>
  <c r="G135" i="5"/>
  <c r="G167" i="5"/>
  <c r="G199" i="5"/>
  <c r="G231" i="5"/>
  <c r="G263" i="5"/>
  <c r="G295" i="5"/>
  <c r="G327" i="5"/>
  <c r="G10" i="5"/>
  <c r="G42" i="5"/>
  <c r="G74" i="5"/>
  <c r="G106" i="5"/>
  <c r="G138" i="5"/>
  <c r="G170" i="5"/>
  <c r="G202" i="5"/>
  <c r="G234" i="5"/>
  <c r="G266" i="5"/>
  <c r="G298" i="5"/>
  <c r="G330" i="5"/>
  <c r="G15" i="5"/>
  <c r="G47" i="5"/>
  <c r="G79" i="5"/>
  <c r="G111" i="5"/>
  <c r="G143" i="5"/>
  <c r="G175" i="5"/>
  <c r="G207" i="5"/>
  <c r="G239" i="5"/>
  <c r="G271" i="5"/>
  <c r="G303" i="5"/>
  <c r="G335" i="5"/>
  <c r="G18" i="5"/>
  <c r="G50" i="5"/>
  <c r="G82" i="5"/>
  <c r="G114" i="5"/>
  <c r="G146" i="5"/>
  <c r="G178" i="5"/>
  <c r="G210" i="5"/>
  <c r="G242" i="5"/>
  <c r="G274" i="5"/>
  <c r="G306" i="5"/>
  <c r="G338" i="5"/>
  <c r="G23" i="5"/>
  <c r="G55" i="5"/>
  <c r="G87" i="5"/>
  <c r="G119" i="5"/>
  <c r="G151" i="5"/>
  <c r="G183" i="5"/>
  <c r="G215" i="5"/>
  <c r="G247" i="5"/>
  <c r="G279" i="5"/>
  <c r="G311" i="5"/>
  <c r="G7" i="5"/>
  <c r="G26" i="5"/>
  <c r="G58" i="5"/>
  <c r="G90" i="5"/>
  <c r="G122" i="5"/>
  <c r="G154" i="5"/>
  <c r="G186" i="5"/>
  <c r="G218" i="5"/>
  <c r="G250" i="5"/>
  <c r="G282" i="5"/>
  <c r="G314" i="5"/>
  <c r="G31" i="5"/>
  <c r="G63" i="5"/>
  <c r="G95" i="5"/>
  <c r="G127" i="5"/>
  <c r="G159" i="5"/>
  <c r="G191" i="5"/>
  <c r="G223" i="5"/>
  <c r="G255" i="5"/>
  <c r="G287" i="5"/>
  <c r="G319" i="5"/>
  <c r="U299" i="5" l="1"/>
  <c r="U235" i="5"/>
  <c r="U171" i="5"/>
  <c r="U107" i="5"/>
  <c r="U43" i="5"/>
  <c r="U127" i="4"/>
  <c r="U19" i="4"/>
  <c r="U89" i="4"/>
  <c r="U130" i="4"/>
  <c r="U162" i="4"/>
  <c r="U194" i="4"/>
  <c r="U226" i="4"/>
  <c r="U258" i="4"/>
  <c r="U288" i="4"/>
  <c r="U320" i="4"/>
  <c r="U310" i="4"/>
  <c r="U314" i="4"/>
  <c r="U239" i="3"/>
  <c r="U175" i="3"/>
  <c r="U111" i="3"/>
  <c r="U47" i="3"/>
  <c r="U321" i="3"/>
  <c r="U257" i="3"/>
  <c r="U193" i="3"/>
  <c r="U129" i="3"/>
  <c r="U65" i="3"/>
  <c r="U315" i="3"/>
  <c r="U251" i="3"/>
  <c r="U187" i="3"/>
  <c r="U123" i="3"/>
  <c r="U59" i="3"/>
  <c r="U198" i="4"/>
  <c r="U230" i="4"/>
  <c r="U262" i="4"/>
  <c r="U302" i="3"/>
  <c r="U238" i="3"/>
  <c r="U174" i="3"/>
  <c r="U110" i="3"/>
  <c r="U46" i="3"/>
  <c r="U66" i="4"/>
  <c r="U330" i="3"/>
  <c r="U266" i="3"/>
  <c r="U202" i="3"/>
  <c r="U138" i="3"/>
  <c r="U74" i="3"/>
  <c r="U10" i="3"/>
  <c r="U297" i="3"/>
  <c r="U233" i="3"/>
  <c r="U169" i="3"/>
  <c r="U105" i="3"/>
  <c r="U41" i="3"/>
  <c r="U208" i="3"/>
  <c r="U144" i="3"/>
  <c r="U80" i="3"/>
  <c r="U16" i="3"/>
  <c r="U114" i="4"/>
  <c r="U146" i="4"/>
  <c r="U190" i="4"/>
  <c r="U254" i="4"/>
  <c r="U304" i="4"/>
  <c r="U336" i="4"/>
  <c r="U330" i="4"/>
  <c r="U226" i="5"/>
  <c r="U162" i="5"/>
  <c r="U98" i="5"/>
  <c r="U34" i="5"/>
  <c r="U305" i="5"/>
  <c r="U241" i="5"/>
  <c r="U177" i="5"/>
  <c r="U113" i="5"/>
  <c r="U49" i="5"/>
  <c r="U298" i="6"/>
  <c r="U317" i="6"/>
  <c r="U326" i="6"/>
  <c r="U335" i="6"/>
  <c r="U294" i="5"/>
  <c r="U304" i="5"/>
  <c r="U288" i="5"/>
  <c r="U318" i="6"/>
  <c r="U327" i="6"/>
  <c r="U336" i="6"/>
  <c r="U220" i="5"/>
  <c r="U256" i="5"/>
  <c r="U54" i="5"/>
  <c r="U252" i="5"/>
  <c r="U282" i="5"/>
  <c r="U218" i="5"/>
  <c r="U154" i="5"/>
  <c r="U90" i="5"/>
  <c r="U26" i="5"/>
  <c r="U297" i="5"/>
  <c r="U233" i="5"/>
  <c r="U169" i="5"/>
  <c r="U105" i="5"/>
  <c r="U41" i="5"/>
  <c r="U109" i="6"/>
  <c r="U309" i="5"/>
  <c r="U40" i="5"/>
  <c r="U328" i="5"/>
  <c r="U228" i="5"/>
  <c r="U125" i="5"/>
  <c r="U32" i="5"/>
  <c r="U197" i="5"/>
  <c r="U291" i="5"/>
  <c r="U227" i="5"/>
  <c r="U163" i="5"/>
  <c r="U99" i="5"/>
  <c r="U35" i="5"/>
  <c r="U50" i="6"/>
  <c r="U180" i="6"/>
  <c r="U139" i="6"/>
  <c r="U153" i="6"/>
  <c r="U217" i="6"/>
  <c r="U206" i="5"/>
  <c r="U333" i="5"/>
  <c r="U230" i="5"/>
  <c r="U62" i="6"/>
  <c r="U148" i="6"/>
  <c r="U12" i="5"/>
  <c r="U292" i="5"/>
  <c r="U86" i="5"/>
  <c r="U96" i="5"/>
  <c r="U263" i="6"/>
  <c r="U272" i="6"/>
  <c r="U281" i="6"/>
  <c r="U290" i="6"/>
  <c r="U19" i="6"/>
  <c r="U38" i="6"/>
  <c r="U206" i="6"/>
  <c r="U269" i="6"/>
  <c r="U258" i="6"/>
  <c r="U188" i="6"/>
  <c r="U231" i="6"/>
  <c r="U240" i="6"/>
  <c r="U249" i="6"/>
  <c r="U301" i="6"/>
  <c r="U333" i="6"/>
  <c r="U209" i="6"/>
  <c r="U218" i="6"/>
  <c r="U113" i="6"/>
  <c r="U102" i="6"/>
  <c r="U99" i="6"/>
  <c r="U142" i="6"/>
  <c r="U164" i="6"/>
  <c r="U187" i="6"/>
  <c r="U36" i="6"/>
  <c r="U14" i="6"/>
  <c r="U72" i="6"/>
  <c r="U166" i="6"/>
  <c r="U168" i="6"/>
  <c r="U304" i="6"/>
  <c r="U313" i="6"/>
  <c r="U322" i="6"/>
  <c r="U331" i="6"/>
  <c r="U330" i="6"/>
  <c r="U18" i="6"/>
  <c r="U119" i="6"/>
  <c r="U318" i="5"/>
  <c r="U215" i="5"/>
  <c r="U46" i="5"/>
  <c r="U172" i="5"/>
  <c r="U260" i="5"/>
  <c r="U238" i="5"/>
  <c r="U337" i="5"/>
  <c r="U52" i="4"/>
  <c r="U9" i="4"/>
  <c r="U84" i="4"/>
  <c r="U125" i="4"/>
  <c r="U157" i="4"/>
  <c r="U124" i="4"/>
  <c r="U156" i="4"/>
  <c r="U237" i="4"/>
  <c r="U269" i="4"/>
  <c r="U332" i="4"/>
  <c r="U295" i="4"/>
  <c r="U327" i="4"/>
  <c r="U10" i="4"/>
  <c r="U107" i="4"/>
  <c r="U139" i="4"/>
  <c r="U203" i="4"/>
  <c r="U235" i="4"/>
  <c r="U267" i="4"/>
  <c r="U210" i="4"/>
  <c r="U242" i="4"/>
  <c r="U78" i="4"/>
  <c r="U100" i="4"/>
  <c r="U132" i="4"/>
  <c r="U164" i="4"/>
  <c r="U213" i="4"/>
  <c r="U245" i="4"/>
  <c r="U311" i="4"/>
  <c r="U338" i="4"/>
  <c r="U16" i="4"/>
  <c r="U278" i="3"/>
  <c r="U214" i="3"/>
  <c r="U150" i="3"/>
  <c r="U86" i="3"/>
  <c r="U22" i="3"/>
  <c r="U275" i="3"/>
  <c r="U211" i="3"/>
  <c r="U147" i="3"/>
  <c r="U83" i="3"/>
  <c r="U19" i="3"/>
  <c r="U333" i="3"/>
  <c r="U269" i="3"/>
  <c r="U205" i="3"/>
  <c r="U141" i="3"/>
  <c r="U77" i="3"/>
  <c r="U13" i="3"/>
  <c r="U290" i="3"/>
  <c r="U226" i="3"/>
  <c r="U162" i="3"/>
  <c r="U98" i="3"/>
  <c r="U34" i="3"/>
  <c r="U309" i="3"/>
  <c r="U245" i="3"/>
  <c r="U181" i="3"/>
  <c r="U117" i="3"/>
  <c r="U53" i="3"/>
  <c r="U332" i="3"/>
  <c r="U268" i="3"/>
  <c r="U204" i="3"/>
  <c r="U140" i="3"/>
  <c r="U76" i="3"/>
  <c r="U12" i="3"/>
  <c r="U293" i="3"/>
  <c r="U229" i="3"/>
  <c r="U165" i="3"/>
  <c r="U101" i="3"/>
  <c r="U37" i="3"/>
  <c r="U291" i="3"/>
  <c r="U227" i="3"/>
  <c r="U163" i="3"/>
  <c r="U99" i="3"/>
  <c r="U35" i="3"/>
  <c r="U21" i="6"/>
  <c r="U53" i="6"/>
  <c r="U221" i="6"/>
  <c r="U208" i="6"/>
  <c r="U246" i="5"/>
  <c r="U269" i="5"/>
  <c r="U166" i="5"/>
  <c r="U296" i="5"/>
  <c r="U293" i="5"/>
  <c r="U327" i="5"/>
  <c r="U224" i="5"/>
  <c r="U159" i="5"/>
  <c r="U44" i="5"/>
  <c r="U8" i="6"/>
  <c r="U73" i="6"/>
  <c r="U45" i="6"/>
  <c r="U68" i="6"/>
  <c r="U59" i="6"/>
  <c r="U41" i="6"/>
  <c r="U88" i="6"/>
  <c r="U112" i="6"/>
  <c r="U132" i="6"/>
  <c r="U137" i="6"/>
  <c r="U143" i="6"/>
  <c r="U183" i="6"/>
  <c r="U229" i="6"/>
  <c r="U307" i="6"/>
  <c r="U316" i="6"/>
  <c r="U324" i="6"/>
  <c r="U335" i="5"/>
  <c r="U232" i="5"/>
  <c r="U255" i="5"/>
  <c r="U279" i="5"/>
  <c r="U76" i="5"/>
  <c r="U175" i="5"/>
  <c r="U308" i="5"/>
  <c r="U316" i="5"/>
  <c r="U213" i="5"/>
  <c r="U110" i="5"/>
  <c r="U331" i="5"/>
  <c r="U267" i="5"/>
  <c r="U203" i="5"/>
  <c r="U139" i="5"/>
  <c r="U75" i="5"/>
  <c r="U11" i="5"/>
  <c r="U322" i="5"/>
  <c r="U258" i="5"/>
  <c r="U194" i="5"/>
  <c r="U130" i="5"/>
  <c r="U66" i="5"/>
  <c r="U273" i="5"/>
  <c r="U209" i="5"/>
  <c r="U145" i="5"/>
  <c r="U81" i="5"/>
  <c r="U17" i="5"/>
  <c r="U54" i="6"/>
  <c r="U37" i="6"/>
  <c r="U67" i="6"/>
  <c r="U129" i="6"/>
  <c r="U178" i="6"/>
  <c r="U145" i="6"/>
  <c r="U177" i="6"/>
  <c r="U212" i="6"/>
  <c r="U276" i="6"/>
  <c r="U324" i="5"/>
  <c r="U221" i="5"/>
  <c r="U118" i="5"/>
  <c r="U244" i="5"/>
  <c r="U62" i="5"/>
  <c r="U134" i="5"/>
  <c r="U119" i="5"/>
  <c r="U323" i="5"/>
  <c r="U259" i="5"/>
  <c r="U195" i="5"/>
  <c r="U131" i="5"/>
  <c r="U67" i="5"/>
  <c r="U314" i="5"/>
  <c r="U250" i="5"/>
  <c r="U186" i="5"/>
  <c r="U122" i="5"/>
  <c r="U58" i="5"/>
  <c r="U329" i="5"/>
  <c r="U265" i="5"/>
  <c r="U201" i="5"/>
  <c r="U137" i="5"/>
  <c r="U73" i="5"/>
  <c r="U9" i="5"/>
  <c r="U9" i="6"/>
  <c r="U32" i="6"/>
  <c r="U51" i="6"/>
  <c r="U55" i="6"/>
  <c r="U30" i="6"/>
  <c r="U60" i="6"/>
  <c r="U69" i="6"/>
  <c r="U65" i="6"/>
  <c r="U80" i="6"/>
  <c r="U123" i="6"/>
  <c r="U138" i="6"/>
  <c r="U150" i="6"/>
  <c r="U181" i="6"/>
  <c r="U179" i="6"/>
  <c r="U184" i="6"/>
  <c r="U152" i="6"/>
  <c r="U210" i="6"/>
  <c r="U219" i="6"/>
  <c r="U216" i="6"/>
  <c r="U251" i="6"/>
  <c r="U248" i="6"/>
  <c r="U238" i="6"/>
  <c r="U247" i="6"/>
  <c r="U306" i="6"/>
  <c r="U131" i="4"/>
  <c r="U163" i="4"/>
  <c r="U182" i="4"/>
  <c r="U214" i="4"/>
  <c r="U246" i="4"/>
  <c r="U227" i="4"/>
  <c r="U259" i="4"/>
  <c r="U202" i="4"/>
  <c r="U266" i="4"/>
  <c r="U296" i="4"/>
  <c r="U328" i="4"/>
  <c r="U291" i="4"/>
  <c r="U323" i="4"/>
  <c r="U306" i="4"/>
  <c r="U173" i="4"/>
  <c r="U116" i="4"/>
  <c r="U148" i="4"/>
  <c r="U171" i="4"/>
  <c r="U176" i="4"/>
  <c r="U229" i="4"/>
  <c r="U261" i="4"/>
  <c r="U302" i="4"/>
  <c r="U334" i="4"/>
  <c r="U43" i="4"/>
  <c r="U12" i="4"/>
  <c r="U119" i="4"/>
  <c r="U216" i="3"/>
  <c r="U152" i="3"/>
  <c r="U88" i="3"/>
  <c r="U24" i="3"/>
  <c r="U221" i="4"/>
  <c r="U253" i="4"/>
  <c r="U294" i="4"/>
  <c r="U326" i="4"/>
  <c r="U231" i="3"/>
  <c r="U167" i="3"/>
  <c r="U103" i="3"/>
  <c r="U39" i="3"/>
  <c r="U334" i="3"/>
  <c r="U270" i="3"/>
  <c r="U206" i="3"/>
  <c r="U142" i="3"/>
  <c r="U78" i="3"/>
  <c r="U14" i="3"/>
  <c r="U61" i="4"/>
  <c r="U301" i="3"/>
  <c r="U237" i="3"/>
  <c r="U173" i="3"/>
  <c r="U109" i="3"/>
  <c r="U45" i="3"/>
  <c r="U276" i="3"/>
  <c r="U212" i="3"/>
  <c r="U148" i="3"/>
  <c r="U84" i="3"/>
  <c r="U20" i="3"/>
  <c r="U283" i="3"/>
  <c r="U219" i="3"/>
  <c r="U155" i="3"/>
  <c r="U91" i="3"/>
  <c r="U27" i="3"/>
  <c r="U322" i="3"/>
  <c r="U258" i="3"/>
  <c r="U194" i="3"/>
  <c r="U130" i="3"/>
  <c r="U66" i="3"/>
  <c r="U289" i="3"/>
  <c r="U225" i="3"/>
  <c r="U161" i="3"/>
  <c r="U97" i="3"/>
  <c r="U33" i="3"/>
  <c r="U200" i="3"/>
  <c r="U136" i="3"/>
  <c r="U72" i="3"/>
  <c r="U8" i="3"/>
  <c r="U92" i="4"/>
  <c r="U133" i="4"/>
  <c r="U165" i="4"/>
  <c r="M339" i="5"/>
  <c r="U167" i="5"/>
  <c r="U310" i="5"/>
  <c r="U207" i="5"/>
  <c r="R339" i="5"/>
  <c r="U254" i="5"/>
  <c r="U151" i="5"/>
  <c r="U150" i="5"/>
  <c r="U47" i="5"/>
  <c r="U280" i="5"/>
  <c r="U188" i="5"/>
  <c r="U223" i="5"/>
  <c r="U120" i="5"/>
  <c r="U20" i="5"/>
  <c r="U311" i="5"/>
  <c r="U108" i="5"/>
  <c r="U315" i="5"/>
  <c r="U251" i="5"/>
  <c r="U187" i="5"/>
  <c r="U123" i="5"/>
  <c r="U59" i="5"/>
  <c r="U10" i="6"/>
  <c r="U306" i="5"/>
  <c r="U242" i="5"/>
  <c r="U178" i="5"/>
  <c r="U114" i="5"/>
  <c r="U50" i="5"/>
  <c r="I339" i="6"/>
  <c r="U321" i="5"/>
  <c r="U257" i="5"/>
  <c r="U193" i="5"/>
  <c r="U129" i="5"/>
  <c r="U65" i="5"/>
  <c r="U61" i="6"/>
  <c r="U49" i="6"/>
  <c r="U116" i="6"/>
  <c r="U107" i="6"/>
  <c r="U74" i="6"/>
  <c r="U106" i="6"/>
  <c r="U165" i="6"/>
  <c r="U170" i="6"/>
  <c r="U169" i="6"/>
  <c r="U192" i="6"/>
  <c r="U201" i="6"/>
  <c r="U207" i="6"/>
  <c r="U234" i="6"/>
  <c r="U242" i="6"/>
  <c r="U267" i="6"/>
  <c r="U279" i="6"/>
  <c r="U284" i="6"/>
  <c r="U293" i="6"/>
  <c r="U299" i="6"/>
  <c r="U297" i="6"/>
  <c r="U314" i="6"/>
  <c r="M339" i="3"/>
  <c r="U223" i="3"/>
  <c r="U159" i="3"/>
  <c r="U95" i="3"/>
  <c r="U31" i="3"/>
  <c r="U326" i="3"/>
  <c r="U262" i="3"/>
  <c r="U198" i="3"/>
  <c r="U134" i="3"/>
  <c r="U70" i="3"/>
  <c r="U44" i="4"/>
  <c r="U217" i="4"/>
  <c r="U249" i="4"/>
  <c r="U277" i="4"/>
  <c r="U309" i="4"/>
  <c r="S339" i="5"/>
  <c r="U319" i="5"/>
  <c r="U216" i="5"/>
  <c r="U240" i="5"/>
  <c r="U277" i="5"/>
  <c r="U174" i="5"/>
  <c r="U71" i="5"/>
  <c r="U312" i="5"/>
  <c r="U212" i="5"/>
  <c r="U300" i="5"/>
  <c r="U94" i="5"/>
  <c r="G339" i="6"/>
  <c r="U307" i="5"/>
  <c r="U243" i="5"/>
  <c r="U179" i="5"/>
  <c r="U115" i="5"/>
  <c r="U51" i="5"/>
  <c r="H339" i="6"/>
  <c r="U298" i="5"/>
  <c r="U234" i="5"/>
  <c r="U170" i="5"/>
  <c r="U106" i="5"/>
  <c r="U42" i="5"/>
  <c r="Q339" i="6"/>
  <c r="U25" i="6"/>
  <c r="U313" i="5"/>
  <c r="U249" i="5"/>
  <c r="U185" i="5"/>
  <c r="U121" i="5"/>
  <c r="U57" i="5"/>
  <c r="U24" i="6"/>
  <c r="U22" i="6"/>
  <c r="N339" i="6"/>
  <c r="U20" i="6"/>
  <c r="U29" i="6"/>
  <c r="U34" i="6"/>
  <c r="U52" i="6"/>
  <c r="U66" i="6"/>
  <c r="U48" i="6"/>
  <c r="U57" i="6"/>
  <c r="U87" i="6"/>
  <c r="U81" i="6"/>
  <c r="U104" i="6"/>
  <c r="U79" i="6"/>
  <c r="U100" i="6"/>
  <c r="U156" i="6"/>
  <c r="U173" i="6"/>
  <c r="U171" i="6"/>
  <c r="U144" i="6"/>
  <c r="U176" i="6"/>
  <c r="U185" i="6"/>
  <c r="U195" i="6"/>
  <c r="U193" i="6"/>
  <c r="U198" i="6"/>
  <c r="U226" i="6"/>
  <c r="U235" i="6"/>
  <c r="U244" i="6"/>
  <c r="U253" i="6"/>
  <c r="U233" i="6"/>
  <c r="U223" i="6"/>
  <c r="U232" i="6"/>
  <c r="U241" i="6"/>
  <c r="U250" i="6"/>
  <c r="U239" i="6"/>
  <c r="U237" i="6"/>
  <c r="U246" i="6"/>
  <c r="U255" i="6"/>
  <c r="U287" i="6"/>
  <c r="U285" i="6"/>
  <c r="U294" i="6"/>
  <c r="U305" i="6"/>
  <c r="G339" i="3"/>
  <c r="U279" i="3"/>
  <c r="U215" i="3"/>
  <c r="U151" i="3"/>
  <c r="U87" i="3"/>
  <c r="U23" i="3"/>
  <c r="U318" i="3"/>
  <c r="U254" i="3"/>
  <c r="U190" i="3"/>
  <c r="U126" i="3"/>
  <c r="U62" i="3"/>
  <c r="U285" i="3"/>
  <c r="U221" i="3"/>
  <c r="U157" i="3"/>
  <c r="U93" i="3"/>
  <c r="U29" i="3"/>
  <c r="U324" i="3"/>
  <c r="U260" i="3"/>
  <c r="U196" i="3"/>
  <c r="U132" i="3"/>
  <c r="U68" i="3"/>
  <c r="U331" i="3"/>
  <c r="U267" i="3"/>
  <c r="U203" i="3"/>
  <c r="U139" i="3"/>
  <c r="U75" i="3"/>
  <c r="U11" i="3"/>
  <c r="U306" i="3"/>
  <c r="U242" i="3"/>
  <c r="U178" i="3"/>
  <c r="U114" i="3"/>
  <c r="U50" i="3"/>
  <c r="J339" i="4"/>
  <c r="U337" i="3"/>
  <c r="U273" i="3"/>
  <c r="U209" i="3"/>
  <c r="U145" i="3"/>
  <c r="U81" i="3"/>
  <c r="U17" i="3"/>
  <c r="U248" i="3"/>
  <c r="U184" i="3"/>
  <c r="U120" i="3"/>
  <c r="U56" i="3"/>
  <c r="U22" i="4"/>
  <c r="U143" i="4"/>
  <c r="U196" i="4"/>
  <c r="U83" i="4"/>
  <c r="U101" i="4"/>
  <c r="U35" i="4"/>
  <c r="U87" i="4"/>
  <c r="U128" i="4"/>
  <c r="U160" i="4"/>
  <c r="U184" i="4"/>
  <c r="U248" i="4"/>
  <c r="U205" i="4"/>
  <c r="U329" i="4"/>
  <c r="N339" i="5"/>
  <c r="U285" i="5"/>
  <c r="U182" i="5"/>
  <c r="U79" i="5"/>
  <c r="U102" i="5"/>
  <c r="U332" i="5"/>
  <c r="U229" i="5"/>
  <c r="U126" i="5"/>
  <c r="U23" i="5"/>
  <c r="U22" i="5"/>
  <c r="U263" i="5"/>
  <c r="U60" i="5"/>
  <c r="U301" i="5"/>
  <c r="U198" i="5"/>
  <c r="U95" i="5"/>
  <c r="U183" i="5"/>
  <c r="O339" i="6"/>
  <c r="P339" i="6"/>
  <c r="U11" i="6"/>
  <c r="U35" i="6"/>
  <c r="J339" i="6"/>
  <c r="U46" i="6"/>
  <c r="U13" i="6"/>
  <c r="U110" i="6"/>
  <c r="U75" i="6"/>
  <c r="U98" i="6"/>
  <c r="U128" i="6"/>
  <c r="U136" i="6"/>
  <c r="U161" i="6"/>
  <c r="U189" i="6"/>
  <c r="U224" i="6"/>
  <c r="U288" i="6"/>
  <c r="J339" i="3"/>
  <c r="N339" i="3"/>
  <c r="U271" i="3"/>
  <c r="U207" i="3"/>
  <c r="U143" i="3"/>
  <c r="U79" i="3"/>
  <c r="U15" i="3"/>
  <c r="U310" i="3"/>
  <c r="U246" i="3"/>
  <c r="U182" i="3"/>
  <c r="U118" i="3"/>
  <c r="U54" i="3"/>
  <c r="N339" i="4"/>
  <c r="U277" i="3"/>
  <c r="U213" i="3"/>
  <c r="U149" i="3"/>
  <c r="U85" i="3"/>
  <c r="U21" i="3"/>
  <c r="U316" i="3"/>
  <c r="U252" i="3"/>
  <c r="U188" i="3"/>
  <c r="U124" i="3"/>
  <c r="U60" i="3"/>
  <c r="U323" i="3"/>
  <c r="U259" i="3"/>
  <c r="U195" i="3"/>
  <c r="U131" i="3"/>
  <c r="U67" i="3"/>
  <c r="U298" i="3"/>
  <c r="U234" i="3"/>
  <c r="U170" i="3"/>
  <c r="U106" i="3"/>
  <c r="U42" i="3"/>
  <c r="R339" i="4"/>
  <c r="U329" i="3"/>
  <c r="U265" i="3"/>
  <c r="U201" i="3"/>
  <c r="U137" i="3"/>
  <c r="U73" i="3"/>
  <c r="U9" i="3"/>
  <c r="U240" i="3"/>
  <c r="U176" i="3"/>
  <c r="U112" i="3"/>
  <c r="U48" i="3"/>
  <c r="L339" i="4"/>
  <c r="U26" i="4"/>
  <c r="U174" i="4"/>
  <c r="U228" i="4"/>
  <c r="U209" i="4"/>
  <c r="U241" i="4"/>
  <c r="U273" i="4"/>
  <c r="U301" i="4"/>
  <c r="U283" i="4"/>
  <c r="U298" i="4"/>
  <c r="J339" i="5"/>
  <c r="U271" i="5"/>
  <c r="U287" i="5"/>
  <c r="U84" i="5"/>
  <c r="U272" i="5"/>
  <c r="U302" i="5"/>
  <c r="R339" i="6"/>
  <c r="U16" i="6"/>
  <c r="U23" i="6"/>
  <c r="U12" i="6"/>
  <c r="U44" i="6"/>
  <c r="U40" i="6"/>
  <c r="U71" i="6"/>
  <c r="U96" i="6"/>
  <c r="U103" i="6"/>
  <c r="U108" i="6"/>
  <c r="U92" i="6"/>
  <c r="U101" i="6"/>
  <c r="U111" i="6"/>
  <c r="U134" i="6"/>
  <c r="U163" i="6"/>
  <c r="U167" i="6"/>
  <c r="U204" i="6"/>
  <c r="U213" i="6"/>
  <c r="U295" i="6"/>
  <c r="U303" i="6"/>
  <c r="U312" i="6"/>
  <c r="U321" i="6"/>
  <c r="H339" i="3"/>
  <c r="T339" i="3"/>
  <c r="H339" i="4"/>
  <c r="U232" i="3"/>
  <c r="U168" i="3"/>
  <c r="U104" i="3"/>
  <c r="U40" i="3"/>
  <c r="T339" i="4"/>
  <c r="U135" i="4"/>
  <c r="U167" i="4"/>
  <c r="U172" i="4"/>
  <c r="U75" i="4"/>
  <c r="U29" i="4"/>
  <c r="U38" i="4"/>
  <c r="U47" i="4"/>
  <c r="U56" i="4"/>
  <c r="U65" i="4"/>
  <c r="U17" i="4"/>
  <c r="U79" i="4"/>
  <c r="U120" i="4"/>
  <c r="U152" i="4"/>
  <c r="U208" i="4"/>
  <c r="U272" i="4"/>
  <c r="U197" i="4"/>
  <c r="U321" i="4"/>
  <c r="G339" i="5"/>
  <c r="H339" i="5"/>
  <c r="K339" i="5"/>
  <c r="O339" i="5"/>
  <c r="U180" i="5"/>
  <c r="U204" i="5"/>
  <c r="U100" i="5"/>
  <c r="U135" i="5"/>
  <c r="U276" i="5"/>
  <c r="U70" i="5"/>
  <c r="U261" i="5"/>
  <c r="U158" i="5"/>
  <c r="U55" i="5"/>
  <c r="U283" i="5"/>
  <c r="U219" i="5"/>
  <c r="U155" i="5"/>
  <c r="U91" i="5"/>
  <c r="U27" i="5"/>
  <c r="U26" i="6"/>
  <c r="U274" i="5"/>
  <c r="U210" i="5"/>
  <c r="U146" i="5"/>
  <c r="U82" i="5"/>
  <c r="U18" i="5"/>
  <c r="U290" i="5"/>
  <c r="U289" i="5"/>
  <c r="U225" i="5"/>
  <c r="U161" i="5"/>
  <c r="U97" i="5"/>
  <c r="U33" i="5"/>
  <c r="U47" i="6"/>
  <c r="U43" i="6"/>
  <c r="U90" i="6"/>
  <c r="U121" i="6"/>
  <c r="U130" i="6"/>
  <c r="U135" i="6"/>
  <c r="U125" i="6"/>
  <c r="U124" i="6"/>
  <c r="U133" i="6"/>
  <c r="U203" i="6"/>
  <c r="U199" i="6"/>
  <c r="U270" i="6"/>
  <c r="U259" i="6"/>
  <c r="U268" i="6"/>
  <c r="U277" i="6"/>
  <c r="U286" i="6"/>
  <c r="U265" i="6"/>
  <c r="U274" i="6"/>
  <c r="U283" i="6"/>
  <c r="U292" i="6"/>
  <c r="U262" i="6"/>
  <c r="U271" i="6"/>
  <c r="U280" i="6"/>
  <c r="U289" i="6"/>
  <c r="K339" i="3"/>
  <c r="O339" i="3"/>
  <c r="U255" i="3"/>
  <c r="U191" i="3"/>
  <c r="U127" i="3"/>
  <c r="U63" i="3"/>
  <c r="U294" i="3"/>
  <c r="U230" i="3"/>
  <c r="U166" i="3"/>
  <c r="U102" i="3"/>
  <c r="U38" i="3"/>
  <c r="U325" i="3"/>
  <c r="U261" i="3"/>
  <c r="U197" i="3"/>
  <c r="U133" i="3"/>
  <c r="U69" i="3"/>
  <c r="U300" i="3"/>
  <c r="U236" i="3"/>
  <c r="U172" i="3"/>
  <c r="U108" i="3"/>
  <c r="U44" i="3"/>
  <c r="P339" i="4"/>
  <c r="U307" i="3"/>
  <c r="U243" i="3"/>
  <c r="U179" i="3"/>
  <c r="U115" i="3"/>
  <c r="U51" i="3"/>
  <c r="I339" i="4"/>
  <c r="U282" i="3"/>
  <c r="U218" i="3"/>
  <c r="U154" i="3"/>
  <c r="U90" i="3"/>
  <c r="U26" i="3"/>
  <c r="U313" i="3"/>
  <c r="U249" i="3"/>
  <c r="U185" i="3"/>
  <c r="U121" i="3"/>
  <c r="U57" i="3"/>
  <c r="U224" i="3"/>
  <c r="U160" i="3"/>
  <c r="U96" i="3"/>
  <c r="U32" i="3"/>
  <c r="U13" i="4"/>
  <c r="U99" i="4"/>
  <c r="U186" i="4"/>
  <c r="U201" i="4"/>
  <c r="U233" i="4"/>
  <c r="U265" i="4"/>
  <c r="U293" i="4"/>
  <c r="U325" i="4"/>
  <c r="U275" i="4"/>
  <c r="U290" i="4"/>
  <c r="L339" i="5"/>
  <c r="U143" i="5"/>
  <c r="U190" i="5"/>
  <c r="U124" i="5"/>
  <c r="U262" i="5"/>
  <c r="U247" i="5"/>
  <c r="U275" i="5"/>
  <c r="U211" i="5"/>
  <c r="U147" i="5"/>
  <c r="U83" i="5"/>
  <c r="U19" i="5"/>
  <c r="U330" i="5"/>
  <c r="U266" i="5"/>
  <c r="U202" i="5"/>
  <c r="U138" i="5"/>
  <c r="U74" i="5"/>
  <c r="U10" i="5"/>
  <c r="U281" i="5"/>
  <c r="U217" i="5"/>
  <c r="U153" i="5"/>
  <c r="U89" i="5"/>
  <c r="U25" i="5"/>
  <c r="U17" i="6"/>
  <c r="U15" i="6"/>
  <c r="U89" i="6"/>
  <c r="U64" i="6"/>
  <c r="U95" i="6"/>
  <c r="U115" i="6"/>
  <c r="U84" i="6"/>
  <c r="U93" i="6"/>
  <c r="U126" i="6"/>
  <c r="U141" i="6"/>
  <c r="U157" i="6"/>
  <c r="U186" i="6"/>
  <c r="U155" i="6"/>
  <c r="U160" i="6"/>
  <c r="U159" i="6"/>
  <c r="U256" i="6"/>
  <c r="U302" i="6"/>
  <c r="U310" i="6"/>
  <c r="U319" i="6"/>
  <c r="U328" i="6"/>
  <c r="U337" i="6"/>
  <c r="U325" i="6"/>
  <c r="I339" i="3"/>
  <c r="R339" i="3"/>
  <c r="Q339" i="3"/>
  <c r="U247" i="3"/>
  <c r="U183" i="3"/>
  <c r="U119" i="3"/>
  <c r="U55" i="3"/>
  <c r="M339" i="4"/>
  <c r="U286" i="3"/>
  <c r="U222" i="3"/>
  <c r="U158" i="3"/>
  <c r="U94" i="3"/>
  <c r="U30" i="3"/>
  <c r="U317" i="3"/>
  <c r="U253" i="3"/>
  <c r="U189" i="3"/>
  <c r="U125" i="3"/>
  <c r="U61" i="3"/>
  <c r="U292" i="3"/>
  <c r="U228" i="3"/>
  <c r="U164" i="3"/>
  <c r="U100" i="3"/>
  <c r="U36" i="3"/>
  <c r="U299" i="3"/>
  <c r="U235" i="3"/>
  <c r="U171" i="3"/>
  <c r="U107" i="3"/>
  <c r="U43" i="3"/>
  <c r="Q339" i="4"/>
  <c r="U338" i="3"/>
  <c r="U274" i="3"/>
  <c r="U210" i="3"/>
  <c r="U146" i="3"/>
  <c r="U82" i="3"/>
  <c r="U18" i="3"/>
  <c r="U305" i="3"/>
  <c r="U241" i="3"/>
  <c r="U177" i="3"/>
  <c r="U113" i="3"/>
  <c r="U49" i="3"/>
  <c r="K339" i="4"/>
  <c r="U25" i="4"/>
  <c r="U159" i="4"/>
  <c r="U14" i="4"/>
  <c r="U23" i="4"/>
  <c r="U32" i="4"/>
  <c r="U98" i="4"/>
  <c r="U71" i="4"/>
  <c r="U112" i="4"/>
  <c r="U144" i="4"/>
  <c r="U200" i="4"/>
  <c r="U232" i="4"/>
  <c r="U264" i="4"/>
  <c r="U189" i="4"/>
  <c r="U313" i="4"/>
  <c r="I339" i="5"/>
  <c r="P339" i="5"/>
  <c r="Q339" i="5"/>
  <c r="U7" i="5"/>
  <c r="T339" i="5"/>
  <c r="U248" i="5"/>
  <c r="U148" i="5"/>
  <c r="U278" i="5"/>
  <c r="U336" i="5"/>
  <c r="U236" i="5"/>
  <c r="U30" i="5"/>
  <c r="U27" i="6"/>
  <c r="U338" i="5"/>
  <c r="K339" i="6"/>
  <c r="L339" i="6"/>
  <c r="U120" i="6"/>
  <c r="U82" i="6"/>
  <c r="U122" i="6"/>
  <c r="U131" i="6"/>
  <c r="U140" i="6"/>
  <c r="U117" i="6"/>
  <c r="U196" i="6"/>
  <c r="U205" i="6"/>
  <c r="U214" i="6"/>
  <c r="U311" i="6"/>
  <c r="U332" i="6"/>
  <c r="S339" i="3"/>
  <c r="U7" i="3"/>
  <c r="L339" i="3"/>
  <c r="P339" i="3"/>
  <c r="G339" i="4"/>
  <c r="U7" i="4"/>
  <c r="S339" i="4"/>
  <c r="U62" i="4"/>
  <c r="U178" i="4"/>
  <c r="U193" i="4"/>
  <c r="U225" i="4"/>
  <c r="U234" i="4"/>
  <c r="U257" i="4"/>
  <c r="U279" i="4"/>
  <c r="U285" i="4"/>
  <c r="U317" i="4"/>
  <c r="U164" i="5"/>
  <c r="U199" i="5"/>
  <c r="U237" i="5"/>
  <c r="U31" i="5"/>
  <c r="U325" i="5"/>
  <c r="U222" i="5"/>
  <c r="S339" i="6"/>
  <c r="U7" i="6"/>
  <c r="T339" i="6"/>
  <c r="M339" i="6"/>
  <c r="U28" i="6"/>
  <c r="U56" i="6"/>
  <c r="U76" i="6"/>
  <c r="U158" i="6"/>
  <c r="U147" i="6"/>
  <c r="U151" i="6"/>
  <c r="U236" i="6"/>
  <c r="U245" i="6"/>
  <c r="U254" i="6"/>
  <c r="U329" i="6"/>
  <c r="U338" i="6"/>
  <c r="U323" i="6"/>
  <c r="O339" i="4"/>
  <c r="U31" i="4"/>
  <c r="U34" i="4"/>
  <c r="U151" i="4"/>
  <c r="U91" i="4"/>
  <c r="U53" i="4"/>
  <c r="U95" i="4"/>
  <c r="U104" i="4"/>
  <c r="U136" i="4"/>
  <c r="U168" i="4"/>
  <c r="U192" i="4"/>
  <c r="U224" i="4"/>
  <c r="U256" i="4"/>
  <c r="U181" i="4"/>
  <c r="U222" i="4"/>
  <c r="U305" i="4"/>
  <c r="U337" i="4"/>
  <c r="U339" i="5" l="1"/>
  <c r="U339" i="3"/>
  <c r="U339" i="6"/>
  <c r="U339" i="4"/>
</calcChain>
</file>

<file path=xl/sharedStrings.xml><?xml version="1.0" encoding="utf-8"?>
<sst xmlns="http://schemas.openxmlformats.org/spreadsheetml/2006/main" count="22289" uniqueCount="1754">
  <si>
    <t>Year</t>
  </si>
  <si>
    <t>County Number</t>
  </si>
  <si>
    <t>TIF Type</t>
  </si>
  <si>
    <t>Taxable Residential</t>
  </si>
  <si>
    <t>Taxable Ag Land</t>
  </si>
  <si>
    <t>Taxable Ag Building</t>
  </si>
  <si>
    <t>Taxable Commercial</t>
  </si>
  <si>
    <t>Taxable Industrial</t>
  </si>
  <si>
    <t>Taxable Multiresidential</t>
  </si>
  <si>
    <t>Taxable Reserved</t>
  </si>
  <si>
    <t>Taxable Other</t>
  </si>
  <si>
    <t>Taxable Utilities</t>
  </si>
  <si>
    <t>Taxable Railroads</t>
  </si>
  <si>
    <t>Taxable Gross</t>
  </si>
  <si>
    <t>Taxable Military Exempt</t>
  </si>
  <si>
    <t>Taxable Net</t>
  </si>
  <si>
    <t>Taxable Gas &amp; Elec Utilities</t>
  </si>
  <si>
    <t>LA Type</t>
  </si>
  <si>
    <t>Suffix</t>
  </si>
  <si>
    <t>Formatted LA Code</t>
  </si>
  <si>
    <t>Spec Flag</t>
  </si>
  <si>
    <t>Spec Num</t>
  </si>
  <si>
    <t>LA Name</t>
  </si>
  <si>
    <t>County Name</t>
  </si>
  <si>
    <t>I</t>
  </si>
  <si>
    <t xml:space="preserve">256264T </t>
  </si>
  <si>
    <t>T</t>
  </si>
  <si>
    <t xml:space="preserve"> </t>
  </si>
  <si>
    <t>WEST CENTRAL VALLEY SCHOOL TIF</t>
  </si>
  <si>
    <t>ADAIR COUNTY</t>
  </si>
  <si>
    <t xml:space="preserve">390018T </t>
  </si>
  <si>
    <t>ADAIR-CASEY SCHOOL TIF</t>
  </si>
  <si>
    <t>N</t>
  </si>
  <si>
    <t>CAM</t>
  </si>
  <si>
    <t>WEST CENTRAL VALLEY</t>
  </si>
  <si>
    <t>ADAIR-CASEY</t>
  </si>
  <si>
    <t>ADAMS COUNTY</t>
  </si>
  <si>
    <t>GRISWOLD</t>
  </si>
  <si>
    <t>ALLAMAKEE COUNTY</t>
  </si>
  <si>
    <t xml:space="preserve">044518T </t>
  </si>
  <si>
    <t>MOULTON-UDELL SCHOOL TIF</t>
  </si>
  <si>
    <t>APPANOOSE COUNTY</t>
  </si>
  <si>
    <t>MORAVIA</t>
  </si>
  <si>
    <t>AUDUBON COUNTY</t>
  </si>
  <si>
    <t>EXIRA-ELK HORN-KIMBALLTON</t>
  </si>
  <si>
    <t>B</t>
  </si>
  <si>
    <t>BELLE PLAINE</t>
  </si>
  <si>
    <t>BENTON COUNTY</t>
  </si>
  <si>
    <t>BENTON</t>
  </si>
  <si>
    <t>NORTH LINN</t>
  </si>
  <si>
    <t>DUNKERTON</t>
  </si>
  <si>
    <t>BLACK HAWK COUNTY</t>
  </si>
  <si>
    <t xml:space="preserve">071908T </t>
  </si>
  <si>
    <t>DUNKERTON SCHOOL TIF</t>
  </si>
  <si>
    <t xml:space="preserve">093186T </t>
  </si>
  <si>
    <t>JANESVILLE SCHOOL TIF</t>
  </si>
  <si>
    <t>JANESVILLE</t>
  </si>
  <si>
    <t>WAPSIE VALLEY</t>
  </si>
  <si>
    <t>WAVERLY-SHELL ROCK</t>
  </si>
  <si>
    <t>GLADBROOK-REINBECK</t>
  </si>
  <si>
    <t>MADRID</t>
  </si>
  <si>
    <t>BOONE COUNTY</t>
  </si>
  <si>
    <t>UNITED</t>
  </si>
  <si>
    <t>WOODWARD-GRANGER</t>
  </si>
  <si>
    <t>GREENE COUNTY</t>
  </si>
  <si>
    <t>SOUTHEAST WEBSTER-GRAND</t>
  </si>
  <si>
    <t>DENVER</t>
  </si>
  <si>
    <t>BREMER COUNTY</t>
  </si>
  <si>
    <t>INDEPENDENCE</t>
  </si>
  <si>
    <t>BUCHANAN COUNTY</t>
  </si>
  <si>
    <t xml:space="preserve">334869T </t>
  </si>
  <si>
    <t>OELWEIN SCHOOL TIF</t>
  </si>
  <si>
    <t>OELWEIN</t>
  </si>
  <si>
    <t xml:space="preserve">116219T </t>
  </si>
  <si>
    <t>STORM LAKE SCHOOL TIF</t>
  </si>
  <si>
    <t>BUENA VISTA COUNTY</t>
  </si>
  <si>
    <t>STORM LAKE</t>
  </si>
  <si>
    <t>SCHALLER-CRESTLAND</t>
  </si>
  <si>
    <t>BUTLER COUNTY</t>
  </si>
  <si>
    <t xml:space="preserve">120153T </t>
  </si>
  <si>
    <t>NORTH BUTLER SCHOOL TIF</t>
  </si>
  <si>
    <t>ORIENT-MACKSBURG</t>
  </si>
  <si>
    <t xml:space="preserve">014978T </t>
  </si>
  <si>
    <t>ORIENT-MACKSBURG SCHOOL TIF</t>
  </si>
  <si>
    <t>LENOX</t>
  </si>
  <si>
    <t>CRESTON (CRESTON)</t>
  </si>
  <si>
    <t>ALLAMAKEE</t>
  </si>
  <si>
    <t>EASTERN ALLAMAKEE</t>
  </si>
  <si>
    <t xml:space="preserve">031972T </t>
  </si>
  <si>
    <t>EASTERN ALLAMAKEE SCHOOL TIF</t>
  </si>
  <si>
    <t>POSTVILLE</t>
  </si>
  <si>
    <t>MFL MAR MAC</t>
  </si>
  <si>
    <t>ALBIA</t>
  </si>
  <si>
    <t>IKM-MANNING</t>
  </si>
  <si>
    <t xml:space="preserve">050414T </t>
  </si>
  <si>
    <t>AUDUBON  SCHOOL TIF</t>
  </si>
  <si>
    <t>AUDUBON</t>
  </si>
  <si>
    <t>COON RAPIDS-BAYARD</t>
  </si>
  <si>
    <t>GUTHRIE CENTER</t>
  </si>
  <si>
    <t xml:space="preserve">012673T </t>
  </si>
  <si>
    <t>NODAWAY VALLEY SCHOOL TIF</t>
  </si>
  <si>
    <t>NODAWAY VALLEY</t>
  </si>
  <si>
    <t>CORNING</t>
  </si>
  <si>
    <t>CRESTON (PRESCOTT)</t>
  </si>
  <si>
    <t>VILLISCA</t>
  </si>
  <si>
    <t xml:space="preserve">044491T </t>
  </si>
  <si>
    <t>MORAVIA SCHOOL TIF</t>
  </si>
  <si>
    <t>MOULTON-UDELL</t>
  </si>
  <si>
    <t>SEYMOUR</t>
  </si>
  <si>
    <t>VINTON-SHELLSBURG</t>
  </si>
  <si>
    <t xml:space="preserve">066660T </t>
  </si>
  <si>
    <t>VINTON-SHELLSBURG SCHOOL TIF</t>
  </si>
  <si>
    <t xml:space="preserve">571062T </t>
  </si>
  <si>
    <t>CENTER POINT-URBANA SCHOOL TIF</t>
  </si>
  <si>
    <t>CENTER POINT-URBANA</t>
  </si>
  <si>
    <t>HUDSON</t>
  </si>
  <si>
    <t xml:space="preserve">076795T </t>
  </si>
  <si>
    <t>WATERLOO SCHOOL TIF</t>
  </si>
  <si>
    <t xml:space="preserve">861935T </t>
  </si>
  <si>
    <t>UNION SCHOOL TIF</t>
  </si>
  <si>
    <t xml:space="preserve">150914T </t>
  </si>
  <si>
    <t>CAM SCHOOL TIF</t>
  </si>
  <si>
    <t xml:space="preserve">030135T </t>
  </si>
  <si>
    <t>ALLAMAKEE SCHOOL TIF</t>
  </si>
  <si>
    <t xml:space="preserve">035310T </t>
  </si>
  <si>
    <t>POSTVILLE SCHOOL TIF</t>
  </si>
  <si>
    <t>CENTERVILLE</t>
  </si>
  <si>
    <t xml:space="preserve">052151T </t>
  </si>
  <si>
    <t>EXIRA-ELK HORN-KIMBALLTON  SCHOOL TIF</t>
  </si>
  <si>
    <t xml:space="preserve">833168T </t>
  </si>
  <si>
    <t>IKM-MANNING SCHOOL TIF</t>
  </si>
  <si>
    <t>ATLANTIC</t>
  </si>
  <si>
    <t>CEDAR FALLS</t>
  </si>
  <si>
    <t>WATERLOO</t>
  </si>
  <si>
    <t xml:space="preserve">073042T </t>
  </si>
  <si>
    <t>HUDSON SCHOOL TIF</t>
  </si>
  <si>
    <t xml:space="preserve">381791T </t>
  </si>
  <si>
    <t>DIKE-NEW HARTFORD SCHOOL TIF</t>
  </si>
  <si>
    <t xml:space="preserve">083942T </t>
  </si>
  <si>
    <t>MADRID SCHOOL TIF</t>
  </si>
  <si>
    <t xml:space="preserve">086561T </t>
  </si>
  <si>
    <t>UNITED SCHOOL TIF</t>
  </si>
  <si>
    <t>SOUTH HAMILTON</t>
  </si>
  <si>
    <t>STRATFORD</t>
  </si>
  <si>
    <t>GILBERT</t>
  </si>
  <si>
    <t>SUMNER-FREDERICKSBURG</t>
  </si>
  <si>
    <t>NASHUA-PLAINFIELD</t>
  </si>
  <si>
    <t>APLINGTON - PARKERSBURG</t>
  </si>
  <si>
    <t>HAMPTON-DUMONT</t>
  </si>
  <si>
    <t>DIKE-NEW HARTFORD</t>
  </si>
  <si>
    <t>PRAIRIE VALLEY</t>
  </si>
  <si>
    <t>CALHOUN COUNTY</t>
  </si>
  <si>
    <t>CARROLL COUNTY</t>
  </si>
  <si>
    <t xml:space="preserve">240355T </t>
  </si>
  <si>
    <t>AR-WE-VA SCHOOL TIF</t>
  </si>
  <si>
    <t>AR-WE-VA</t>
  </si>
  <si>
    <t>CASS COUNTY</t>
  </si>
  <si>
    <t xml:space="preserve">161926T </t>
  </si>
  <si>
    <t>DURANT SCHOOL TIF</t>
  </si>
  <si>
    <t>CEDAR COUNTY</t>
  </si>
  <si>
    <t xml:space="preserve">166930T </t>
  </si>
  <si>
    <t>WEST BRANCH SCHOOL TIF</t>
  </si>
  <si>
    <t>DURANT</t>
  </si>
  <si>
    <t>NORTH CEDAR</t>
  </si>
  <si>
    <t>WEST BRANCH</t>
  </si>
  <si>
    <t>WEST LIBERTY</t>
  </si>
  <si>
    <t>MASON CITY</t>
  </si>
  <si>
    <t>CERRO GORDO COUNTY</t>
  </si>
  <si>
    <t>WEST FORK</t>
  </si>
  <si>
    <t xml:space="preserve">171233T </t>
  </si>
  <si>
    <t>CLEAR LAKE SCHOOL TIF</t>
  </si>
  <si>
    <t>JESUP</t>
  </si>
  <si>
    <t xml:space="preserve">096762T </t>
  </si>
  <si>
    <t>WAPSIE VALLEY SCHOOL TIF</t>
  </si>
  <si>
    <t xml:space="preserve">103105T </t>
  </si>
  <si>
    <t>INDEPENDENCE SCHOOL TIF</t>
  </si>
  <si>
    <t>STARMONT</t>
  </si>
  <si>
    <t>UNION</t>
  </si>
  <si>
    <t xml:space="preserve">110171T </t>
  </si>
  <si>
    <t>ALTA-AURELIA SCHOOL TIF</t>
  </si>
  <si>
    <t>GALVA-HOLSTEIN</t>
  </si>
  <si>
    <t>NORTH BUTLER</t>
  </si>
  <si>
    <t xml:space="preserve">096840T </t>
  </si>
  <si>
    <t>WAVERLY-SHELL ROCK SCHOOL TIF</t>
  </si>
  <si>
    <t>SOUTH CENTRAL CALHOUN</t>
  </si>
  <si>
    <t>GLIDDEN-RALSTON</t>
  </si>
  <si>
    <t xml:space="preserve">140999T </t>
  </si>
  <si>
    <t>CARROLL SCHOOL TIF</t>
  </si>
  <si>
    <t xml:space="preserve">142520T </t>
  </si>
  <si>
    <t>GLIDDEN-RALSTON SCHOOL TIF</t>
  </si>
  <si>
    <t>CARROLL</t>
  </si>
  <si>
    <t xml:space="preserve">060576T </t>
  </si>
  <si>
    <t>BELLE PLAINE SCHOOL TIF</t>
  </si>
  <si>
    <t xml:space="preserve">060609T </t>
  </si>
  <si>
    <t>BENTON SCHOOL TIF</t>
  </si>
  <si>
    <t>COLLEGE</t>
  </si>
  <si>
    <t xml:space="preserve">071044T </t>
  </si>
  <si>
    <t>CEDAR FALLS SCHOOL TIF</t>
  </si>
  <si>
    <t xml:space="preserve">080729T </t>
  </si>
  <si>
    <t>BOONE SCHOOL TIF</t>
  </si>
  <si>
    <t>BOONE</t>
  </si>
  <si>
    <t>NORTH POLK</t>
  </si>
  <si>
    <t xml:space="preserve">091719T </t>
  </si>
  <si>
    <t>DENVER SCHOOL TIF</t>
  </si>
  <si>
    <t xml:space="preserve">096273T </t>
  </si>
  <si>
    <t>SUMNER-FREDERICKSBURG SCHOOL TIF</t>
  </si>
  <si>
    <t>OGDEN</t>
  </si>
  <si>
    <t>PERRY</t>
  </si>
  <si>
    <t>BALLARD</t>
  </si>
  <si>
    <t>ROLAND-STORY</t>
  </si>
  <si>
    <t xml:space="preserve">194599T </t>
  </si>
  <si>
    <t>NASHUA-PLAINFIELD SCHOOL TIF</t>
  </si>
  <si>
    <t>TRIPOLI</t>
  </si>
  <si>
    <t>BENNETT</t>
  </si>
  <si>
    <t>TIPTON</t>
  </si>
  <si>
    <t>MIDLAND</t>
  </si>
  <si>
    <t>LISBON</t>
  </si>
  <si>
    <t>GARNER-HAYFIELD-VENTURA</t>
  </si>
  <si>
    <t>CHEROKEE</t>
  </si>
  <si>
    <t>CHEROKEE COUNTY</t>
  </si>
  <si>
    <t>MARCUS-MERIDEN CLEGHORN</t>
  </si>
  <si>
    <t>SIOUX CENTRAL</t>
  </si>
  <si>
    <t>CHICKASAW COUNTY</t>
  </si>
  <si>
    <t>NEW HAMPTON</t>
  </si>
  <si>
    <t>TURKEY VALLEY</t>
  </si>
  <si>
    <t>CLARKE</t>
  </si>
  <si>
    <t>CLARKE COUNTY</t>
  </si>
  <si>
    <t>ALBERT CITY-TRUESDALE</t>
  </si>
  <si>
    <t>NEWELL-FONDA</t>
  </si>
  <si>
    <t>AGWSR</t>
  </si>
  <si>
    <t xml:space="preserve">POCAHONTAS AREA </t>
  </si>
  <si>
    <t>EAST SAC</t>
  </si>
  <si>
    <t xml:space="preserve">AHSTW </t>
  </si>
  <si>
    <t xml:space="preserve">163691T </t>
  </si>
  <si>
    <t>NORTH CEDAR SCHOOL TIF</t>
  </si>
  <si>
    <t xml:space="preserve">166408T </t>
  </si>
  <si>
    <t>TIPTON SCHOOL TIF</t>
  </si>
  <si>
    <t>WILTON</t>
  </si>
  <si>
    <t xml:space="preserve">174131T </t>
  </si>
  <si>
    <t>MASON CITY SCHOOL TIF</t>
  </si>
  <si>
    <t>INTERSTATE 35</t>
  </si>
  <si>
    <t>CLAY CENTRAL-EVERLY</t>
  </si>
  <si>
    <t>CLAY COUNTY</t>
  </si>
  <si>
    <t xml:space="preserve">116048T </t>
  </si>
  <si>
    <t>SIOUX CENTRAL SCHOOL TIF</t>
  </si>
  <si>
    <t>GRAETTINGER-TERRIL</t>
  </si>
  <si>
    <t>CLAYTON COUNTY</t>
  </si>
  <si>
    <t>WESTERN DUBUQUE CO</t>
  </si>
  <si>
    <t>CLINTON</t>
  </si>
  <si>
    <t>CLINTON COUNTY</t>
  </si>
  <si>
    <t xml:space="preserve">230936T </t>
  </si>
  <si>
    <t>CAMANCHE SCHOOL TIF</t>
  </si>
  <si>
    <t>CAMANCHE</t>
  </si>
  <si>
    <t>EASTON VALLEY</t>
  </si>
  <si>
    <t>CHARTER OAK-UTE</t>
  </si>
  <si>
    <t>CRAWFORD COUNTY</t>
  </si>
  <si>
    <t>ODEBOLT ARTHUR BATTLE CREEK IDA GROVE</t>
  </si>
  <si>
    <t>DALLAS COUNTY</t>
  </si>
  <si>
    <t xml:space="preserve">257110T </t>
  </si>
  <si>
    <t>WOODWARD-GRANGER SCHOOL TIF</t>
  </si>
  <si>
    <t>MURRAY</t>
  </si>
  <si>
    <t>SPENCER</t>
  </si>
  <si>
    <t xml:space="preserve">211218T </t>
  </si>
  <si>
    <t>CLAY CENTRAL-EVERLY SCHOOL TIF</t>
  </si>
  <si>
    <t>OKOBOJI</t>
  </si>
  <si>
    <t>SOUTH O'BRIEN</t>
  </si>
  <si>
    <t>RUTHVEN-AYRSHIRE</t>
  </si>
  <si>
    <t>CLAYTON RIDGE</t>
  </si>
  <si>
    <t xml:space="preserve">221080T </t>
  </si>
  <si>
    <t>CENTRAL CLAYTON SCHOOL TIF</t>
  </si>
  <si>
    <t xml:space="preserve">224419T </t>
  </si>
  <si>
    <t>MFL MAR MAC SCHOOL TIF</t>
  </si>
  <si>
    <t>CENTRAL CLAYTON</t>
  </si>
  <si>
    <t xml:space="preserve">231082T </t>
  </si>
  <si>
    <t xml:space="preserve">231278T </t>
  </si>
  <si>
    <t>CLINTON SCHOOL TIF</t>
  </si>
  <si>
    <t>DELWOOD</t>
  </si>
  <si>
    <t>SCHLESWIG</t>
  </si>
  <si>
    <t xml:space="preserve">103204T </t>
  </si>
  <si>
    <t>JESUP SCHOOL TIF</t>
  </si>
  <si>
    <t>EAST BUCHANAN</t>
  </si>
  <si>
    <t>WEST DELAWARE CO</t>
  </si>
  <si>
    <t>LAURENS-MARATHON</t>
  </si>
  <si>
    <t xml:space="preserve">120279T </t>
  </si>
  <si>
    <t>APLINGTON - PARKERSBURG SCHOOL TIF</t>
  </si>
  <si>
    <t>CLARKSVILLE</t>
  </si>
  <si>
    <t xml:space="preserve">136091T </t>
  </si>
  <si>
    <t>SOUTH CENTRAL CALHOUN SCHOOL TIF</t>
  </si>
  <si>
    <t>MANSON-NORTHWEST WEBSTER</t>
  </si>
  <si>
    <t>WEST DES MOINES</t>
  </si>
  <si>
    <t xml:space="preserve">261619T </t>
  </si>
  <si>
    <t>DAVIS COUNTY SCHOOL TIF</t>
  </si>
  <si>
    <t>DAVIS COUNTY</t>
  </si>
  <si>
    <t>LAMONI</t>
  </si>
  <si>
    <t>DECATUR COUNTY</t>
  </si>
  <si>
    <t xml:space="preserve">273465T </t>
  </si>
  <si>
    <t>LAMONI SCHOOL TIF</t>
  </si>
  <si>
    <t>CENTRAL DECATUR</t>
  </si>
  <si>
    <t>EDGEWOOD-COLESBURG</t>
  </si>
  <si>
    <t>DELAWARE COUNTY</t>
  </si>
  <si>
    <t xml:space="preserve">284043T </t>
  </si>
  <si>
    <t>MAQUOKETA VALLEY SCHOOL TIF</t>
  </si>
  <si>
    <t>MAQUOKETA VALLEY</t>
  </si>
  <si>
    <t>BURLINGTON</t>
  </si>
  <si>
    <t>DES MOINES COUNTY</t>
  </si>
  <si>
    <t>MEDIAPOLIS</t>
  </si>
  <si>
    <t xml:space="preserve">296937T </t>
  </si>
  <si>
    <t>WEST BURLINGTON SCHOOL TIF</t>
  </si>
  <si>
    <t>WEST BURLINGTON</t>
  </si>
  <si>
    <t>WINFIELD-MT UNION</t>
  </si>
  <si>
    <t>FORT MADISON</t>
  </si>
  <si>
    <t xml:space="preserve">355922T </t>
  </si>
  <si>
    <t>WEST FORK SCHOOL TIF</t>
  </si>
  <si>
    <t xml:space="preserve">412403T </t>
  </si>
  <si>
    <t>GARNER-HAYFIELD-VENTURA SCHOOL TIF</t>
  </si>
  <si>
    <t xml:space="preserve">984772T </t>
  </si>
  <si>
    <t>CENTRAL SPRINGS SCHOOL TIF</t>
  </si>
  <si>
    <t>CLEAR LAKE</t>
  </si>
  <si>
    <t>RUDD-ROCKFORD-MARBLE ROCK</t>
  </si>
  <si>
    <t>FOREST CITY</t>
  </si>
  <si>
    <t xml:space="preserve">CENTRAL SPRINGS </t>
  </si>
  <si>
    <t>RIVER VALLEY</t>
  </si>
  <si>
    <t xml:space="preserve">194662T </t>
  </si>
  <si>
    <t>NEW HAMPTON SCHOOL TIF</t>
  </si>
  <si>
    <t>CHARLES CITY</t>
  </si>
  <si>
    <t>HOWARD-WINNESHIEK</t>
  </si>
  <si>
    <t xml:space="preserve">201211T </t>
  </si>
  <si>
    <t>CLARKE SCHOOL TIF</t>
  </si>
  <si>
    <t>ADEL-DESOTO-MINBURN</t>
  </si>
  <si>
    <t xml:space="preserve">251576T </t>
  </si>
  <si>
    <t>DALLAS CENTER-GRIMES SCHOOL TIF</t>
  </si>
  <si>
    <t xml:space="preserve">256615T </t>
  </si>
  <si>
    <t>VAN METER SCHOOL TIF</t>
  </si>
  <si>
    <t>DALLAS CENTER-GRIMES</t>
  </si>
  <si>
    <t>VAN METER</t>
  </si>
  <si>
    <t>MONTICELLO</t>
  </si>
  <si>
    <t xml:space="preserve">294203T </t>
  </si>
  <si>
    <t>MEDIAPOLIS SCHOOL TIF</t>
  </si>
  <si>
    <t>NEW LONDON</t>
  </si>
  <si>
    <t>MORNING SUN</t>
  </si>
  <si>
    <t>DICKINSON COUNTY</t>
  </si>
  <si>
    <t xml:space="preserve">302846T </t>
  </si>
  <si>
    <t>HARRIS-LAKE PARK SCHOOL TIF</t>
  </si>
  <si>
    <t xml:space="preserve">304890T </t>
  </si>
  <si>
    <t>OKOBOJI SCHOOL TIF</t>
  </si>
  <si>
    <t>HARRIS-LAKE PARK</t>
  </si>
  <si>
    <t xml:space="preserve">141413T </t>
  </si>
  <si>
    <t>COON RAPIDS-BAYARD SCHOOL TIF</t>
  </si>
  <si>
    <t xml:space="preserve">150387T </t>
  </si>
  <si>
    <t>ATLANTIC SCHOOL TIF</t>
  </si>
  <si>
    <t xml:space="preserve">152718T </t>
  </si>
  <si>
    <t>GRISWOLD SCHOOL TIF</t>
  </si>
  <si>
    <t xml:space="preserve">181152T </t>
  </si>
  <si>
    <t>CHEROKEE SCHOOL TIF</t>
  </si>
  <si>
    <t xml:space="preserve">184068T </t>
  </si>
  <si>
    <t>MARCUS-MERIDEN-CLEGHORN SCHOOL TIF</t>
  </si>
  <si>
    <t>KINGSLEY-PIERSON</t>
  </si>
  <si>
    <t>MORMON TRAIL</t>
  </si>
  <si>
    <t xml:space="preserve">226175T </t>
  </si>
  <si>
    <t>STARMONT SCHOOL TIF</t>
  </si>
  <si>
    <t xml:space="preserve">241701T </t>
  </si>
  <si>
    <t>DENISON SCHOOL TIF</t>
  </si>
  <si>
    <t xml:space="preserve">245832T </t>
  </si>
  <si>
    <t>SCHLESWIG SCHOOL TIF</t>
  </si>
  <si>
    <t>DENISON</t>
  </si>
  <si>
    <t>BOYER VALLEY</t>
  </si>
  <si>
    <t>WAUKEE</t>
  </si>
  <si>
    <t xml:space="preserve">250027T </t>
  </si>
  <si>
    <t>ADEL-DESOTO-MINBURN SCHOOL TIF</t>
  </si>
  <si>
    <t>PANORAMA</t>
  </si>
  <si>
    <t>EARLHAM</t>
  </si>
  <si>
    <t xml:space="preserve">281989T </t>
  </si>
  <si>
    <t>EDGEWOOD-COLESBURG SCHOOL TIF</t>
  </si>
  <si>
    <t xml:space="preserve">286950T </t>
  </si>
  <si>
    <t>WEST DELAWARE CO SCHOOL TIF</t>
  </si>
  <si>
    <t xml:space="preserve">290882T </t>
  </si>
  <si>
    <t>BURLINGTON SCHOOL TIF</t>
  </si>
  <si>
    <t>DANVILLE</t>
  </si>
  <si>
    <t>WAPELLO</t>
  </si>
  <si>
    <t>SPIRIT LAKE</t>
  </si>
  <si>
    <t>FAYETTE COUNTY</t>
  </si>
  <si>
    <t>MAQUOKETA</t>
  </si>
  <si>
    <t>DUBUQUE COUNTY</t>
  </si>
  <si>
    <t>ESTHERVILLE-LINCOLN CENTRAL</t>
  </si>
  <si>
    <t>EMMET COUNTY</t>
  </si>
  <si>
    <t xml:space="preserve">320333T </t>
  </si>
  <si>
    <t>NORTH UNION SCHOOL TIF</t>
  </si>
  <si>
    <t>NORTH UNION</t>
  </si>
  <si>
    <t xml:space="preserve">334774T </t>
  </si>
  <si>
    <t>NORTH FAYETTE VALLEY SCH TIF</t>
  </si>
  <si>
    <t>FLOYD COUNTY</t>
  </si>
  <si>
    <t xml:space="preserve">345697T </t>
  </si>
  <si>
    <t>RUDD-ROCKFORD-MARBLE ROCK SCHOOL TIF</t>
  </si>
  <si>
    <t>ALDEN</t>
  </si>
  <si>
    <t>FRANKLIN COUNTY</t>
  </si>
  <si>
    <t>IOWA FALLS</t>
  </si>
  <si>
    <t xml:space="preserve">380009T </t>
  </si>
  <si>
    <t>AGWSR SCHOOL TIF</t>
  </si>
  <si>
    <t>HAMBURG</t>
  </si>
  <si>
    <t>FREMONT COUNTY</t>
  </si>
  <si>
    <t>FREMONT-MILLS</t>
  </si>
  <si>
    <t>EAST UNION</t>
  </si>
  <si>
    <t xml:space="preserve">216102T </t>
  </si>
  <si>
    <t>SPENCER SCHOOL TIF</t>
  </si>
  <si>
    <t>HARTLEY-MELVIN-SANBORN</t>
  </si>
  <si>
    <t xml:space="preserve">222763T </t>
  </si>
  <si>
    <t>CLAYTON RIDGE SCHOOL TIF</t>
  </si>
  <si>
    <t>CALAMUS/WHEATLAND</t>
  </si>
  <si>
    <t>NORTHEAST</t>
  </si>
  <si>
    <t>BCLUW</t>
  </si>
  <si>
    <t>GRUNDY COUNTY</t>
  </si>
  <si>
    <t>GUTHRIE COUNTY</t>
  </si>
  <si>
    <t>WEST HANCOCK</t>
  </si>
  <si>
    <t>HANCOCK COUNTY</t>
  </si>
  <si>
    <t xml:space="preserve">952295T </t>
  </si>
  <si>
    <t>FOREST CITY SCHOOL TIF</t>
  </si>
  <si>
    <t>BELMOND-KLEMME</t>
  </si>
  <si>
    <t>CLARION-GOLDFIELD-DOWS (CLARION-GOLDFIELD)</t>
  </si>
  <si>
    <t>HARDIN COUNTY</t>
  </si>
  <si>
    <t xml:space="preserve">420108T </t>
  </si>
  <si>
    <t>ALDEN SCHOOL TIF</t>
  </si>
  <si>
    <t xml:space="preserve">434356T </t>
  </si>
  <si>
    <t>MISSOURI VALLEY SCHOOL TIF</t>
  </si>
  <si>
    <t>HARRISON COUNTY</t>
  </si>
  <si>
    <t>CAL</t>
  </si>
  <si>
    <t xml:space="preserve">423150T </t>
  </si>
  <si>
    <t>IOWA FALLS SCHOOL TIF</t>
  </si>
  <si>
    <t xml:space="preserve">990594T </t>
  </si>
  <si>
    <t>BELMOND-KLEMME SCHOOL TIF</t>
  </si>
  <si>
    <t xml:space="preserve">991854T </t>
  </si>
  <si>
    <t>CLARION-GOLDFIELD-DOWS (DOWS) SCHOOL TIF</t>
  </si>
  <si>
    <t>CLARION-GOLDFIELD-DOWS (DOWS)</t>
  </si>
  <si>
    <t xml:space="preserve">366003T </t>
  </si>
  <si>
    <t>SIDNEY SCHOOL TIF</t>
  </si>
  <si>
    <t>SIDNEY</t>
  </si>
  <si>
    <t xml:space="preserve">373195T </t>
  </si>
  <si>
    <t>GREENE COUNTY SCHOOL TIF</t>
  </si>
  <si>
    <t xml:space="preserve">311863T </t>
  </si>
  <si>
    <t>DUBUQUE SCHOOL TIF</t>
  </si>
  <si>
    <t>DUBUQUE</t>
  </si>
  <si>
    <t xml:space="preserve">322124T </t>
  </si>
  <si>
    <t>ESTHERVILLE-LINCOLN CENTRAL SCHOOL TIF</t>
  </si>
  <si>
    <t>WEST CENTRAL</t>
  </si>
  <si>
    <t xml:space="preserve">341116T </t>
  </si>
  <si>
    <t>CHARLES CITY SCHOOL TIF</t>
  </si>
  <si>
    <t>SHENANDOAH</t>
  </si>
  <si>
    <t>PATON-CHURDAN</t>
  </si>
  <si>
    <t xml:space="preserve">862502T </t>
  </si>
  <si>
    <t>GLADBROOK-REINBECK SCHOOL TIF</t>
  </si>
  <si>
    <t xml:space="preserve">392754T </t>
  </si>
  <si>
    <t>GUTHRIE CENTER SCHOOL TIF</t>
  </si>
  <si>
    <t xml:space="preserve">395121T </t>
  </si>
  <si>
    <t>PANORAMA SCHOOL TIF</t>
  </si>
  <si>
    <t>HAMILTON COUNTY</t>
  </si>
  <si>
    <t>WEBSTER CITY (NORTHEAST HAMILTON)</t>
  </si>
  <si>
    <t xml:space="preserve">410819T </t>
  </si>
  <si>
    <t>WEST HANCOCK SCHOOL TIF</t>
  </si>
  <si>
    <t>LU VERNE</t>
  </si>
  <si>
    <t>ELDORA-NEW PROVIDENCE</t>
  </si>
  <si>
    <t>HUBBARD-RADCLIFFE</t>
  </si>
  <si>
    <t>MISSOURI VALLEY</t>
  </si>
  <si>
    <t>WOODBINE</t>
  </si>
  <si>
    <t>TRI-CENTER</t>
  </si>
  <si>
    <t>MOUNT PLEASANT</t>
  </si>
  <si>
    <t>HENRY COUNTY</t>
  </si>
  <si>
    <t>WACO</t>
  </si>
  <si>
    <t>HOWARD COUNTY</t>
  </si>
  <si>
    <t xml:space="preserve">453029T </t>
  </si>
  <si>
    <t>HOWARD-WINNESHIEK SCHOOL TIF</t>
  </si>
  <si>
    <t>TWIN RIVERS</t>
  </si>
  <si>
    <t>HUMBOLDT COUNTY</t>
  </si>
  <si>
    <t xml:space="preserve">462493T </t>
  </si>
  <si>
    <t>GILMORE CITY-BRADGATE SCHOOL TIF</t>
  </si>
  <si>
    <t>GILMORE CITY-BRADGATE</t>
  </si>
  <si>
    <t>IDA COUNTY</t>
  </si>
  <si>
    <t xml:space="preserve">472376T </t>
  </si>
  <si>
    <t>GALVA-HOLSTEIN SCHOOL TIF</t>
  </si>
  <si>
    <t>H-L-V</t>
  </si>
  <si>
    <t>IOWA COUNTY</t>
  </si>
  <si>
    <t>JACKSON COUNTY</t>
  </si>
  <si>
    <t>ANDREW</t>
  </si>
  <si>
    <t>GRUNDY CENTER</t>
  </si>
  <si>
    <t xml:space="preserve">380540T </t>
  </si>
  <si>
    <t>BCLUW SCHOOL TIF</t>
  </si>
  <si>
    <t>WEBSTER CITY (WEBSTER CITY)</t>
  </si>
  <si>
    <t xml:space="preserve">422007T </t>
  </si>
  <si>
    <t>ELDORA-NEW PROVIDENCE SCHOOL TIF</t>
  </si>
  <si>
    <t>COLO-NESCO</t>
  </si>
  <si>
    <t>WEST HARRISON</t>
  </si>
  <si>
    <t>HARLAN</t>
  </si>
  <si>
    <t xml:space="preserve">447047T </t>
  </si>
  <si>
    <t>WINFIELD-MT UNION SCHOOL TIF</t>
  </si>
  <si>
    <t>FAIRFIELD</t>
  </si>
  <si>
    <t xml:space="preserve">336509T </t>
  </si>
  <si>
    <t>TURKEY VALLEY SCHOOL TIF</t>
  </si>
  <si>
    <t xml:space="preserve">455508T </t>
  </si>
  <si>
    <t>RICEVILLE SCHOOL TIF</t>
  </si>
  <si>
    <t>RICEVILLE</t>
  </si>
  <si>
    <t>HUMBOLDT</t>
  </si>
  <si>
    <t xml:space="preserve">466516T </t>
  </si>
  <si>
    <t>TWIN RIVERS SCHOOL TIF</t>
  </si>
  <si>
    <t>EAGLE GROVE</t>
  </si>
  <si>
    <t xml:space="preserve">255184T </t>
  </si>
  <si>
    <t>PERRY SCHOOL TIF</t>
  </si>
  <si>
    <t xml:space="preserve">256822T </t>
  </si>
  <si>
    <t>WAUKEE SCHOOL TIF</t>
  </si>
  <si>
    <t>EDDYVILLE-BLAKESBURG-FREMONT</t>
  </si>
  <si>
    <t>CARDINAL</t>
  </si>
  <si>
    <t>MOUNT AYR</t>
  </si>
  <si>
    <t>WAYNE</t>
  </si>
  <si>
    <t xml:space="preserve">316961T </t>
  </si>
  <si>
    <t>WESTERN DUBUQUE CO SCHOOL TIF</t>
  </si>
  <si>
    <t xml:space="preserve">306120T </t>
  </si>
  <si>
    <t>SPIRIT LAKE SCHOOL TIF</t>
  </si>
  <si>
    <t xml:space="preserve">851359T </t>
  </si>
  <si>
    <t>COLO-NESCO SCHOOL TIF</t>
  </si>
  <si>
    <t xml:space="preserve">437092T </t>
  </si>
  <si>
    <t>WOODBINE SCHOOL TIF</t>
  </si>
  <si>
    <t>LOGAN-MAGNOLIA</t>
  </si>
  <si>
    <t>WEST MONONA</t>
  </si>
  <si>
    <t xml:space="preserve">444536T </t>
  </si>
  <si>
    <t>MOUNT PLEASANT SCHOOL TIF</t>
  </si>
  <si>
    <t xml:space="preserve">444689T </t>
  </si>
  <si>
    <t>NEW LONDON SCHOOL TIF</t>
  </si>
  <si>
    <t xml:space="preserve">446700T </t>
  </si>
  <si>
    <t>WACO SCHOOL TIF</t>
  </si>
  <si>
    <t>IOWA VALLEY</t>
  </si>
  <si>
    <t>WILLIAMSBURG</t>
  </si>
  <si>
    <t>ENGLISH VALLEYS</t>
  </si>
  <si>
    <t xml:space="preserve">490585T </t>
  </si>
  <si>
    <t>BELLEVUE SCHOOL TIF</t>
  </si>
  <si>
    <t>BELLEVUE</t>
  </si>
  <si>
    <t xml:space="preserve">505319T </t>
  </si>
  <si>
    <t>PCM SCHOOL TIF</t>
  </si>
  <si>
    <t>JASPER COUNTY</t>
  </si>
  <si>
    <t>BAXTER</t>
  </si>
  <si>
    <t>EAST MARSHALL</t>
  </si>
  <si>
    <t>GRINNELL-NEWBURG</t>
  </si>
  <si>
    <t>COLLINS-MAXWELL</t>
  </si>
  <si>
    <t xml:space="preserve">512169T </t>
  </si>
  <si>
    <t>FAIRFIELD SCHOOL TIF</t>
  </si>
  <si>
    <t>JEFFERSON COUNTY</t>
  </si>
  <si>
    <t>PEKIN</t>
  </si>
  <si>
    <t>LYNNVILLE-SULLY</t>
  </si>
  <si>
    <t>NEWTON</t>
  </si>
  <si>
    <t xml:space="preserve">501332T </t>
  </si>
  <si>
    <t>COLFAX-MINGO SCHOOL TIF</t>
  </si>
  <si>
    <t>COLFAX-MINGO</t>
  </si>
  <si>
    <t>SOUTHEAST POLK</t>
  </si>
  <si>
    <t xml:space="preserve">523816T </t>
  </si>
  <si>
    <t>LONE TREE SCHOOL TIF</t>
  </si>
  <si>
    <t>JOHNSON COUNTY</t>
  </si>
  <si>
    <t>CLEAR CREEK-AMANA (AMANA)</t>
  </si>
  <si>
    <t>JONES COUNTY</t>
  </si>
  <si>
    <t>KEOKUK COUNTY</t>
  </si>
  <si>
    <t>KEOTA</t>
  </si>
  <si>
    <t>ALGONA (ALGONA)</t>
  </si>
  <si>
    <t>KOSSUTH COUNTY</t>
  </si>
  <si>
    <t xml:space="preserve">814860T </t>
  </si>
  <si>
    <t>ODEBOLT ARTHUR BATTLE CREEK IDA GROVE SCH TIF</t>
  </si>
  <si>
    <t>CLEAR CREEK-AMANA (CLEAR CREEK)</t>
  </si>
  <si>
    <t>TRI-COUNTY</t>
  </si>
  <si>
    <t>MID-PRAIRIE</t>
  </si>
  <si>
    <t xml:space="preserve">491965T </t>
  </si>
  <si>
    <t>EASTON VALLEY SCHOOL TIF</t>
  </si>
  <si>
    <t xml:space="preserve">494041T </t>
  </si>
  <si>
    <t>MAQUOKETA SCHOOL TIF</t>
  </si>
  <si>
    <t>BONDURANT-FARRAR</t>
  </si>
  <si>
    <t xml:space="preserve">500513T </t>
  </si>
  <si>
    <t>BAXTER SCHOOL TIF</t>
  </si>
  <si>
    <t xml:space="preserve">503906T </t>
  </si>
  <si>
    <t>LYNNVILLE-SULLY SCHOOL TIF</t>
  </si>
  <si>
    <t xml:space="preserve">504725T </t>
  </si>
  <si>
    <t>NEWTON SCHOOL TIF</t>
  </si>
  <si>
    <t xml:space="preserve">792709T </t>
  </si>
  <si>
    <t>GRINNELL-NEWBURG SCHOOL TIF</t>
  </si>
  <si>
    <t xml:space="preserve">742556T </t>
  </si>
  <si>
    <t>GRAETTINGER-TERRIL SCHOOL TIF</t>
  </si>
  <si>
    <t xml:space="preserve">336943T </t>
  </si>
  <si>
    <t>WEST CENTRAL SCHOOL TIF</t>
  </si>
  <si>
    <t>OSAGE</t>
  </si>
  <si>
    <t xml:space="preserve">350916T </t>
  </si>
  <si>
    <t>CAL SCHOOL TIF</t>
  </si>
  <si>
    <t xml:space="preserve">352781T </t>
  </si>
  <si>
    <t>HAMPTON-DUMONT SCHOOL TIF</t>
  </si>
  <si>
    <t xml:space="preserve">362772T </t>
  </si>
  <si>
    <t>HAMBURG SCHOOL TIF</t>
  </si>
  <si>
    <t xml:space="preserve">735976T </t>
  </si>
  <si>
    <t>SHENANDOAH SCHOOL TIF</t>
  </si>
  <si>
    <t xml:space="preserve">375139T </t>
  </si>
  <si>
    <t>PATON-CHURDAN SCHOOL TIF</t>
  </si>
  <si>
    <t>LONE TREE</t>
  </si>
  <si>
    <t>SOLON</t>
  </si>
  <si>
    <t xml:space="preserve">521221T </t>
  </si>
  <si>
    <t>CLEAR CREEK-AMANA (CLEAR CREEK) SCHOOL TIF</t>
  </si>
  <si>
    <t>HIGHLAND</t>
  </si>
  <si>
    <t>MOUNT VERNON</t>
  </si>
  <si>
    <t>SIGOURNEY</t>
  </si>
  <si>
    <t xml:space="preserve">546012T </t>
  </si>
  <si>
    <t>SIGOURNEY SCHOOL TIF</t>
  </si>
  <si>
    <t xml:space="preserve">554778T </t>
  </si>
  <si>
    <t>NORTH KOSSUTH SCHOOL TIF</t>
  </si>
  <si>
    <t>NORTH KOSSUTH</t>
  </si>
  <si>
    <t>NORTH IOWA</t>
  </si>
  <si>
    <t>KEOKUK</t>
  </si>
  <si>
    <t>LEE COUNTY</t>
  </si>
  <si>
    <t xml:space="preserve">563312T </t>
  </si>
  <si>
    <t>KEOKUK SCHOOL TIF</t>
  </si>
  <si>
    <t>LINN-MAR</t>
  </si>
  <si>
    <t>LINN COUNTY</t>
  </si>
  <si>
    <t>ALGONA (TITONKA)</t>
  </si>
  <si>
    <t xml:space="preserve">746921T </t>
  </si>
  <si>
    <t>WEST BEND-MALLARD SCHOOL TIF</t>
  </si>
  <si>
    <t xml:space="preserve">561079T </t>
  </si>
  <si>
    <t>CENTRAL LEE SCHOOL TIF</t>
  </si>
  <si>
    <t xml:space="preserve">562322T </t>
  </si>
  <si>
    <t>FORT MADISON SCHOOL TIF</t>
  </si>
  <si>
    <t>CENTRAL LEE</t>
  </si>
  <si>
    <t>CEDAR RAPIDS</t>
  </si>
  <si>
    <t>CENTRAL CITY</t>
  </si>
  <si>
    <t xml:space="preserve">574777T </t>
  </si>
  <si>
    <t>NORTH LINN SCHOOL TIF</t>
  </si>
  <si>
    <t xml:space="preserve">576138T </t>
  </si>
  <si>
    <t>SPRINGVILLE SCHOOL TIF</t>
  </si>
  <si>
    <t>ANAMOSA</t>
  </si>
  <si>
    <t>SPRINGVILLE</t>
  </si>
  <si>
    <t>LOUISA COUNTY</t>
  </si>
  <si>
    <t xml:space="preserve">581368T </t>
  </si>
  <si>
    <t>COLUMBUS SCHOOL TIF</t>
  </si>
  <si>
    <t xml:space="preserve">851350T </t>
  </si>
  <si>
    <t>COLLINS-MAXWELL SCHOOL TIF</t>
  </si>
  <si>
    <t>PCM</t>
  </si>
  <si>
    <t>PELLA</t>
  </si>
  <si>
    <t>WASHINGTON</t>
  </si>
  <si>
    <t>IOWA CITY</t>
  </si>
  <si>
    <t xml:space="preserve">571337T </t>
  </si>
  <si>
    <t>COLLEGE SCHOOL TIF</t>
  </si>
  <si>
    <t xml:space="preserve">530234T </t>
  </si>
  <si>
    <t>ANAMOSA SCHOOL TIF</t>
  </si>
  <si>
    <t>OLIN</t>
  </si>
  <si>
    <t xml:space="preserve">550126T </t>
  </si>
  <si>
    <t>ALGONA (ALGONA) SCHOOL TIF</t>
  </si>
  <si>
    <t xml:space="preserve">553897T </t>
  </si>
  <si>
    <t>LU VERNE SCHOOL TIF</t>
  </si>
  <si>
    <t xml:space="preserve">556417T </t>
  </si>
  <si>
    <t>ALGONA (TITONKA) SCHOOL TIF</t>
  </si>
  <si>
    <t xml:space="preserve">382727T </t>
  </si>
  <si>
    <t>GRUNDY CENTER SCHOOL TIF</t>
  </si>
  <si>
    <t xml:space="preserve">404775T </t>
  </si>
  <si>
    <t>WEBSTER CITY (NORTHEAST HAMILTON) SCHOOL TIF</t>
  </si>
  <si>
    <t xml:space="preserve">406095T </t>
  </si>
  <si>
    <t>SOUTH HAMILTON SCHOOL TIF</t>
  </si>
  <si>
    <t xml:space="preserve">406246T </t>
  </si>
  <si>
    <t>STRATFORD SCHOOL TIF</t>
  </si>
  <si>
    <t xml:space="preserve">406867T </t>
  </si>
  <si>
    <t>WEBSTER CITY (WEBSTER CITY) SCHOOL TIF</t>
  </si>
  <si>
    <t>LOUISA-MUSCATINE</t>
  </si>
  <si>
    <t>LUCAS COUNTY</t>
  </si>
  <si>
    <t>CENTRAL LYON</t>
  </si>
  <si>
    <t>LYON COUNTY</t>
  </si>
  <si>
    <t xml:space="preserve">601095T </t>
  </si>
  <si>
    <t>CENTRAL LYON SCHOOL TIF</t>
  </si>
  <si>
    <t>ROCK VALLEY</t>
  </si>
  <si>
    <t>MADISON COUNTY</t>
  </si>
  <si>
    <t>MAHASKA COUNTY</t>
  </si>
  <si>
    <t>OSKALOOSA</t>
  </si>
  <si>
    <t xml:space="preserve">625013T </t>
  </si>
  <si>
    <t>OSKALOOSA SCHOOL TIF</t>
  </si>
  <si>
    <t>PLEASANTVILLE</t>
  </si>
  <si>
    <t>MARION COUNTY</t>
  </si>
  <si>
    <t>MARSHALL COUNTY</t>
  </si>
  <si>
    <t>GMG</t>
  </si>
  <si>
    <t>WEST BEND-MALLARD</t>
  </si>
  <si>
    <t>ALBURNETT</t>
  </si>
  <si>
    <t xml:space="preserve">570099T </t>
  </si>
  <si>
    <t>ALBURNETT SCHOOL TIF</t>
  </si>
  <si>
    <t xml:space="preserve">571089T </t>
  </si>
  <si>
    <t>CENTRAL CITY SCHOOL TIF</t>
  </si>
  <si>
    <t xml:space="preserve">574554T </t>
  </si>
  <si>
    <t>MOUNT VERNON SCHOOL TIF</t>
  </si>
  <si>
    <t xml:space="preserve">586759T </t>
  </si>
  <si>
    <t>WAPELLO SCHOOL TIF</t>
  </si>
  <si>
    <t>COLUMBUS</t>
  </si>
  <si>
    <t xml:space="preserve">591107T </t>
  </si>
  <si>
    <t>CHARITON SCHOOL TIF</t>
  </si>
  <si>
    <t>CHARITON</t>
  </si>
  <si>
    <t xml:space="preserve">423033T </t>
  </si>
  <si>
    <t>HUBBARD-RADCLIFFE SCHOOL TIF</t>
  </si>
  <si>
    <t xml:space="preserve">431917T </t>
  </si>
  <si>
    <t>BOYER VALLEY SCHOOL TIF</t>
  </si>
  <si>
    <t xml:space="preserve">463060T </t>
  </si>
  <si>
    <t>HUMBOLDT SCHOOL TIF</t>
  </si>
  <si>
    <t>MARION</t>
  </si>
  <si>
    <t xml:space="preserve">571053T </t>
  </si>
  <si>
    <t>CEDAR RAPIDS SCHOOL TIF</t>
  </si>
  <si>
    <t xml:space="preserve">574086T </t>
  </si>
  <si>
    <t>MARION SCHOOL TIF</t>
  </si>
  <si>
    <t>GEORGE-LITTLE ROCK</t>
  </si>
  <si>
    <t>WEST LYON</t>
  </si>
  <si>
    <t xml:space="preserve">606983T </t>
  </si>
  <si>
    <t>WEST LYON SCHOOL TIF</t>
  </si>
  <si>
    <t>BOYDEN-HULL</t>
  </si>
  <si>
    <t xml:space="preserve">611953T </t>
  </si>
  <si>
    <t>EARLHAM SCHOOL TIF</t>
  </si>
  <si>
    <t>MARSHALLTOWN</t>
  </si>
  <si>
    <t xml:space="preserve">653978T </t>
  </si>
  <si>
    <t>MILLS COUNTY</t>
  </si>
  <si>
    <t>GLENWOOD</t>
  </si>
  <si>
    <t xml:space="preserve">664995T </t>
  </si>
  <si>
    <t>OSAGE SCHOOL TIF</t>
  </si>
  <si>
    <t>MITCHELL COUNTY</t>
  </si>
  <si>
    <t>MONONA COUNTY</t>
  </si>
  <si>
    <t>MONROE COUNTY</t>
  </si>
  <si>
    <t xml:space="preserve">900657T </t>
  </si>
  <si>
    <t>EDDYVILLE-BLAKESBURG-FREMONT SCHOOL TIF</t>
  </si>
  <si>
    <t>MUSCATINE</t>
  </si>
  <si>
    <t>MUSCATINE COUNTY</t>
  </si>
  <si>
    <t>DAVENPORT</t>
  </si>
  <si>
    <t xml:space="preserve">583841T </t>
  </si>
  <si>
    <t>LOUISA-MUSCATINE SCHOOL TIF</t>
  </si>
  <si>
    <t xml:space="preserve">821611T </t>
  </si>
  <si>
    <t>DAVENPORT SCHOOL TIF</t>
  </si>
  <si>
    <t>MARTENSDALE-ST MARYS</t>
  </si>
  <si>
    <t>NORTH MAHASKA</t>
  </si>
  <si>
    <t>TWIN CEDARS</t>
  </si>
  <si>
    <t xml:space="preserve">635256T </t>
  </si>
  <si>
    <t>PLEASANTVILLE SCHOOL TIF</t>
  </si>
  <si>
    <t>MELCHER-DALLAS</t>
  </si>
  <si>
    <t xml:space="preserve">646985T </t>
  </si>
  <si>
    <t>WEST MARSHALL SCHOOL TIF</t>
  </si>
  <si>
    <t>TREYNOR</t>
  </si>
  <si>
    <t>RED OAK</t>
  </si>
  <si>
    <t>MONTGOMERY COUNTY</t>
  </si>
  <si>
    <t>STANTON</t>
  </si>
  <si>
    <t>O'BRIEN COUNTY</t>
  </si>
  <si>
    <t>SHELDON</t>
  </si>
  <si>
    <t xml:space="preserve">715157T </t>
  </si>
  <si>
    <t>SOUTH O'BRIEN SCHOOL TIF</t>
  </si>
  <si>
    <t>MOC-FLOYD VALLEY</t>
  </si>
  <si>
    <t>OSCEOLA COUNTY</t>
  </si>
  <si>
    <t>SIBLEY-OCHEYEDAN</t>
  </si>
  <si>
    <t xml:space="preserve">732113T </t>
  </si>
  <si>
    <t>ESSEX SCHOOL TIF</t>
  </si>
  <si>
    <t>PAGE COUNTY</t>
  </si>
  <si>
    <t>ESSEX</t>
  </si>
  <si>
    <t>PALO ALTO COUNTY</t>
  </si>
  <si>
    <t>HINTON</t>
  </si>
  <si>
    <t>PLYMOUTH COUNTY</t>
  </si>
  <si>
    <t>LE MARS</t>
  </si>
  <si>
    <t>POCAHONTAS COUNTY</t>
  </si>
  <si>
    <t>WINTERSET</t>
  </si>
  <si>
    <t>KNOXVILLE</t>
  </si>
  <si>
    <t xml:space="preserve">635166T </t>
  </si>
  <si>
    <t>PELLA SCHOOL TIF</t>
  </si>
  <si>
    <t xml:space="preserve">643582T </t>
  </si>
  <si>
    <t>EAST MARSHALL SCHOOL TIF</t>
  </si>
  <si>
    <t xml:space="preserve">644104T </t>
  </si>
  <si>
    <t>MARSHALLTOWN SCHOOL TIF</t>
  </si>
  <si>
    <t>WEST MARSHALL</t>
  </si>
  <si>
    <t>LEWIS CENTRAL</t>
  </si>
  <si>
    <t xml:space="preserve">696165T </t>
  </si>
  <si>
    <t>STANTON SCHOOL TIF</t>
  </si>
  <si>
    <t xml:space="preserve">706975T </t>
  </si>
  <si>
    <t>WEST LIBERTY SCHOOL TIF</t>
  </si>
  <si>
    <t>CLARINDA</t>
  </si>
  <si>
    <t>BEDFORD</t>
  </si>
  <si>
    <t>EMMETSBURG</t>
  </si>
  <si>
    <t>AKRON-WESTFIELD</t>
  </si>
  <si>
    <t xml:space="preserve">750063T </t>
  </si>
  <si>
    <t>AKRON-WESTFIELD SCHOOL TIF</t>
  </si>
  <si>
    <t>REMSEN-UNION</t>
  </si>
  <si>
    <t>WEST SIOUX</t>
  </si>
  <si>
    <t xml:space="preserve">483154T </t>
  </si>
  <si>
    <t>IOWA VALLEY SCHOOL TIF</t>
  </si>
  <si>
    <t xml:space="preserve">487029T </t>
  </si>
  <si>
    <t>WILLIAMSBURG SCHOOL TIF</t>
  </si>
  <si>
    <t xml:space="preserve">770720T </t>
  </si>
  <si>
    <t>BONDURANT-FARRAR SCHOOL TIF</t>
  </si>
  <si>
    <t xml:space="preserve">523141T </t>
  </si>
  <si>
    <t>IOWA CITY SCHOOL TIF</t>
  </si>
  <si>
    <t xml:space="preserve">526093T </t>
  </si>
  <si>
    <t>SOLON SCHOOL TIF</t>
  </si>
  <si>
    <t xml:space="preserve">763537T </t>
  </si>
  <si>
    <t>LAURENS-MARATHON SCHOOL TIF</t>
  </si>
  <si>
    <t>POLK COUNTY</t>
  </si>
  <si>
    <t>ANKENY</t>
  </si>
  <si>
    <t>RIVERSIDE</t>
  </si>
  <si>
    <t>POTTAWATTAMIE COUNTY</t>
  </si>
  <si>
    <t>UNDERWOOD</t>
  </si>
  <si>
    <t xml:space="preserve">786460T </t>
  </si>
  <si>
    <t>TRI-CENTER SCHOOL TIF</t>
  </si>
  <si>
    <t>COUNCIL BLUFFS</t>
  </si>
  <si>
    <t>BROOKLYN-GUERNSEY-MALCOM</t>
  </si>
  <si>
    <t>POWESHIEK COUNTY</t>
  </si>
  <si>
    <t>ST ANSGAR</t>
  </si>
  <si>
    <t xml:space="preserve">241134T </t>
  </si>
  <si>
    <t>CHARTER OAK-UTE SCHOOL TIF</t>
  </si>
  <si>
    <t xml:space="preserve">674033T </t>
  </si>
  <si>
    <t>WHITING</t>
  </si>
  <si>
    <t>WESTWOOD</t>
  </si>
  <si>
    <t xml:space="preserve">715949T </t>
  </si>
  <si>
    <t>SHELDON SCHOOL TIF</t>
  </si>
  <si>
    <t>RINGGOLD COUNTY</t>
  </si>
  <si>
    <t>DIAGONAL</t>
  </si>
  <si>
    <t xml:space="preserve">816741T </t>
  </si>
  <si>
    <t>EAST SAC SCHOOL TIF</t>
  </si>
  <si>
    <t>SAC COUNTY</t>
  </si>
  <si>
    <t xml:space="preserve">160603T </t>
  </si>
  <si>
    <t>BENNETT SCHOOL TIF</t>
  </si>
  <si>
    <t>SCOTT COUNTY</t>
  </si>
  <si>
    <t>BETTENDORF</t>
  </si>
  <si>
    <t>SHELBY COUNTY</t>
  </si>
  <si>
    <t xml:space="preserve">780441T </t>
  </si>
  <si>
    <t>AHSTW SCHOOL TIF</t>
  </si>
  <si>
    <t>SIOUX CENTER</t>
  </si>
  <si>
    <t>SIOUX COUNTY</t>
  </si>
  <si>
    <t xml:space="preserve">534446T </t>
  </si>
  <si>
    <t>MONTICELLO SCHOOL TIF</t>
  </si>
  <si>
    <t>DES MOINES</t>
  </si>
  <si>
    <t>JOHNSTON</t>
  </si>
  <si>
    <t>SAYDEL</t>
  </si>
  <si>
    <t xml:space="preserve">783645T </t>
  </si>
  <si>
    <t>LEWIS CENTRAL SCHOOL TIF</t>
  </si>
  <si>
    <t xml:space="preserve">784824T </t>
  </si>
  <si>
    <t>RIVERSIDE SCHOOL TIF</t>
  </si>
  <si>
    <t xml:space="preserve">786534T </t>
  </si>
  <si>
    <t>UNDERWOOD SCHOOL TIF</t>
  </si>
  <si>
    <t xml:space="preserve">731197T </t>
  </si>
  <si>
    <t>CLARINDA SCHOOL TIF</t>
  </si>
  <si>
    <t>SOUTH PAGE</t>
  </si>
  <si>
    <t xml:space="preserve">755486T </t>
  </si>
  <si>
    <t>REMSEN-UNION SCHOOL TIF</t>
  </si>
  <si>
    <t>SIOUX CITY</t>
  </si>
  <si>
    <t xml:space="preserve">114644T </t>
  </si>
  <si>
    <t>NEWELL-FONDA SCHOOL TIF</t>
  </si>
  <si>
    <t xml:space="preserve">765283T </t>
  </si>
  <si>
    <t>POCAHONTAS AREA SCHOOL TIF</t>
  </si>
  <si>
    <t>STORY COUNTY</t>
  </si>
  <si>
    <t>AMES</t>
  </si>
  <si>
    <t>TAMA COUNTY</t>
  </si>
  <si>
    <t xml:space="preserve">866098T </t>
  </si>
  <si>
    <t>SOUTH TAMA SCHOOL TIF</t>
  </si>
  <si>
    <t>SOUTH TAMA</t>
  </si>
  <si>
    <t>TAYLOR COUNTY</t>
  </si>
  <si>
    <t>UNION COUNTY</t>
  </si>
  <si>
    <t>VAN BUREN COUNTY</t>
  </si>
  <si>
    <t>CARLISLE</t>
  </si>
  <si>
    <t>WARREN COUNTY</t>
  </si>
  <si>
    <t xml:space="preserve">573715T </t>
  </si>
  <si>
    <t>LINN-MAR SCHOOL TIF</t>
  </si>
  <si>
    <t xml:space="preserve">573744T </t>
  </si>
  <si>
    <t>LISBON SCHOOL TIF</t>
  </si>
  <si>
    <t xml:space="preserve">584509T </t>
  </si>
  <si>
    <t>MORNING SUN SCHOOL TIF</t>
  </si>
  <si>
    <t>SOUTHEAST WARREN</t>
  </si>
  <si>
    <t xml:space="preserve">602457T </t>
  </si>
  <si>
    <t>GEORGE-LITTLE ROCK SCHOOL TIF</t>
  </si>
  <si>
    <t xml:space="preserve">617056T </t>
  </si>
  <si>
    <t>WINTERSET SCHOOL TIF</t>
  </si>
  <si>
    <t xml:space="preserve">790846T </t>
  </si>
  <si>
    <t>BROOKLYN-GUERNSEY-MALCOM SCHOOL TIF</t>
  </si>
  <si>
    <t xml:space="preserve">804527T </t>
  </si>
  <si>
    <t>MOUNT AYR SCHOOL TIF</t>
  </si>
  <si>
    <t xml:space="preserve">825250T </t>
  </si>
  <si>
    <t>PLEASANT VALLEY SCHOOL TIF</t>
  </si>
  <si>
    <t>NORTH SCOTT</t>
  </si>
  <si>
    <t>INDIANOLA</t>
  </si>
  <si>
    <t>WASHINGTON COUNTY</t>
  </si>
  <si>
    <t>WAYNE COUNTY</t>
  </si>
  <si>
    <t>WEBSTER COUNTY</t>
  </si>
  <si>
    <t xml:space="preserve">134023T </t>
  </si>
  <si>
    <t>MANSON-NORTHWEST WEBSTER SCH TIF</t>
  </si>
  <si>
    <t>WINNEBAGO COUNTY</t>
  </si>
  <si>
    <t xml:space="preserve">953420T </t>
  </si>
  <si>
    <t>LAKE MILLS SCHOOL TIF</t>
  </si>
  <si>
    <t>LAKE MILLS</t>
  </si>
  <si>
    <t>WINNESHIEK COUNTY</t>
  </si>
  <si>
    <t>URBANDALE</t>
  </si>
  <si>
    <t xml:space="preserve">770261T </t>
  </si>
  <si>
    <t>ANKENY SCHOOL TIF</t>
  </si>
  <si>
    <t xml:space="preserve">771737T </t>
  </si>
  <si>
    <t>DES MOINES SCHOOL TIF</t>
  </si>
  <si>
    <t xml:space="preserve">773231T </t>
  </si>
  <si>
    <t>JOHNSTON SCHOOL TIF</t>
  </si>
  <si>
    <t xml:space="preserve">774779T </t>
  </si>
  <si>
    <t>NORTH POLK SCHOOL TIF</t>
  </si>
  <si>
    <t xml:space="preserve">775805T </t>
  </si>
  <si>
    <t>SAYDEL SCHOOL TIF</t>
  </si>
  <si>
    <t xml:space="preserve">776101T </t>
  </si>
  <si>
    <t>SOUTHEAST POLK SCHOOL TIF</t>
  </si>
  <si>
    <t xml:space="preserve">776957T </t>
  </si>
  <si>
    <t>WEST DES MOINES SCHOOL TIF</t>
  </si>
  <si>
    <t>PLEASANT VALLEY</t>
  </si>
  <si>
    <t xml:space="preserve">832826T </t>
  </si>
  <si>
    <t>HARLAN SCHOOL TIF</t>
  </si>
  <si>
    <t xml:space="preserve">846030T </t>
  </si>
  <si>
    <t>SIOUX CENTER SCHOOL TIF</t>
  </si>
  <si>
    <t>NEVADA</t>
  </si>
  <si>
    <t xml:space="preserve">873609T </t>
  </si>
  <si>
    <t>LENOX SCHOOL TIF</t>
  </si>
  <si>
    <t xml:space="preserve">624776T </t>
  </si>
  <si>
    <t>NORTH MAHASKA SCHOOL TIF</t>
  </si>
  <si>
    <t xml:space="preserve">633375T </t>
  </si>
  <si>
    <t>KNOXVILLE SCHOOL TIF</t>
  </si>
  <si>
    <t xml:space="preserve">652511T </t>
  </si>
  <si>
    <t>GLENWOOD SCHOOL TIF</t>
  </si>
  <si>
    <t xml:space="preserve">665751T </t>
  </si>
  <si>
    <t>ST ANSGAR SCHOOL TIF</t>
  </si>
  <si>
    <t xml:space="preserve">966100T </t>
  </si>
  <si>
    <t>SOUTH WINNESHIEK SCHOOL TIF</t>
  </si>
  <si>
    <t>SOUTH WINNESHIEK</t>
  </si>
  <si>
    <t>WOODBURY COUNTY</t>
  </si>
  <si>
    <t>SERGEANT BLUFF-LUTON</t>
  </si>
  <si>
    <t>LAWTON-BRONSON</t>
  </si>
  <si>
    <t>WORTH COUNTY</t>
  </si>
  <si>
    <t>NORTHWOOD-KENSETT</t>
  </si>
  <si>
    <t>WRIGHT COUNTY</t>
  </si>
  <si>
    <t xml:space="preserve">781476T </t>
  </si>
  <si>
    <t>COUNCIL BLUFFS SCHOOL TIF</t>
  </si>
  <si>
    <t xml:space="preserve">794437T </t>
  </si>
  <si>
    <t>MONTEZUMA SCHOOL TIF</t>
  </si>
  <si>
    <t>MONTEZUMA</t>
  </si>
  <si>
    <t xml:space="preserve">824784T </t>
  </si>
  <si>
    <t>NORTH SCOTT SCHOOL TIF</t>
  </si>
  <si>
    <t xml:space="preserve">905049T </t>
  </si>
  <si>
    <t>OTTUMWA SCHOOL TIF</t>
  </si>
  <si>
    <t>WAPELLO COUNTY</t>
  </si>
  <si>
    <t>NORWALK</t>
  </si>
  <si>
    <t>FORT DODGE</t>
  </si>
  <si>
    <t xml:space="preserve">976992T </t>
  </si>
  <si>
    <t>WESTWOOD SCHOOL TIF</t>
  </si>
  <si>
    <t xml:space="preserve">840747T </t>
  </si>
  <si>
    <t>BOYDEN-HULL SCHOOL TIF</t>
  </si>
  <si>
    <t xml:space="preserve">844149T </t>
  </si>
  <si>
    <t>MOC-FLOYD VALLEY SCHOOL TIF</t>
  </si>
  <si>
    <t xml:space="preserve">846990T </t>
  </si>
  <si>
    <t>WEST SIOUX SCHOOL TIF</t>
  </si>
  <si>
    <t xml:space="preserve">854617T </t>
  </si>
  <si>
    <t>NEVADA SCHOOL TIF</t>
  </si>
  <si>
    <t xml:space="preserve">676987T </t>
  </si>
  <si>
    <t>WEST MONONA SCHOOL TIF</t>
  </si>
  <si>
    <t xml:space="preserve">695463T </t>
  </si>
  <si>
    <t>RED OAK SCHOOL TIF</t>
  </si>
  <si>
    <t xml:space="preserve">696651T </t>
  </si>
  <si>
    <t>VILLISCA SCHOOL TIF</t>
  </si>
  <si>
    <t xml:space="preserve">704581T </t>
  </si>
  <si>
    <t>MUSCATINE SCHOOL TIF</t>
  </si>
  <si>
    <t xml:space="preserve">707038T </t>
  </si>
  <si>
    <t>WILTON SCHOOL TIF</t>
  </si>
  <si>
    <t xml:space="preserve">712862T </t>
  </si>
  <si>
    <t>HARTLEY-MELVIN-SANBORN SCHOOL TIF</t>
  </si>
  <si>
    <t xml:space="preserve">642682T </t>
  </si>
  <si>
    <t>GMG SCHOOL TIF</t>
  </si>
  <si>
    <t>NORTH TAMA</t>
  </si>
  <si>
    <t xml:space="preserve">896592T </t>
  </si>
  <si>
    <t>OTTUMWA</t>
  </si>
  <si>
    <t xml:space="preserve">913114T </t>
  </si>
  <si>
    <t>INDIANOLA SCHOOL TIF</t>
  </si>
  <si>
    <t xml:space="preserve">914797T </t>
  </si>
  <si>
    <t>NORWALK SCHOOL TIF</t>
  </si>
  <si>
    <t xml:space="preserve">725994T </t>
  </si>
  <si>
    <t>SIBLEY-OCHEYEDAN SCHOOL TIF</t>
  </si>
  <si>
    <t xml:space="preserve">742088T </t>
  </si>
  <si>
    <t>EMMETSBURG SCHOOL TIF</t>
  </si>
  <si>
    <t xml:space="preserve">745724T </t>
  </si>
  <si>
    <t>RUTHVEN-AYRSHIRE SCHOOL TIF</t>
  </si>
  <si>
    <t xml:space="preserve">752988T </t>
  </si>
  <si>
    <t>HINTON SCHOOL TIF</t>
  </si>
  <si>
    <t xml:space="preserve">753348T </t>
  </si>
  <si>
    <t>KINGSLEY-PIERSON SCHOOL TIF</t>
  </si>
  <si>
    <t xml:space="preserve">753600T </t>
  </si>
  <si>
    <t>LE MARS SCHOOL TIF</t>
  </si>
  <si>
    <t xml:space="preserve">776579T </t>
  </si>
  <si>
    <t>URBANDALE SCHOOL TIF</t>
  </si>
  <si>
    <t xml:space="preserve">926768T </t>
  </si>
  <si>
    <t>WASHINGTON SCHOOL TIF</t>
  </si>
  <si>
    <t xml:space="preserve">942313T </t>
  </si>
  <si>
    <t>FORT DODGE SCHOOL TIF</t>
  </si>
  <si>
    <t xml:space="preserve">945323T </t>
  </si>
  <si>
    <t>PRAIRIE VALLEY SCHOOL TIF</t>
  </si>
  <si>
    <t xml:space="preserve">946096T </t>
  </si>
  <si>
    <t>SOUTHEAST WEBSTER-GRAND SCHOOL TIF</t>
  </si>
  <si>
    <t xml:space="preserve">961638T </t>
  </si>
  <si>
    <t xml:space="preserve">910981T </t>
  </si>
  <si>
    <t>CARLISLE SCHOOL TIF</t>
  </si>
  <si>
    <t xml:space="preserve">977098T </t>
  </si>
  <si>
    <t>WOODBURY CENTRAL SCHOOL TIF</t>
  </si>
  <si>
    <t>WOODBURY CENTRAL</t>
  </si>
  <si>
    <t xml:space="preserve">991206T </t>
  </si>
  <si>
    <t>CLARION-GOLDFIELD-DOWS (CLARION-GOLDFIELD) SCHOOL TIF</t>
  </si>
  <si>
    <t xml:space="preserve">820621T </t>
  </si>
  <si>
    <t>BETTENDORF SCHOOL TIF</t>
  </si>
  <si>
    <t xml:space="preserve">845607T </t>
  </si>
  <si>
    <t>ROCK VALLEY SCHOOL TIF</t>
  </si>
  <si>
    <t xml:space="preserve">850225T </t>
  </si>
  <si>
    <t>AMES SCHOOL TIF</t>
  </si>
  <si>
    <t xml:space="preserve">850472T </t>
  </si>
  <si>
    <t>BALLARD SCHOOL TIF</t>
  </si>
  <si>
    <t xml:space="preserve">855643T </t>
  </si>
  <si>
    <t>ROLAND-STORY SCHOOL TIF</t>
  </si>
  <si>
    <t xml:space="preserve">881503T </t>
  </si>
  <si>
    <t>CRESTON (CRESTON) SCHOOL TIF</t>
  </si>
  <si>
    <t xml:space="preserve">916094T </t>
  </si>
  <si>
    <t>SOUTHEAST WARREN SCHOOL TIF</t>
  </si>
  <si>
    <t xml:space="preserve">924271T </t>
  </si>
  <si>
    <t>MID-PRAIRIE SCHOOL TIF</t>
  </si>
  <si>
    <t xml:space="preserve">950873T </t>
  </si>
  <si>
    <t>NORTH IOWA SCHOOL TIF</t>
  </si>
  <si>
    <t xml:space="preserve">971975T </t>
  </si>
  <si>
    <t>RIVER VALLEY SCHOOL TIF</t>
  </si>
  <si>
    <t xml:space="preserve">975877T </t>
  </si>
  <si>
    <t>SERGEANT BLUFF-LUTON SCHOOL TIF</t>
  </si>
  <si>
    <t xml:space="preserve">976039T </t>
  </si>
  <si>
    <t>SIOUX CITY SCHOOL TIF</t>
  </si>
  <si>
    <t xml:space="preserve">984788T </t>
  </si>
  <si>
    <t>NORTHWOOD-KENSETT SCHOOL TIF</t>
  </si>
  <si>
    <t xml:space="preserve">991944T </t>
  </si>
  <si>
    <t>EAGLE GROVE SCHOOL TIF</t>
  </si>
  <si>
    <t>100% Ag Land</t>
  </si>
  <si>
    <t>100% Ag Building</t>
  </si>
  <si>
    <t>100% Commercial</t>
  </si>
  <si>
    <t>100% Industrial</t>
  </si>
  <si>
    <t>100% Multiresidential</t>
  </si>
  <si>
    <t>100% Reserved</t>
  </si>
  <si>
    <t>100% Railroads</t>
  </si>
  <si>
    <t>100% Utilities</t>
  </si>
  <si>
    <t>100% Other</t>
  </si>
  <si>
    <t>100% Gross</t>
  </si>
  <si>
    <t>100% Military Exempt</t>
  </si>
  <si>
    <t>100% Net</t>
  </si>
  <si>
    <t>100% Gas &amp; Elec Utilities</t>
  </si>
  <si>
    <t>100% Residential</t>
  </si>
  <si>
    <t>Dist</t>
  </si>
  <si>
    <t>Tif_NonTIF</t>
  </si>
  <si>
    <t>4978</t>
  </si>
  <si>
    <t>Non-TIF</t>
  </si>
  <si>
    <t>Year2</t>
  </si>
  <si>
    <t>County Number3</t>
  </si>
  <si>
    <t>11</t>
  </si>
  <si>
    <t>0018</t>
  </si>
  <si>
    <t>Adair-Casey</t>
  </si>
  <si>
    <t>0027</t>
  </si>
  <si>
    <t>Adel-Desoto-Minburn</t>
  </si>
  <si>
    <t>07</t>
  </si>
  <si>
    <t>0009</t>
  </si>
  <si>
    <t>13</t>
  </si>
  <si>
    <t>0441</t>
  </si>
  <si>
    <t>AHSTW</t>
  </si>
  <si>
    <t>12</t>
  </si>
  <si>
    <t>0063</t>
  </si>
  <si>
    <t>Akron-Westfield</t>
  </si>
  <si>
    <t>05</t>
  </si>
  <si>
    <t>0072</t>
  </si>
  <si>
    <t>Albert City-Truesdale</t>
  </si>
  <si>
    <t>15</t>
  </si>
  <si>
    <t>0081</t>
  </si>
  <si>
    <t>Albia</t>
  </si>
  <si>
    <t>10</t>
  </si>
  <si>
    <t>0099</t>
  </si>
  <si>
    <t>Alburnett</t>
  </si>
  <si>
    <t>0108</t>
  </si>
  <si>
    <t>Alden</t>
  </si>
  <si>
    <t>0126</t>
  </si>
  <si>
    <t>Algona</t>
  </si>
  <si>
    <t>6417</t>
  </si>
  <si>
    <t>Algona (Titonka)</t>
  </si>
  <si>
    <t>01</t>
  </si>
  <si>
    <t>0135</t>
  </si>
  <si>
    <t>Allamakee</t>
  </si>
  <si>
    <t>0171</t>
  </si>
  <si>
    <t>ALTA-AURELIA</t>
  </si>
  <si>
    <t>Alta-Aurelia</t>
  </si>
  <si>
    <t>0225</t>
  </si>
  <si>
    <t>Ames</t>
  </si>
  <si>
    <t>0234</t>
  </si>
  <si>
    <t>Anamosa</t>
  </si>
  <si>
    <t>09</t>
  </si>
  <si>
    <t>0243</t>
  </si>
  <si>
    <t>Andrew</t>
  </si>
  <si>
    <t>0261</t>
  </si>
  <si>
    <t>Ankeny</t>
  </si>
  <si>
    <t>0279</t>
  </si>
  <si>
    <t>APLINGTON-PARKERSBURG</t>
  </si>
  <si>
    <t>Aplington-Parkersburg</t>
  </si>
  <si>
    <t>0355</t>
  </si>
  <si>
    <t>Ar-We-Va</t>
  </si>
  <si>
    <t>0387</t>
  </si>
  <si>
    <t>Atlantic</t>
  </si>
  <si>
    <t>0414</t>
  </si>
  <si>
    <t>Audubon</t>
  </si>
  <si>
    <t>0472</t>
  </si>
  <si>
    <t>Ballard</t>
  </si>
  <si>
    <t>0513</t>
  </si>
  <si>
    <t>Baxter</t>
  </si>
  <si>
    <t>0540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</si>
  <si>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</si>
  <si>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</si>
  <si>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</si>
  <si>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</si>
  <si>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</si>
  <si>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</si>
  <si>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</si>
  <si>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</si>
  <si>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</si>
  <si>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</si>
  <si>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</si>
  <si>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</si>
  <si>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</si>
  <si>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</si>
  <si>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0720</t>
  </si>
  <si>
    <t>Bondurant-Farrar</t>
  </si>
  <si>
    <t>0729</t>
  </si>
  <si>
    <t>Boone</t>
  </si>
  <si>
    <t>0747</t>
  </si>
  <si>
    <t>Boyden-Hull</t>
  </si>
  <si>
    <t>1917</t>
  </si>
  <si>
    <t>Boyer Valley</t>
  </si>
  <si>
    <t>0846</t>
  </si>
  <si>
    <t>Brooklyn-Guernsey-Malcom</t>
  </si>
  <si>
    <t>0882</t>
  </si>
  <si>
    <t>Burlington</t>
  </si>
  <si>
    <t>0916</t>
  </si>
  <si>
    <t>0918</t>
  </si>
  <si>
    <t>CALAMUS-WHEATLAND</t>
  </si>
  <si>
    <t>Calamus-Wheatland</t>
  </si>
  <si>
    <t>0914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</si>
  <si>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</si>
  <si>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</si>
  <si>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</si>
  <si>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</si>
  <si>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</si>
  <si>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</si>
  <si>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</si>
  <si>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</si>
  <si>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</si>
  <si>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</si>
  <si>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</si>
  <si>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</si>
  <si>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</si>
  <si>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</si>
  <si>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</si>
  <si>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</si>
  <si>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1089</t>
  </si>
  <si>
    <t>Central City</t>
  </si>
  <si>
    <t>1080</t>
  </si>
  <si>
    <t>Central Clayton</t>
  </si>
  <si>
    <t>1082</t>
  </si>
  <si>
    <t>CENTRAL DE WITT</t>
  </si>
  <si>
    <t>Central De Witt</t>
  </si>
  <si>
    <t>1093</t>
  </si>
  <si>
    <t>Central Decatur</t>
  </si>
  <si>
    <t>1079</t>
  </si>
  <si>
    <t>Central Lee</t>
  </si>
  <si>
    <t>1095</t>
  </si>
  <si>
    <t>Central Lyon</t>
  </si>
  <si>
    <t>4772</t>
  </si>
  <si>
    <t>CENTRAL SPRINGS</t>
  </si>
  <si>
    <t>Central Springs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</si>
  <si>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</si>
  <si>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</si>
  <si>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</si>
  <si>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</si>
  <si>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</si>
  <si>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</si>
  <si>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</si>
  <si>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</si>
  <si>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</si>
  <si>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</si>
  <si>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</si>
  <si>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 (CLR-GLDFLD)</t>
  </si>
  <si>
    <t>Clarion-Goldfield-Dows</t>
  </si>
  <si>
    <t>1854</t>
  </si>
  <si>
    <t>Clarion-Goldfield-Dows (Dows)</t>
  </si>
  <si>
    <t>1211</t>
  </si>
  <si>
    <t>Clarke</t>
  </si>
  <si>
    <t>1215</t>
  </si>
  <si>
    <t>Clarksville</t>
  </si>
  <si>
    <t>1218</t>
  </si>
  <si>
    <t>Clay Central-Everly</t>
  </si>
  <si>
    <t>2763</t>
  </si>
  <si>
    <t>Clayton Ridge</t>
  </si>
  <si>
    <t>0216</t>
  </si>
  <si>
    <t>Clear Creek-Amana (Amana)</t>
  </si>
  <si>
    <t>1221</t>
  </si>
  <si>
    <t>Clear Creek-Amana</t>
  </si>
  <si>
    <t>1233</t>
  </si>
  <si>
    <t>Clear Lake</t>
  </si>
  <si>
    <t>1278</t>
  </si>
  <si>
    <t>Clinton</t>
  </si>
  <si>
    <t>1332</t>
  </si>
  <si>
    <t>Colfax-Mingo</t>
  </si>
  <si>
    <t>1337</t>
  </si>
  <si>
    <t>COLLEGE COMMUNITY</t>
  </si>
  <si>
    <t>College Community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</si>
  <si>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</si>
  <si>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</si>
  <si>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</si>
  <si>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</si>
  <si>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</si>
  <si>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</si>
  <si>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</si>
  <si>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</si>
  <si>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</si>
  <si>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</si>
  <si>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</si>
  <si>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</si>
  <si>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</si>
  <si>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</si>
  <si>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5328</t>
  </si>
  <si>
    <t>Creston (Prescott)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</si>
  <si>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</si>
  <si>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</si>
  <si>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</si>
  <si>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</si>
  <si>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</si>
  <si>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</si>
  <si>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</si>
  <si>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</si>
  <si>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</si>
  <si>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</si>
  <si>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</si>
  <si>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</si>
  <si>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</si>
  <si>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</si>
  <si>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</si>
  <si>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</si>
  <si>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</si>
  <si>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</si>
  <si>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</si>
  <si>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</si>
  <si>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</si>
  <si>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</si>
  <si>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</si>
  <si>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</si>
  <si>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</si>
  <si>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</si>
  <si>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</si>
  <si>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</si>
  <si>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</si>
  <si>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</si>
  <si>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</si>
  <si>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</si>
  <si>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</si>
  <si>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</si>
  <si>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3582</t>
  </si>
  <si>
    <t>East Marshall</t>
  </si>
  <si>
    <t>3978</t>
  </si>
  <si>
    <t>East Mills</t>
  </si>
  <si>
    <t>6741</t>
  </si>
  <si>
    <t>EAST SAC COUNTY</t>
  </si>
  <si>
    <t>East Sac County</t>
  </si>
  <si>
    <t>1970</t>
  </si>
  <si>
    <t>East Union</t>
  </si>
  <si>
    <t>1972</t>
  </si>
  <si>
    <t>Eastern Allamakee</t>
  </si>
  <si>
    <t>1965</t>
  </si>
  <si>
    <t>Easton Valley</t>
  </si>
  <si>
    <t>0657</t>
  </si>
  <si>
    <t>Eddyville-Blakesburg-Fremont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</si>
  <si>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</si>
  <si>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</si>
  <si>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</si>
  <si>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</si>
  <si>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</si>
  <si>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</si>
  <si>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</si>
  <si>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</si>
  <si>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</si>
  <si>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</si>
  <si>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</si>
  <si>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Estherville-Lincoln Central</t>
  </si>
  <si>
    <t>2151</t>
  </si>
  <si>
    <t>Exira-Elk Horn-Kimballton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</si>
  <si>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</si>
  <si>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</si>
  <si>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</si>
  <si>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</si>
  <si>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</si>
  <si>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</si>
  <si>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</si>
  <si>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</si>
  <si>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</si>
  <si>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</si>
  <si>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</si>
  <si>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</si>
  <si>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</si>
  <si>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</si>
  <si>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</si>
  <si>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</si>
  <si>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</si>
  <si>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</si>
  <si>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</si>
  <si>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</si>
  <si>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</si>
  <si>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</si>
  <si>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</si>
  <si>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</si>
  <si>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</si>
  <si>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</si>
  <si>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2682</t>
  </si>
  <si>
    <t>2556</t>
  </si>
  <si>
    <t>Graettinger-Terril</t>
  </si>
  <si>
    <t>3195</t>
  </si>
  <si>
    <t>Greene County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</si>
  <si>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</si>
  <si>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</si>
  <si>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</si>
  <si>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</si>
  <si>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</si>
  <si>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</si>
  <si>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</si>
  <si>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</si>
  <si>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</si>
  <si>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</si>
  <si>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</si>
  <si>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</si>
  <si>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</si>
  <si>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</si>
  <si>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</si>
  <si>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</si>
  <si>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</si>
  <si>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</si>
  <si>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</si>
  <si>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</si>
  <si>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</si>
  <si>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</si>
  <si>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2766</t>
  </si>
  <si>
    <t>HLV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</si>
  <si>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</si>
  <si>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</si>
  <si>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</si>
  <si>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</si>
  <si>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</si>
  <si>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</si>
  <si>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</si>
  <si>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</si>
  <si>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3168</t>
  </si>
  <si>
    <t>IKM-Manning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</si>
  <si>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</si>
  <si>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</si>
  <si>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</si>
  <si>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</si>
  <si>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</si>
  <si>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</si>
  <si>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</si>
  <si>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</si>
  <si>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</si>
  <si>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</si>
  <si>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</si>
  <si>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</si>
  <si>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3186</t>
  </si>
  <si>
    <t>Janesville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</si>
  <si>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</si>
  <si>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</si>
  <si>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</si>
  <si>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</si>
  <si>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</si>
  <si>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</si>
  <si>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</si>
  <si>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</si>
  <si>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</si>
  <si>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</si>
  <si>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</si>
  <si>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</si>
  <si>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</si>
  <si>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</si>
  <si>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</si>
  <si>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</si>
  <si>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</si>
  <si>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</si>
  <si>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</si>
  <si>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</si>
  <si>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</si>
  <si>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</si>
  <si>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</si>
  <si>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</si>
  <si>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</si>
  <si>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</si>
  <si>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</si>
  <si>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</si>
  <si>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</si>
  <si>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</si>
  <si>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</si>
  <si>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</si>
  <si>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</si>
  <si>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</si>
  <si>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</si>
  <si>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</si>
  <si>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</si>
  <si>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 Verne</t>
  </si>
  <si>
    <t>3906</t>
  </si>
  <si>
    <t>Lynnville-Sully</t>
  </si>
  <si>
    <t>3942</t>
  </si>
  <si>
    <t>Madrid</t>
  </si>
  <si>
    <t>4023</t>
  </si>
  <si>
    <t>Manson-Northwest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</si>
  <si>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</si>
  <si>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</si>
  <si>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</si>
  <si>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</si>
  <si>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</si>
  <si>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</si>
  <si>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</si>
  <si>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 Cleghorn</t>
  </si>
  <si>
    <t>4086</t>
  </si>
  <si>
    <t>Marion</t>
  </si>
  <si>
    <t>4104</t>
  </si>
  <si>
    <t>Marshalltown</t>
  </si>
  <si>
    <t>4122</t>
  </si>
  <si>
    <t>Martensdale-St Marys</t>
  </si>
  <si>
    <t>4131</t>
  </si>
  <si>
    <t>Mason City</t>
  </si>
  <si>
    <t>4203</t>
  </si>
  <si>
    <t>Mediapolis</t>
  </si>
  <si>
    <t>4212</t>
  </si>
  <si>
    <t>Melcher-Dallas</t>
  </si>
  <si>
    <t>4419</t>
  </si>
  <si>
    <t>MFL Mar Mac</t>
  </si>
  <si>
    <t>4269</t>
  </si>
  <si>
    <t>Midland</t>
  </si>
  <si>
    <t>4271</t>
  </si>
  <si>
    <t>Mid-Prairie</t>
  </si>
  <si>
    <t>4356</t>
  </si>
  <si>
    <t>Missouri Valley</t>
  </si>
  <si>
    <t>4149</t>
  </si>
  <si>
    <t>Moc-Floyd Valley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</si>
  <si>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</si>
  <si>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</si>
  <si>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</si>
  <si>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</si>
  <si>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</si>
  <si>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</si>
  <si>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</si>
  <si>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</si>
  <si>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</si>
  <si>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</si>
  <si>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</si>
  <si>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</si>
  <si>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</si>
  <si>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</si>
  <si>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</si>
  <si>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</si>
  <si>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</si>
  <si>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</si>
  <si>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</si>
  <si>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</si>
  <si>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</si>
  <si>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</si>
  <si>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</si>
  <si>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</si>
  <si>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</si>
  <si>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</si>
  <si>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4662</t>
  </si>
  <si>
    <t>New Hampton</t>
  </si>
  <si>
    <t>4689</t>
  </si>
  <si>
    <t>New London</t>
  </si>
  <si>
    <t>4644</t>
  </si>
  <si>
    <t>Newell-Fonda</t>
  </si>
  <si>
    <t>4725</t>
  </si>
  <si>
    <t>Newton</t>
  </si>
  <si>
    <t>2673</t>
  </si>
  <si>
    <t>Nodaway Valley</t>
  </si>
  <si>
    <t>0153</t>
  </si>
  <si>
    <t>North Butler</t>
  </si>
  <si>
    <t>3691</t>
  </si>
  <si>
    <t>North Cedar</t>
  </si>
  <si>
    <t>4774</t>
  </si>
  <si>
    <t>NORTH FAYETTE VALLEY</t>
  </si>
  <si>
    <t>North Fayette Valley</t>
  </si>
  <si>
    <t>0873</t>
  </si>
  <si>
    <t>North Iowa</t>
  </si>
  <si>
    <t>4778</t>
  </si>
  <si>
    <t>North Kossuth</t>
  </si>
  <si>
    <t>4777</t>
  </si>
  <si>
    <t>North Linn</t>
  </si>
  <si>
    <t>4776</t>
  </si>
  <si>
    <t>North Mahaska</t>
  </si>
  <si>
    <t>4779</t>
  </si>
  <si>
    <t>North Polk</t>
  </si>
  <si>
    <t>4784</t>
  </si>
  <si>
    <t>North Scott</t>
  </si>
  <si>
    <t>4785</t>
  </si>
  <si>
    <t>North Tama</t>
  </si>
  <si>
    <t>0333</t>
  </si>
  <si>
    <t>North Union</t>
  </si>
  <si>
    <t>4773</t>
  </si>
  <si>
    <t>Northeast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</si>
  <si>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</si>
  <si>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</si>
  <si>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</si>
  <si>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</si>
  <si>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</si>
  <si>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</si>
  <si>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</si>
  <si>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</si>
  <si>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</si>
  <si>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</si>
  <si>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</si>
  <si>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</si>
  <si>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</si>
  <si>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</si>
  <si>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</si>
  <si>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</si>
  <si>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</si>
  <si>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</si>
  <si>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</si>
  <si>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</si>
  <si>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</si>
  <si>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</si>
  <si>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</si>
  <si>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</si>
  <si>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</si>
  <si>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5319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</si>
  <si>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</si>
  <si>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</si>
  <si>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</si>
  <si>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</si>
  <si>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</si>
  <si>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</si>
  <si>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</si>
  <si>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</si>
  <si>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</si>
  <si>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</si>
  <si>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</si>
  <si>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</si>
  <si>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Pocahontas Area</t>
  </si>
  <si>
    <t>5310</t>
  </si>
  <si>
    <t>Postville</t>
  </si>
  <si>
    <t>5323</t>
  </si>
  <si>
    <t>Prairie Valley</t>
  </si>
  <si>
    <t>5463</t>
  </si>
  <si>
    <t>Red Oak</t>
  </si>
  <si>
    <t>5486</t>
  </si>
  <si>
    <t>Remsen-Union</t>
  </si>
  <si>
    <t>5508</t>
  </si>
  <si>
    <t>Riceville</t>
  </si>
  <si>
    <t>1975</t>
  </si>
  <si>
    <t>River Valley</t>
  </si>
  <si>
    <t>4824</t>
  </si>
  <si>
    <t>Riverside</t>
  </si>
  <si>
    <t>5607</t>
  </si>
  <si>
    <t>Rock Valley</t>
  </si>
  <si>
    <t>5643</t>
  </si>
  <si>
    <t>Roland-Story</t>
  </si>
  <si>
    <t>5697</t>
  </si>
  <si>
    <t>Rudd-Rockford-Marble Rock</t>
  </si>
  <si>
    <t>5724</t>
  </si>
  <si>
    <t>Ruthven-Ayrshire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</si>
  <si>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</si>
  <si>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</si>
  <si>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</si>
  <si>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</si>
  <si>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</si>
  <si>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</si>
  <si>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</si>
  <si>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</si>
  <si>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</si>
  <si>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</si>
  <si>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</si>
  <si>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</si>
  <si>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</si>
  <si>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</si>
  <si>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</si>
  <si>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</si>
  <si>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</si>
  <si>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</si>
  <si>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</si>
  <si>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</si>
  <si>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</si>
  <si>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</si>
  <si>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6048</t>
  </si>
  <si>
    <t>Sioux Central</t>
  </si>
  <si>
    <t>6039</t>
  </si>
  <si>
    <t>Sioux City</t>
  </si>
  <si>
    <t>6093</t>
  </si>
  <si>
    <t>Solon</t>
  </si>
  <si>
    <t>6091</t>
  </si>
  <si>
    <t>South Central Calhoun</t>
  </si>
  <si>
    <t>6095</t>
  </si>
  <si>
    <t>South Hamilton</t>
  </si>
  <si>
    <t>5157</t>
  </si>
  <si>
    <t>South O'Brien</t>
  </si>
  <si>
    <t>6097</t>
  </si>
  <si>
    <t>South Page</t>
  </si>
  <si>
    <t>6098</t>
  </si>
  <si>
    <t>South Tama</t>
  </si>
  <si>
    <t>6100</t>
  </si>
  <si>
    <t>South Winneshiek</t>
  </si>
  <si>
    <t>6101</t>
  </si>
  <si>
    <t>Southeast Polk</t>
  </si>
  <si>
    <t>6094</t>
  </si>
  <si>
    <t>Southeast Warren</t>
  </si>
  <si>
    <t>6096</t>
  </si>
  <si>
    <t>Southeast Webster-Grand</t>
  </si>
  <si>
    <t>6102</t>
  </si>
  <si>
    <t>Spencer</t>
  </si>
  <si>
    <t>6120</t>
  </si>
  <si>
    <t>Spirit Lake</t>
  </si>
  <si>
    <t>6138</t>
  </si>
  <si>
    <t>Springville</t>
  </si>
  <si>
    <t>5751</t>
  </si>
  <si>
    <t>St Ansgar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</si>
  <si>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</si>
  <si>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</si>
  <si>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</si>
  <si>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</si>
  <si>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</si>
  <si>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</si>
  <si>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</si>
  <si>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</si>
  <si>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</si>
  <si>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</si>
  <si>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</si>
  <si>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</si>
  <si>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</si>
  <si>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</si>
  <si>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</si>
  <si>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</si>
  <si>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</si>
  <si>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</si>
  <si>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</si>
  <si>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</si>
  <si>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</si>
  <si>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</si>
  <si>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</si>
  <si>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</si>
  <si>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</si>
  <si>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</si>
  <si>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</si>
  <si>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</si>
  <si>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1935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</si>
  <si>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</si>
  <si>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</si>
  <si>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</si>
  <si>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</si>
  <si>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</si>
  <si>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</si>
  <si>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</si>
  <si>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</si>
  <si>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</si>
  <si>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</si>
  <si>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</si>
  <si>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</si>
  <si>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</si>
  <si>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</si>
  <si>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</si>
  <si>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</si>
  <si>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</si>
  <si>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</si>
  <si>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</si>
  <si>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</si>
  <si>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</si>
  <si>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</si>
  <si>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</si>
  <si>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</si>
  <si>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</si>
  <si>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</si>
  <si>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</si>
  <si>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</si>
  <si>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</si>
  <si>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4775</t>
  </si>
  <si>
    <t>Webster City (Northeast Hamilton)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</si>
  <si>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</si>
  <si>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</si>
  <si>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</si>
  <si>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</si>
  <si>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</si>
  <si>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</si>
  <si>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</si>
  <si>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</t>
  </si>
  <si>
    <t>6943</t>
  </si>
  <si>
    <t>West Central</t>
  </si>
  <si>
    <t>6264</t>
  </si>
  <si>
    <t>West Central Valley</t>
  </si>
  <si>
    <t>6950</t>
  </si>
  <si>
    <t>West Delaware Co</t>
  </si>
  <si>
    <t>6957</t>
  </si>
  <si>
    <t>West Des Moines</t>
  </si>
  <si>
    <t>5922</t>
  </si>
  <si>
    <t>West Fork</t>
  </si>
  <si>
    <t>0819</t>
  </si>
  <si>
    <t>West Hancock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</si>
  <si>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</si>
  <si>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</si>
  <si>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</si>
  <si>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</si>
  <si>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</si>
  <si>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</si>
  <si>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</si>
  <si>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</si>
  <si>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</si>
  <si>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</si>
  <si>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</si>
  <si>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</si>
  <si>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6961</t>
  </si>
  <si>
    <t>Western Dubuque Co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</si>
  <si>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</si>
  <si>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</si>
  <si>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</si>
  <si>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</si>
  <si>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</si>
  <si>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</si>
  <si>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</si>
  <si>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</si>
  <si>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</si>
  <si>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</si>
  <si>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</si>
  <si>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</si>
  <si>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</si>
  <si>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</si>
  <si>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</si>
  <si>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</si>
  <si>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</si>
  <si>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</si>
  <si>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FiscalYear</t>
  </si>
  <si>
    <t>AEA</t>
  </si>
  <si>
    <t>DistrictNumber</t>
  </si>
  <si>
    <t>NAME</t>
  </si>
  <si>
    <t>Label</t>
  </si>
  <si>
    <t>Valuation With
 G&amp;E Utilities</t>
  </si>
  <si>
    <t>TIF</t>
  </si>
  <si>
    <t>CENTRAL DEWITT</t>
  </si>
  <si>
    <t xml:space="preserve">534269T </t>
  </si>
  <si>
    <t>MIDLAND SCHOOL TIF</t>
  </si>
  <si>
    <t>EAST MILLS</t>
  </si>
  <si>
    <t>DECORAH</t>
  </si>
  <si>
    <t xml:space="preserve">482097T </t>
  </si>
  <si>
    <t>ENGLISH VALLEYS SCHOOL TIF</t>
  </si>
  <si>
    <t xml:space="preserve">546462T </t>
  </si>
  <si>
    <t>TRI-COUNTY SCHOOL TIF</t>
  </si>
  <si>
    <t>CENTRAL DEWITT SCHOOL TIF</t>
  </si>
  <si>
    <t>EAST MILLS SCHOOL TIF</t>
  </si>
  <si>
    <t xml:space="preserve">021431T </t>
  </si>
  <si>
    <t>CORNING SCHOOL TIF</t>
  </si>
  <si>
    <t xml:space="preserve">041071T </t>
  </si>
  <si>
    <t>CENTERVILLE SCHOOL TIF</t>
  </si>
  <si>
    <t xml:space="preserve">786453T </t>
  </si>
  <si>
    <t>TREYNOR SCHOOL TIF</t>
  </si>
  <si>
    <t>MAPLE VALLEY-ANTHON OTO</t>
  </si>
  <si>
    <t xml:space="preserve">271093T </t>
  </si>
  <si>
    <t>CENTRAL DECATUR SCHOOL TIF</t>
  </si>
  <si>
    <t xml:space="preserve">815823T </t>
  </si>
  <si>
    <t>SCHALLER-CRESTLAND SCHOOL TIF</t>
  </si>
  <si>
    <t>MAPLE VALLEY-ANTHON OTO SCHOOL TIF</t>
  </si>
  <si>
    <t>VAN BUREN COUNTY SCHOOL TIF</t>
  </si>
  <si>
    <t>DECORAH SCHOOL TIF</t>
  </si>
  <si>
    <t>1968</t>
  </si>
  <si>
    <t>5160</t>
  </si>
  <si>
    <t>5325</t>
  </si>
  <si>
    <t>5510</t>
  </si>
  <si>
    <t>6035</t>
  </si>
  <si>
    <t>6099</t>
  </si>
  <si>
    <t>6536</t>
  </si>
  <si>
    <t>Iowa Department of Management - June 21 -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</si>
</sst>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ourier New"/>
      <family val="3"/>
    </font>
    <font>
      <sz val="8"/>
      <color theme="1"/>
      <name val="Courier New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ck">
        <color theme="0"/>
      </bottom>
      <diagonal/>
    </border>
    <border>
      <left style="thin">
        <color theme="0"/>
      </left>
      <right/>
      <top style="thin">
        <color theme="4" tint="0.39997558519241921"/>
      </top>
      <bottom style="thick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33" borderId="10" xfId="0" applyFont="1" applyFill="1" applyBorder="1"/>
    <xf numFmtId="0" fontId="18" fillId="33" borderId="11" xfId="0" applyFont="1" applyFill="1" applyBorder="1"/>
    <xf numFmtId="0" fontId="19" fillId="34" borderId="12" xfId="0" applyFont="1" applyFill="1" applyBorder="1"/>
    <xf numFmtId="0" fontId="19" fillId="34" borderId="13" xfId="0" applyFont="1" applyFill="1" applyBorder="1"/>
    <xf numFmtId="0" fontId="18" fillId="33" borderId="14" xfId="0" applyFont="1" applyFill="1" applyBorder="1"/>
    <xf numFmtId="0" fontId="18" fillId="33" borderId="15" xfId="0" applyFont="1" applyFill="1" applyBorder="1"/>
    <xf numFmtId="0" fontId="16" fillId="0" borderId="0" xfId="0" applyFont="1"/>
    <xf numFmtId="3" fontId="0" fillId="0" borderId="0" xfId="0" applyNumberFormat="1"/>
    <xf numFmtId="0" fontId="16" fillId="0" borderId="0" xfId="0" applyFont="1" applyAlignment="1">
      <alignment wrapText="1"/>
    </xf>
    <xf numFmtId="3" fontId="16" fillId="0" borderId="16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right style="thin">
          <color theme="4" tint="0.3999755851924192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ssessedValuation" displayName="AssessedValuation" ref="A1:AB1479" totalsRowShown="0" tableBorderDxfId="4">
  <autoFilter ref="A1:AB1479" xr:uid="{00000000-0009-0000-0100-000002000000}"/>
  <tableColumns count="28">
    <tableColumn id="1" xr3:uid="{00000000-0010-0000-0000-000001000000}" name="Year"/>
    <tableColumn id="2" xr3:uid="{00000000-0010-0000-0000-000002000000}" name="County Number"/>
    <tableColumn id="3" xr3:uid="{00000000-0010-0000-0000-000003000000}" name="TIF Type"/>
    <tableColumn id="4" xr3:uid="{00000000-0010-0000-0000-000004000000}" name="Year2"/>
    <tableColumn id="5" xr3:uid="{00000000-0010-0000-0000-000005000000}" name="County Number3"/>
    <tableColumn id="6" xr3:uid="{00000000-0010-0000-0000-000006000000}" name="LA Type"/>
    <tableColumn id="7" xr3:uid="{00000000-0010-0000-0000-000007000000}" name="Suffix"/>
    <tableColumn id="8" xr3:uid="{00000000-0010-0000-0000-000008000000}" name="Formatted LA Code"/>
    <tableColumn id="9" xr3:uid="{00000000-0010-0000-0000-000009000000}" name="Spec Flag"/>
    <tableColumn id="10" xr3:uid="{00000000-0010-0000-0000-00000A000000}" name="Spec Num"/>
    <tableColumn id="11" xr3:uid="{00000000-0010-0000-0000-00000B000000}" name="LA Name"/>
    <tableColumn id="12" xr3:uid="{00000000-0010-0000-0000-00000C000000}" name="County Name"/>
    <tableColumn id="13" xr3:uid="{00000000-0010-0000-0000-00000D000000}" name="100% Ag Land"/>
    <tableColumn id="14" xr3:uid="{00000000-0010-0000-0000-00000E000000}" name="100% Ag Building"/>
    <tableColumn id="15" xr3:uid="{00000000-0010-0000-0000-00000F000000}" name="100% Commercial"/>
    <tableColumn id="16" xr3:uid="{00000000-0010-0000-0000-000010000000}" name="100% Industrial"/>
    <tableColumn id="17" xr3:uid="{00000000-0010-0000-0000-000011000000}" name="100% Multiresidential"/>
    <tableColumn id="18" xr3:uid="{00000000-0010-0000-0000-000012000000}" name="100% Reserved"/>
    <tableColumn id="19" xr3:uid="{00000000-0010-0000-0000-000013000000}" name="100% Railroads"/>
    <tableColumn id="20" xr3:uid="{00000000-0010-0000-0000-000014000000}" name="100% Utilities"/>
    <tableColumn id="21" xr3:uid="{00000000-0010-0000-0000-000015000000}" name="100% Other"/>
    <tableColumn id="22" xr3:uid="{00000000-0010-0000-0000-000016000000}" name="100% Gross"/>
    <tableColumn id="23" xr3:uid="{00000000-0010-0000-0000-000017000000}" name="100% Military Exempt"/>
    <tableColumn id="24" xr3:uid="{00000000-0010-0000-0000-000018000000}" name="100% Net"/>
    <tableColumn id="25" xr3:uid="{00000000-0010-0000-0000-000019000000}" name="100% Gas &amp; Elec Utilities"/>
    <tableColumn id="26" xr3:uid="{00000000-0010-0000-0000-00001A000000}" name="100% Residential"/>
    <tableColumn id="27" xr3:uid="{00000000-0010-0000-0000-00001B000000}" name="Dist" dataDxfId="3">
      <calculatedColumnFormula>CONCATENATE(F2,TEXT(G2,"000"))</calculatedColumnFormula>
    </tableColumn>
    <tableColumn id="28" xr3:uid="{00000000-0010-0000-0000-00001C000000}" name="Tif_NonTIF" dataDxfId="2">
      <calculatedColumnFormula>IF(C2="I","TIF","Non-TIF")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xableValuation" displayName="TaxableValuation" ref="A1:AB1479" totalsRowShown="0">
  <autoFilter ref="A1:AB1479" xr:uid="{00000000-0009-0000-0100-000001000000}"/>
  <tableColumns count="28">
    <tableColumn id="1" xr3:uid="{00000000-0010-0000-0100-000001000000}" name="Year"/>
    <tableColumn id="2" xr3:uid="{00000000-0010-0000-0100-000002000000}" name="County Number"/>
    <tableColumn id="3" xr3:uid="{00000000-0010-0000-0100-000003000000}" name="TIF Type"/>
    <tableColumn id="4" xr3:uid="{00000000-0010-0000-0100-000004000000}" name="Taxable Residential"/>
    <tableColumn id="5" xr3:uid="{00000000-0010-0000-0100-000005000000}" name="Taxable Ag Land"/>
    <tableColumn id="6" xr3:uid="{00000000-0010-0000-0100-000006000000}" name="Taxable Ag Building"/>
    <tableColumn id="7" xr3:uid="{00000000-0010-0000-0100-000007000000}" name="Taxable Commercial"/>
    <tableColumn id="8" xr3:uid="{00000000-0010-0000-0100-000008000000}" name="Taxable Industrial"/>
    <tableColumn id="9" xr3:uid="{00000000-0010-0000-0100-000009000000}" name="Taxable Multiresidential"/>
    <tableColumn id="10" xr3:uid="{00000000-0010-0000-0100-00000A000000}" name="Taxable Reserved"/>
    <tableColumn id="11" xr3:uid="{00000000-0010-0000-0100-00000B000000}" name="Taxable Other"/>
    <tableColumn id="12" xr3:uid="{00000000-0010-0000-0100-00000C000000}" name="Taxable Utilities"/>
    <tableColumn id="13" xr3:uid="{00000000-0010-0000-0100-00000D000000}" name="Taxable Railroads"/>
    <tableColumn id="14" xr3:uid="{00000000-0010-0000-0100-00000E000000}" name="Taxable Gross"/>
    <tableColumn id="15" xr3:uid="{00000000-0010-0000-0100-00000F000000}" name="Taxable Military Exempt"/>
    <tableColumn id="16" xr3:uid="{00000000-0010-0000-0100-000010000000}" name="Taxable Net"/>
    <tableColumn id="17" xr3:uid="{00000000-0010-0000-0100-000011000000}" name="Taxable Gas &amp; Elec Utilities"/>
    <tableColumn id="18" xr3:uid="{00000000-0010-0000-0100-000012000000}" name="Year2"/>
    <tableColumn id="19" xr3:uid="{00000000-0010-0000-0100-000013000000}" name="County Number3"/>
    <tableColumn id="20" xr3:uid="{00000000-0010-0000-0100-000014000000}" name="LA Type"/>
    <tableColumn id="21" xr3:uid="{00000000-0010-0000-0100-000015000000}" name="Suffix"/>
    <tableColumn id="22" xr3:uid="{00000000-0010-0000-0100-000016000000}" name="Formatted LA Code"/>
    <tableColumn id="23" xr3:uid="{00000000-0010-0000-0100-000017000000}" name="Spec Flag"/>
    <tableColumn id="24" xr3:uid="{00000000-0010-0000-0100-000018000000}" name="Spec Num"/>
    <tableColumn id="25" xr3:uid="{00000000-0010-0000-0100-000019000000}" name="LA Name"/>
    <tableColumn id="26" xr3:uid="{00000000-0010-0000-0100-00001A000000}" name="County Name"/>
    <tableColumn id="27" xr3:uid="{00000000-0010-0000-0100-00001B000000}" name="Dist" dataDxfId="1">
      <calculatedColumnFormula>CONCATENATE(T2,TEXT(U2,"000"))</calculatedColumnFormula>
    </tableColumn>
    <tableColumn id="28" xr3:uid="{00000000-0010-0000-0100-00001C000000}" name="Tif_NonTIF" dataDxfId="0">
      <calculatedColumnFormula>IF(C2="I","TIF","Non-TIF")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0"/>
  <sheetViews>
    <sheetView tabSelected="1" workbookViewId="0">
      <pane xSplit="6" ySplit="6" topLeftCell="G315" activePane="bottomRight" state="frozen"/>
      <selection pane="topRight" activeCell="G1" sqref="G1"/>
      <selection pane="bottomLeft" activeCell="A7" sqref="A7"/>
      <selection pane="bottomRight"/>
    </sheetView>
  </sheetViews>
  <sheetFormatPr defaultRowHeight="15" x14ac:dyDescent="0.25"/>
  <cols>
    <col min="1" max="1" width="11.5703125" customWidth="1"/>
    <col min="2" max="2" width="9.140625" hidden="1" customWidth="1"/>
    <col min="4" max="4" width="9.140625" hidden="1" customWidth="1"/>
    <col min="5" max="5" width="40.42578125" bestFit="1" customWidth="1"/>
    <col min="6" max="6" width="36.5703125" hidden="1" customWidth="1"/>
    <col min="7" max="7" width="14.85546875" bestFit="1" customWidth="1"/>
    <col min="8" max="8" width="13.85546875" bestFit="1" customWidth="1"/>
    <col min="9" max="9" width="12.7109375" bestFit="1" customWidth="1"/>
    <col min="10" max="10" width="13.85546875" bestFit="1" customWidth="1"/>
    <col min="11" max="11" width="12.7109375" bestFit="1" customWidth="1"/>
    <col min="12" max="12" width="15.42578125" bestFit="1" customWidth="1"/>
    <col min="13" max="13" width="9.28515625" bestFit="1" customWidth="1"/>
    <col min="14" max="15" width="12.7109375" bestFit="1" customWidth="1"/>
    <col min="16" max="16" width="10.140625" bestFit="1" customWidth="1"/>
    <col min="17" max="17" width="14.85546875" bestFit="1" customWidth="1"/>
    <col min="18" max="18" width="13.140625" bestFit="1" customWidth="1"/>
    <col min="19" max="19" width="14.85546875" bestFit="1" customWidth="1"/>
    <col min="20" max="20" width="13.85546875" bestFit="1" customWidth="1"/>
    <col min="21" max="21" width="14.42578125" bestFit="1" customWidth="1"/>
  </cols>
  <sheetData>
    <row r="1" spans="1:21" x14ac:dyDescent="0.25">
      <c r="A1" t="s">
        <v>1753</v>
      </c>
    </row>
    <row r="2" spans="1:21" x14ac:dyDescent="0.25">
      <c r="A2" t="str">
        <f>_xlfn.CONCAT("January 1, ",AssessedValuation[[#This Row],[Year]]," - 100% Valuations Before Rollback")</f>
        <v>January 1, 2021 - 100% Valuations Before Rollback</v>
      </c>
    </row>
    <row r="3" spans="1:21" x14ac:dyDescent="0.25">
      <c r="A3" t="str">
        <f>_xlfn.CONCAT("For Fiscal Year ",'2021_School_100pct Valuations B'!A2+2," Budgets")</f>
        <v>For Fiscal Year 2023 Budgets</v>
      </c>
    </row>
    <row r="4" spans="1:21" x14ac:dyDescent="0.25">
      <c r="A4" s="7" t="s">
        <v>1035</v>
      </c>
    </row>
    <row r="5" spans="1:21" x14ac:dyDescent="0.25">
      <c r="Q5" s="8"/>
    </row>
    <row r="6" spans="1:21" s="9" customFormat="1" ht="30" customHeight="1" x14ac:dyDescent="0.25">
      <c r="A6" s="9" t="s">
        <v>1714</v>
      </c>
      <c r="B6" s="9" t="s">
        <v>1715</v>
      </c>
      <c r="C6" s="9" t="s">
        <v>1032</v>
      </c>
      <c r="D6" s="9" t="s">
        <v>1716</v>
      </c>
      <c r="E6" s="9" t="s">
        <v>1717</v>
      </c>
      <c r="F6" s="9" t="s">
        <v>1718</v>
      </c>
      <c r="G6" s="9" t="s">
        <v>1031</v>
      </c>
      <c r="H6" s="9" t="s">
        <v>1018</v>
      </c>
      <c r="I6" s="9" t="s">
        <v>1019</v>
      </c>
      <c r="J6" s="9" t="s">
        <v>1020</v>
      </c>
      <c r="K6" s="9" t="s">
        <v>1021</v>
      </c>
      <c r="L6" s="9" t="s">
        <v>1022</v>
      </c>
      <c r="M6" s="9" t="s">
        <v>1023</v>
      </c>
      <c r="N6" s="9" t="s">
        <v>1024</v>
      </c>
      <c r="O6" s="9" t="s">
        <v>1025</v>
      </c>
      <c r="P6" s="9" t="s">
        <v>1026</v>
      </c>
      <c r="Q6" s="9" t="s">
        <v>1027</v>
      </c>
      <c r="R6" s="9" t="s">
        <v>1028</v>
      </c>
      <c r="S6" s="9" t="s">
        <v>1029</v>
      </c>
      <c r="T6" s="9" t="s">
        <v>1030</v>
      </c>
      <c r="U6" s="9" t="s">
        <v>1719</v>
      </c>
    </row>
    <row r="7" spans="1:21" x14ac:dyDescent="0.25">
      <c r="A7">
        <v>2023</v>
      </c>
      <c r="B7" t="s">
        <v>1038</v>
      </c>
      <c r="C7" t="s">
        <v>1039</v>
      </c>
      <c r="D7" t="s">
        <v>1039</v>
      </c>
      <c r="E7" t="s">
        <v>35</v>
      </c>
      <c r="F7" t="s">
        <v>1040</v>
      </c>
      <c r="G7" s="8">
        <f>SUMIFS(AssessedValuation[100% Residential],AssessedValuation[Dist],$C7,AssessedValuation[Tif_NonTIF],$A$4)</f>
        <v>83350408</v>
      </c>
      <c r="H7" s="8">
        <f>SUMIFS(AssessedValuation[100% Ag Land],AssessedValuation[Dist],$C7,AssessedValuation[Tif_NonTIF],$A$4)</f>
        <v>93736209</v>
      </c>
      <c r="I7" s="8">
        <f>SUMIFS(AssessedValuation[100% Ag Building],AssessedValuation[Dist],$C7,AssessedValuation[Tif_NonTIF],$A$4)</f>
        <v>1983637</v>
      </c>
      <c r="J7" s="8">
        <f>SUMIFS(AssessedValuation[100% Commercial],AssessedValuation[Dist],$C7,AssessedValuation[Tif_NonTIF],$A$4)</f>
        <v>18009417</v>
      </c>
      <c r="K7" s="8">
        <f>SUMIFS(AssessedValuation[100% Industrial],AssessedValuation[Dist],$C7,AssessedValuation[Tif_NonTIF],$A$4)</f>
        <v>41828793</v>
      </c>
      <c r="L7" s="8">
        <f>SUMIFS(AssessedValuation[100% Multiresidential],AssessedValuation[Dist],$C7,AssessedValuation[Tif_NonTIF],$A$4)</f>
        <v>728564</v>
      </c>
      <c r="M7" s="8">
        <f>SUMIFS(AssessedValuation[100% Reserved],AssessedValuation[Dist],$C7,AssessedValuation[Tif_NonTIF],$A$4)</f>
        <v>0</v>
      </c>
      <c r="N7" s="8">
        <f>SUMIFS(AssessedValuation[100% Railroads],AssessedValuation[Dist],$C7,AssessedValuation[Tif_NonTIF],$A$4)</f>
        <v>3816934</v>
      </c>
      <c r="O7" s="8">
        <f>SUMIFS(AssessedValuation[100% Utilities],AssessedValuation[Dist],$C7,AssessedValuation[Tif_NonTIF],$A$4)</f>
        <v>843476</v>
      </c>
      <c r="P7" s="8">
        <f>SUMIFS(AssessedValuation[100% Other],AssessedValuation[Dist],$C7,AssessedValuation[Tif_NonTIF],$A$4)</f>
        <v>0</v>
      </c>
      <c r="Q7" s="8">
        <f>SUMIFS(AssessedValuation[100% Gross],AssessedValuation[Dist],$C7,AssessedValuation[Tif_NonTIF],$A$4)</f>
        <v>244297438</v>
      </c>
      <c r="R7" s="8">
        <f>SUMIFS(AssessedValuation[100% Military Exempt],AssessedValuation[Dist],$C7,AssessedValuation[Tif_NonTIF],$A$4)</f>
        <v>201868</v>
      </c>
      <c r="S7" s="8">
        <f>SUMIFS(AssessedValuation[100% Net],AssessedValuation[Dist],$C7,AssessedValuation[Tif_NonTIF],$A$4)</f>
        <v>244095570</v>
      </c>
      <c r="T7" s="8">
        <f>SUMIFS(AssessedValuation[100% Gas &amp; Elec Utilities],AssessedValuation[Dist],$C7,AssessedValuation[Tif_NonTIF],$A$4)</f>
        <v>63693770</v>
      </c>
      <c r="U7" s="8">
        <f>SUM(S7:T7)</f>
        <v>307789340</v>
      </c>
    </row>
    <row r="8" spans="1:21" x14ac:dyDescent="0.25">
      <c r="A8">
        <v>2023</v>
      </c>
      <c r="B8" t="s">
        <v>1038</v>
      </c>
      <c r="C8" t="s">
        <v>1041</v>
      </c>
      <c r="D8" t="s">
        <v>1041</v>
      </c>
      <c r="E8" t="s">
        <v>328</v>
      </c>
      <c r="F8" t="s">
        <v>1042</v>
      </c>
      <c r="G8" s="8">
        <f>SUMIFS(AssessedValuation[100% Residential],AssessedValuation[Dist],$C8,AssessedValuation[Tif_NonTIF],$A$4)</f>
        <v>649773488</v>
      </c>
      <c r="H8" s="8">
        <f>SUMIFS(AssessedValuation[100% Ag Land],AssessedValuation[Dist],$C8,AssessedValuation[Tif_NonTIF],$A$4)</f>
        <v>93168667</v>
      </c>
      <c r="I8" s="8">
        <f>SUMIFS(AssessedValuation[100% Ag Building],AssessedValuation[Dist],$C8,AssessedValuation[Tif_NonTIF],$A$4)</f>
        <v>3641540</v>
      </c>
      <c r="J8" s="8">
        <f>SUMIFS(AssessedValuation[100% Commercial],AssessedValuation[Dist],$C8,AssessedValuation[Tif_NonTIF],$A$4)</f>
        <v>80476068</v>
      </c>
      <c r="K8" s="8">
        <f>SUMIFS(AssessedValuation[100% Industrial],AssessedValuation[Dist],$C8,AssessedValuation[Tif_NonTIF],$A$4)</f>
        <v>14261873</v>
      </c>
      <c r="L8" s="8">
        <f>SUMIFS(AssessedValuation[100% Multiresidential],AssessedValuation[Dist],$C8,AssessedValuation[Tif_NonTIF],$A$4)</f>
        <v>11842356</v>
      </c>
      <c r="M8" s="8">
        <f>SUMIFS(AssessedValuation[100% Reserved],AssessedValuation[Dist],$C8,AssessedValuation[Tif_NonTIF],$A$4)</f>
        <v>0</v>
      </c>
      <c r="N8" s="8">
        <f>SUMIFS(AssessedValuation[100% Railroads],AssessedValuation[Dist],$C8,AssessedValuation[Tif_NonTIF],$A$4)</f>
        <v>1386665</v>
      </c>
      <c r="O8" s="8">
        <f>SUMIFS(AssessedValuation[100% Utilities],AssessedValuation[Dist],$C8,AssessedValuation[Tif_NonTIF],$A$4)</f>
        <v>15765310</v>
      </c>
      <c r="P8" s="8">
        <f>SUMIFS(AssessedValuation[100% Other],AssessedValuation[Dist],$C8,AssessedValuation[Tif_NonTIF],$A$4)</f>
        <v>0</v>
      </c>
      <c r="Q8" s="8">
        <f>SUMIFS(AssessedValuation[100% Gross],AssessedValuation[Dist],$C8,AssessedValuation[Tif_NonTIF],$A$4)</f>
        <v>870315967</v>
      </c>
      <c r="R8" s="8">
        <f>SUMIFS(AssessedValuation[100% Military Exempt],AssessedValuation[Dist],$C8,AssessedValuation[Tif_NonTIF],$A$4)</f>
        <v>571022</v>
      </c>
      <c r="S8" s="8">
        <f>SUMIFS(AssessedValuation[100% Net],AssessedValuation[Dist],$C8,AssessedValuation[Tif_NonTIF],$A$4)</f>
        <v>869744945</v>
      </c>
      <c r="T8" s="8">
        <f>SUMIFS(AssessedValuation[100% Gas &amp; Elec Utilities],AssessedValuation[Dist],$C8,AssessedValuation[Tif_NonTIF],$A$4)</f>
        <v>120117523</v>
      </c>
      <c r="U8" s="8">
        <f t="shared" ref="U8:U71" si="0">SUM(S8:T8)</f>
        <v>989862468</v>
      </c>
    </row>
    <row r="9" spans="1:21" x14ac:dyDescent="0.25">
      <c r="A9">
        <v>2023</v>
      </c>
      <c r="B9" t="s">
        <v>1043</v>
      </c>
      <c r="C9" t="s">
        <v>1044</v>
      </c>
      <c r="D9" t="s">
        <v>1044</v>
      </c>
      <c r="E9" t="s">
        <v>229</v>
      </c>
      <c r="F9" t="s">
        <v>229</v>
      </c>
      <c r="G9" s="8">
        <f>SUMIFS(AssessedValuation[100% Residential],AssessedValuation[Dist],$C9,AssessedValuation[Tif_NonTIF],$A$4)</f>
        <v>194429470</v>
      </c>
      <c r="H9" s="8">
        <f>SUMIFS(AssessedValuation[100% Ag Land],AssessedValuation[Dist],$C9,AssessedValuation[Tif_NonTIF],$A$4)</f>
        <v>244462311</v>
      </c>
      <c r="I9" s="8">
        <f>SUMIFS(AssessedValuation[100% Ag Building],AssessedValuation[Dist],$C9,AssessedValuation[Tif_NonTIF],$A$4)</f>
        <v>16885940</v>
      </c>
      <c r="J9" s="8">
        <f>SUMIFS(AssessedValuation[100% Commercial],AssessedValuation[Dist],$C9,AssessedValuation[Tif_NonTIF],$A$4)</f>
        <v>31089956</v>
      </c>
      <c r="K9" s="8">
        <f>SUMIFS(AssessedValuation[100% Industrial],AssessedValuation[Dist],$C9,AssessedValuation[Tif_NonTIF],$A$4)</f>
        <v>79306520</v>
      </c>
      <c r="L9" s="8">
        <f>SUMIFS(AssessedValuation[100% Multiresidential],AssessedValuation[Dist],$C9,AssessedValuation[Tif_NonTIF],$A$4)</f>
        <v>1104200</v>
      </c>
      <c r="M9" s="8">
        <f>SUMIFS(AssessedValuation[100% Reserved],AssessedValuation[Dist],$C9,AssessedValuation[Tif_NonTIF],$A$4)</f>
        <v>0</v>
      </c>
      <c r="N9" s="8">
        <f>SUMIFS(AssessedValuation[100% Railroads],AssessedValuation[Dist],$C9,AssessedValuation[Tif_NonTIF],$A$4)</f>
        <v>2736700</v>
      </c>
      <c r="O9" s="8">
        <f>SUMIFS(AssessedValuation[100% Utilities],AssessedValuation[Dist],$C9,AssessedValuation[Tif_NonTIF],$A$4)</f>
        <v>29270233</v>
      </c>
      <c r="P9" s="8">
        <f>SUMIFS(AssessedValuation[100% Other],AssessedValuation[Dist],$C9,AssessedValuation[Tif_NonTIF],$A$4)</f>
        <v>0</v>
      </c>
      <c r="Q9" s="8">
        <f>SUMIFS(AssessedValuation[100% Gross],AssessedValuation[Dist],$C9,AssessedValuation[Tif_NonTIF],$A$4)</f>
        <v>599285330</v>
      </c>
      <c r="R9" s="8">
        <f>SUMIFS(AssessedValuation[100% Military Exempt],AssessedValuation[Dist],$C9,AssessedValuation[Tif_NonTIF],$A$4)</f>
        <v>438924</v>
      </c>
      <c r="S9" s="8">
        <f>SUMIFS(AssessedValuation[100% Net],AssessedValuation[Dist],$C9,AssessedValuation[Tif_NonTIF],$A$4)</f>
        <v>598846406</v>
      </c>
      <c r="T9" s="8">
        <f>SUMIFS(AssessedValuation[100% Gas &amp; Elec Utilities],AssessedValuation[Dist],$C9,AssessedValuation[Tif_NonTIF],$A$4)</f>
        <v>67688418</v>
      </c>
      <c r="U9" s="8">
        <f t="shared" si="0"/>
        <v>666534824</v>
      </c>
    </row>
    <row r="10" spans="1:21" x14ac:dyDescent="0.25">
      <c r="A10">
        <v>2023</v>
      </c>
      <c r="B10" t="s">
        <v>1045</v>
      </c>
      <c r="C10" t="s">
        <v>1046</v>
      </c>
      <c r="D10" t="s">
        <v>1046</v>
      </c>
      <c r="E10" t="s">
        <v>1047</v>
      </c>
      <c r="F10" t="s">
        <v>1047</v>
      </c>
      <c r="G10" s="8">
        <f>SUMIFS(AssessedValuation[100% Residential],AssessedValuation[Dist],$C10,AssessedValuation[Tif_NonTIF],$A$4)</f>
        <v>262866215</v>
      </c>
      <c r="H10" s="8">
        <f>SUMIFS(AssessedValuation[100% Ag Land],AssessedValuation[Dist],$C10,AssessedValuation[Tif_NonTIF],$A$4)</f>
        <v>251912939</v>
      </c>
      <c r="I10" s="8">
        <f>SUMIFS(AssessedValuation[100% Ag Building],AssessedValuation[Dist],$C10,AssessedValuation[Tif_NonTIF],$A$4)</f>
        <v>6271985</v>
      </c>
      <c r="J10" s="8">
        <f>SUMIFS(AssessedValuation[100% Commercial],AssessedValuation[Dist],$C10,AssessedValuation[Tif_NonTIF],$A$4)</f>
        <v>43881475</v>
      </c>
      <c r="K10" s="8">
        <f>SUMIFS(AssessedValuation[100% Industrial],AssessedValuation[Dist],$C10,AssessedValuation[Tif_NonTIF],$A$4)</f>
        <v>139306607</v>
      </c>
      <c r="L10" s="8">
        <f>SUMIFS(AssessedValuation[100% Multiresidential],AssessedValuation[Dist],$C10,AssessedValuation[Tif_NonTIF],$A$4)</f>
        <v>3785145</v>
      </c>
      <c r="M10" s="8">
        <f>SUMIFS(AssessedValuation[100% Reserved],AssessedValuation[Dist],$C10,AssessedValuation[Tif_NonTIF],$A$4)</f>
        <v>0</v>
      </c>
      <c r="N10" s="8">
        <f>SUMIFS(AssessedValuation[100% Railroads],AssessedValuation[Dist],$C10,AssessedValuation[Tif_NonTIF],$A$4)</f>
        <v>4693330</v>
      </c>
      <c r="O10" s="8">
        <f>SUMIFS(AssessedValuation[100% Utilities],AssessedValuation[Dist],$C10,AssessedValuation[Tif_NonTIF],$A$4)</f>
        <v>4237925</v>
      </c>
      <c r="P10" s="8">
        <f>SUMIFS(AssessedValuation[100% Other],AssessedValuation[Dist],$C10,AssessedValuation[Tif_NonTIF],$A$4)</f>
        <v>272</v>
      </c>
      <c r="Q10" s="8">
        <f>SUMIFS(AssessedValuation[100% Gross],AssessedValuation[Dist],$C10,AssessedValuation[Tif_NonTIF],$A$4)</f>
        <v>716955893</v>
      </c>
      <c r="R10" s="8">
        <f>SUMIFS(AssessedValuation[100% Military Exempt],AssessedValuation[Dist],$C10,AssessedValuation[Tif_NonTIF],$A$4)</f>
        <v>550044</v>
      </c>
      <c r="S10" s="8">
        <f>SUMIFS(AssessedValuation[100% Net],AssessedValuation[Dist],$C10,AssessedValuation[Tif_NonTIF],$A$4)</f>
        <v>716405849</v>
      </c>
      <c r="T10" s="8">
        <f>SUMIFS(AssessedValuation[100% Gas &amp; Elec Utilities],AssessedValuation[Dist],$C10,AssessedValuation[Tif_NonTIF],$A$4)</f>
        <v>58279662</v>
      </c>
      <c r="U10" s="8">
        <f t="shared" si="0"/>
        <v>774685511</v>
      </c>
    </row>
    <row r="11" spans="1:21" x14ac:dyDescent="0.25">
      <c r="A11">
        <v>2023</v>
      </c>
      <c r="B11" t="s">
        <v>1048</v>
      </c>
      <c r="C11" t="s">
        <v>1049</v>
      </c>
      <c r="D11" t="s">
        <v>1049</v>
      </c>
      <c r="E11" t="s">
        <v>767</v>
      </c>
      <c r="F11" t="s">
        <v>1050</v>
      </c>
      <c r="G11" s="8">
        <f>SUMIFS(AssessedValuation[100% Residential],AssessedValuation[Dist],$C11,AssessedValuation[Tif_NonTIF],$A$4)</f>
        <v>174008520</v>
      </c>
      <c r="H11" s="8">
        <f>SUMIFS(AssessedValuation[100% Ag Land],AssessedValuation[Dist],$C11,AssessedValuation[Tif_NonTIF],$A$4)</f>
        <v>112632530</v>
      </c>
      <c r="I11" s="8">
        <f>SUMIFS(AssessedValuation[100% Ag Building],AssessedValuation[Dist],$C11,AssessedValuation[Tif_NonTIF],$A$4)</f>
        <v>7456100</v>
      </c>
      <c r="J11" s="8">
        <f>SUMIFS(AssessedValuation[100% Commercial],AssessedValuation[Dist],$C11,AssessedValuation[Tif_NonTIF],$A$4)</f>
        <v>11583313</v>
      </c>
      <c r="K11" s="8">
        <f>SUMIFS(AssessedValuation[100% Industrial],AssessedValuation[Dist],$C11,AssessedValuation[Tif_NonTIF],$A$4)</f>
        <v>150898</v>
      </c>
      <c r="L11" s="8">
        <f>SUMIFS(AssessedValuation[100% Multiresidential],AssessedValuation[Dist],$C11,AssessedValuation[Tif_NonTIF],$A$4)</f>
        <v>1579124</v>
      </c>
      <c r="M11" s="8">
        <f>SUMIFS(AssessedValuation[100% Reserved],AssessedValuation[Dist],$C11,AssessedValuation[Tif_NonTIF],$A$4)</f>
        <v>0</v>
      </c>
      <c r="N11" s="8">
        <f>SUMIFS(AssessedValuation[100% Railroads],AssessedValuation[Dist],$C11,AssessedValuation[Tif_NonTIF],$A$4)</f>
        <v>0</v>
      </c>
      <c r="O11" s="8">
        <f>SUMIFS(AssessedValuation[100% Utilities],AssessedValuation[Dist],$C11,AssessedValuation[Tif_NonTIF],$A$4)</f>
        <v>1019228</v>
      </c>
      <c r="P11" s="8">
        <f>SUMIFS(AssessedValuation[100% Other],AssessedValuation[Dist],$C11,AssessedValuation[Tif_NonTIF],$A$4)</f>
        <v>0</v>
      </c>
      <c r="Q11" s="8">
        <f>SUMIFS(AssessedValuation[100% Gross],AssessedValuation[Dist],$C11,AssessedValuation[Tif_NonTIF],$A$4)</f>
        <v>308429713</v>
      </c>
      <c r="R11" s="8">
        <f>SUMIFS(AssessedValuation[100% Military Exempt],AssessedValuation[Dist],$C11,AssessedValuation[Tif_NonTIF],$A$4)</f>
        <v>290764</v>
      </c>
      <c r="S11" s="8">
        <f>SUMIFS(AssessedValuation[100% Net],AssessedValuation[Dist],$C11,AssessedValuation[Tif_NonTIF],$A$4)</f>
        <v>308138949</v>
      </c>
      <c r="T11" s="8">
        <f>SUMIFS(AssessedValuation[100% Gas &amp; Elec Utilities],AssessedValuation[Dist],$C11,AssessedValuation[Tif_NonTIF],$A$4)</f>
        <v>5074156</v>
      </c>
      <c r="U11" s="8">
        <f t="shared" si="0"/>
        <v>313213105</v>
      </c>
    </row>
    <row r="12" spans="1:21" x14ac:dyDescent="0.25">
      <c r="A12">
        <v>2023</v>
      </c>
      <c r="B12" t="s">
        <v>1051</v>
      </c>
      <c r="C12" t="s">
        <v>1052</v>
      </c>
      <c r="D12" t="s">
        <v>1052</v>
      </c>
      <c r="E12" t="s">
        <v>227</v>
      </c>
      <c r="F12" t="s">
        <v>1053</v>
      </c>
      <c r="G12" s="8">
        <f>SUMIFS(AssessedValuation[100% Residential],AssessedValuation[Dist],$C12,AssessedValuation[Tif_NonTIF],$A$4)</f>
        <v>59743123</v>
      </c>
      <c r="H12" s="8">
        <f>SUMIFS(AssessedValuation[100% Ag Land],AssessedValuation[Dist],$C12,AssessedValuation[Tif_NonTIF],$A$4)</f>
        <v>99204341</v>
      </c>
      <c r="I12" s="8">
        <f>SUMIFS(AssessedValuation[100% Ag Building],AssessedValuation[Dist],$C12,AssessedValuation[Tif_NonTIF],$A$4)</f>
        <v>7225580</v>
      </c>
      <c r="J12" s="8">
        <f>SUMIFS(AssessedValuation[100% Commercial],AssessedValuation[Dist],$C12,AssessedValuation[Tif_NonTIF],$A$4)</f>
        <v>15404820</v>
      </c>
      <c r="K12" s="8">
        <f>SUMIFS(AssessedValuation[100% Industrial],AssessedValuation[Dist],$C12,AssessedValuation[Tif_NonTIF],$A$4)</f>
        <v>21510107</v>
      </c>
      <c r="L12" s="8">
        <f>SUMIFS(AssessedValuation[100% Multiresidential],AssessedValuation[Dist],$C12,AssessedValuation[Tif_NonTIF],$A$4)</f>
        <v>2161450</v>
      </c>
      <c r="M12" s="8">
        <f>SUMIFS(AssessedValuation[100% Reserved],AssessedValuation[Dist],$C12,AssessedValuation[Tif_NonTIF],$A$4)</f>
        <v>0</v>
      </c>
      <c r="N12" s="8">
        <f>SUMIFS(AssessedValuation[100% Railroads],AssessedValuation[Dist],$C12,AssessedValuation[Tif_NonTIF],$A$4)</f>
        <v>3620504</v>
      </c>
      <c r="O12" s="8">
        <f>SUMIFS(AssessedValuation[100% Utilities],AssessedValuation[Dist],$C12,AssessedValuation[Tif_NonTIF],$A$4)</f>
        <v>1685830</v>
      </c>
      <c r="P12" s="8">
        <f>SUMIFS(AssessedValuation[100% Other],AssessedValuation[Dist],$C12,AssessedValuation[Tif_NonTIF],$A$4)</f>
        <v>0</v>
      </c>
      <c r="Q12" s="8">
        <f>SUMIFS(AssessedValuation[100% Gross],AssessedValuation[Dist],$C12,AssessedValuation[Tif_NonTIF],$A$4)</f>
        <v>210555755</v>
      </c>
      <c r="R12" s="8">
        <f>SUMIFS(AssessedValuation[100% Military Exempt],AssessedValuation[Dist],$C12,AssessedValuation[Tif_NonTIF],$A$4)</f>
        <v>131492</v>
      </c>
      <c r="S12" s="8">
        <f>SUMIFS(AssessedValuation[100% Net],AssessedValuation[Dist],$C12,AssessedValuation[Tif_NonTIF],$A$4)</f>
        <v>210424263</v>
      </c>
      <c r="T12" s="8">
        <f>SUMIFS(AssessedValuation[100% Gas &amp; Elec Utilities],AssessedValuation[Dist],$C12,AssessedValuation[Tif_NonTIF],$A$4)</f>
        <v>12028841</v>
      </c>
      <c r="U12" s="8">
        <f t="shared" si="0"/>
        <v>222453104</v>
      </c>
    </row>
    <row r="13" spans="1:21" x14ac:dyDescent="0.25">
      <c r="A13">
        <v>2023</v>
      </c>
      <c r="B13" t="s">
        <v>1054</v>
      </c>
      <c r="C13" t="s">
        <v>1055</v>
      </c>
      <c r="D13" t="s">
        <v>1055</v>
      </c>
      <c r="E13" t="s">
        <v>92</v>
      </c>
      <c r="F13" t="s">
        <v>1056</v>
      </c>
      <c r="G13" s="8">
        <f>SUMIFS(AssessedValuation[100% Residential],AssessedValuation[Dist],$C13,AssessedValuation[Tif_NonTIF],$A$4)</f>
        <v>307452916</v>
      </c>
      <c r="H13" s="8">
        <f>SUMIFS(AssessedValuation[100% Ag Land],AssessedValuation[Dist],$C13,AssessedValuation[Tif_NonTIF],$A$4)</f>
        <v>102617820</v>
      </c>
      <c r="I13" s="8">
        <f>SUMIFS(AssessedValuation[100% Ag Building],AssessedValuation[Dist],$C13,AssessedValuation[Tif_NonTIF],$A$4)</f>
        <v>2867500</v>
      </c>
      <c r="J13" s="8">
        <f>SUMIFS(AssessedValuation[100% Commercial],AssessedValuation[Dist],$C13,AssessedValuation[Tif_NonTIF],$A$4)</f>
        <v>31147858</v>
      </c>
      <c r="K13" s="8">
        <f>SUMIFS(AssessedValuation[100% Industrial],AssessedValuation[Dist],$C13,AssessedValuation[Tif_NonTIF],$A$4)</f>
        <v>12047924</v>
      </c>
      <c r="L13" s="8">
        <f>SUMIFS(AssessedValuation[100% Multiresidential],AssessedValuation[Dist],$C13,AssessedValuation[Tif_NonTIF],$A$4)</f>
        <v>7875464</v>
      </c>
      <c r="M13" s="8">
        <f>SUMIFS(AssessedValuation[100% Reserved],AssessedValuation[Dist],$C13,AssessedValuation[Tif_NonTIF],$A$4)</f>
        <v>0</v>
      </c>
      <c r="N13" s="8">
        <f>SUMIFS(AssessedValuation[100% Railroads],AssessedValuation[Dist],$C13,AssessedValuation[Tif_NonTIF],$A$4)</f>
        <v>36867276</v>
      </c>
      <c r="O13" s="8">
        <f>SUMIFS(AssessedValuation[100% Utilities],AssessedValuation[Dist],$C13,AssessedValuation[Tif_NonTIF],$A$4)</f>
        <v>2302191</v>
      </c>
      <c r="P13" s="8">
        <f>SUMIFS(AssessedValuation[100% Other],AssessedValuation[Dist],$C13,AssessedValuation[Tif_NonTIF],$A$4)</f>
        <v>39012</v>
      </c>
      <c r="Q13" s="8">
        <f>SUMIFS(AssessedValuation[100% Gross],AssessedValuation[Dist],$C13,AssessedValuation[Tif_NonTIF],$A$4)</f>
        <v>503217961</v>
      </c>
      <c r="R13" s="8">
        <f>SUMIFS(AssessedValuation[100% Military Exempt],AssessedValuation[Dist],$C13,AssessedValuation[Tif_NonTIF],$A$4)</f>
        <v>526910</v>
      </c>
      <c r="S13" s="8">
        <f>SUMIFS(AssessedValuation[100% Net],AssessedValuation[Dist],$C13,AssessedValuation[Tif_NonTIF],$A$4)</f>
        <v>502691051</v>
      </c>
      <c r="T13" s="8">
        <f>SUMIFS(AssessedValuation[100% Gas &amp; Elec Utilities],AssessedValuation[Dist],$C13,AssessedValuation[Tif_NonTIF],$A$4)</f>
        <v>23648182</v>
      </c>
      <c r="U13" s="8">
        <f t="shared" si="0"/>
        <v>526339233</v>
      </c>
    </row>
    <row r="14" spans="1:21" x14ac:dyDescent="0.25">
      <c r="A14">
        <v>2023</v>
      </c>
      <c r="B14" t="s">
        <v>1057</v>
      </c>
      <c r="C14" t="s">
        <v>1058</v>
      </c>
      <c r="D14" t="s">
        <v>1058</v>
      </c>
      <c r="E14" t="s">
        <v>673</v>
      </c>
      <c r="F14" t="s">
        <v>1059</v>
      </c>
      <c r="G14" s="8">
        <f>SUMIFS(AssessedValuation[100% Residential],AssessedValuation[Dist],$C14,AssessedValuation[Tif_NonTIF],$A$4)</f>
        <v>313285339</v>
      </c>
      <c r="H14" s="8">
        <f>SUMIFS(AssessedValuation[100% Ag Land],AssessedValuation[Dist],$C14,AssessedValuation[Tif_NonTIF],$A$4)</f>
        <v>53745105</v>
      </c>
      <c r="I14" s="8">
        <f>SUMIFS(AssessedValuation[100% Ag Building],AssessedValuation[Dist],$C14,AssessedValuation[Tif_NonTIF],$A$4)</f>
        <v>3051929</v>
      </c>
      <c r="J14" s="8">
        <f>SUMIFS(AssessedValuation[100% Commercial],AssessedValuation[Dist],$C14,AssessedValuation[Tif_NonTIF],$A$4)</f>
        <v>11082520</v>
      </c>
      <c r="K14" s="8">
        <f>SUMIFS(AssessedValuation[100% Industrial],AssessedValuation[Dist],$C14,AssessedValuation[Tif_NonTIF],$A$4)</f>
        <v>362700</v>
      </c>
      <c r="L14" s="8">
        <f>SUMIFS(AssessedValuation[100% Multiresidential],AssessedValuation[Dist],$C14,AssessedValuation[Tif_NonTIF],$A$4)</f>
        <v>1352000</v>
      </c>
      <c r="M14" s="8">
        <f>SUMIFS(AssessedValuation[100% Reserved],AssessedValuation[Dist],$C14,AssessedValuation[Tif_NonTIF],$A$4)</f>
        <v>0</v>
      </c>
      <c r="N14" s="8">
        <f>SUMIFS(AssessedValuation[100% Railroads],AssessedValuation[Dist],$C14,AssessedValuation[Tif_NonTIF],$A$4)</f>
        <v>1488764</v>
      </c>
      <c r="O14" s="8">
        <f>SUMIFS(AssessedValuation[100% Utilities],AssessedValuation[Dist],$C14,AssessedValuation[Tif_NonTIF],$A$4)</f>
        <v>474944</v>
      </c>
      <c r="P14" s="8">
        <f>SUMIFS(AssessedValuation[100% Other],AssessedValuation[Dist],$C14,AssessedValuation[Tif_NonTIF],$A$4)</f>
        <v>0</v>
      </c>
      <c r="Q14" s="8">
        <f>SUMIFS(AssessedValuation[100% Gross],AssessedValuation[Dist],$C14,AssessedValuation[Tif_NonTIF],$A$4)</f>
        <v>384843301</v>
      </c>
      <c r="R14" s="8">
        <f>SUMIFS(AssessedValuation[100% Military Exempt],AssessedValuation[Dist],$C14,AssessedValuation[Tif_NonTIF],$A$4)</f>
        <v>316692</v>
      </c>
      <c r="S14" s="8">
        <f>SUMIFS(AssessedValuation[100% Net],AssessedValuation[Dist],$C14,AssessedValuation[Tif_NonTIF],$A$4)</f>
        <v>384526609</v>
      </c>
      <c r="T14" s="8">
        <f>SUMIFS(AssessedValuation[100% Gas &amp; Elec Utilities],AssessedValuation[Dist],$C14,AssessedValuation[Tif_NonTIF],$A$4)</f>
        <v>28330653</v>
      </c>
      <c r="U14" s="8">
        <f t="shared" si="0"/>
        <v>412857262</v>
      </c>
    </row>
    <row r="15" spans="1:21" x14ac:dyDescent="0.25">
      <c r="A15">
        <v>2023</v>
      </c>
      <c r="B15" t="s">
        <v>1043</v>
      </c>
      <c r="C15" t="s">
        <v>1060</v>
      </c>
      <c r="D15" t="s">
        <v>1060</v>
      </c>
      <c r="E15" t="s">
        <v>393</v>
      </c>
      <c r="F15" t="s">
        <v>1061</v>
      </c>
      <c r="G15" s="8">
        <f>SUMIFS(AssessedValuation[100% Residential],AssessedValuation[Dist],$C15,AssessedValuation[Tif_NonTIF],$A$4)</f>
        <v>58422830</v>
      </c>
      <c r="H15" s="8">
        <f>SUMIFS(AssessedValuation[100% Ag Land],AssessedValuation[Dist],$C15,AssessedValuation[Tif_NonTIF],$A$4)</f>
        <v>85485470</v>
      </c>
      <c r="I15" s="8">
        <f>SUMIFS(AssessedValuation[100% Ag Building],AssessedValuation[Dist],$C15,AssessedValuation[Tif_NonTIF],$A$4)</f>
        <v>11168730</v>
      </c>
      <c r="J15" s="8">
        <f>SUMIFS(AssessedValuation[100% Commercial],AssessedValuation[Dist],$C15,AssessedValuation[Tif_NonTIF],$A$4)</f>
        <v>16665720</v>
      </c>
      <c r="K15" s="8">
        <f>SUMIFS(AssessedValuation[100% Industrial],AssessedValuation[Dist],$C15,AssessedValuation[Tif_NonTIF],$A$4)</f>
        <v>16251420</v>
      </c>
      <c r="L15" s="8">
        <f>SUMIFS(AssessedValuation[100% Multiresidential],AssessedValuation[Dist],$C15,AssessedValuation[Tif_NonTIF],$A$4)</f>
        <v>83230</v>
      </c>
      <c r="M15" s="8">
        <f>SUMIFS(AssessedValuation[100% Reserved],AssessedValuation[Dist],$C15,AssessedValuation[Tif_NonTIF],$A$4)</f>
        <v>0</v>
      </c>
      <c r="N15" s="8">
        <f>SUMIFS(AssessedValuation[100% Railroads],AssessedValuation[Dist],$C15,AssessedValuation[Tif_NonTIF],$A$4)</f>
        <v>11066010</v>
      </c>
      <c r="O15" s="8">
        <f>SUMIFS(AssessedValuation[100% Utilities],AssessedValuation[Dist],$C15,AssessedValuation[Tif_NonTIF],$A$4)</f>
        <v>1916283</v>
      </c>
      <c r="P15" s="8">
        <f>SUMIFS(AssessedValuation[100% Other],AssessedValuation[Dist],$C15,AssessedValuation[Tif_NonTIF],$A$4)</f>
        <v>0</v>
      </c>
      <c r="Q15" s="8">
        <f>SUMIFS(AssessedValuation[100% Gross],AssessedValuation[Dist],$C15,AssessedValuation[Tif_NonTIF],$A$4)</f>
        <v>201059693</v>
      </c>
      <c r="R15" s="8">
        <f>SUMIFS(AssessedValuation[100% Military Exempt],AssessedValuation[Dist],$C15,AssessedValuation[Tif_NonTIF],$A$4)</f>
        <v>148160</v>
      </c>
      <c r="S15" s="8">
        <f>SUMIFS(AssessedValuation[100% Net],AssessedValuation[Dist],$C15,AssessedValuation[Tif_NonTIF],$A$4)</f>
        <v>200911533</v>
      </c>
      <c r="T15" s="8">
        <f>SUMIFS(AssessedValuation[100% Gas &amp; Elec Utilities],AssessedValuation[Dist],$C15,AssessedValuation[Tif_NonTIF],$A$4)</f>
        <v>11833990</v>
      </c>
      <c r="U15" s="8">
        <f t="shared" si="0"/>
        <v>212745523</v>
      </c>
    </row>
    <row r="16" spans="1:21" x14ac:dyDescent="0.25">
      <c r="A16">
        <v>2023</v>
      </c>
      <c r="B16" t="s">
        <v>1051</v>
      </c>
      <c r="C16" t="s">
        <v>1062</v>
      </c>
      <c r="D16" t="s">
        <v>1062</v>
      </c>
      <c r="E16" t="s">
        <v>556</v>
      </c>
      <c r="F16" t="s">
        <v>1063</v>
      </c>
      <c r="G16" s="8">
        <f>SUMIFS(AssessedValuation[100% Residential],AssessedValuation[Dist],$C16,AssessedValuation[Tif_NonTIF],$A$4)</f>
        <v>514058383</v>
      </c>
      <c r="H16" s="8">
        <f>SUMIFS(AssessedValuation[100% Ag Land],AssessedValuation[Dist],$C16,AssessedValuation[Tif_NonTIF],$A$4)</f>
        <v>248657810</v>
      </c>
      <c r="I16" s="8">
        <f>SUMIFS(AssessedValuation[100% Ag Building],AssessedValuation[Dist],$C16,AssessedValuation[Tif_NonTIF],$A$4)</f>
        <v>13829717</v>
      </c>
      <c r="J16" s="8">
        <f>SUMIFS(AssessedValuation[100% Commercial],AssessedValuation[Dist],$C16,AssessedValuation[Tif_NonTIF],$A$4)</f>
        <v>106520858</v>
      </c>
      <c r="K16" s="8">
        <f>SUMIFS(AssessedValuation[100% Industrial],AssessedValuation[Dist],$C16,AssessedValuation[Tif_NonTIF],$A$4)</f>
        <v>56469389</v>
      </c>
      <c r="L16" s="8">
        <f>SUMIFS(AssessedValuation[100% Multiresidential],AssessedValuation[Dist],$C16,AssessedValuation[Tif_NonTIF],$A$4)</f>
        <v>19516967</v>
      </c>
      <c r="M16" s="8">
        <f>SUMIFS(AssessedValuation[100% Reserved],AssessedValuation[Dist],$C16,AssessedValuation[Tif_NonTIF],$A$4)</f>
        <v>0</v>
      </c>
      <c r="N16" s="8">
        <f>SUMIFS(AssessedValuation[100% Railroads],AssessedValuation[Dist],$C16,AssessedValuation[Tif_NonTIF],$A$4)</f>
        <v>29636083</v>
      </c>
      <c r="O16" s="8">
        <f>SUMIFS(AssessedValuation[100% Utilities],AssessedValuation[Dist],$C16,AssessedValuation[Tif_NonTIF],$A$4)</f>
        <v>3264859</v>
      </c>
      <c r="P16" s="8">
        <f>SUMIFS(AssessedValuation[100% Other],AssessedValuation[Dist],$C16,AssessedValuation[Tif_NonTIF],$A$4)</f>
        <v>0</v>
      </c>
      <c r="Q16" s="8">
        <f>SUMIFS(AssessedValuation[100% Gross],AssessedValuation[Dist],$C16,AssessedValuation[Tif_NonTIF],$A$4)</f>
        <v>991954066</v>
      </c>
      <c r="R16" s="8">
        <f>SUMIFS(AssessedValuation[100% Military Exempt],AssessedValuation[Dist],$C16,AssessedValuation[Tif_NonTIF],$A$4)</f>
        <v>809324</v>
      </c>
      <c r="S16" s="8">
        <f>SUMIFS(AssessedValuation[100% Net],AssessedValuation[Dist],$C16,AssessedValuation[Tif_NonTIF],$A$4)</f>
        <v>991144742</v>
      </c>
      <c r="T16" s="8">
        <f>SUMIFS(AssessedValuation[100% Gas &amp; Elec Utilities],AssessedValuation[Dist],$C16,AssessedValuation[Tif_NonTIF],$A$4)</f>
        <v>93282898</v>
      </c>
      <c r="U16" s="8">
        <f t="shared" si="0"/>
        <v>1084427640</v>
      </c>
    </row>
    <row r="17" spans="1:21" x14ac:dyDescent="0.25">
      <c r="A17">
        <v>2023</v>
      </c>
      <c r="B17" t="s">
        <v>1051</v>
      </c>
      <c r="C17" t="s">
        <v>1064</v>
      </c>
      <c r="D17" t="s">
        <v>1064</v>
      </c>
      <c r="E17" t="s">
        <v>610</v>
      </c>
      <c r="F17" t="s">
        <v>1065</v>
      </c>
      <c r="G17" s="8">
        <f>SUMIFS(AssessedValuation[100% Residential],AssessedValuation[Dist],$C17,AssessedValuation[Tif_NonTIF],$A$4)</f>
        <v>35792597</v>
      </c>
      <c r="H17" s="8">
        <f>SUMIFS(AssessedValuation[100% Ag Land],AssessedValuation[Dist],$C17,AssessedValuation[Tif_NonTIF],$A$4)</f>
        <v>81246034</v>
      </c>
      <c r="I17" s="8">
        <f>SUMIFS(AssessedValuation[100% Ag Building],AssessedValuation[Dist],$C17,AssessedValuation[Tif_NonTIF],$A$4)</f>
        <v>3825619</v>
      </c>
      <c r="J17" s="8">
        <f>SUMIFS(AssessedValuation[100% Commercial],AssessedValuation[Dist],$C17,AssessedValuation[Tif_NonTIF],$A$4)</f>
        <v>3412574</v>
      </c>
      <c r="K17" s="8">
        <f>SUMIFS(AssessedValuation[100% Industrial],AssessedValuation[Dist],$C17,AssessedValuation[Tif_NonTIF],$A$4)</f>
        <v>103202</v>
      </c>
      <c r="L17" s="8">
        <f>SUMIFS(AssessedValuation[100% Multiresidential],AssessedValuation[Dist],$C17,AssessedValuation[Tif_NonTIF],$A$4)</f>
        <v>224961</v>
      </c>
      <c r="M17" s="8">
        <f>SUMIFS(AssessedValuation[100% Reserved],AssessedValuation[Dist],$C17,AssessedValuation[Tif_NonTIF],$A$4)</f>
        <v>0</v>
      </c>
      <c r="N17" s="8">
        <f>SUMIFS(AssessedValuation[100% Railroads],AssessedValuation[Dist],$C17,AssessedValuation[Tif_NonTIF],$A$4)</f>
        <v>0</v>
      </c>
      <c r="O17" s="8">
        <f>SUMIFS(AssessedValuation[100% Utilities],AssessedValuation[Dist],$C17,AssessedValuation[Tif_NonTIF],$A$4)</f>
        <v>229446</v>
      </c>
      <c r="P17" s="8">
        <f>SUMIFS(AssessedValuation[100% Other],AssessedValuation[Dist],$C17,AssessedValuation[Tif_NonTIF],$A$4)</f>
        <v>0</v>
      </c>
      <c r="Q17" s="8">
        <f>SUMIFS(AssessedValuation[100% Gross],AssessedValuation[Dist],$C17,AssessedValuation[Tif_NonTIF],$A$4)</f>
        <v>124834433</v>
      </c>
      <c r="R17" s="8">
        <f>SUMIFS(AssessedValuation[100% Military Exempt],AssessedValuation[Dist],$C17,AssessedValuation[Tif_NonTIF],$A$4)</f>
        <v>111120</v>
      </c>
      <c r="S17" s="8">
        <f>SUMIFS(AssessedValuation[100% Net],AssessedValuation[Dist],$C17,AssessedValuation[Tif_NonTIF],$A$4)</f>
        <v>124723313</v>
      </c>
      <c r="T17" s="8">
        <f>SUMIFS(AssessedValuation[100% Gas &amp; Elec Utilities],AssessedValuation[Dist],$C17,AssessedValuation[Tif_NonTIF],$A$4)</f>
        <v>7671170</v>
      </c>
      <c r="U17" s="8">
        <f t="shared" si="0"/>
        <v>132394483</v>
      </c>
    </row>
    <row r="18" spans="1:21" x14ac:dyDescent="0.25">
      <c r="A18">
        <v>2023</v>
      </c>
      <c r="B18" t="s">
        <v>1066</v>
      </c>
      <c r="C18" t="s">
        <v>1067</v>
      </c>
      <c r="D18" t="s">
        <v>1067</v>
      </c>
      <c r="E18" t="s">
        <v>86</v>
      </c>
      <c r="F18" t="s">
        <v>1068</v>
      </c>
      <c r="G18" s="8">
        <f>SUMIFS(AssessedValuation[100% Residential],AssessedValuation[Dist],$C18,AssessedValuation[Tif_NonTIF],$A$4)</f>
        <v>562910796</v>
      </c>
      <c r="H18" s="8">
        <f>SUMIFS(AssessedValuation[100% Ag Land],AssessedValuation[Dist],$C18,AssessedValuation[Tif_NonTIF],$A$4)</f>
        <v>206392647</v>
      </c>
      <c r="I18" s="8">
        <f>SUMIFS(AssessedValuation[100% Ag Building],AssessedValuation[Dist],$C18,AssessedValuation[Tif_NonTIF],$A$4)</f>
        <v>17014260</v>
      </c>
      <c r="J18" s="8">
        <f>SUMIFS(AssessedValuation[100% Commercial],AssessedValuation[Dist],$C18,AssessedValuation[Tif_NonTIF],$A$4)</f>
        <v>55875391</v>
      </c>
      <c r="K18" s="8">
        <f>SUMIFS(AssessedValuation[100% Industrial],AssessedValuation[Dist],$C18,AssessedValuation[Tif_NonTIF],$A$4)</f>
        <v>11471889</v>
      </c>
      <c r="L18" s="8">
        <f>SUMIFS(AssessedValuation[100% Multiresidential],AssessedValuation[Dist],$C18,AssessedValuation[Tif_NonTIF],$A$4)</f>
        <v>10200011</v>
      </c>
      <c r="M18" s="8">
        <f>SUMIFS(AssessedValuation[100% Reserved],AssessedValuation[Dist],$C18,AssessedValuation[Tif_NonTIF],$A$4)</f>
        <v>0</v>
      </c>
      <c r="N18" s="8">
        <f>SUMIFS(AssessedValuation[100% Railroads],AssessedValuation[Dist],$C18,AssessedValuation[Tif_NonTIF],$A$4)</f>
        <v>2819844</v>
      </c>
      <c r="O18" s="8">
        <f>SUMIFS(AssessedValuation[100% Utilities],AssessedValuation[Dist],$C18,AssessedValuation[Tif_NonTIF],$A$4)</f>
        <v>4807289</v>
      </c>
      <c r="P18" s="8">
        <f>SUMIFS(AssessedValuation[100% Other],AssessedValuation[Dist],$C18,AssessedValuation[Tif_NonTIF],$A$4)</f>
        <v>0</v>
      </c>
      <c r="Q18" s="8">
        <f>SUMIFS(AssessedValuation[100% Gross],AssessedValuation[Dist],$C18,AssessedValuation[Tif_NonTIF],$A$4)</f>
        <v>871492127</v>
      </c>
      <c r="R18" s="8">
        <f>SUMIFS(AssessedValuation[100% Military Exempt],AssessedValuation[Dist],$C18,AssessedValuation[Tif_NonTIF],$A$4)</f>
        <v>777504</v>
      </c>
      <c r="S18" s="8">
        <f>SUMIFS(AssessedValuation[100% Net],AssessedValuation[Dist],$C18,AssessedValuation[Tif_NonTIF],$A$4)</f>
        <v>870714623</v>
      </c>
      <c r="T18" s="8">
        <f>SUMIFS(AssessedValuation[100% Gas &amp; Elec Utilities],AssessedValuation[Dist],$C18,AssessedValuation[Tif_NonTIF],$A$4)</f>
        <v>32924161</v>
      </c>
      <c r="U18" s="8">
        <f t="shared" si="0"/>
        <v>903638784</v>
      </c>
    </row>
    <row r="19" spans="1:21" x14ac:dyDescent="0.25">
      <c r="A19">
        <v>2023</v>
      </c>
      <c r="B19" t="s">
        <v>1051</v>
      </c>
      <c r="C19" t="s">
        <v>1069</v>
      </c>
      <c r="D19" t="s">
        <v>1069</v>
      </c>
      <c r="E19" t="s">
        <v>1070</v>
      </c>
      <c r="F19" t="s">
        <v>1071</v>
      </c>
      <c r="G19" s="8">
        <f>SUMIFS(AssessedValuation[100% Residential],AssessedValuation[Dist],$C19,AssessedValuation[Tif_NonTIF],$A$4)</f>
        <v>240635534</v>
      </c>
      <c r="H19" s="8">
        <f>SUMIFS(AssessedValuation[100% Ag Land],AssessedValuation[Dist],$C19,AssessedValuation[Tif_NonTIF],$A$4)</f>
        <v>239159910</v>
      </c>
      <c r="I19" s="8">
        <f>SUMIFS(AssessedValuation[100% Ag Building],AssessedValuation[Dist],$C19,AssessedValuation[Tif_NonTIF],$A$4)</f>
        <v>13433470</v>
      </c>
      <c r="J19" s="8">
        <f>SUMIFS(AssessedValuation[100% Commercial],AssessedValuation[Dist],$C19,AssessedValuation[Tif_NonTIF],$A$4)</f>
        <v>30094665</v>
      </c>
      <c r="K19" s="8">
        <f>SUMIFS(AssessedValuation[100% Industrial],AssessedValuation[Dist],$C19,AssessedValuation[Tif_NonTIF],$A$4)</f>
        <v>61887742</v>
      </c>
      <c r="L19" s="8">
        <f>SUMIFS(AssessedValuation[100% Multiresidential],AssessedValuation[Dist],$C19,AssessedValuation[Tif_NonTIF],$A$4)</f>
        <v>6395326</v>
      </c>
      <c r="M19" s="8">
        <f>SUMIFS(AssessedValuation[100% Reserved],AssessedValuation[Dist],$C19,AssessedValuation[Tif_NonTIF],$A$4)</f>
        <v>0</v>
      </c>
      <c r="N19" s="8">
        <f>SUMIFS(AssessedValuation[100% Railroads],AssessedValuation[Dist],$C19,AssessedValuation[Tif_NonTIF],$A$4)</f>
        <v>3077844</v>
      </c>
      <c r="O19" s="8">
        <f>SUMIFS(AssessedValuation[100% Utilities],AssessedValuation[Dist],$C19,AssessedValuation[Tif_NonTIF],$A$4)</f>
        <v>40425799</v>
      </c>
      <c r="P19" s="8">
        <f>SUMIFS(AssessedValuation[100% Other],AssessedValuation[Dist],$C19,AssessedValuation[Tif_NonTIF],$A$4)</f>
        <v>0</v>
      </c>
      <c r="Q19" s="8">
        <f>SUMIFS(AssessedValuation[100% Gross],AssessedValuation[Dist],$C19,AssessedValuation[Tif_NonTIF],$A$4)</f>
        <v>635110290</v>
      </c>
      <c r="R19" s="8">
        <f>SUMIFS(AssessedValuation[100% Military Exempt],AssessedValuation[Dist],$C19,AssessedValuation[Tif_NonTIF],$A$4)</f>
        <v>375956</v>
      </c>
      <c r="S19" s="8">
        <f>SUMIFS(AssessedValuation[100% Net],AssessedValuation[Dist],$C19,AssessedValuation[Tif_NonTIF],$A$4)</f>
        <v>634734334</v>
      </c>
      <c r="T19" s="8">
        <f>SUMIFS(AssessedValuation[100% Gas &amp; Elec Utilities],AssessedValuation[Dist],$C19,AssessedValuation[Tif_NonTIF],$A$4)</f>
        <v>13823689</v>
      </c>
      <c r="U19" s="8">
        <f t="shared" si="0"/>
        <v>648558023</v>
      </c>
    </row>
    <row r="20" spans="1:21" x14ac:dyDescent="0.25">
      <c r="A20">
        <v>2023</v>
      </c>
      <c r="B20" t="s">
        <v>1038</v>
      </c>
      <c r="C20" t="s">
        <v>1072</v>
      </c>
      <c r="D20" t="s">
        <v>1072</v>
      </c>
      <c r="E20" t="s">
        <v>838</v>
      </c>
      <c r="F20" t="s">
        <v>1073</v>
      </c>
      <c r="G20" s="8">
        <f>SUMIFS(AssessedValuation[100% Residential],AssessedValuation[Dist],$C20,AssessedValuation[Tif_NonTIF],$A$4)</f>
        <v>3388878600</v>
      </c>
      <c r="H20" s="8">
        <f>SUMIFS(AssessedValuation[100% Ag Land],AssessedValuation[Dist],$C20,AssessedValuation[Tif_NonTIF],$A$4)</f>
        <v>10516212</v>
      </c>
      <c r="I20" s="8">
        <f>SUMIFS(AssessedValuation[100% Ag Building],AssessedValuation[Dist],$C20,AssessedValuation[Tif_NonTIF],$A$4)</f>
        <v>284200</v>
      </c>
      <c r="J20" s="8">
        <f>SUMIFS(AssessedValuation[100% Commercial],AssessedValuation[Dist],$C20,AssessedValuation[Tif_NonTIF],$A$4)</f>
        <v>1005761326</v>
      </c>
      <c r="K20" s="8">
        <f>SUMIFS(AssessedValuation[100% Industrial],AssessedValuation[Dist],$C20,AssessedValuation[Tif_NonTIF],$A$4)</f>
        <v>158997600</v>
      </c>
      <c r="L20" s="8">
        <f>SUMIFS(AssessedValuation[100% Multiresidential],AssessedValuation[Dist],$C20,AssessedValuation[Tif_NonTIF],$A$4)</f>
        <v>305564000</v>
      </c>
      <c r="M20" s="8">
        <f>SUMIFS(AssessedValuation[100% Reserved],AssessedValuation[Dist],$C20,AssessedValuation[Tif_NonTIF],$A$4)</f>
        <v>0</v>
      </c>
      <c r="N20" s="8">
        <f>SUMIFS(AssessedValuation[100% Railroads],AssessedValuation[Dist],$C20,AssessedValuation[Tif_NonTIF],$A$4)</f>
        <v>12160560</v>
      </c>
      <c r="O20" s="8">
        <f>SUMIFS(AssessedValuation[100% Utilities],AssessedValuation[Dist],$C20,AssessedValuation[Tif_NonTIF],$A$4)</f>
        <v>3518100</v>
      </c>
      <c r="P20" s="8">
        <f>SUMIFS(AssessedValuation[100% Other],AssessedValuation[Dist],$C20,AssessedValuation[Tif_NonTIF],$A$4)</f>
        <v>0</v>
      </c>
      <c r="Q20" s="8">
        <f>SUMIFS(AssessedValuation[100% Gross],AssessedValuation[Dist],$C20,AssessedValuation[Tif_NonTIF],$A$4)</f>
        <v>4885680598</v>
      </c>
      <c r="R20" s="8">
        <f>SUMIFS(AssessedValuation[100% Military Exempt],AssessedValuation[Dist],$C20,AssessedValuation[Tif_NonTIF],$A$4)</f>
        <v>1714952</v>
      </c>
      <c r="S20" s="8">
        <f>SUMIFS(AssessedValuation[100% Net],AssessedValuation[Dist],$C20,AssessedValuation[Tif_NonTIF],$A$4)</f>
        <v>4883965646</v>
      </c>
      <c r="T20" s="8">
        <f>SUMIFS(AssessedValuation[100% Gas &amp; Elec Utilities],AssessedValuation[Dist],$C20,AssessedValuation[Tif_NonTIF],$A$4)</f>
        <v>46587535</v>
      </c>
      <c r="U20" s="8">
        <f t="shared" si="0"/>
        <v>4930553181</v>
      </c>
    </row>
    <row r="21" spans="1:21" x14ac:dyDescent="0.25">
      <c r="A21">
        <v>2023</v>
      </c>
      <c r="B21" t="s">
        <v>1057</v>
      </c>
      <c r="C21" t="s">
        <v>1074</v>
      </c>
      <c r="D21" t="s">
        <v>1074</v>
      </c>
      <c r="E21" t="s">
        <v>624</v>
      </c>
      <c r="F21" t="s">
        <v>1075</v>
      </c>
      <c r="G21" s="8">
        <f>SUMIFS(AssessedValuation[100% Residential],AssessedValuation[Dist],$C21,AssessedValuation[Tif_NonTIF],$A$4)</f>
        <v>557173710</v>
      </c>
      <c r="H21" s="8">
        <f>SUMIFS(AssessedValuation[100% Ag Land],AssessedValuation[Dist],$C21,AssessedValuation[Tif_NonTIF],$A$4)</f>
        <v>92864790</v>
      </c>
      <c r="I21" s="8">
        <f>SUMIFS(AssessedValuation[100% Ag Building],AssessedValuation[Dist],$C21,AssessedValuation[Tif_NonTIF],$A$4)</f>
        <v>4061730</v>
      </c>
      <c r="J21" s="8">
        <f>SUMIFS(AssessedValuation[100% Commercial],AssessedValuation[Dist],$C21,AssessedValuation[Tif_NonTIF],$A$4)</f>
        <v>52007775</v>
      </c>
      <c r="K21" s="8">
        <f>SUMIFS(AssessedValuation[100% Industrial],AssessedValuation[Dist],$C21,AssessedValuation[Tif_NonTIF],$A$4)</f>
        <v>3784790</v>
      </c>
      <c r="L21" s="8">
        <f>SUMIFS(AssessedValuation[100% Multiresidential],AssessedValuation[Dist],$C21,AssessedValuation[Tif_NonTIF],$A$4)</f>
        <v>9885186</v>
      </c>
      <c r="M21" s="8">
        <f>SUMIFS(AssessedValuation[100% Reserved],AssessedValuation[Dist],$C21,AssessedValuation[Tif_NonTIF],$A$4)</f>
        <v>0</v>
      </c>
      <c r="N21" s="8">
        <f>SUMIFS(AssessedValuation[100% Railroads],AssessedValuation[Dist],$C21,AssessedValuation[Tif_NonTIF],$A$4)</f>
        <v>0</v>
      </c>
      <c r="O21" s="8">
        <f>SUMIFS(AssessedValuation[100% Utilities],AssessedValuation[Dist],$C21,AssessedValuation[Tif_NonTIF],$A$4)</f>
        <v>6400584</v>
      </c>
      <c r="P21" s="8">
        <f>SUMIFS(AssessedValuation[100% Other],AssessedValuation[Dist],$C21,AssessedValuation[Tif_NonTIF],$A$4)</f>
        <v>0</v>
      </c>
      <c r="Q21" s="8">
        <f>SUMIFS(AssessedValuation[100% Gross],AssessedValuation[Dist],$C21,AssessedValuation[Tif_NonTIF],$A$4)</f>
        <v>726178565</v>
      </c>
      <c r="R21" s="8">
        <f>SUMIFS(AssessedValuation[100% Military Exempt],AssessedValuation[Dist],$C21,AssessedValuation[Tif_NonTIF],$A$4)</f>
        <v>828667</v>
      </c>
      <c r="S21" s="8">
        <f>SUMIFS(AssessedValuation[100% Net],AssessedValuation[Dist],$C21,AssessedValuation[Tif_NonTIF],$A$4)</f>
        <v>725349898</v>
      </c>
      <c r="T21" s="8">
        <f>SUMIFS(AssessedValuation[100% Gas &amp; Elec Utilities],AssessedValuation[Dist],$C21,AssessedValuation[Tif_NonTIF],$A$4)</f>
        <v>62903895</v>
      </c>
      <c r="U21" s="8">
        <f t="shared" si="0"/>
        <v>788253793</v>
      </c>
    </row>
    <row r="22" spans="1:21" x14ac:dyDescent="0.25">
      <c r="A22">
        <v>2023</v>
      </c>
      <c r="B22" t="s">
        <v>1076</v>
      </c>
      <c r="C22" t="s">
        <v>1077</v>
      </c>
      <c r="D22" t="s">
        <v>1077</v>
      </c>
      <c r="E22" t="s">
        <v>480</v>
      </c>
      <c r="F22" t="s">
        <v>1078</v>
      </c>
      <c r="G22" s="8">
        <f>SUMIFS(AssessedValuation[100% Residential],AssessedValuation[Dist],$C22,AssessedValuation[Tif_NonTIF],$A$4)</f>
        <v>98658200</v>
      </c>
      <c r="H22" s="8">
        <f>SUMIFS(AssessedValuation[100% Ag Land],AssessedValuation[Dist],$C22,AssessedValuation[Tif_NonTIF],$A$4)</f>
        <v>68490300</v>
      </c>
      <c r="I22" s="8">
        <f>SUMIFS(AssessedValuation[100% Ag Building],AssessedValuation[Dist],$C22,AssessedValuation[Tif_NonTIF],$A$4)</f>
        <v>3620100</v>
      </c>
      <c r="J22" s="8">
        <f>SUMIFS(AssessedValuation[100% Commercial],AssessedValuation[Dist],$C22,AssessedValuation[Tif_NonTIF],$A$4)</f>
        <v>2470891</v>
      </c>
      <c r="K22" s="8">
        <f>SUMIFS(AssessedValuation[100% Industrial],AssessedValuation[Dist],$C22,AssessedValuation[Tif_NonTIF],$A$4)</f>
        <v>1999900</v>
      </c>
      <c r="L22" s="8">
        <f>SUMIFS(AssessedValuation[100% Multiresidential],AssessedValuation[Dist],$C22,AssessedValuation[Tif_NonTIF],$A$4)</f>
        <v>881109</v>
      </c>
      <c r="M22" s="8">
        <f>SUMIFS(AssessedValuation[100% Reserved],AssessedValuation[Dist],$C22,AssessedValuation[Tif_NonTIF],$A$4)</f>
        <v>0</v>
      </c>
      <c r="N22" s="8">
        <f>SUMIFS(AssessedValuation[100% Railroads],AssessedValuation[Dist],$C22,AssessedValuation[Tif_NonTIF],$A$4)</f>
        <v>0</v>
      </c>
      <c r="O22" s="8">
        <f>SUMIFS(AssessedValuation[100% Utilities],AssessedValuation[Dist],$C22,AssessedValuation[Tif_NonTIF],$A$4)</f>
        <v>1452150</v>
      </c>
      <c r="P22" s="8">
        <f>SUMIFS(AssessedValuation[100% Other],AssessedValuation[Dist],$C22,AssessedValuation[Tif_NonTIF],$A$4)</f>
        <v>0</v>
      </c>
      <c r="Q22" s="8">
        <f>SUMIFS(AssessedValuation[100% Gross],AssessedValuation[Dist],$C22,AssessedValuation[Tif_NonTIF],$A$4)</f>
        <v>177572650</v>
      </c>
      <c r="R22" s="8">
        <f>SUMIFS(AssessedValuation[100% Military Exempt],AssessedValuation[Dist],$C22,AssessedValuation[Tif_NonTIF],$A$4)</f>
        <v>114824</v>
      </c>
      <c r="S22" s="8">
        <f>SUMIFS(AssessedValuation[100% Net],AssessedValuation[Dist],$C22,AssessedValuation[Tif_NonTIF],$A$4)</f>
        <v>177457826</v>
      </c>
      <c r="T22" s="8">
        <f>SUMIFS(AssessedValuation[100% Gas &amp; Elec Utilities],AssessedValuation[Dist],$C22,AssessedValuation[Tif_NonTIF],$A$4)</f>
        <v>16546852</v>
      </c>
      <c r="U22" s="8">
        <f t="shared" si="0"/>
        <v>194004678</v>
      </c>
    </row>
    <row r="23" spans="1:21" x14ac:dyDescent="0.25">
      <c r="A23">
        <v>2023</v>
      </c>
      <c r="B23" t="s">
        <v>1038</v>
      </c>
      <c r="C23" t="s">
        <v>1079</v>
      </c>
      <c r="D23" t="s">
        <v>1079</v>
      </c>
      <c r="E23" t="s">
        <v>785</v>
      </c>
      <c r="F23" t="s">
        <v>1080</v>
      </c>
      <c r="G23" s="8">
        <f>SUMIFS(AssessedValuation[100% Residential],AssessedValuation[Dist],$C23,AssessedValuation[Tif_NonTIF],$A$4)</f>
        <v>6702909830</v>
      </c>
      <c r="H23" s="8">
        <f>SUMIFS(AssessedValuation[100% Ag Land],AssessedValuation[Dist],$C23,AssessedValuation[Tif_NonTIF],$A$4)</f>
        <v>14356305</v>
      </c>
      <c r="I23" s="8">
        <f>SUMIFS(AssessedValuation[100% Ag Building],AssessedValuation[Dist],$C23,AssessedValuation[Tif_NonTIF],$A$4)</f>
        <v>751530</v>
      </c>
      <c r="J23" s="8">
        <f>SUMIFS(AssessedValuation[100% Commercial],AssessedValuation[Dist],$C23,AssessedValuation[Tif_NonTIF],$A$4)</f>
        <v>983315452</v>
      </c>
      <c r="K23" s="8">
        <f>SUMIFS(AssessedValuation[100% Industrial],AssessedValuation[Dist],$C23,AssessedValuation[Tif_NonTIF],$A$4)</f>
        <v>166871389</v>
      </c>
      <c r="L23" s="8">
        <f>SUMIFS(AssessedValuation[100% Multiresidential],AssessedValuation[Dist],$C23,AssessedValuation[Tif_NonTIF],$A$4)</f>
        <v>154672588</v>
      </c>
      <c r="M23" s="8">
        <f>SUMIFS(AssessedValuation[100% Reserved],AssessedValuation[Dist],$C23,AssessedValuation[Tif_NonTIF],$A$4)</f>
        <v>0</v>
      </c>
      <c r="N23" s="8">
        <f>SUMIFS(AssessedValuation[100% Railroads],AssessedValuation[Dist],$C23,AssessedValuation[Tif_NonTIF],$A$4)</f>
        <v>2441735</v>
      </c>
      <c r="O23" s="8">
        <f>SUMIFS(AssessedValuation[100% Utilities],AssessedValuation[Dist],$C23,AssessedValuation[Tif_NonTIF],$A$4)</f>
        <v>4509067</v>
      </c>
      <c r="P23" s="8">
        <f>SUMIFS(AssessedValuation[100% Other],AssessedValuation[Dist],$C23,AssessedValuation[Tif_NonTIF],$A$4)</f>
        <v>0</v>
      </c>
      <c r="Q23" s="8">
        <f>SUMIFS(AssessedValuation[100% Gross],AssessedValuation[Dist],$C23,AssessedValuation[Tif_NonTIF],$A$4)</f>
        <v>8029827896</v>
      </c>
      <c r="R23" s="8">
        <f>SUMIFS(AssessedValuation[100% Military Exempt],AssessedValuation[Dist],$C23,AssessedValuation[Tif_NonTIF],$A$4)</f>
        <v>3931796</v>
      </c>
      <c r="S23" s="8">
        <f>SUMIFS(AssessedValuation[100% Net],AssessedValuation[Dist],$C23,AssessedValuation[Tif_NonTIF],$A$4)</f>
        <v>8025896100</v>
      </c>
      <c r="T23" s="8">
        <f>SUMIFS(AssessedValuation[100% Gas &amp; Elec Utilities],AssessedValuation[Dist],$C23,AssessedValuation[Tif_NonTIF],$A$4)</f>
        <v>87291610</v>
      </c>
      <c r="U23" s="8">
        <f t="shared" si="0"/>
        <v>8113187710</v>
      </c>
    </row>
    <row r="24" spans="1:21" x14ac:dyDescent="0.25">
      <c r="A24">
        <v>2023</v>
      </c>
      <c r="B24" t="s">
        <v>1043</v>
      </c>
      <c r="C24" t="s">
        <v>1081</v>
      </c>
      <c r="D24" t="s">
        <v>1081</v>
      </c>
      <c r="E24" t="s">
        <v>1082</v>
      </c>
      <c r="F24" t="s">
        <v>1083</v>
      </c>
      <c r="G24" s="8">
        <f>SUMIFS(AssessedValuation[100% Residential],AssessedValuation[Dist],$C24,AssessedValuation[Tif_NonTIF],$A$4)</f>
        <v>279404856</v>
      </c>
      <c r="H24" s="8">
        <f>SUMIFS(AssessedValuation[100% Ag Land],AssessedValuation[Dist],$C24,AssessedValuation[Tif_NonTIF],$A$4)</f>
        <v>136743842</v>
      </c>
      <c r="I24" s="8">
        <f>SUMIFS(AssessedValuation[100% Ag Building],AssessedValuation[Dist],$C24,AssessedValuation[Tif_NonTIF],$A$4)</f>
        <v>7505950</v>
      </c>
      <c r="J24" s="8">
        <f>SUMIFS(AssessedValuation[100% Commercial],AssessedValuation[Dist],$C24,AssessedValuation[Tif_NonTIF],$A$4)</f>
        <v>22925032</v>
      </c>
      <c r="K24" s="8">
        <f>SUMIFS(AssessedValuation[100% Industrial],AssessedValuation[Dist],$C24,AssessedValuation[Tif_NonTIF],$A$4)</f>
        <v>6085993</v>
      </c>
      <c r="L24" s="8">
        <f>SUMIFS(AssessedValuation[100% Multiresidential],AssessedValuation[Dist],$C24,AssessedValuation[Tif_NonTIF],$A$4)</f>
        <v>4891735</v>
      </c>
      <c r="M24" s="8">
        <f>SUMIFS(AssessedValuation[100% Reserved],AssessedValuation[Dist],$C24,AssessedValuation[Tif_NonTIF],$A$4)</f>
        <v>0</v>
      </c>
      <c r="N24" s="8">
        <f>SUMIFS(AssessedValuation[100% Railroads],AssessedValuation[Dist],$C24,AssessedValuation[Tif_NonTIF],$A$4)</f>
        <v>3761810</v>
      </c>
      <c r="O24" s="8">
        <f>SUMIFS(AssessedValuation[100% Utilities],AssessedValuation[Dist],$C24,AssessedValuation[Tif_NonTIF],$A$4)</f>
        <v>2047027</v>
      </c>
      <c r="P24" s="8">
        <f>SUMIFS(AssessedValuation[100% Other],AssessedValuation[Dist],$C24,AssessedValuation[Tif_NonTIF],$A$4)</f>
        <v>0</v>
      </c>
      <c r="Q24" s="8">
        <f>SUMIFS(AssessedValuation[100% Gross],AssessedValuation[Dist],$C24,AssessedValuation[Tif_NonTIF],$A$4)</f>
        <v>463366245</v>
      </c>
      <c r="R24" s="8">
        <f>SUMIFS(AssessedValuation[100% Military Exempt],AssessedValuation[Dist],$C24,AssessedValuation[Tif_NonTIF],$A$4)</f>
        <v>446332</v>
      </c>
      <c r="S24" s="8">
        <f>SUMIFS(AssessedValuation[100% Net],AssessedValuation[Dist],$C24,AssessedValuation[Tif_NonTIF],$A$4)</f>
        <v>462919913</v>
      </c>
      <c r="T24" s="8">
        <f>SUMIFS(AssessedValuation[100% Gas &amp; Elec Utilities],AssessedValuation[Dist],$C24,AssessedValuation[Tif_NonTIF],$A$4)</f>
        <v>54364892</v>
      </c>
      <c r="U24" s="8">
        <f t="shared" si="0"/>
        <v>517284805</v>
      </c>
    </row>
    <row r="25" spans="1:21" x14ac:dyDescent="0.25">
      <c r="A25">
        <v>2023</v>
      </c>
      <c r="B25" t="s">
        <v>1048</v>
      </c>
      <c r="C25" t="s">
        <v>1084</v>
      </c>
      <c r="D25" t="s">
        <v>1084</v>
      </c>
      <c r="E25" t="s">
        <v>155</v>
      </c>
      <c r="F25" t="s">
        <v>1085</v>
      </c>
      <c r="G25" s="8">
        <f>SUMIFS(AssessedValuation[100% Residential],AssessedValuation[Dist],$C25,AssessedValuation[Tif_NonTIF],$A$4)</f>
        <v>96669294</v>
      </c>
      <c r="H25" s="8">
        <f>SUMIFS(AssessedValuation[100% Ag Land],AssessedValuation[Dist],$C25,AssessedValuation[Tif_NonTIF],$A$4)</f>
        <v>161771220</v>
      </c>
      <c r="I25" s="8">
        <f>SUMIFS(AssessedValuation[100% Ag Building],AssessedValuation[Dist],$C25,AssessedValuation[Tif_NonTIF],$A$4)</f>
        <v>12605610</v>
      </c>
      <c r="J25" s="8">
        <f>SUMIFS(AssessedValuation[100% Commercial],AssessedValuation[Dist],$C25,AssessedValuation[Tif_NonTIF],$A$4)</f>
        <v>8589418</v>
      </c>
      <c r="K25" s="8">
        <f>SUMIFS(AssessedValuation[100% Industrial],AssessedValuation[Dist],$C25,AssessedValuation[Tif_NonTIF],$A$4)</f>
        <v>62297090</v>
      </c>
      <c r="L25" s="8">
        <f>SUMIFS(AssessedValuation[100% Multiresidential],AssessedValuation[Dist],$C25,AssessedValuation[Tif_NonTIF],$A$4)</f>
        <v>637853</v>
      </c>
      <c r="M25" s="8">
        <f>SUMIFS(AssessedValuation[100% Reserved],AssessedValuation[Dist],$C25,AssessedValuation[Tif_NonTIF],$A$4)</f>
        <v>0</v>
      </c>
      <c r="N25" s="8">
        <f>SUMIFS(AssessedValuation[100% Railroads],AssessedValuation[Dist],$C25,AssessedValuation[Tif_NonTIF],$A$4)</f>
        <v>18267458</v>
      </c>
      <c r="O25" s="8">
        <f>SUMIFS(AssessedValuation[100% Utilities],AssessedValuation[Dist],$C25,AssessedValuation[Tif_NonTIF],$A$4)</f>
        <v>1190160</v>
      </c>
      <c r="P25" s="8">
        <f>SUMIFS(AssessedValuation[100% Other],AssessedValuation[Dist],$C25,AssessedValuation[Tif_NonTIF],$A$4)</f>
        <v>0</v>
      </c>
      <c r="Q25" s="8">
        <f>SUMIFS(AssessedValuation[100% Gross],AssessedValuation[Dist],$C25,AssessedValuation[Tif_NonTIF],$A$4)</f>
        <v>362028103</v>
      </c>
      <c r="R25" s="8">
        <f>SUMIFS(AssessedValuation[100% Military Exempt],AssessedValuation[Dist],$C25,AssessedValuation[Tif_NonTIF],$A$4)</f>
        <v>175940</v>
      </c>
      <c r="S25" s="8">
        <f>SUMIFS(AssessedValuation[100% Net],AssessedValuation[Dist],$C25,AssessedValuation[Tif_NonTIF],$A$4)</f>
        <v>361852163</v>
      </c>
      <c r="T25" s="8">
        <f>SUMIFS(AssessedValuation[100% Gas &amp; Elec Utilities],AssessedValuation[Dist],$C25,AssessedValuation[Tif_NonTIF],$A$4)</f>
        <v>7665726</v>
      </c>
      <c r="U25" s="8">
        <f t="shared" si="0"/>
        <v>369517889</v>
      </c>
    </row>
    <row r="26" spans="1:21" x14ac:dyDescent="0.25">
      <c r="A26">
        <v>2023</v>
      </c>
      <c r="B26" t="s">
        <v>1045</v>
      </c>
      <c r="C26" t="s">
        <v>1086</v>
      </c>
      <c r="D26" t="s">
        <v>1086</v>
      </c>
      <c r="E26" t="s">
        <v>131</v>
      </c>
      <c r="F26" t="s">
        <v>1087</v>
      </c>
      <c r="G26" s="8">
        <f>SUMIFS(AssessedValuation[100% Residential],AssessedValuation[Dist],$C26,AssessedValuation[Tif_NonTIF],$A$4)</f>
        <v>411497712</v>
      </c>
      <c r="H26" s="8">
        <f>SUMIFS(AssessedValuation[100% Ag Land],AssessedValuation[Dist],$C26,AssessedValuation[Tif_NonTIF],$A$4)</f>
        <v>178291052</v>
      </c>
      <c r="I26" s="8">
        <f>SUMIFS(AssessedValuation[100% Ag Building],AssessedValuation[Dist],$C26,AssessedValuation[Tif_NonTIF],$A$4)</f>
        <v>7966560</v>
      </c>
      <c r="J26" s="8">
        <f>SUMIFS(AssessedValuation[100% Commercial],AssessedValuation[Dist],$C26,AssessedValuation[Tif_NonTIF],$A$4)</f>
        <v>96008249</v>
      </c>
      <c r="K26" s="8">
        <f>SUMIFS(AssessedValuation[100% Industrial],AssessedValuation[Dist],$C26,AssessedValuation[Tif_NonTIF],$A$4)</f>
        <v>11522470</v>
      </c>
      <c r="L26" s="8">
        <f>SUMIFS(AssessedValuation[100% Multiresidential],AssessedValuation[Dist],$C26,AssessedValuation[Tif_NonTIF],$A$4)</f>
        <v>8758667</v>
      </c>
      <c r="M26" s="8">
        <f>SUMIFS(AssessedValuation[100% Reserved],AssessedValuation[Dist],$C26,AssessedValuation[Tif_NonTIF],$A$4)</f>
        <v>0</v>
      </c>
      <c r="N26" s="8">
        <f>SUMIFS(AssessedValuation[100% Railroads],AssessedValuation[Dist],$C26,AssessedValuation[Tif_NonTIF],$A$4)</f>
        <v>4719276</v>
      </c>
      <c r="O26" s="8">
        <f>SUMIFS(AssessedValuation[100% Utilities],AssessedValuation[Dist],$C26,AssessedValuation[Tif_NonTIF],$A$4)</f>
        <v>16620416</v>
      </c>
      <c r="P26" s="8">
        <f>SUMIFS(AssessedValuation[100% Other],AssessedValuation[Dist],$C26,AssessedValuation[Tif_NonTIF],$A$4)</f>
        <v>0</v>
      </c>
      <c r="Q26" s="8">
        <f>SUMIFS(AssessedValuation[100% Gross],AssessedValuation[Dist],$C26,AssessedValuation[Tif_NonTIF],$A$4)</f>
        <v>735384402</v>
      </c>
      <c r="R26" s="8">
        <f>SUMIFS(AssessedValuation[100% Military Exempt],AssessedValuation[Dist],$C26,AssessedValuation[Tif_NonTIF],$A$4)</f>
        <v>755616</v>
      </c>
      <c r="S26" s="8">
        <f>SUMIFS(AssessedValuation[100% Net],AssessedValuation[Dist],$C26,AssessedValuation[Tif_NonTIF],$A$4)</f>
        <v>734628786</v>
      </c>
      <c r="T26" s="8">
        <f>SUMIFS(AssessedValuation[100% Gas &amp; Elec Utilities],AssessedValuation[Dist],$C26,AssessedValuation[Tif_NonTIF],$A$4)</f>
        <v>39095420</v>
      </c>
      <c r="U26" s="8">
        <f t="shared" si="0"/>
        <v>773724206</v>
      </c>
    </row>
    <row r="27" spans="1:21" x14ac:dyDescent="0.25">
      <c r="A27">
        <v>2023</v>
      </c>
      <c r="B27" t="s">
        <v>1038</v>
      </c>
      <c r="C27" t="s">
        <v>1088</v>
      </c>
      <c r="D27" t="s">
        <v>1088</v>
      </c>
      <c r="E27" t="s">
        <v>96</v>
      </c>
      <c r="F27" t="s">
        <v>1089</v>
      </c>
      <c r="G27" s="8">
        <f>SUMIFS(AssessedValuation[100% Residential],AssessedValuation[Dist],$C27,AssessedValuation[Tif_NonTIF],$A$4)</f>
        <v>136128530</v>
      </c>
      <c r="H27" s="8">
        <f>SUMIFS(AssessedValuation[100% Ag Land],AssessedValuation[Dist],$C27,AssessedValuation[Tif_NonTIF],$A$4)</f>
        <v>196161012</v>
      </c>
      <c r="I27" s="8">
        <f>SUMIFS(AssessedValuation[100% Ag Building],AssessedValuation[Dist],$C27,AssessedValuation[Tif_NonTIF],$A$4)</f>
        <v>13664420</v>
      </c>
      <c r="J27" s="8">
        <f>SUMIFS(AssessedValuation[100% Commercial],AssessedValuation[Dist],$C27,AssessedValuation[Tif_NonTIF],$A$4)</f>
        <v>31896838</v>
      </c>
      <c r="K27" s="8">
        <f>SUMIFS(AssessedValuation[100% Industrial],AssessedValuation[Dist],$C27,AssessedValuation[Tif_NonTIF],$A$4)</f>
        <v>7244132</v>
      </c>
      <c r="L27" s="8">
        <f>SUMIFS(AssessedValuation[100% Multiresidential],AssessedValuation[Dist],$C27,AssessedValuation[Tif_NonTIF],$A$4)</f>
        <v>826071</v>
      </c>
      <c r="M27" s="8">
        <f>SUMIFS(AssessedValuation[100% Reserved],AssessedValuation[Dist],$C27,AssessedValuation[Tif_NonTIF],$A$4)</f>
        <v>0</v>
      </c>
      <c r="N27" s="8">
        <f>SUMIFS(AssessedValuation[100% Railroads],AssessedValuation[Dist],$C27,AssessedValuation[Tif_NonTIF],$A$4)</f>
        <v>0</v>
      </c>
      <c r="O27" s="8">
        <f>SUMIFS(AssessedValuation[100% Utilities],AssessedValuation[Dist],$C27,AssessedValuation[Tif_NonTIF],$A$4)</f>
        <v>1116686</v>
      </c>
      <c r="P27" s="8">
        <f>SUMIFS(AssessedValuation[100% Other],AssessedValuation[Dist],$C27,AssessedValuation[Tif_NonTIF],$A$4)</f>
        <v>0</v>
      </c>
      <c r="Q27" s="8">
        <f>SUMIFS(AssessedValuation[100% Gross],AssessedValuation[Dist],$C27,AssessedValuation[Tif_NonTIF],$A$4)</f>
        <v>387037689</v>
      </c>
      <c r="R27" s="8">
        <f>SUMIFS(AssessedValuation[100% Military Exempt],AssessedValuation[Dist],$C27,AssessedValuation[Tif_NonTIF],$A$4)</f>
        <v>335212</v>
      </c>
      <c r="S27" s="8">
        <f>SUMIFS(AssessedValuation[100% Net],AssessedValuation[Dist],$C27,AssessedValuation[Tif_NonTIF],$A$4)</f>
        <v>386702477</v>
      </c>
      <c r="T27" s="8">
        <f>SUMIFS(AssessedValuation[100% Gas &amp; Elec Utilities],AssessedValuation[Dist],$C27,AssessedValuation[Tif_NonTIF],$A$4)</f>
        <v>15261235</v>
      </c>
      <c r="U27" s="8">
        <f t="shared" si="0"/>
        <v>401963712</v>
      </c>
    </row>
    <row r="28" spans="1:21" x14ac:dyDescent="0.25">
      <c r="A28">
        <v>2023</v>
      </c>
      <c r="B28" t="s">
        <v>1038</v>
      </c>
      <c r="C28" t="s">
        <v>1090</v>
      </c>
      <c r="D28" t="s">
        <v>1090</v>
      </c>
      <c r="E28" t="s">
        <v>208</v>
      </c>
      <c r="F28" t="s">
        <v>1091</v>
      </c>
      <c r="G28" s="8">
        <f>SUMIFS(AssessedValuation[100% Residential],AssessedValuation[Dist],$C28,AssessedValuation[Tif_NonTIF],$A$4)</f>
        <v>541687788</v>
      </c>
      <c r="H28" s="8">
        <f>SUMIFS(AssessedValuation[100% Ag Land],AssessedValuation[Dist],$C28,AssessedValuation[Tif_NonTIF],$A$4)</f>
        <v>69650173</v>
      </c>
      <c r="I28" s="8">
        <f>SUMIFS(AssessedValuation[100% Ag Building],AssessedValuation[Dist],$C28,AssessedValuation[Tif_NonTIF],$A$4)</f>
        <v>2373700</v>
      </c>
      <c r="J28" s="8">
        <f>SUMIFS(AssessedValuation[100% Commercial],AssessedValuation[Dist],$C28,AssessedValuation[Tif_NonTIF],$A$4)</f>
        <v>51180448</v>
      </c>
      <c r="K28" s="8">
        <f>SUMIFS(AssessedValuation[100% Industrial],AssessedValuation[Dist],$C28,AssessedValuation[Tif_NonTIF],$A$4)</f>
        <v>36355479</v>
      </c>
      <c r="L28" s="8">
        <f>SUMIFS(AssessedValuation[100% Multiresidential],AssessedValuation[Dist],$C28,AssessedValuation[Tif_NonTIF],$A$4)</f>
        <v>9069760</v>
      </c>
      <c r="M28" s="8">
        <f>SUMIFS(AssessedValuation[100% Reserved],AssessedValuation[Dist],$C28,AssessedValuation[Tif_NonTIF],$A$4)</f>
        <v>0</v>
      </c>
      <c r="N28" s="8">
        <f>SUMIFS(AssessedValuation[100% Railroads],AssessedValuation[Dist],$C28,AssessedValuation[Tif_NonTIF],$A$4)</f>
        <v>7265064</v>
      </c>
      <c r="O28" s="8">
        <f>SUMIFS(AssessedValuation[100% Utilities],AssessedValuation[Dist],$C28,AssessedValuation[Tif_NonTIF],$A$4)</f>
        <v>64049864</v>
      </c>
      <c r="P28" s="8">
        <f>SUMIFS(AssessedValuation[100% Other],AssessedValuation[Dist],$C28,AssessedValuation[Tif_NonTIF],$A$4)</f>
        <v>0</v>
      </c>
      <c r="Q28" s="8">
        <f>SUMIFS(AssessedValuation[100% Gross],AssessedValuation[Dist],$C28,AssessedValuation[Tif_NonTIF],$A$4)</f>
        <v>781632276</v>
      </c>
      <c r="R28" s="8">
        <f>SUMIFS(AssessedValuation[100% Military Exempt],AssessedValuation[Dist],$C28,AssessedValuation[Tif_NonTIF],$A$4)</f>
        <v>514856</v>
      </c>
      <c r="S28" s="8">
        <f>SUMIFS(AssessedValuation[100% Net],AssessedValuation[Dist],$C28,AssessedValuation[Tif_NonTIF],$A$4)</f>
        <v>781117420</v>
      </c>
      <c r="T28" s="8">
        <f>SUMIFS(AssessedValuation[100% Gas &amp; Elec Utilities],AssessedValuation[Dist],$C28,AssessedValuation[Tif_NonTIF],$A$4)</f>
        <v>34774274</v>
      </c>
      <c r="U28" s="8">
        <f t="shared" si="0"/>
        <v>815891694</v>
      </c>
    </row>
    <row r="29" spans="1:21" x14ac:dyDescent="0.25">
      <c r="A29">
        <v>2023</v>
      </c>
      <c r="B29" t="s">
        <v>1038</v>
      </c>
      <c r="C29" t="s">
        <v>1092</v>
      </c>
      <c r="D29" t="s">
        <v>1092</v>
      </c>
      <c r="E29" t="s">
        <v>535</v>
      </c>
      <c r="F29" t="s">
        <v>1093</v>
      </c>
      <c r="G29" s="8">
        <f>SUMIFS(AssessedValuation[100% Residential],AssessedValuation[Dist],$C29,AssessedValuation[Tif_NonTIF],$A$4)</f>
        <v>123543677</v>
      </c>
      <c r="H29" s="8">
        <f>SUMIFS(AssessedValuation[100% Ag Land],AssessedValuation[Dist],$C29,AssessedValuation[Tif_NonTIF],$A$4)</f>
        <v>54987000</v>
      </c>
      <c r="I29" s="8">
        <f>SUMIFS(AssessedValuation[100% Ag Building],AssessedValuation[Dist],$C29,AssessedValuation[Tif_NonTIF],$A$4)</f>
        <v>1231740</v>
      </c>
      <c r="J29" s="8">
        <f>SUMIFS(AssessedValuation[100% Commercial],AssessedValuation[Dist],$C29,AssessedValuation[Tif_NonTIF],$A$4)</f>
        <v>4690003</v>
      </c>
      <c r="K29" s="8">
        <f>SUMIFS(AssessedValuation[100% Industrial],AssessedValuation[Dist],$C29,AssessedValuation[Tif_NonTIF],$A$4)</f>
        <v>0</v>
      </c>
      <c r="L29" s="8">
        <f>SUMIFS(AssessedValuation[100% Multiresidential],AssessedValuation[Dist],$C29,AssessedValuation[Tif_NonTIF],$A$4)</f>
        <v>2337833</v>
      </c>
      <c r="M29" s="8">
        <f>SUMIFS(AssessedValuation[100% Reserved],AssessedValuation[Dist],$C29,AssessedValuation[Tif_NonTIF],$A$4)</f>
        <v>0</v>
      </c>
      <c r="N29" s="8">
        <f>SUMIFS(AssessedValuation[100% Railroads],AssessedValuation[Dist],$C29,AssessedValuation[Tif_NonTIF],$A$4)</f>
        <v>0</v>
      </c>
      <c r="O29" s="8">
        <f>SUMIFS(AssessedValuation[100% Utilities],AssessedValuation[Dist],$C29,AssessedValuation[Tif_NonTIF],$A$4)</f>
        <v>188526</v>
      </c>
      <c r="P29" s="8">
        <f>SUMIFS(AssessedValuation[100% Other],AssessedValuation[Dist],$C29,AssessedValuation[Tif_NonTIF],$A$4)</f>
        <v>0</v>
      </c>
      <c r="Q29" s="8">
        <f>SUMIFS(AssessedValuation[100% Gross],AssessedValuation[Dist],$C29,AssessedValuation[Tif_NonTIF],$A$4)</f>
        <v>186978779</v>
      </c>
      <c r="R29" s="8">
        <f>SUMIFS(AssessedValuation[100% Military Exempt],AssessedValuation[Dist],$C29,AssessedValuation[Tif_NonTIF],$A$4)</f>
        <v>166680</v>
      </c>
      <c r="S29" s="8">
        <f>SUMIFS(AssessedValuation[100% Net],AssessedValuation[Dist],$C29,AssessedValuation[Tif_NonTIF],$A$4)</f>
        <v>186812099</v>
      </c>
      <c r="T29" s="8">
        <f>SUMIFS(AssessedValuation[100% Gas &amp; Elec Utilities],AssessedValuation[Dist],$C29,AssessedValuation[Tif_NonTIF],$A$4)</f>
        <v>10581388</v>
      </c>
      <c r="U29" s="8">
        <f t="shared" si="0"/>
        <v>197393487</v>
      </c>
    </row>
    <row r="30" spans="1:21" x14ac:dyDescent="0.25">
      <c r="A30">
        <v>2023</v>
      </c>
      <c r="B30" t="s">
        <v>1043</v>
      </c>
      <c r="C30" t="s">
        <v>1094</v>
      </c>
      <c r="D30" t="s">
        <v>1094</v>
      </c>
      <c r="E30" t="s">
        <v>409</v>
      </c>
      <c r="F30" t="s">
        <v>409</v>
      </c>
      <c r="G30" s="8">
        <f>SUMIFS(AssessedValuation[100% Residential],AssessedValuation[Dist],$C30,AssessedValuation[Tif_NonTIF],$A$4)</f>
        <v>150947945</v>
      </c>
      <c r="H30" s="8">
        <f>SUMIFS(AssessedValuation[100% Ag Land],AssessedValuation[Dist],$C30,AssessedValuation[Tif_NonTIF],$A$4)</f>
        <v>192626132</v>
      </c>
      <c r="I30" s="8">
        <f>SUMIFS(AssessedValuation[100% Ag Building],AssessedValuation[Dist],$C30,AssessedValuation[Tif_NonTIF],$A$4)</f>
        <v>5986480</v>
      </c>
      <c r="J30" s="8">
        <f>SUMIFS(AssessedValuation[100% Commercial],AssessedValuation[Dist],$C30,AssessedValuation[Tif_NonTIF],$A$4)</f>
        <v>22072844</v>
      </c>
      <c r="K30" s="8">
        <f>SUMIFS(AssessedValuation[100% Industrial],AssessedValuation[Dist],$C30,AssessedValuation[Tif_NonTIF],$A$4)</f>
        <v>26181420</v>
      </c>
      <c r="L30" s="8">
        <f>SUMIFS(AssessedValuation[100% Multiresidential],AssessedValuation[Dist],$C30,AssessedValuation[Tif_NonTIF],$A$4)</f>
        <v>4642955</v>
      </c>
      <c r="M30" s="8">
        <f>SUMIFS(AssessedValuation[100% Reserved],AssessedValuation[Dist],$C30,AssessedValuation[Tif_NonTIF],$A$4)</f>
        <v>0</v>
      </c>
      <c r="N30" s="8">
        <f>SUMIFS(AssessedValuation[100% Railroads],AssessedValuation[Dist],$C30,AssessedValuation[Tif_NonTIF],$A$4)</f>
        <v>0</v>
      </c>
      <c r="O30" s="8">
        <f>SUMIFS(AssessedValuation[100% Utilities],AssessedValuation[Dist],$C30,AssessedValuation[Tif_NonTIF],$A$4)</f>
        <v>7159045</v>
      </c>
      <c r="P30" s="8">
        <f>SUMIFS(AssessedValuation[100% Other],AssessedValuation[Dist],$C30,AssessedValuation[Tif_NonTIF],$A$4)</f>
        <v>0</v>
      </c>
      <c r="Q30" s="8">
        <f>SUMIFS(AssessedValuation[100% Gross],AssessedValuation[Dist],$C30,AssessedValuation[Tif_NonTIF],$A$4)</f>
        <v>409616821</v>
      </c>
      <c r="R30" s="8">
        <f>SUMIFS(AssessedValuation[100% Military Exempt],AssessedValuation[Dist],$C30,AssessedValuation[Tif_NonTIF],$A$4)</f>
        <v>320396</v>
      </c>
      <c r="S30" s="8">
        <f>SUMIFS(AssessedValuation[100% Net],AssessedValuation[Dist],$C30,AssessedValuation[Tif_NonTIF],$A$4)</f>
        <v>409296425</v>
      </c>
      <c r="T30" s="8">
        <f>SUMIFS(AssessedValuation[100% Gas &amp; Elec Utilities],AssessedValuation[Dist],$C30,AssessedValuation[Tif_NonTIF],$A$4)</f>
        <v>54032602</v>
      </c>
      <c r="U30" s="8">
        <f t="shared" si="0"/>
        <v>463329027</v>
      </c>
    </row>
    <row r="31" spans="1:21" x14ac:dyDescent="0.25">
      <c r="A31">
        <v>2023</v>
      </c>
      <c r="B31" t="s">
        <v>1045</v>
      </c>
      <c r="C31" t="s">
        <v>1095</v>
      </c>
      <c r="D31" t="s">
        <v>1095</v>
      </c>
      <c r="E31" t="s">
        <v>765</v>
      </c>
      <c r="F31" t="s">
        <v>1096</v>
      </c>
      <c r="G31" s="8">
        <f>SUMIFS(AssessedValuation[100% Residential],AssessedValuation[Dist],$C31,AssessedValuation[Tif_NonTIF],$A$4)</f>
        <v>124663722</v>
      </c>
      <c r="H31" s="8">
        <f>SUMIFS(AssessedValuation[100% Ag Land],AssessedValuation[Dist],$C31,AssessedValuation[Tif_NonTIF],$A$4)</f>
        <v>151152238</v>
      </c>
      <c r="I31" s="8">
        <f>SUMIFS(AssessedValuation[100% Ag Building],AssessedValuation[Dist],$C31,AssessedValuation[Tif_NonTIF],$A$4)</f>
        <v>6077700</v>
      </c>
      <c r="J31" s="8">
        <f>SUMIFS(AssessedValuation[100% Commercial],AssessedValuation[Dist],$C31,AssessedValuation[Tif_NonTIF],$A$4)</f>
        <v>9947874</v>
      </c>
      <c r="K31" s="8">
        <f>SUMIFS(AssessedValuation[100% Industrial],AssessedValuation[Dist],$C31,AssessedValuation[Tif_NonTIF],$A$4)</f>
        <v>1241140</v>
      </c>
      <c r="L31" s="8">
        <f>SUMIFS(AssessedValuation[100% Multiresidential],AssessedValuation[Dist],$C31,AssessedValuation[Tif_NonTIF],$A$4)</f>
        <v>344051</v>
      </c>
      <c r="M31" s="8">
        <f>SUMIFS(AssessedValuation[100% Reserved],AssessedValuation[Dist],$C31,AssessedValuation[Tif_NonTIF],$A$4)</f>
        <v>0</v>
      </c>
      <c r="N31" s="8">
        <f>SUMIFS(AssessedValuation[100% Railroads],AssessedValuation[Dist],$C31,AssessedValuation[Tif_NonTIF],$A$4)</f>
        <v>0</v>
      </c>
      <c r="O31" s="8">
        <f>SUMIFS(AssessedValuation[100% Utilities],AssessedValuation[Dist],$C31,AssessedValuation[Tif_NonTIF],$A$4)</f>
        <v>1212077</v>
      </c>
      <c r="P31" s="8">
        <f>SUMIFS(AssessedValuation[100% Other],AssessedValuation[Dist],$C31,AssessedValuation[Tif_NonTIF],$A$4)</f>
        <v>0</v>
      </c>
      <c r="Q31" s="8">
        <f>SUMIFS(AssessedValuation[100% Gross],AssessedValuation[Dist],$C31,AssessedValuation[Tif_NonTIF],$A$4)</f>
        <v>294638802</v>
      </c>
      <c r="R31" s="8">
        <f>SUMIFS(AssessedValuation[100% Military Exempt],AssessedValuation[Dist],$C31,AssessedValuation[Tif_NonTIF],$A$4)</f>
        <v>386523</v>
      </c>
      <c r="S31" s="8">
        <f>SUMIFS(AssessedValuation[100% Net],AssessedValuation[Dist],$C31,AssessedValuation[Tif_NonTIF],$A$4)</f>
        <v>294252279</v>
      </c>
      <c r="T31" s="8">
        <f>SUMIFS(AssessedValuation[100% Gas &amp; Elec Utilities],AssessedValuation[Dist],$C31,AssessedValuation[Tif_NonTIF],$A$4)</f>
        <v>16097542</v>
      </c>
      <c r="U31" s="8">
        <f t="shared" si="0"/>
        <v>310349821</v>
      </c>
    </row>
    <row r="32" spans="1:21" x14ac:dyDescent="0.25">
      <c r="A32">
        <v>2023</v>
      </c>
      <c r="B32" t="s">
        <v>1057</v>
      </c>
      <c r="C32" t="s">
        <v>1097</v>
      </c>
      <c r="D32" t="s">
        <v>1097</v>
      </c>
      <c r="E32" t="s">
        <v>46</v>
      </c>
      <c r="F32" t="s">
        <v>1098</v>
      </c>
      <c r="G32" s="8">
        <f>SUMIFS(AssessedValuation[100% Residential],AssessedValuation[Dist],$C32,AssessedValuation[Tif_NonTIF],$A$4)</f>
        <v>153263574</v>
      </c>
      <c r="H32" s="8">
        <f>SUMIFS(AssessedValuation[100% Ag Land],AssessedValuation[Dist],$C32,AssessedValuation[Tif_NonTIF],$A$4)</f>
        <v>68174148</v>
      </c>
      <c r="I32" s="8">
        <f>SUMIFS(AssessedValuation[100% Ag Building],AssessedValuation[Dist],$C32,AssessedValuation[Tif_NonTIF],$A$4)</f>
        <v>1664900</v>
      </c>
      <c r="J32" s="8">
        <f>SUMIFS(AssessedValuation[100% Commercial],AssessedValuation[Dist],$C32,AssessedValuation[Tif_NonTIF],$A$4)</f>
        <v>15321662</v>
      </c>
      <c r="K32" s="8">
        <f>SUMIFS(AssessedValuation[100% Industrial],AssessedValuation[Dist],$C32,AssessedValuation[Tif_NonTIF],$A$4)</f>
        <v>7465060</v>
      </c>
      <c r="L32" s="8">
        <f>SUMIFS(AssessedValuation[100% Multiresidential],AssessedValuation[Dist],$C32,AssessedValuation[Tif_NonTIF],$A$4)</f>
        <v>900363</v>
      </c>
      <c r="M32" s="8">
        <f>SUMIFS(AssessedValuation[100% Reserved],AssessedValuation[Dist],$C32,AssessedValuation[Tif_NonTIF],$A$4)</f>
        <v>0</v>
      </c>
      <c r="N32" s="8">
        <f>SUMIFS(AssessedValuation[100% Railroads],AssessedValuation[Dist],$C32,AssessedValuation[Tif_NonTIF],$A$4)</f>
        <v>14710552</v>
      </c>
      <c r="O32" s="8">
        <f>SUMIFS(AssessedValuation[100% Utilities],AssessedValuation[Dist],$C32,AssessedValuation[Tif_NonTIF],$A$4)</f>
        <v>1052122</v>
      </c>
      <c r="P32" s="8">
        <f>SUMIFS(AssessedValuation[100% Other],AssessedValuation[Dist],$C32,AssessedValuation[Tif_NonTIF],$A$4)</f>
        <v>0</v>
      </c>
      <c r="Q32" s="8">
        <f>SUMIFS(AssessedValuation[100% Gross],AssessedValuation[Dist],$C32,AssessedValuation[Tif_NonTIF],$A$4)</f>
        <v>262552381</v>
      </c>
      <c r="R32" s="8">
        <f>SUMIFS(AssessedValuation[100% Military Exempt],AssessedValuation[Dist],$C32,AssessedValuation[Tif_NonTIF],$A$4)</f>
        <v>316692</v>
      </c>
      <c r="S32" s="8">
        <f>SUMIFS(AssessedValuation[100% Net],AssessedValuation[Dist],$C32,AssessedValuation[Tif_NonTIF],$A$4)</f>
        <v>262235689</v>
      </c>
      <c r="T32" s="8">
        <f>SUMIFS(AssessedValuation[100% Gas &amp; Elec Utilities],AssessedValuation[Dist],$C32,AssessedValuation[Tif_NonTIF],$A$4)</f>
        <v>32933001</v>
      </c>
      <c r="U32" s="8">
        <f t="shared" si="0"/>
        <v>295168690</v>
      </c>
    </row>
    <row r="33" spans="1:21" x14ac:dyDescent="0.25">
      <c r="A33">
        <v>2023</v>
      </c>
      <c r="B33" t="s">
        <v>1076</v>
      </c>
      <c r="C33" t="s">
        <v>1099</v>
      </c>
      <c r="D33" t="s">
        <v>1099</v>
      </c>
      <c r="E33" t="s">
        <v>531</v>
      </c>
      <c r="F33" t="s">
        <v>1100</v>
      </c>
      <c r="G33" s="8">
        <f>SUMIFS(AssessedValuation[100% Residential],AssessedValuation[Dist],$C33,AssessedValuation[Tif_NonTIF],$A$4)</f>
        <v>380473845</v>
      </c>
      <c r="H33" s="8">
        <f>SUMIFS(AssessedValuation[100% Ag Land],AssessedValuation[Dist],$C33,AssessedValuation[Tif_NonTIF],$A$4)</f>
        <v>71020400</v>
      </c>
      <c r="I33" s="8">
        <f>SUMIFS(AssessedValuation[100% Ag Building],AssessedValuation[Dist],$C33,AssessedValuation[Tif_NonTIF],$A$4)</f>
        <v>5153100</v>
      </c>
      <c r="J33" s="8">
        <f>SUMIFS(AssessedValuation[100% Commercial],AssessedValuation[Dist],$C33,AssessedValuation[Tif_NonTIF],$A$4)</f>
        <v>25508153</v>
      </c>
      <c r="K33" s="8">
        <f>SUMIFS(AssessedValuation[100% Industrial],AssessedValuation[Dist],$C33,AssessedValuation[Tif_NonTIF],$A$4)</f>
        <v>2646600</v>
      </c>
      <c r="L33" s="8">
        <f>SUMIFS(AssessedValuation[100% Multiresidential],AssessedValuation[Dist],$C33,AssessedValuation[Tif_NonTIF],$A$4)</f>
        <v>7885447</v>
      </c>
      <c r="M33" s="8">
        <f>SUMIFS(AssessedValuation[100% Reserved],AssessedValuation[Dist],$C33,AssessedValuation[Tif_NonTIF],$A$4)</f>
        <v>0</v>
      </c>
      <c r="N33" s="8">
        <f>SUMIFS(AssessedValuation[100% Railroads],AssessedValuation[Dist],$C33,AssessedValuation[Tif_NonTIF],$A$4)</f>
        <v>5059622</v>
      </c>
      <c r="O33" s="8">
        <f>SUMIFS(AssessedValuation[100% Utilities],AssessedValuation[Dist],$C33,AssessedValuation[Tif_NonTIF],$A$4)</f>
        <v>1719300</v>
      </c>
      <c r="P33" s="8">
        <f>SUMIFS(AssessedValuation[100% Other],AssessedValuation[Dist],$C33,AssessedValuation[Tif_NonTIF],$A$4)</f>
        <v>0</v>
      </c>
      <c r="Q33" s="8">
        <f>SUMIFS(AssessedValuation[100% Gross],AssessedValuation[Dist],$C33,AssessedValuation[Tif_NonTIF],$A$4)</f>
        <v>499466467</v>
      </c>
      <c r="R33" s="8">
        <f>SUMIFS(AssessedValuation[100% Military Exempt],AssessedValuation[Dist],$C33,AssessedValuation[Tif_NonTIF],$A$4)</f>
        <v>513004</v>
      </c>
      <c r="S33" s="8">
        <f>SUMIFS(AssessedValuation[100% Net],AssessedValuation[Dist],$C33,AssessedValuation[Tif_NonTIF],$A$4)</f>
        <v>498953463</v>
      </c>
      <c r="T33" s="8">
        <f>SUMIFS(AssessedValuation[100% Gas &amp; Elec Utilities],AssessedValuation[Dist],$C33,AssessedValuation[Tif_NonTIF],$A$4)</f>
        <v>10557117</v>
      </c>
      <c r="U33" s="8">
        <f t="shared" si="0"/>
        <v>509510580</v>
      </c>
    </row>
    <row r="34" spans="1:21" x14ac:dyDescent="0.25">
      <c r="A34">
        <v>2023</v>
      </c>
      <c r="B34" t="s">
        <v>1043</v>
      </c>
      <c r="C34" t="s">
        <v>1101</v>
      </c>
      <c r="D34" t="s">
        <v>1101</v>
      </c>
      <c r="E34" t="s">
        <v>416</v>
      </c>
      <c r="F34" t="s">
        <v>1102</v>
      </c>
      <c r="G34" s="8">
        <f>SUMIFS(AssessedValuation[100% Residential],AssessedValuation[Dist],$C34,AssessedValuation[Tif_NonTIF],$A$4)</f>
        <v>170038605</v>
      </c>
      <c r="H34" s="8">
        <f>SUMIFS(AssessedValuation[100% Ag Land],AssessedValuation[Dist],$C34,AssessedValuation[Tif_NonTIF],$A$4)</f>
        <v>151665620</v>
      </c>
      <c r="I34" s="8">
        <f>SUMIFS(AssessedValuation[100% Ag Building],AssessedValuation[Dist],$C34,AssessedValuation[Tif_NonTIF],$A$4)</f>
        <v>8077980</v>
      </c>
      <c r="J34" s="8">
        <f>SUMIFS(AssessedValuation[100% Commercial],AssessedValuation[Dist],$C34,AssessedValuation[Tif_NonTIF],$A$4)</f>
        <v>40122798</v>
      </c>
      <c r="K34" s="8">
        <f>SUMIFS(AssessedValuation[100% Industrial],AssessedValuation[Dist],$C34,AssessedValuation[Tif_NonTIF],$A$4)</f>
        <v>14394396</v>
      </c>
      <c r="L34" s="8">
        <f>SUMIFS(AssessedValuation[100% Multiresidential],AssessedValuation[Dist],$C34,AssessedValuation[Tif_NonTIF],$A$4)</f>
        <v>7590290</v>
      </c>
      <c r="M34" s="8">
        <f>SUMIFS(AssessedValuation[100% Reserved],AssessedValuation[Dist],$C34,AssessedValuation[Tif_NonTIF],$A$4)</f>
        <v>0</v>
      </c>
      <c r="N34" s="8">
        <f>SUMIFS(AssessedValuation[100% Railroads],AssessedValuation[Dist],$C34,AssessedValuation[Tif_NonTIF],$A$4)</f>
        <v>20706496</v>
      </c>
      <c r="O34" s="8">
        <f>SUMIFS(AssessedValuation[100% Utilities],AssessedValuation[Dist],$C34,AssessedValuation[Tif_NonTIF],$A$4)</f>
        <v>14923214</v>
      </c>
      <c r="P34" s="8">
        <f>SUMIFS(AssessedValuation[100% Other],AssessedValuation[Dist],$C34,AssessedValuation[Tif_NonTIF],$A$4)</f>
        <v>0</v>
      </c>
      <c r="Q34" s="8">
        <f>SUMIFS(AssessedValuation[100% Gross],AssessedValuation[Dist],$C34,AssessedValuation[Tif_NonTIF],$A$4)</f>
        <v>427519399</v>
      </c>
      <c r="R34" s="8">
        <f>SUMIFS(AssessedValuation[100% Military Exempt],AssessedValuation[Dist],$C34,AssessedValuation[Tif_NonTIF],$A$4)</f>
        <v>353732</v>
      </c>
      <c r="S34" s="8">
        <f>SUMIFS(AssessedValuation[100% Net],AssessedValuation[Dist],$C34,AssessedValuation[Tif_NonTIF],$A$4)</f>
        <v>427165667</v>
      </c>
      <c r="T34" s="8">
        <f>SUMIFS(AssessedValuation[100% Gas &amp; Elec Utilities],AssessedValuation[Dist],$C34,AssessedValuation[Tif_NonTIF],$A$4)</f>
        <v>37829299</v>
      </c>
      <c r="U34" s="8">
        <f t="shared" si="0"/>
        <v>464994966</v>
      </c>
    </row>
    <row r="35" spans="1:21" x14ac:dyDescent="0.25">
      <c r="A35">
        <v>2023</v>
      </c>
      <c r="B35" t="s">
        <v>1076</v>
      </c>
      <c r="C35" t="s">
        <v>1103</v>
      </c>
      <c r="D35" t="s">
        <v>1103</v>
      </c>
      <c r="E35" t="s">
        <v>213</v>
      </c>
      <c r="F35" t="s">
        <v>1104</v>
      </c>
      <c r="G35" s="8">
        <f>SUMIFS(AssessedValuation[100% Residential],AssessedValuation[Dist],$C35,AssessedValuation[Tif_NonTIF],$A$4)</f>
        <v>76899395</v>
      </c>
      <c r="H35" s="8">
        <f>SUMIFS(AssessedValuation[100% Ag Land],AssessedValuation[Dist],$C35,AssessedValuation[Tif_NonTIF],$A$4)</f>
        <v>78102730</v>
      </c>
      <c r="I35" s="8">
        <f>SUMIFS(AssessedValuation[100% Ag Building],AssessedValuation[Dist],$C35,AssessedValuation[Tif_NonTIF],$A$4)</f>
        <v>4329632</v>
      </c>
      <c r="J35" s="8">
        <f>SUMIFS(AssessedValuation[100% Commercial],AssessedValuation[Dist],$C35,AssessedValuation[Tif_NonTIF],$A$4)</f>
        <v>3407102</v>
      </c>
      <c r="K35" s="8">
        <f>SUMIFS(AssessedValuation[100% Industrial],AssessedValuation[Dist],$C35,AssessedValuation[Tif_NonTIF],$A$4)</f>
        <v>724570</v>
      </c>
      <c r="L35" s="8">
        <f>SUMIFS(AssessedValuation[100% Multiresidential],AssessedValuation[Dist],$C35,AssessedValuation[Tif_NonTIF],$A$4)</f>
        <v>511988</v>
      </c>
      <c r="M35" s="8">
        <f>SUMIFS(AssessedValuation[100% Reserved],AssessedValuation[Dist],$C35,AssessedValuation[Tif_NonTIF],$A$4)</f>
        <v>0</v>
      </c>
      <c r="N35" s="8">
        <f>SUMIFS(AssessedValuation[100% Railroads],AssessedValuation[Dist],$C35,AssessedValuation[Tif_NonTIF],$A$4)</f>
        <v>0</v>
      </c>
      <c r="O35" s="8">
        <f>SUMIFS(AssessedValuation[100% Utilities],AssessedValuation[Dist],$C35,AssessedValuation[Tif_NonTIF],$A$4)</f>
        <v>3583877</v>
      </c>
      <c r="P35" s="8">
        <f>SUMIFS(AssessedValuation[100% Other],AssessedValuation[Dist],$C35,AssessedValuation[Tif_NonTIF],$A$4)</f>
        <v>0</v>
      </c>
      <c r="Q35" s="8">
        <f>SUMIFS(AssessedValuation[100% Gross],AssessedValuation[Dist],$C35,AssessedValuation[Tif_NonTIF],$A$4)</f>
        <v>167559294</v>
      </c>
      <c r="R35" s="8">
        <f>SUMIFS(AssessedValuation[100% Military Exempt],AssessedValuation[Dist],$C35,AssessedValuation[Tif_NonTIF],$A$4)</f>
        <v>120380</v>
      </c>
      <c r="S35" s="8">
        <f>SUMIFS(AssessedValuation[100% Net],AssessedValuation[Dist],$C35,AssessedValuation[Tif_NonTIF],$A$4)</f>
        <v>167438914</v>
      </c>
      <c r="T35" s="8">
        <f>SUMIFS(AssessedValuation[100% Gas &amp; Elec Utilities],AssessedValuation[Dist],$C35,AssessedValuation[Tif_NonTIF],$A$4)</f>
        <v>7786932</v>
      </c>
      <c r="U35" s="8">
        <f t="shared" si="0"/>
        <v>175225846</v>
      </c>
    </row>
    <row r="36" spans="1:21" x14ac:dyDescent="0.25">
      <c r="A36">
        <v>2023</v>
      </c>
      <c r="B36" t="s">
        <v>1057</v>
      </c>
      <c r="C36" t="s">
        <v>1105</v>
      </c>
      <c r="D36" t="s">
        <v>1105</v>
      </c>
      <c r="E36" t="s">
        <v>48</v>
      </c>
      <c r="F36" t="s">
        <v>1106</v>
      </c>
      <c r="G36" s="8">
        <f>SUMIFS(AssessedValuation[100% Residential],AssessedValuation[Dist],$C36,AssessedValuation[Tif_NonTIF],$A$4)</f>
        <v>659877271</v>
      </c>
      <c r="H36" s="8">
        <f>SUMIFS(AssessedValuation[100% Ag Land],AssessedValuation[Dist],$C36,AssessedValuation[Tif_NonTIF],$A$4)</f>
        <v>325220530</v>
      </c>
      <c r="I36" s="8">
        <f>SUMIFS(AssessedValuation[100% Ag Building],AssessedValuation[Dist],$C36,AssessedValuation[Tif_NonTIF],$A$4)</f>
        <v>12066750</v>
      </c>
      <c r="J36" s="8">
        <f>SUMIFS(AssessedValuation[100% Commercial],AssessedValuation[Dist],$C36,AssessedValuation[Tif_NonTIF],$A$4)</f>
        <v>38301607</v>
      </c>
      <c r="K36" s="8">
        <f>SUMIFS(AssessedValuation[100% Industrial],AssessedValuation[Dist],$C36,AssessedValuation[Tif_NonTIF],$A$4)</f>
        <v>11300219</v>
      </c>
      <c r="L36" s="8">
        <f>SUMIFS(AssessedValuation[100% Multiresidential],AssessedValuation[Dist],$C36,AssessedValuation[Tif_NonTIF],$A$4)</f>
        <v>6866084</v>
      </c>
      <c r="M36" s="8">
        <f>SUMIFS(AssessedValuation[100% Reserved],AssessedValuation[Dist],$C36,AssessedValuation[Tif_NonTIF],$A$4)</f>
        <v>0</v>
      </c>
      <c r="N36" s="8">
        <f>SUMIFS(AssessedValuation[100% Railroads],AssessedValuation[Dist],$C36,AssessedValuation[Tif_NonTIF],$A$4)</f>
        <v>24735349</v>
      </c>
      <c r="O36" s="8">
        <f>SUMIFS(AssessedValuation[100% Utilities],AssessedValuation[Dist],$C36,AssessedValuation[Tif_NonTIF],$A$4)</f>
        <v>2225998</v>
      </c>
      <c r="P36" s="8">
        <f>SUMIFS(AssessedValuation[100% Other],AssessedValuation[Dist],$C36,AssessedValuation[Tif_NonTIF],$A$4)</f>
        <v>0</v>
      </c>
      <c r="Q36" s="8">
        <f>SUMIFS(AssessedValuation[100% Gross],AssessedValuation[Dist],$C36,AssessedValuation[Tif_NonTIF],$A$4)</f>
        <v>1080593808</v>
      </c>
      <c r="R36" s="8">
        <f>SUMIFS(AssessedValuation[100% Military Exempt],AssessedValuation[Dist],$C36,AssessedValuation[Tif_NonTIF],$A$4)</f>
        <v>973190</v>
      </c>
      <c r="S36" s="8">
        <f>SUMIFS(AssessedValuation[100% Net],AssessedValuation[Dist],$C36,AssessedValuation[Tif_NonTIF],$A$4)</f>
        <v>1079620618</v>
      </c>
      <c r="T36" s="8">
        <f>SUMIFS(AssessedValuation[100% Gas &amp; Elec Utilities],AssessedValuation[Dist],$C36,AssessedValuation[Tif_NonTIF],$A$4)</f>
        <v>74601398</v>
      </c>
      <c r="U36" s="8">
        <f t="shared" si="0"/>
        <v>1154222016</v>
      </c>
    </row>
    <row r="37" spans="1:21" x14ac:dyDescent="0.25">
      <c r="A37">
        <v>2023</v>
      </c>
      <c r="B37" t="s">
        <v>1076</v>
      </c>
      <c r="C37" t="s">
        <v>1107</v>
      </c>
      <c r="D37" t="s">
        <v>1107</v>
      </c>
      <c r="E37" t="s">
        <v>810</v>
      </c>
      <c r="F37" t="s">
        <v>1108</v>
      </c>
      <c r="G37" s="8">
        <f>SUMIFS(AssessedValuation[100% Residential],AssessedValuation[Dist],$C37,AssessedValuation[Tif_NonTIF],$A$4)</f>
        <v>1875514162</v>
      </c>
      <c r="H37" s="8">
        <f>SUMIFS(AssessedValuation[100% Ag Land],AssessedValuation[Dist],$C37,AssessedValuation[Tif_NonTIF],$A$4)</f>
        <v>902110</v>
      </c>
      <c r="I37" s="8">
        <f>SUMIFS(AssessedValuation[100% Ag Building],AssessedValuation[Dist],$C37,AssessedValuation[Tif_NonTIF],$A$4)</f>
        <v>14230</v>
      </c>
      <c r="J37" s="8">
        <f>SUMIFS(AssessedValuation[100% Commercial],AssessedValuation[Dist],$C37,AssessedValuation[Tif_NonTIF],$A$4)</f>
        <v>587487807</v>
      </c>
      <c r="K37" s="8">
        <f>SUMIFS(AssessedValuation[100% Industrial],AssessedValuation[Dist],$C37,AssessedValuation[Tif_NonTIF],$A$4)</f>
        <v>14953782</v>
      </c>
      <c r="L37" s="8">
        <f>SUMIFS(AssessedValuation[100% Multiresidential],AssessedValuation[Dist],$C37,AssessedValuation[Tif_NonTIF],$A$4)</f>
        <v>104268747</v>
      </c>
      <c r="M37" s="8">
        <f>SUMIFS(AssessedValuation[100% Reserved],AssessedValuation[Dist],$C37,AssessedValuation[Tif_NonTIF],$A$4)</f>
        <v>0</v>
      </c>
      <c r="N37" s="8">
        <f>SUMIFS(AssessedValuation[100% Railroads],AssessedValuation[Dist],$C37,AssessedValuation[Tif_NonTIF],$A$4)</f>
        <v>840958</v>
      </c>
      <c r="O37" s="8">
        <f>SUMIFS(AssessedValuation[100% Utilities],AssessedValuation[Dist],$C37,AssessedValuation[Tif_NonTIF],$A$4)</f>
        <v>10562984</v>
      </c>
      <c r="P37" s="8">
        <f>SUMIFS(AssessedValuation[100% Other],AssessedValuation[Dist],$C37,AssessedValuation[Tif_NonTIF],$A$4)</f>
        <v>0</v>
      </c>
      <c r="Q37" s="8">
        <f>SUMIFS(AssessedValuation[100% Gross],AssessedValuation[Dist],$C37,AssessedValuation[Tif_NonTIF],$A$4)</f>
        <v>2594544780</v>
      </c>
      <c r="R37" s="8">
        <f>SUMIFS(AssessedValuation[100% Military Exempt],AssessedValuation[Dist],$C37,AssessedValuation[Tif_NonTIF],$A$4)</f>
        <v>2007568</v>
      </c>
      <c r="S37" s="8">
        <f>SUMIFS(AssessedValuation[100% Net],AssessedValuation[Dist],$C37,AssessedValuation[Tif_NonTIF],$A$4)</f>
        <v>2592537212</v>
      </c>
      <c r="T37" s="8">
        <f>SUMIFS(AssessedValuation[100% Gas &amp; Elec Utilities],AssessedValuation[Dist],$C37,AssessedValuation[Tif_NonTIF],$A$4)</f>
        <v>73765433</v>
      </c>
      <c r="U37" s="8">
        <f t="shared" si="0"/>
        <v>2666302645</v>
      </c>
    </row>
    <row r="38" spans="1:21" x14ac:dyDescent="0.25">
      <c r="A38">
        <v>2023</v>
      </c>
      <c r="B38" t="s">
        <v>1038</v>
      </c>
      <c r="C38" t="s">
        <v>1109</v>
      </c>
      <c r="D38" t="s">
        <v>1109</v>
      </c>
      <c r="E38" t="s">
        <v>567</v>
      </c>
      <c r="F38" t="s">
        <v>1110</v>
      </c>
      <c r="G38" s="8">
        <f>SUMIFS(AssessedValuation[100% Residential],AssessedValuation[Dist],$C38,AssessedValuation[Tif_NonTIF],$A$4)</f>
        <v>720798018</v>
      </c>
      <c r="H38" s="8">
        <f>SUMIFS(AssessedValuation[100% Ag Land],AssessedValuation[Dist],$C38,AssessedValuation[Tif_NonTIF],$A$4)</f>
        <v>45730180</v>
      </c>
      <c r="I38" s="8">
        <f>SUMIFS(AssessedValuation[100% Ag Building],AssessedValuation[Dist],$C38,AssessedValuation[Tif_NonTIF],$A$4)</f>
        <v>2573810</v>
      </c>
      <c r="J38" s="8">
        <f>SUMIFS(AssessedValuation[100% Commercial],AssessedValuation[Dist],$C38,AssessedValuation[Tif_NonTIF],$A$4)</f>
        <v>199103838</v>
      </c>
      <c r="K38" s="8">
        <f>SUMIFS(AssessedValuation[100% Industrial],AssessedValuation[Dist],$C38,AssessedValuation[Tif_NonTIF],$A$4)</f>
        <v>5339272</v>
      </c>
      <c r="L38" s="8">
        <f>SUMIFS(AssessedValuation[100% Multiresidential],AssessedValuation[Dist],$C38,AssessedValuation[Tif_NonTIF],$A$4)</f>
        <v>10702277</v>
      </c>
      <c r="M38" s="8">
        <f>SUMIFS(AssessedValuation[100% Reserved],AssessedValuation[Dist],$C38,AssessedValuation[Tif_NonTIF],$A$4)</f>
        <v>0</v>
      </c>
      <c r="N38" s="8">
        <f>SUMIFS(AssessedValuation[100% Railroads],AssessedValuation[Dist],$C38,AssessedValuation[Tif_NonTIF],$A$4)</f>
        <v>3217513</v>
      </c>
      <c r="O38" s="8">
        <f>SUMIFS(AssessedValuation[100% Utilities],AssessedValuation[Dist],$C38,AssessedValuation[Tif_NonTIF],$A$4)</f>
        <v>16626729</v>
      </c>
      <c r="P38" s="8">
        <f>SUMIFS(AssessedValuation[100% Other],AssessedValuation[Dist],$C38,AssessedValuation[Tif_NonTIF],$A$4)</f>
        <v>0</v>
      </c>
      <c r="Q38" s="8">
        <f>SUMIFS(AssessedValuation[100% Gross],AssessedValuation[Dist],$C38,AssessedValuation[Tif_NonTIF],$A$4)</f>
        <v>1004091637</v>
      </c>
      <c r="R38" s="8">
        <f>SUMIFS(AssessedValuation[100% Military Exempt],AssessedValuation[Dist],$C38,AssessedValuation[Tif_NonTIF],$A$4)</f>
        <v>505677</v>
      </c>
      <c r="S38" s="8">
        <f>SUMIFS(AssessedValuation[100% Net],AssessedValuation[Dist],$C38,AssessedValuation[Tif_NonTIF],$A$4)</f>
        <v>1003585960</v>
      </c>
      <c r="T38" s="8">
        <f>SUMIFS(AssessedValuation[100% Gas &amp; Elec Utilities],AssessedValuation[Dist],$C38,AssessedValuation[Tif_NonTIF],$A$4)</f>
        <v>153852663</v>
      </c>
      <c r="U38" s="8">
        <f t="shared" si="0"/>
        <v>1157438623</v>
      </c>
    </row>
    <row r="39" spans="1:21" x14ac:dyDescent="0.25">
      <c r="A39">
        <v>2023</v>
      </c>
      <c r="B39" t="s">
        <v>1038</v>
      </c>
      <c r="C39" t="s">
        <v>1111</v>
      </c>
      <c r="D39" t="s">
        <v>1111</v>
      </c>
      <c r="E39" t="s">
        <v>200</v>
      </c>
      <c r="F39" t="s">
        <v>1112</v>
      </c>
      <c r="G39" s="8">
        <f>SUMIFS(AssessedValuation[100% Residential],AssessedValuation[Dist],$C39,AssessedValuation[Tif_NonTIF],$A$4)</f>
        <v>786606352</v>
      </c>
      <c r="H39" s="8">
        <f>SUMIFS(AssessedValuation[100% Ag Land],AssessedValuation[Dist],$C39,AssessedValuation[Tif_NonTIF],$A$4)</f>
        <v>43466808</v>
      </c>
      <c r="I39" s="8">
        <f>SUMIFS(AssessedValuation[100% Ag Building],AssessedValuation[Dist],$C39,AssessedValuation[Tif_NonTIF],$A$4)</f>
        <v>2697956</v>
      </c>
      <c r="J39" s="8">
        <f>SUMIFS(AssessedValuation[100% Commercial],AssessedValuation[Dist],$C39,AssessedValuation[Tif_NonTIF],$A$4)</f>
        <v>102051272</v>
      </c>
      <c r="K39" s="8">
        <f>SUMIFS(AssessedValuation[100% Industrial],AssessedValuation[Dist],$C39,AssessedValuation[Tif_NonTIF],$A$4)</f>
        <v>32157591</v>
      </c>
      <c r="L39" s="8">
        <f>SUMIFS(AssessedValuation[100% Multiresidential],AssessedValuation[Dist],$C39,AssessedValuation[Tif_NonTIF],$A$4)</f>
        <v>16496798</v>
      </c>
      <c r="M39" s="8">
        <f>SUMIFS(AssessedValuation[100% Reserved],AssessedValuation[Dist],$C39,AssessedValuation[Tif_NonTIF],$A$4)</f>
        <v>0</v>
      </c>
      <c r="N39" s="8">
        <f>SUMIFS(AssessedValuation[100% Railroads],AssessedValuation[Dist],$C39,AssessedValuation[Tif_NonTIF],$A$4)</f>
        <v>8695284</v>
      </c>
      <c r="O39" s="8">
        <f>SUMIFS(AssessedValuation[100% Utilities],AssessedValuation[Dist],$C39,AssessedValuation[Tif_NonTIF],$A$4)</f>
        <v>28881338</v>
      </c>
      <c r="P39" s="8">
        <f>SUMIFS(AssessedValuation[100% Other],AssessedValuation[Dist],$C39,AssessedValuation[Tif_NonTIF],$A$4)</f>
        <v>6486</v>
      </c>
      <c r="Q39" s="8">
        <f>SUMIFS(AssessedValuation[100% Gross],AssessedValuation[Dist],$C39,AssessedValuation[Tif_NonTIF],$A$4)</f>
        <v>1021059885</v>
      </c>
      <c r="R39" s="8">
        <f>SUMIFS(AssessedValuation[100% Military Exempt],AssessedValuation[Dist],$C39,AssessedValuation[Tif_NonTIF],$A$4)</f>
        <v>1166760</v>
      </c>
      <c r="S39" s="8">
        <f>SUMIFS(AssessedValuation[100% Net],AssessedValuation[Dist],$C39,AssessedValuation[Tif_NonTIF],$A$4)</f>
        <v>1019893125</v>
      </c>
      <c r="T39" s="8">
        <f>SUMIFS(AssessedValuation[100% Gas &amp; Elec Utilities],AssessedValuation[Dist],$C39,AssessedValuation[Tif_NonTIF],$A$4)</f>
        <v>77168149</v>
      </c>
      <c r="U39" s="8">
        <f t="shared" si="0"/>
        <v>1097061274</v>
      </c>
    </row>
    <row r="40" spans="1:21" x14ac:dyDescent="0.25">
      <c r="A40">
        <v>2023</v>
      </c>
      <c r="B40" t="s">
        <v>1048</v>
      </c>
      <c r="C40" t="s">
        <v>1113</v>
      </c>
      <c r="D40" t="s">
        <v>1113</v>
      </c>
      <c r="E40" t="s">
        <v>701</v>
      </c>
      <c r="F40" t="s">
        <v>1114</v>
      </c>
      <c r="G40" s="8">
        <f>SUMIFS(AssessedValuation[100% Residential],AssessedValuation[Dist],$C40,AssessedValuation[Tif_NonTIF],$A$4)</f>
        <v>264439131</v>
      </c>
      <c r="H40" s="8">
        <f>SUMIFS(AssessedValuation[100% Ag Land],AssessedValuation[Dist],$C40,AssessedValuation[Tif_NonTIF],$A$4)</f>
        <v>107233059</v>
      </c>
      <c r="I40" s="8">
        <f>SUMIFS(AssessedValuation[100% Ag Building],AssessedValuation[Dist],$C40,AssessedValuation[Tif_NonTIF],$A$4)</f>
        <v>9635666</v>
      </c>
      <c r="J40" s="8">
        <f>SUMIFS(AssessedValuation[100% Commercial],AssessedValuation[Dist],$C40,AssessedValuation[Tif_NonTIF],$A$4)</f>
        <v>22404180</v>
      </c>
      <c r="K40" s="8">
        <f>SUMIFS(AssessedValuation[100% Industrial],AssessedValuation[Dist],$C40,AssessedValuation[Tif_NonTIF],$A$4)</f>
        <v>6715548</v>
      </c>
      <c r="L40" s="8">
        <f>SUMIFS(AssessedValuation[100% Multiresidential],AssessedValuation[Dist],$C40,AssessedValuation[Tif_NonTIF],$A$4)</f>
        <v>3624422</v>
      </c>
      <c r="M40" s="8">
        <f>SUMIFS(AssessedValuation[100% Reserved],AssessedValuation[Dist],$C40,AssessedValuation[Tif_NonTIF],$A$4)</f>
        <v>0</v>
      </c>
      <c r="N40" s="8">
        <f>SUMIFS(AssessedValuation[100% Railroads],AssessedValuation[Dist],$C40,AssessedValuation[Tif_NonTIF],$A$4)</f>
        <v>8146663</v>
      </c>
      <c r="O40" s="8">
        <f>SUMIFS(AssessedValuation[100% Utilities],AssessedValuation[Dist],$C40,AssessedValuation[Tif_NonTIF],$A$4)</f>
        <v>8145254</v>
      </c>
      <c r="P40" s="8">
        <f>SUMIFS(AssessedValuation[100% Other],AssessedValuation[Dist],$C40,AssessedValuation[Tif_NonTIF],$A$4)</f>
        <v>0</v>
      </c>
      <c r="Q40" s="8">
        <f>SUMIFS(AssessedValuation[100% Gross],AssessedValuation[Dist],$C40,AssessedValuation[Tif_NonTIF],$A$4)</f>
        <v>430343923</v>
      </c>
      <c r="R40" s="8">
        <f>SUMIFS(AssessedValuation[100% Military Exempt],AssessedValuation[Dist],$C40,AssessedValuation[Tif_NonTIF],$A$4)</f>
        <v>261132</v>
      </c>
      <c r="S40" s="8">
        <f>SUMIFS(AssessedValuation[100% Net],AssessedValuation[Dist],$C40,AssessedValuation[Tif_NonTIF],$A$4)</f>
        <v>430082791</v>
      </c>
      <c r="T40" s="8">
        <f>SUMIFS(AssessedValuation[100% Gas &amp; Elec Utilities],AssessedValuation[Dist],$C40,AssessedValuation[Tif_NonTIF],$A$4)</f>
        <v>8745576</v>
      </c>
      <c r="U40" s="8">
        <f t="shared" si="0"/>
        <v>438828367</v>
      </c>
    </row>
    <row r="41" spans="1:21" x14ac:dyDescent="0.25">
      <c r="A41">
        <v>2023</v>
      </c>
      <c r="B41" t="s">
        <v>1045</v>
      </c>
      <c r="C41" t="s">
        <v>1115</v>
      </c>
      <c r="D41" t="s">
        <v>1115</v>
      </c>
      <c r="E41" t="s">
        <v>365</v>
      </c>
      <c r="F41" t="s">
        <v>1116</v>
      </c>
      <c r="G41" s="8">
        <f>SUMIFS(AssessedValuation[100% Residential],AssessedValuation[Dist],$C41,AssessedValuation[Tif_NonTIF],$A$4)</f>
        <v>123466289</v>
      </c>
      <c r="H41" s="8">
        <f>SUMIFS(AssessedValuation[100% Ag Land],AssessedValuation[Dist],$C41,AssessedValuation[Tif_NonTIF],$A$4)</f>
        <v>153120698</v>
      </c>
      <c r="I41" s="8">
        <f>SUMIFS(AssessedValuation[100% Ag Building],AssessedValuation[Dist],$C41,AssessedValuation[Tif_NonTIF],$A$4)</f>
        <v>9856508</v>
      </c>
      <c r="J41" s="8">
        <f>SUMIFS(AssessedValuation[100% Commercial],AssessedValuation[Dist],$C41,AssessedValuation[Tif_NonTIF],$A$4)</f>
        <v>22289683</v>
      </c>
      <c r="K41" s="8">
        <f>SUMIFS(AssessedValuation[100% Industrial],AssessedValuation[Dist],$C41,AssessedValuation[Tif_NonTIF],$A$4)</f>
        <v>3366178</v>
      </c>
      <c r="L41" s="8">
        <f>SUMIFS(AssessedValuation[100% Multiresidential],AssessedValuation[Dist],$C41,AssessedValuation[Tif_NonTIF],$A$4)</f>
        <v>1461346</v>
      </c>
      <c r="M41" s="8">
        <f>SUMIFS(AssessedValuation[100% Reserved],AssessedValuation[Dist],$C41,AssessedValuation[Tif_NonTIF],$A$4)</f>
        <v>0</v>
      </c>
      <c r="N41" s="8">
        <f>SUMIFS(AssessedValuation[100% Railroads],AssessedValuation[Dist],$C41,AssessedValuation[Tif_NonTIF],$A$4)</f>
        <v>21898918</v>
      </c>
      <c r="O41" s="8">
        <f>SUMIFS(AssessedValuation[100% Utilities],AssessedValuation[Dist],$C41,AssessedValuation[Tif_NonTIF],$A$4)</f>
        <v>994141</v>
      </c>
      <c r="P41" s="8">
        <f>SUMIFS(AssessedValuation[100% Other],AssessedValuation[Dist],$C41,AssessedValuation[Tif_NonTIF],$A$4)</f>
        <v>0</v>
      </c>
      <c r="Q41" s="8">
        <f>SUMIFS(AssessedValuation[100% Gross],AssessedValuation[Dist],$C41,AssessedValuation[Tif_NonTIF],$A$4)</f>
        <v>336453761</v>
      </c>
      <c r="R41" s="8">
        <f>SUMIFS(AssessedValuation[100% Military Exempt],AssessedValuation[Dist],$C41,AssessedValuation[Tif_NonTIF],$A$4)</f>
        <v>207424</v>
      </c>
      <c r="S41" s="8">
        <f>SUMIFS(AssessedValuation[100% Net],AssessedValuation[Dist],$C41,AssessedValuation[Tif_NonTIF],$A$4)</f>
        <v>336246337</v>
      </c>
      <c r="T41" s="8">
        <f>SUMIFS(AssessedValuation[100% Gas &amp; Elec Utilities],AssessedValuation[Dist],$C41,AssessedValuation[Tif_NonTIF],$A$4)</f>
        <v>9842788</v>
      </c>
      <c r="U41" s="8">
        <f t="shared" si="0"/>
        <v>346089125</v>
      </c>
    </row>
    <row r="42" spans="1:21" x14ac:dyDescent="0.25">
      <c r="A42">
        <v>2023</v>
      </c>
      <c r="B42" t="s">
        <v>1043</v>
      </c>
      <c r="C42" t="s">
        <v>1117</v>
      </c>
      <c r="D42" t="s">
        <v>1117</v>
      </c>
      <c r="E42" t="s">
        <v>792</v>
      </c>
      <c r="F42" t="s">
        <v>1118</v>
      </c>
      <c r="G42" s="8">
        <f>SUMIFS(AssessedValuation[100% Residential],AssessedValuation[Dist],$C42,AssessedValuation[Tif_NonTIF],$A$4)</f>
        <v>257590999</v>
      </c>
      <c r="H42" s="8">
        <f>SUMIFS(AssessedValuation[100% Ag Land],AssessedValuation[Dist],$C42,AssessedValuation[Tif_NonTIF],$A$4)</f>
        <v>121427359</v>
      </c>
      <c r="I42" s="8">
        <f>SUMIFS(AssessedValuation[100% Ag Building],AssessedValuation[Dist],$C42,AssessedValuation[Tif_NonTIF],$A$4)</f>
        <v>5191625</v>
      </c>
      <c r="J42" s="8">
        <f>SUMIFS(AssessedValuation[100% Commercial],AssessedValuation[Dist],$C42,AssessedValuation[Tif_NonTIF],$A$4)</f>
        <v>24006498</v>
      </c>
      <c r="K42" s="8">
        <f>SUMIFS(AssessedValuation[100% Industrial],AssessedValuation[Dist],$C42,AssessedValuation[Tif_NonTIF],$A$4)</f>
        <v>8955578</v>
      </c>
      <c r="L42" s="8">
        <f>SUMIFS(AssessedValuation[100% Multiresidential],AssessedValuation[Dist],$C42,AssessedValuation[Tif_NonTIF],$A$4)</f>
        <v>2502984</v>
      </c>
      <c r="M42" s="8">
        <f>SUMIFS(AssessedValuation[100% Reserved],AssessedValuation[Dist],$C42,AssessedValuation[Tif_NonTIF],$A$4)</f>
        <v>0</v>
      </c>
      <c r="N42" s="8">
        <f>SUMIFS(AssessedValuation[100% Railroads],AssessedValuation[Dist],$C42,AssessedValuation[Tif_NonTIF],$A$4)</f>
        <v>3638196</v>
      </c>
      <c r="O42" s="8">
        <f>SUMIFS(AssessedValuation[100% Utilities],AssessedValuation[Dist],$C42,AssessedValuation[Tif_NonTIF],$A$4)</f>
        <v>6515479</v>
      </c>
      <c r="P42" s="8">
        <f>SUMIFS(AssessedValuation[100% Other],AssessedValuation[Dist],$C42,AssessedValuation[Tif_NonTIF],$A$4)</f>
        <v>0</v>
      </c>
      <c r="Q42" s="8">
        <f>SUMIFS(AssessedValuation[100% Gross],AssessedValuation[Dist],$C42,AssessedValuation[Tif_NonTIF],$A$4)</f>
        <v>429828718</v>
      </c>
      <c r="R42" s="8">
        <f>SUMIFS(AssessedValuation[100% Military Exempt],AssessedValuation[Dist],$C42,AssessedValuation[Tif_NonTIF],$A$4)</f>
        <v>329656</v>
      </c>
      <c r="S42" s="8">
        <f>SUMIFS(AssessedValuation[100% Net],AssessedValuation[Dist],$C42,AssessedValuation[Tif_NonTIF],$A$4)</f>
        <v>429499062</v>
      </c>
      <c r="T42" s="8">
        <f>SUMIFS(AssessedValuation[100% Gas &amp; Elec Utilities],AssessedValuation[Dist],$C42,AssessedValuation[Tif_NonTIF],$A$4)</f>
        <v>18238943</v>
      </c>
      <c r="U42" s="8">
        <f t="shared" si="0"/>
        <v>447738005</v>
      </c>
    </row>
    <row r="43" spans="1:21" x14ac:dyDescent="0.25">
      <c r="A43">
        <v>2023</v>
      </c>
      <c r="B43" t="s">
        <v>1054</v>
      </c>
      <c r="C43" t="s">
        <v>1119</v>
      </c>
      <c r="D43" t="s">
        <v>1119</v>
      </c>
      <c r="E43" t="s">
        <v>303</v>
      </c>
      <c r="F43" t="s">
        <v>1120</v>
      </c>
      <c r="G43" s="8">
        <f>SUMIFS(AssessedValuation[100% Residential],AssessedValuation[Dist],$C43,AssessedValuation[Tif_NonTIF],$A$4)</f>
        <v>1231703485</v>
      </c>
      <c r="H43" s="8">
        <f>SUMIFS(AssessedValuation[100% Ag Land],AssessedValuation[Dist],$C43,AssessedValuation[Tif_NonTIF],$A$4)</f>
        <v>23467700</v>
      </c>
      <c r="I43" s="8">
        <f>SUMIFS(AssessedValuation[100% Ag Building],AssessedValuation[Dist],$C43,AssessedValuation[Tif_NonTIF],$A$4)</f>
        <v>1221500</v>
      </c>
      <c r="J43" s="8">
        <f>SUMIFS(AssessedValuation[100% Commercial],AssessedValuation[Dist],$C43,AssessedValuation[Tif_NonTIF],$A$4)</f>
        <v>235844584</v>
      </c>
      <c r="K43" s="8">
        <f>SUMIFS(AssessedValuation[100% Industrial],AssessedValuation[Dist],$C43,AssessedValuation[Tif_NonTIF],$A$4)</f>
        <v>36180138</v>
      </c>
      <c r="L43" s="8">
        <f>SUMIFS(AssessedValuation[100% Multiresidential],AssessedValuation[Dist],$C43,AssessedValuation[Tif_NonTIF],$A$4)</f>
        <v>49815658</v>
      </c>
      <c r="M43" s="8">
        <f>SUMIFS(AssessedValuation[100% Reserved],AssessedValuation[Dist],$C43,AssessedValuation[Tif_NonTIF],$A$4)</f>
        <v>0</v>
      </c>
      <c r="N43" s="8">
        <f>SUMIFS(AssessedValuation[100% Railroads],AssessedValuation[Dist],$C43,AssessedValuation[Tif_NonTIF],$A$4)</f>
        <v>18121134</v>
      </c>
      <c r="O43" s="8">
        <f>SUMIFS(AssessedValuation[100% Utilities],AssessedValuation[Dist],$C43,AssessedValuation[Tif_NonTIF],$A$4)</f>
        <v>3043676</v>
      </c>
      <c r="P43" s="8">
        <f>SUMIFS(AssessedValuation[100% Other],AssessedValuation[Dist],$C43,AssessedValuation[Tif_NonTIF],$A$4)</f>
        <v>0</v>
      </c>
      <c r="Q43" s="8">
        <f>SUMIFS(AssessedValuation[100% Gross],AssessedValuation[Dist],$C43,AssessedValuation[Tif_NonTIF],$A$4)</f>
        <v>1599397875</v>
      </c>
      <c r="R43" s="8">
        <f>SUMIFS(AssessedValuation[100% Military Exempt],AssessedValuation[Dist],$C43,AssessedValuation[Tif_NonTIF],$A$4)</f>
        <v>2555760</v>
      </c>
      <c r="S43" s="8">
        <f>SUMIFS(AssessedValuation[100% Net],AssessedValuation[Dist],$C43,AssessedValuation[Tif_NonTIF],$A$4)</f>
        <v>1596842115</v>
      </c>
      <c r="T43" s="8">
        <f>SUMIFS(AssessedValuation[100% Gas &amp; Elec Utilities],AssessedValuation[Dist],$C43,AssessedValuation[Tif_NonTIF],$A$4)</f>
        <v>306006151</v>
      </c>
      <c r="U43" s="8">
        <f t="shared" si="0"/>
        <v>1902848266</v>
      </c>
    </row>
    <row r="44" spans="1:21" x14ac:dyDescent="0.25">
      <c r="A44">
        <v>2023</v>
      </c>
      <c r="B44" t="s">
        <v>1043</v>
      </c>
      <c r="C44" t="s">
        <v>1121</v>
      </c>
      <c r="D44" t="s">
        <v>1121</v>
      </c>
      <c r="E44" t="s">
        <v>424</v>
      </c>
      <c r="F44" t="s">
        <v>424</v>
      </c>
      <c r="G44" s="8">
        <f>SUMIFS(AssessedValuation[100% Residential],AssessedValuation[Dist],$C44,AssessedValuation[Tif_NonTIF],$A$4)</f>
        <v>58155500</v>
      </c>
      <c r="H44" s="8">
        <f>SUMIFS(AssessedValuation[100% Ag Land],AssessedValuation[Dist],$C44,AssessedValuation[Tif_NonTIF],$A$4)</f>
        <v>97659750</v>
      </c>
      <c r="I44" s="8">
        <f>SUMIFS(AssessedValuation[100% Ag Building],AssessedValuation[Dist],$C44,AssessedValuation[Tif_NonTIF],$A$4)</f>
        <v>8758200</v>
      </c>
      <c r="J44" s="8">
        <f>SUMIFS(AssessedValuation[100% Commercial],AssessedValuation[Dist],$C44,AssessedValuation[Tif_NonTIF],$A$4)</f>
        <v>8775896</v>
      </c>
      <c r="K44" s="8">
        <f>SUMIFS(AssessedValuation[100% Industrial],AssessedValuation[Dist],$C44,AssessedValuation[Tif_NonTIF],$A$4)</f>
        <v>2614500</v>
      </c>
      <c r="L44" s="8">
        <f>SUMIFS(AssessedValuation[100% Multiresidential],AssessedValuation[Dist],$C44,AssessedValuation[Tif_NonTIF],$A$4)</f>
        <v>264204</v>
      </c>
      <c r="M44" s="8">
        <f>SUMIFS(AssessedValuation[100% Reserved],AssessedValuation[Dist],$C44,AssessedValuation[Tif_NonTIF],$A$4)</f>
        <v>0</v>
      </c>
      <c r="N44" s="8">
        <f>SUMIFS(AssessedValuation[100% Railroads],AssessedValuation[Dist],$C44,AssessedValuation[Tif_NonTIF],$A$4)</f>
        <v>0</v>
      </c>
      <c r="O44" s="8">
        <f>SUMIFS(AssessedValuation[100% Utilities],AssessedValuation[Dist],$C44,AssessedValuation[Tif_NonTIF],$A$4)</f>
        <v>10052285</v>
      </c>
      <c r="P44" s="8">
        <f>SUMIFS(AssessedValuation[100% Other],AssessedValuation[Dist],$C44,AssessedValuation[Tif_NonTIF],$A$4)</f>
        <v>0</v>
      </c>
      <c r="Q44" s="8">
        <f>SUMIFS(AssessedValuation[100% Gross],AssessedValuation[Dist],$C44,AssessedValuation[Tif_NonTIF],$A$4)</f>
        <v>186280335</v>
      </c>
      <c r="R44" s="8">
        <f>SUMIFS(AssessedValuation[100% Military Exempt],AssessedValuation[Dist],$C44,AssessedValuation[Tif_NonTIF],$A$4)</f>
        <v>109268</v>
      </c>
      <c r="S44" s="8">
        <f>SUMIFS(AssessedValuation[100% Net],AssessedValuation[Dist],$C44,AssessedValuation[Tif_NonTIF],$A$4)</f>
        <v>186171067</v>
      </c>
      <c r="T44" s="8">
        <f>SUMIFS(AssessedValuation[100% Gas &amp; Elec Utilities],AssessedValuation[Dist],$C44,AssessedValuation[Tif_NonTIF],$A$4)</f>
        <v>18983113</v>
      </c>
      <c r="U44" s="8">
        <f t="shared" si="0"/>
        <v>205154180</v>
      </c>
    </row>
    <row r="45" spans="1:21" x14ac:dyDescent="0.25">
      <c r="A45">
        <v>2023</v>
      </c>
      <c r="B45" t="s">
        <v>1076</v>
      </c>
      <c r="C45" t="s">
        <v>1122</v>
      </c>
      <c r="D45" t="s">
        <v>1122</v>
      </c>
      <c r="E45" t="s">
        <v>1123</v>
      </c>
      <c r="F45" t="s">
        <v>1124</v>
      </c>
      <c r="G45" s="8">
        <f>SUMIFS(AssessedValuation[100% Residential],AssessedValuation[Dist],$C45,AssessedValuation[Tif_NonTIF],$A$4)</f>
        <v>124990470</v>
      </c>
      <c r="H45" s="8">
        <f>SUMIFS(AssessedValuation[100% Ag Land],AssessedValuation[Dist],$C45,AssessedValuation[Tif_NonTIF],$A$4)</f>
        <v>98756490</v>
      </c>
      <c r="I45" s="8">
        <f>SUMIFS(AssessedValuation[100% Ag Building],AssessedValuation[Dist],$C45,AssessedValuation[Tif_NonTIF],$A$4)</f>
        <v>4081530</v>
      </c>
      <c r="J45" s="8">
        <f>SUMIFS(AssessedValuation[100% Commercial],AssessedValuation[Dist],$C45,AssessedValuation[Tif_NonTIF],$A$4)</f>
        <v>7877872</v>
      </c>
      <c r="K45" s="8">
        <f>SUMIFS(AssessedValuation[100% Industrial],AssessedValuation[Dist],$C45,AssessedValuation[Tif_NonTIF],$A$4)</f>
        <v>226430</v>
      </c>
      <c r="L45" s="8">
        <f>SUMIFS(AssessedValuation[100% Multiresidential],AssessedValuation[Dist],$C45,AssessedValuation[Tif_NonTIF],$A$4)</f>
        <v>2830134</v>
      </c>
      <c r="M45" s="8">
        <f>SUMIFS(AssessedValuation[100% Reserved],AssessedValuation[Dist],$C45,AssessedValuation[Tif_NonTIF],$A$4)</f>
        <v>0</v>
      </c>
      <c r="N45" s="8">
        <f>SUMIFS(AssessedValuation[100% Railroads],AssessedValuation[Dist],$C45,AssessedValuation[Tif_NonTIF],$A$4)</f>
        <v>14061025</v>
      </c>
      <c r="O45" s="8">
        <f>SUMIFS(AssessedValuation[100% Utilities],AssessedValuation[Dist],$C45,AssessedValuation[Tif_NonTIF],$A$4)</f>
        <v>16827387</v>
      </c>
      <c r="P45" s="8">
        <f>SUMIFS(AssessedValuation[100% Other],AssessedValuation[Dist],$C45,AssessedValuation[Tif_NonTIF],$A$4)</f>
        <v>0</v>
      </c>
      <c r="Q45" s="8">
        <f>SUMIFS(AssessedValuation[100% Gross],AssessedValuation[Dist],$C45,AssessedValuation[Tif_NonTIF],$A$4)</f>
        <v>269651338</v>
      </c>
      <c r="R45" s="8">
        <f>SUMIFS(AssessedValuation[100% Military Exempt],AssessedValuation[Dist],$C45,AssessedValuation[Tif_NonTIF],$A$4)</f>
        <v>242612</v>
      </c>
      <c r="S45" s="8">
        <f>SUMIFS(AssessedValuation[100% Net],AssessedValuation[Dist],$C45,AssessedValuation[Tif_NonTIF],$A$4)</f>
        <v>269408726</v>
      </c>
      <c r="T45" s="8">
        <f>SUMIFS(AssessedValuation[100% Gas &amp; Elec Utilities],AssessedValuation[Dist],$C45,AssessedValuation[Tif_NonTIF],$A$4)</f>
        <v>28590006</v>
      </c>
      <c r="U45" s="8">
        <f t="shared" si="0"/>
        <v>297998732</v>
      </c>
    </row>
    <row r="46" spans="1:21" x14ac:dyDescent="0.25">
      <c r="A46">
        <v>2023</v>
      </c>
      <c r="B46" t="s">
        <v>1045</v>
      </c>
      <c r="C46" t="s">
        <v>1125</v>
      </c>
      <c r="D46" t="s">
        <v>1125</v>
      </c>
      <c r="E46" t="s">
        <v>33</v>
      </c>
      <c r="F46" t="s">
        <v>33</v>
      </c>
      <c r="G46" s="8">
        <f>SUMIFS(AssessedValuation[100% Residential],AssessedValuation[Dist],$C46,AssessedValuation[Tif_NonTIF],$A$4)</f>
        <v>145627750</v>
      </c>
      <c r="H46" s="8">
        <f>SUMIFS(AssessedValuation[100% Ag Land],AssessedValuation[Dist],$C46,AssessedValuation[Tif_NonTIF],$A$4)</f>
        <v>219828567</v>
      </c>
      <c r="I46" s="8">
        <f>SUMIFS(AssessedValuation[100% Ag Building],AssessedValuation[Dist],$C46,AssessedValuation[Tif_NonTIF],$A$4)</f>
        <v>7842880</v>
      </c>
      <c r="J46" s="8">
        <f>SUMIFS(AssessedValuation[100% Commercial],AssessedValuation[Dist],$C46,AssessedValuation[Tif_NonTIF],$A$4)</f>
        <v>19527492</v>
      </c>
      <c r="K46" s="8">
        <f>SUMIFS(AssessedValuation[100% Industrial],AssessedValuation[Dist],$C46,AssessedValuation[Tif_NonTIF],$A$4)</f>
        <v>155863223</v>
      </c>
      <c r="L46" s="8">
        <f>SUMIFS(AssessedValuation[100% Multiresidential],AssessedValuation[Dist],$C46,AssessedValuation[Tif_NonTIF],$A$4)</f>
        <v>1618063</v>
      </c>
      <c r="M46" s="8">
        <f>SUMIFS(AssessedValuation[100% Reserved],AssessedValuation[Dist],$C46,AssessedValuation[Tif_NonTIF],$A$4)</f>
        <v>0</v>
      </c>
      <c r="N46" s="8">
        <f>SUMIFS(AssessedValuation[100% Railroads],AssessedValuation[Dist],$C46,AssessedValuation[Tif_NonTIF],$A$4)</f>
        <v>3055854</v>
      </c>
      <c r="O46" s="8">
        <f>SUMIFS(AssessedValuation[100% Utilities],AssessedValuation[Dist],$C46,AssessedValuation[Tif_NonTIF],$A$4)</f>
        <v>6164205</v>
      </c>
      <c r="P46" s="8">
        <f>SUMIFS(AssessedValuation[100% Other],AssessedValuation[Dist],$C46,AssessedValuation[Tif_NonTIF],$A$4)</f>
        <v>0</v>
      </c>
      <c r="Q46" s="8">
        <f>SUMIFS(AssessedValuation[100% Gross],AssessedValuation[Dist],$C46,AssessedValuation[Tif_NonTIF],$A$4)</f>
        <v>559528034</v>
      </c>
      <c r="R46" s="8">
        <f>SUMIFS(AssessedValuation[100% Military Exempt],AssessedValuation[Dist],$C46,AssessedValuation[Tif_NonTIF],$A$4)</f>
        <v>281504</v>
      </c>
      <c r="S46" s="8">
        <f>SUMIFS(AssessedValuation[100% Net],AssessedValuation[Dist],$C46,AssessedValuation[Tif_NonTIF],$A$4)</f>
        <v>559246530</v>
      </c>
      <c r="T46" s="8">
        <f>SUMIFS(AssessedValuation[100% Gas &amp; Elec Utilities],AssessedValuation[Dist],$C46,AssessedValuation[Tif_NonTIF],$A$4)</f>
        <v>42941709</v>
      </c>
      <c r="U46" s="8">
        <f t="shared" si="0"/>
        <v>602188239</v>
      </c>
    </row>
    <row r="47" spans="1:21" x14ac:dyDescent="0.25">
      <c r="A47">
        <v>2023</v>
      </c>
      <c r="B47" t="s">
        <v>1076</v>
      </c>
      <c r="C47" t="s">
        <v>1126</v>
      </c>
      <c r="D47" t="s">
        <v>1126</v>
      </c>
      <c r="E47" t="s">
        <v>252</v>
      </c>
      <c r="F47" t="s">
        <v>1127</v>
      </c>
      <c r="G47" s="8">
        <f>SUMIFS(AssessedValuation[100% Residential],AssessedValuation[Dist],$C47,AssessedValuation[Tif_NonTIF],$A$4)</f>
        <v>315707606</v>
      </c>
      <c r="H47" s="8">
        <f>SUMIFS(AssessedValuation[100% Ag Land],AssessedValuation[Dist],$C47,AssessedValuation[Tif_NonTIF],$A$4)</f>
        <v>24747160</v>
      </c>
      <c r="I47" s="8">
        <f>SUMIFS(AssessedValuation[100% Ag Building],AssessedValuation[Dist],$C47,AssessedValuation[Tif_NonTIF],$A$4)</f>
        <v>1143070</v>
      </c>
      <c r="J47" s="8">
        <f>SUMIFS(AssessedValuation[100% Commercial],AssessedValuation[Dist],$C47,AssessedValuation[Tif_NonTIF],$A$4)</f>
        <v>63848719</v>
      </c>
      <c r="K47" s="8">
        <f>SUMIFS(AssessedValuation[100% Industrial],AssessedValuation[Dist],$C47,AssessedValuation[Tif_NonTIF],$A$4)</f>
        <v>59661001</v>
      </c>
      <c r="L47" s="8">
        <f>SUMIFS(AssessedValuation[100% Multiresidential],AssessedValuation[Dist],$C47,AssessedValuation[Tif_NonTIF],$A$4)</f>
        <v>3790232</v>
      </c>
      <c r="M47" s="8">
        <f>SUMIFS(AssessedValuation[100% Reserved],AssessedValuation[Dist],$C47,AssessedValuation[Tif_NonTIF],$A$4)</f>
        <v>0</v>
      </c>
      <c r="N47" s="8">
        <f>SUMIFS(AssessedValuation[100% Railroads],AssessedValuation[Dist],$C47,AssessedValuation[Tif_NonTIF],$A$4)</f>
        <v>8205799</v>
      </c>
      <c r="O47" s="8">
        <f>SUMIFS(AssessedValuation[100% Utilities],AssessedValuation[Dist],$C47,AssessedValuation[Tif_NonTIF],$A$4)</f>
        <v>7457800</v>
      </c>
      <c r="P47" s="8">
        <f>SUMIFS(AssessedValuation[100% Other],AssessedValuation[Dist],$C47,AssessedValuation[Tif_NonTIF],$A$4)</f>
        <v>0</v>
      </c>
      <c r="Q47" s="8">
        <f>SUMIFS(AssessedValuation[100% Gross],AssessedValuation[Dist],$C47,AssessedValuation[Tif_NonTIF],$A$4)</f>
        <v>484561387</v>
      </c>
      <c r="R47" s="8">
        <f>SUMIFS(AssessedValuation[100% Military Exempt],AssessedValuation[Dist],$C47,AssessedValuation[Tif_NonTIF],$A$4)</f>
        <v>535228</v>
      </c>
      <c r="S47" s="8">
        <f>SUMIFS(AssessedValuation[100% Net],AssessedValuation[Dist],$C47,AssessedValuation[Tif_NonTIF],$A$4)</f>
        <v>484026159</v>
      </c>
      <c r="T47" s="8">
        <f>SUMIFS(AssessedValuation[100% Gas &amp; Elec Utilities],AssessedValuation[Dist],$C47,AssessedValuation[Tif_NonTIF],$A$4)</f>
        <v>191047157</v>
      </c>
      <c r="U47" s="8">
        <f t="shared" si="0"/>
        <v>675073316</v>
      </c>
    </row>
    <row r="48" spans="1:21" x14ac:dyDescent="0.25">
      <c r="A48">
        <v>2023</v>
      </c>
      <c r="B48" t="s">
        <v>1054</v>
      </c>
      <c r="C48" t="s">
        <v>1128</v>
      </c>
      <c r="D48" t="s">
        <v>1128</v>
      </c>
      <c r="E48" t="s">
        <v>507</v>
      </c>
      <c r="F48" t="s">
        <v>1129</v>
      </c>
      <c r="G48" s="8">
        <f>SUMIFS(AssessedValuation[100% Residential],AssessedValuation[Dist],$C48,AssessedValuation[Tif_NonTIF],$A$4)</f>
        <v>148740790</v>
      </c>
      <c r="H48" s="8">
        <f>SUMIFS(AssessedValuation[100% Ag Land],AssessedValuation[Dist],$C48,AssessedValuation[Tif_NonTIF],$A$4)</f>
        <v>68773790</v>
      </c>
      <c r="I48" s="8">
        <f>SUMIFS(AssessedValuation[100% Ag Building],AssessedValuation[Dist],$C48,AssessedValuation[Tif_NonTIF],$A$4)</f>
        <v>3083310</v>
      </c>
      <c r="J48" s="8">
        <f>SUMIFS(AssessedValuation[100% Commercial],AssessedValuation[Dist],$C48,AssessedValuation[Tif_NonTIF],$A$4)</f>
        <v>9365109</v>
      </c>
      <c r="K48" s="8">
        <f>SUMIFS(AssessedValuation[100% Industrial],AssessedValuation[Dist],$C48,AssessedValuation[Tif_NonTIF],$A$4)</f>
        <v>0</v>
      </c>
      <c r="L48" s="8">
        <f>SUMIFS(AssessedValuation[100% Multiresidential],AssessedValuation[Dist],$C48,AssessedValuation[Tif_NonTIF],$A$4)</f>
        <v>988802</v>
      </c>
      <c r="M48" s="8">
        <f>SUMIFS(AssessedValuation[100% Reserved],AssessedValuation[Dist],$C48,AssessedValuation[Tif_NonTIF],$A$4)</f>
        <v>0</v>
      </c>
      <c r="N48" s="8">
        <f>SUMIFS(AssessedValuation[100% Railroads],AssessedValuation[Dist],$C48,AssessedValuation[Tif_NonTIF],$A$4)</f>
        <v>10195643</v>
      </c>
      <c r="O48" s="8">
        <f>SUMIFS(AssessedValuation[100% Utilities],AssessedValuation[Dist],$C48,AssessedValuation[Tif_NonTIF],$A$4)</f>
        <v>11171095</v>
      </c>
      <c r="P48" s="8">
        <f>SUMIFS(AssessedValuation[100% Other],AssessedValuation[Dist],$C48,AssessedValuation[Tif_NonTIF],$A$4)</f>
        <v>0</v>
      </c>
      <c r="Q48" s="8">
        <f>SUMIFS(AssessedValuation[100% Gross],AssessedValuation[Dist],$C48,AssessedValuation[Tif_NonTIF],$A$4)</f>
        <v>252318539</v>
      </c>
      <c r="R48" s="8">
        <f>SUMIFS(AssessedValuation[100% Military Exempt],AssessedValuation[Dist],$C48,AssessedValuation[Tif_NonTIF],$A$4)</f>
        <v>393463</v>
      </c>
      <c r="S48" s="8">
        <f>SUMIFS(AssessedValuation[100% Net],AssessedValuation[Dist],$C48,AssessedValuation[Tif_NonTIF],$A$4)</f>
        <v>251925076</v>
      </c>
      <c r="T48" s="8">
        <f>SUMIFS(AssessedValuation[100% Gas &amp; Elec Utilities],AssessedValuation[Dist],$C48,AssessedValuation[Tif_NonTIF],$A$4)</f>
        <v>21909129</v>
      </c>
      <c r="U48" s="8">
        <f t="shared" si="0"/>
        <v>273834205</v>
      </c>
    </row>
    <row r="49" spans="1:21" x14ac:dyDescent="0.25">
      <c r="A49">
        <v>2023</v>
      </c>
      <c r="B49" t="s">
        <v>1038</v>
      </c>
      <c r="C49" t="s">
        <v>1130</v>
      </c>
      <c r="D49" t="s">
        <v>1130</v>
      </c>
      <c r="E49" t="s">
        <v>846</v>
      </c>
      <c r="F49" t="s">
        <v>1131</v>
      </c>
      <c r="G49" s="8">
        <f>SUMIFS(AssessedValuation[100% Residential],AssessedValuation[Dist],$C49,AssessedValuation[Tif_NonTIF],$A$4)</f>
        <v>596948460</v>
      </c>
      <c r="H49" s="8">
        <f>SUMIFS(AssessedValuation[100% Ag Land],AssessedValuation[Dist],$C49,AssessedValuation[Tif_NonTIF],$A$4)</f>
        <v>30886910</v>
      </c>
      <c r="I49" s="8">
        <f>SUMIFS(AssessedValuation[100% Ag Building],AssessedValuation[Dist],$C49,AssessedValuation[Tif_NonTIF],$A$4)</f>
        <v>1250200</v>
      </c>
      <c r="J49" s="8">
        <f>SUMIFS(AssessedValuation[100% Commercial],AssessedValuation[Dist],$C49,AssessedValuation[Tif_NonTIF],$A$4)</f>
        <v>36205917</v>
      </c>
      <c r="K49" s="8">
        <f>SUMIFS(AssessedValuation[100% Industrial],AssessedValuation[Dist],$C49,AssessedValuation[Tif_NonTIF],$A$4)</f>
        <v>7826648</v>
      </c>
      <c r="L49" s="8">
        <f>SUMIFS(AssessedValuation[100% Multiresidential],AssessedValuation[Dist],$C49,AssessedValuation[Tif_NonTIF],$A$4)</f>
        <v>9095580</v>
      </c>
      <c r="M49" s="8">
        <f>SUMIFS(AssessedValuation[100% Reserved],AssessedValuation[Dist],$C49,AssessedValuation[Tif_NonTIF],$A$4)</f>
        <v>0</v>
      </c>
      <c r="N49" s="8">
        <f>SUMIFS(AssessedValuation[100% Railroads],AssessedValuation[Dist],$C49,AssessedValuation[Tif_NonTIF],$A$4)</f>
        <v>16514790</v>
      </c>
      <c r="O49" s="8">
        <f>SUMIFS(AssessedValuation[100% Utilities],AssessedValuation[Dist],$C49,AssessedValuation[Tif_NonTIF],$A$4)</f>
        <v>2850028</v>
      </c>
      <c r="P49" s="8">
        <f>SUMIFS(AssessedValuation[100% Other],AssessedValuation[Dist],$C49,AssessedValuation[Tif_NonTIF],$A$4)</f>
        <v>0</v>
      </c>
      <c r="Q49" s="8">
        <f>SUMIFS(AssessedValuation[100% Gross],AssessedValuation[Dist],$C49,AssessedValuation[Tif_NonTIF],$A$4)</f>
        <v>701578533</v>
      </c>
      <c r="R49" s="8">
        <f>SUMIFS(AssessedValuation[100% Military Exempt],AssessedValuation[Dist],$C49,AssessedValuation[Tif_NonTIF],$A$4)</f>
        <v>594492</v>
      </c>
      <c r="S49" s="8">
        <f>SUMIFS(AssessedValuation[100% Net],AssessedValuation[Dist],$C49,AssessedValuation[Tif_NonTIF],$A$4)</f>
        <v>700984041</v>
      </c>
      <c r="T49" s="8">
        <f>SUMIFS(AssessedValuation[100% Gas &amp; Elec Utilities],AssessedValuation[Dist],$C49,AssessedValuation[Tif_NonTIF],$A$4)</f>
        <v>12056655</v>
      </c>
      <c r="U49" s="8">
        <f t="shared" si="0"/>
        <v>713040696</v>
      </c>
    </row>
    <row r="50" spans="1:21" x14ac:dyDescent="0.25">
      <c r="A50">
        <v>2023</v>
      </c>
      <c r="B50" t="s">
        <v>1038</v>
      </c>
      <c r="C50" t="s">
        <v>1132</v>
      </c>
      <c r="D50" t="s">
        <v>1132</v>
      </c>
      <c r="E50" t="s">
        <v>190</v>
      </c>
      <c r="F50" t="s">
        <v>1133</v>
      </c>
      <c r="G50" s="8">
        <f>SUMIFS(AssessedValuation[100% Residential],AssessedValuation[Dist],$C50,AssessedValuation[Tif_NonTIF],$A$4)</f>
        <v>904998297</v>
      </c>
      <c r="H50" s="8">
        <f>SUMIFS(AssessedValuation[100% Ag Land],AssessedValuation[Dist],$C50,AssessedValuation[Tif_NonTIF],$A$4)</f>
        <v>246458142</v>
      </c>
      <c r="I50" s="8">
        <f>SUMIFS(AssessedValuation[100% Ag Building],AssessedValuation[Dist],$C50,AssessedValuation[Tif_NonTIF],$A$4)</f>
        <v>29014280</v>
      </c>
      <c r="J50" s="8">
        <f>SUMIFS(AssessedValuation[100% Commercial],AssessedValuation[Dist],$C50,AssessedValuation[Tif_NonTIF],$A$4)</f>
        <v>213894293</v>
      </c>
      <c r="K50" s="8">
        <f>SUMIFS(AssessedValuation[100% Industrial],AssessedValuation[Dist],$C50,AssessedValuation[Tif_NonTIF],$A$4)</f>
        <v>128443082</v>
      </c>
      <c r="L50" s="8">
        <f>SUMIFS(AssessedValuation[100% Multiresidential],AssessedValuation[Dist],$C50,AssessedValuation[Tif_NonTIF],$A$4)</f>
        <v>41055995</v>
      </c>
      <c r="M50" s="8">
        <f>SUMIFS(AssessedValuation[100% Reserved],AssessedValuation[Dist],$C50,AssessedValuation[Tif_NonTIF],$A$4)</f>
        <v>0</v>
      </c>
      <c r="N50" s="8">
        <f>SUMIFS(AssessedValuation[100% Railroads],AssessedValuation[Dist],$C50,AssessedValuation[Tif_NonTIF],$A$4)</f>
        <v>26570149</v>
      </c>
      <c r="O50" s="8">
        <f>SUMIFS(AssessedValuation[100% Utilities],AssessedValuation[Dist],$C50,AssessedValuation[Tif_NonTIF],$A$4)</f>
        <v>3005728</v>
      </c>
      <c r="P50" s="8">
        <f>SUMIFS(AssessedValuation[100% Other],AssessedValuation[Dist],$C50,AssessedValuation[Tif_NonTIF],$A$4)</f>
        <v>0</v>
      </c>
      <c r="Q50" s="8">
        <f>SUMIFS(AssessedValuation[100% Gross],AssessedValuation[Dist],$C50,AssessedValuation[Tif_NonTIF],$A$4)</f>
        <v>1593439966</v>
      </c>
      <c r="R50" s="8">
        <f>SUMIFS(AssessedValuation[100% Military Exempt],AssessedValuation[Dist],$C50,AssessedValuation[Tif_NonTIF],$A$4)</f>
        <v>1087124</v>
      </c>
      <c r="S50" s="8">
        <f>SUMIFS(AssessedValuation[100% Net],AssessedValuation[Dist],$C50,AssessedValuation[Tif_NonTIF],$A$4)</f>
        <v>1592352842</v>
      </c>
      <c r="T50" s="8">
        <f>SUMIFS(AssessedValuation[100% Gas &amp; Elec Utilities],AssessedValuation[Dist],$C50,AssessedValuation[Tif_NonTIF],$A$4)</f>
        <v>45362198</v>
      </c>
      <c r="U50" s="8">
        <f t="shared" si="0"/>
        <v>1637715040</v>
      </c>
    </row>
    <row r="51" spans="1:21" x14ac:dyDescent="0.25">
      <c r="A51">
        <v>2023</v>
      </c>
      <c r="B51" t="s">
        <v>1043</v>
      </c>
      <c r="C51" t="s">
        <v>1134</v>
      </c>
      <c r="D51" t="s">
        <v>1134</v>
      </c>
      <c r="E51" t="s">
        <v>132</v>
      </c>
      <c r="F51" t="s">
        <v>1135</v>
      </c>
      <c r="G51" s="8">
        <f>SUMIFS(AssessedValuation[100% Residential],AssessedValuation[Dist],$C51,AssessedValuation[Tif_NonTIF],$A$4)</f>
        <v>3000971188</v>
      </c>
      <c r="H51" s="8">
        <f>SUMIFS(AssessedValuation[100% Ag Land],AssessedValuation[Dist],$C51,AssessedValuation[Tif_NonTIF],$A$4)</f>
        <v>25950030</v>
      </c>
      <c r="I51" s="8">
        <f>SUMIFS(AssessedValuation[100% Ag Building],AssessedValuation[Dist],$C51,AssessedValuation[Tif_NonTIF],$A$4)</f>
        <v>1864630</v>
      </c>
      <c r="J51" s="8">
        <f>SUMIFS(AssessedValuation[100% Commercial],AssessedValuation[Dist],$C51,AssessedValuation[Tif_NonTIF],$A$4)</f>
        <v>514276301</v>
      </c>
      <c r="K51" s="8">
        <f>SUMIFS(AssessedValuation[100% Industrial],AssessedValuation[Dist],$C51,AssessedValuation[Tif_NonTIF],$A$4)</f>
        <v>22972875</v>
      </c>
      <c r="L51" s="8">
        <f>SUMIFS(AssessedValuation[100% Multiresidential],AssessedValuation[Dist],$C51,AssessedValuation[Tif_NonTIF],$A$4)</f>
        <v>98781477</v>
      </c>
      <c r="M51" s="8">
        <f>SUMIFS(AssessedValuation[100% Reserved],AssessedValuation[Dist],$C51,AssessedValuation[Tif_NonTIF],$A$4)</f>
        <v>0</v>
      </c>
      <c r="N51" s="8">
        <f>SUMIFS(AssessedValuation[100% Railroads],AssessedValuation[Dist],$C51,AssessedValuation[Tif_NonTIF],$A$4)</f>
        <v>4986378</v>
      </c>
      <c r="O51" s="8">
        <f>SUMIFS(AssessedValuation[100% Utilities],AssessedValuation[Dist],$C51,AssessedValuation[Tif_NonTIF],$A$4)</f>
        <v>2835988</v>
      </c>
      <c r="P51" s="8">
        <f>SUMIFS(AssessedValuation[100% Other],AssessedValuation[Dist],$C51,AssessedValuation[Tif_NonTIF],$A$4)</f>
        <v>0</v>
      </c>
      <c r="Q51" s="8">
        <f>SUMIFS(AssessedValuation[100% Gross],AssessedValuation[Dist],$C51,AssessedValuation[Tif_NonTIF],$A$4)</f>
        <v>3672638867</v>
      </c>
      <c r="R51" s="8">
        <f>SUMIFS(AssessedValuation[100% Military Exempt],AssessedValuation[Dist],$C51,AssessedValuation[Tif_NonTIF],$A$4)</f>
        <v>2828004</v>
      </c>
      <c r="S51" s="8">
        <f>SUMIFS(AssessedValuation[100% Net],AssessedValuation[Dist],$C51,AssessedValuation[Tif_NonTIF],$A$4)</f>
        <v>3669810863</v>
      </c>
      <c r="T51" s="8">
        <f>SUMIFS(AssessedValuation[100% Gas &amp; Elec Utilities],AssessedValuation[Dist],$C51,AssessedValuation[Tif_NonTIF],$A$4)</f>
        <v>63524853</v>
      </c>
      <c r="U51" s="8">
        <f t="shared" si="0"/>
        <v>3733335716</v>
      </c>
    </row>
    <row r="52" spans="1:21" x14ac:dyDescent="0.25">
      <c r="A52">
        <v>2023</v>
      </c>
      <c r="B52" t="s">
        <v>1057</v>
      </c>
      <c r="C52" t="s">
        <v>1136</v>
      </c>
      <c r="D52" t="s">
        <v>1136</v>
      </c>
      <c r="E52" t="s">
        <v>618</v>
      </c>
      <c r="F52" t="s">
        <v>1137</v>
      </c>
      <c r="G52" s="8">
        <f>SUMIFS(AssessedValuation[100% Residential],AssessedValuation[Dist],$C52,AssessedValuation[Tif_NonTIF],$A$4)</f>
        <v>7401574724</v>
      </c>
      <c r="H52" s="8">
        <f>SUMIFS(AssessedValuation[100% Ag Land],AssessedValuation[Dist],$C52,AssessedValuation[Tif_NonTIF],$A$4)</f>
        <v>50079206</v>
      </c>
      <c r="I52" s="8">
        <f>SUMIFS(AssessedValuation[100% Ag Building],AssessedValuation[Dist],$C52,AssessedValuation[Tif_NonTIF],$A$4)</f>
        <v>1668358</v>
      </c>
      <c r="J52" s="8">
        <f>SUMIFS(AssessedValuation[100% Commercial],AssessedValuation[Dist],$C52,AssessedValuation[Tif_NonTIF],$A$4)</f>
        <v>1606010414</v>
      </c>
      <c r="K52" s="8">
        <f>SUMIFS(AssessedValuation[100% Industrial],AssessedValuation[Dist],$C52,AssessedValuation[Tif_NonTIF],$A$4)</f>
        <v>119821756</v>
      </c>
      <c r="L52" s="8">
        <f>SUMIFS(AssessedValuation[100% Multiresidential],AssessedValuation[Dist],$C52,AssessedValuation[Tif_NonTIF],$A$4)</f>
        <v>404627646</v>
      </c>
      <c r="M52" s="8">
        <f>SUMIFS(AssessedValuation[100% Reserved],AssessedValuation[Dist],$C52,AssessedValuation[Tif_NonTIF],$A$4)</f>
        <v>0</v>
      </c>
      <c r="N52" s="8">
        <f>SUMIFS(AssessedValuation[100% Railroads],AssessedValuation[Dist],$C52,AssessedValuation[Tif_NonTIF],$A$4)</f>
        <v>25500325</v>
      </c>
      <c r="O52" s="8">
        <f>SUMIFS(AssessedValuation[100% Utilities],AssessedValuation[Dist],$C52,AssessedValuation[Tif_NonTIF],$A$4)</f>
        <v>6460253</v>
      </c>
      <c r="P52" s="8">
        <f>SUMIFS(AssessedValuation[100% Other],AssessedValuation[Dist],$C52,AssessedValuation[Tif_NonTIF],$A$4)</f>
        <v>0</v>
      </c>
      <c r="Q52" s="8">
        <f>SUMIFS(AssessedValuation[100% Gross],AssessedValuation[Dist],$C52,AssessedValuation[Tif_NonTIF],$A$4)</f>
        <v>9615742682</v>
      </c>
      <c r="R52" s="8">
        <f>SUMIFS(AssessedValuation[100% Military Exempt],AssessedValuation[Dist],$C52,AssessedValuation[Tif_NonTIF],$A$4)</f>
        <v>8669212</v>
      </c>
      <c r="S52" s="8">
        <f>SUMIFS(AssessedValuation[100% Net],AssessedValuation[Dist],$C52,AssessedValuation[Tif_NonTIF],$A$4)</f>
        <v>9607073470</v>
      </c>
      <c r="T52" s="8">
        <f>SUMIFS(AssessedValuation[100% Gas &amp; Elec Utilities],AssessedValuation[Dist],$C52,AssessedValuation[Tif_NonTIF],$A$4)</f>
        <v>1260781090</v>
      </c>
      <c r="U52" s="8">
        <f t="shared" si="0"/>
        <v>10867854560</v>
      </c>
    </row>
    <row r="53" spans="1:21" x14ac:dyDescent="0.25">
      <c r="A53">
        <v>2023</v>
      </c>
      <c r="B53" t="s">
        <v>1057</v>
      </c>
      <c r="C53" t="s">
        <v>1138</v>
      </c>
      <c r="D53" t="s">
        <v>1138</v>
      </c>
      <c r="E53" t="s">
        <v>114</v>
      </c>
      <c r="F53" t="s">
        <v>1139</v>
      </c>
      <c r="G53" s="8">
        <f>SUMIFS(AssessedValuation[100% Residential],AssessedValuation[Dist],$C53,AssessedValuation[Tif_NonTIF],$A$4)</f>
        <v>441724161</v>
      </c>
      <c r="H53" s="8">
        <f>SUMIFS(AssessedValuation[100% Ag Land],AssessedValuation[Dist],$C53,AssessedValuation[Tif_NonTIF],$A$4)</f>
        <v>67139814</v>
      </c>
      <c r="I53" s="8">
        <f>SUMIFS(AssessedValuation[100% Ag Building],AssessedValuation[Dist],$C53,AssessedValuation[Tif_NonTIF],$A$4)</f>
        <v>2963026</v>
      </c>
      <c r="J53" s="8">
        <f>SUMIFS(AssessedValuation[100% Commercial],AssessedValuation[Dist],$C53,AssessedValuation[Tif_NonTIF],$A$4)</f>
        <v>46765036</v>
      </c>
      <c r="K53" s="8">
        <f>SUMIFS(AssessedValuation[100% Industrial],AssessedValuation[Dist],$C53,AssessedValuation[Tif_NonTIF],$A$4)</f>
        <v>2264421</v>
      </c>
      <c r="L53" s="8">
        <f>SUMIFS(AssessedValuation[100% Multiresidential],AssessedValuation[Dist],$C53,AssessedValuation[Tif_NonTIF],$A$4)</f>
        <v>3376498</v>
      </c>
      <c r="M53" s="8">
        <f>SUMIFS(AssessedValuation[100% Reserved],AssessedValuation[Dist],$C53,AssessedValuation[Tif_NonTIF],$A$4)</f>
        <v>0</v>
      </c>
      <c r="N53" s="8">
        <f>SUMIFS(AssessedValuation[100% Railroads],AssessedValuation[Dist],$C53,AssessedValuation[Tif_NonTIF],$A$4)</f>
        <v>0</v>
      </c>
      <c r="O53" s="8">
        <f>SUMIFS(AssessedValuation[100% Utilities],AssessedValuation[Dist],$C53,AssessedValuation[Tif_NonTIF],$A$4)</f>
        <v>803151</v>
      </c>
      <c r="P53" s="8">
        <f>SUMIFS(AssessedValuation[100% Other],AssessedValuation[Dist],$C53,AssessedValuation[Tif_NonTIF],$A$4)</f>
        <v>0</v>
      </c>
      <c r="Q53" s="8">
        <f>SUMIFS(AssessedValuation[100% Gross],AssessedValuation[Dist],$C53,AssessedValuation[Tif_NonTIF],$A$4)</f>
        <v>565036107</v>
      </c>
      <c r="R53" s="8">
        <f>SUMIFS(AssessedValuation[100% Military Exempt],AssessedValuation[Dist],$C53,AssessedValuation[Tif_NonTIF],$A$4)</f>
        <v>579676</v>
      </c>
      <c r="S53" s="8">
        <f>SUMIFS(AssessedValuation[100% Net],AssessedValuation[Dist],$C53,AssessedValuation[Tif_NonTIF],$A$4)</f>
        <v>564456431</v>
      </c>
      <c r="T53" s="8">
        <f>SUMIFS(AssessedValuation[100% Gas &amp; Elec Utilities],AssessedValuation[Dist],$C53,AssessedValuation[Tif_NonTIF],$A$4)</f>
        <v>26592764</v>
      </c>
      <c r="U53" s="8">
        <f t="shared" si="0"/>
        <v>591049195</v>
      </c>
    </row>
    <row r="54" spans="1:21" x14ac:dyDescent="0.25">
      <c r="A54">
        <v>2023</v>
      </c>
      <c r="B54" t="s">
        <v>1054</v>
      </c>
      <c r="C54" t="s">
        <v>1140</v>
      </c>
      <c r="D54" t="s">
        <v>1140</v>
      </c>
      <c r="E54" t="s">
        <v>126</v>
      </c>
      <c r="F54" t="s">
        <v>1141</v>
      </c>
      <c r="G54" s="8">
        <f>SUMIFS(AssessedValuation[100% Residential],AssessedValuation[Dist],$C54,AssessedValuation[Tif_NonTIF],$A$4)</f>
        <v>302746170</v>
      </c>
      <c r="H54" s="8">
        <f>SUMIFS(AssessedValuation[100% Ag Land],AssessedValuation[Dist],$C54,AssessedValuation[Tif_NonTIF],$A$4)</f>
        <v>51611930</v>
      </c>
      <c r="I54" s="8">
        <f>SUMIFS(AssessedValuation[100% Ag Building],AssessedValuation[Dist],$C54,AssessedValuation[Tif_NonTIF],$A$4)</f>
        <v>2490620</v>
      </c>
      <c r="J54" s="8">
        <f>SUMIFS(AssessedValuation[100% Commercial],AssessedValuation[Dist],$C54,AssessedValuation[Tif_NonTIF],$A$4)</f>
        <v>61767675</v>
      </c>
      <c r="K54" s="8">
        <f>SUMIFS(AssessedValuation[100% Industrial],AssessedValuation[Dist],$C54,AssessedValuation[Tif_NonTIF],$A$4)</f>
        <v>16216790</v>
      </c>
      <c r="L54" s="8">
        <f>SUMIFS(AssessedValuation[100% Multiresidential],AssessedValuation[Dist],$C54,AssessedValuation[Tif_NonTIF],$A$4)</f>
        <v>11370285</v>
      </c>
      <c r="M54" s="8">
        <f>SUMIFS(AssessedValuation[100% Reserved],AssessedValuation[Dist],$C54,AssessedValuation[Tif_NonTIF],$A$4)</f>
        <v>0</v>
      </c>
      <c r="N54" s="8">
        <f>SUMIFS(AssessedValuation[100% Railroads],AssessedValuation[Dist],$C54,AssessedValuation[Tif_NonTIF],$A$4)</f>
        <v>2771286</v>
      </c>
      <c r="O54" s="8">
        <f>SUMIFS(AssessedValuation[100% Utilities],AssessedValuation[Dist],$C54,AssessedValuation[Tif_NonTIF],$A$4)</f>
        <v>4208711</v>
      </c>
      <c r="P54" s="8">
        <f>SUMIFS(AssessedValuation[100% Other],AssessedValuation[Dist],$C54,AssessedValuation[Tif_NonTIF],$A$4)</f>
        <v>33366</v>
      </c>
      <c r="Q54" s="8">
        <f>SUMIFS(AssessedValuation[100% Gross],AssessedValuation[Dist],$C54,AssessedValuation[Tif_NonTIF],$A$4)</f>
        <v>453216833</v>
      </c>
      <c r="R54" s="8">
        <f>SUMIFS(AssessedValuation[100% Military Exempt],AssessedValuation[Dist],$C54,AssessedValuation[Tif_NonTIF],$A$4)</f>
        <v>687092</v>
      </c>
      <c r="S54" s="8">
        <f>SUMIFS(AssessedValuation[100% Net],AssessedValuation[Dist],$C54,AssessedValuation[Tif_NonTIF],$A$4)</f>
        <v>452529741</v>
      </c>
      <c r="T54" s="8">
        <f>SUMIFS(AssessedValuation[100% Gas &amp; Elec Utilities],AssessedValuation[Dist],$C54,AssessedValuation[Tif_NonTIF],$A$4)</f>
        <v>103308791</v>
      </c>
      <c r="U54" s="8">
        <f t="shared" si="0"/>
        <v>555838532</v>
      </c>
    </row>
    <row r="55" spans="1:21" x14ac:dyDescent="0.25">
      <c r="A55">
        <v>2023</v>
      </c>
      <c r="B55" t="s">
        <v>1057</v>
      </c>
      <c r="C55" t="s">
        <v>1142</v>
      </c>
      <c r="D55" t="s">
        <v>1142</v>
      </c>
      <c r="E55" t="s">
        <v>619</v>
      </c>
      <c r="F55" t="s">
        <v>1143</v>
      </c>
      <c r="G55" s="8">
        <f>SUMIFS(AssessedValuation[100% Residential],AssessedValuation[Dist],$C55,AssessedValuation[Tif_NonTIF],$A$4)</f>
        <v>190262968</v>
      </c>
      <c r="H55" s="8">
        <f>SUMIFS(AssessedValuation[100% Ag Land],AssessedValuation[Dist],$C55,AssessedValuation[Tif_NonTIF],$A$4)</f>
        <v>51281601</v>
      </c>
      <c r="I55" s="8">
        <f>SUMIFS(AssessedValuation[100% Ag Building],AssessedValuation[Dist],$C55,AssessedValuation[Tif_NonTIF],$A$4)</f>
        <v>2372600</v>
      </c>
      <c r="J55" s="8">
        <f>SUMIFS(AssessedValuation[100% Commercial],AssessedValuation[Dist],$C55,AssessedValuation[Tif_NonTIF],$A$4)</f>
        <v>13942187</v>
      </c>
      <c r="K55" s="8">
        <f>SUMIFS(AssessedValuation[100% Industrial],AssessedValuation[Dist],$C55,AssessedValuation[Tif_NonTIF],$A$4)</f>
        <v>578300</v>
      </c>
      <c r="L55" s="8">
        <f>SUMIFS(AssessedValuation[100% Multiresidential],AssessedValuation[Dist],$C55,AssessedValuation[Tif_NonTIF],$A$4)</f>
        <v>1309890</v>
      </c>
      <c r="M55" s="8">
        <f>SUMIFS(AssessedValuation[100% Reserved],AssessedValuation[Dist],$C55,AssessedValuation[Tif_NonTIF],$A$4)</f>
        <v>0</v>
      </c>
      <c r="N55" s="8">
        <f>SUMIFS(AssessedValuation[100% Railroads],AssessedValuation[Dist],$C55,AssessedValuation[Tif_NonTIF],$A$4)</f>
        <v>1673435</v>
      </c>
      <c r="O55" s="8">
        <f>SUMIFS(AssessedValuation[100% Utilities],AssessedValuation[Dist],$C55,AssessedValuation[Tif_NonTIF],$A$4)</f>
        <v>459122</v>
      </c>
      <c r="P55" s="8">
        <f>SUMIFS(AssessedValuation[100% Other],AssessedValuation[Dist],$C55,AssessedValuation[Tif_NonTIF],$A$4)</f>
        <v>0</v>
      </c>
      <c r="Q55" s="8">
        <f>SUMIFS(AssessedValuation[100% Gross],AssessedValuation[Dist],$C55,AssessedValuation[Tif_NonTIF],$A$4)</f>
        <v>261880103</v>
      </c>
      <c r="R55" s="8">
        <f>SUMIFS(AssessedValuation[100% Military Exempt],AssessedValuation[Dist],$C55,AssessedValuation[Tif_NonTIF],$A$4)</f>
        <v>250020</v>
      </c>
      <c r="S55" s="8">
        <f>SUMIFS(AssessedValuation[100% Net],AssessedValuation[Dist],$C55,AssessedValuation[Tif_NonTIF],$A$4)</f>
        <v>261630083</v>
      </c>
      <c r="T55" s="8">
        <f>SUMIFS(AssessedValuation[100% Gas &amp; Elec Utilities],AssessedValuation[Dist],$C55,AssessedValuation[Tif_NonTIF],$A$4)</f>
        <v>16238515</v>
      </c>
      <c r="U55" s="8">
        <f t="shared" si="0"/>
        <v>277868598</v>
      </c>
    </row>
    <row r="56" spans="1:21" x14ac:dyDescent="0.25">
      <c r="A56">
        <v>2023</v>
      </c>
      <c r="B56" t="s">
        <v>1066</v>
      </c>
      <c r="C56" t="s">
        <v>1144</v>
      </c>
      <c r="D56" t="s">
        <v>1144</v>
      </c>
      <c r="E56" t="s">
        <v>272</v>
      </c>
      <c r="F56" t="s">
        <v>1145</v>
      </c>
      <c r="G56" s="8">
        <f>SUMIFS(AssessedValuation[100% Residential],AssessedValuation[Dist],$C56,AssessedValuation[Tif_NonTIF],$A$4)</f>
        <v>163939794</v>
      </c>
      <c r="H56" s="8">
        <f>SUMIFS(AssessedValuation[100% Ag Land],AssessedValuation[Dist],$C56,AssessedValuation[Tif_NonTIF],$A$4)</f>
        <v>93979483</v>
      </c>
      <c r="I56" s="8">
        <f>SUMIFS(AssessedValuation[100% Ag Building],AssessedValuation[Dist],$C56,AssessedValuation[Tif_NonTIF],$A$4)</f>
        <v>4353835</v>
      </c>
      <c r="J56" s="8">
        <f>SUMIFS(AssessedValuation[100% Commercial],AssessedValuation[Dist],$C56,AssessedValuation[Tif_NonTIF],$A$4)</f>
        <v>24852186</v>
      </c>
      <c r="K56" s="8">
        <f>SUMIFS(AssessedValuation[100% Industrial],AssessedValuation[Dist],$C56,AssessedValuation[Tif_NonTIF],$A$4)</f>
        <v>7776316</v>
      </c>
      <c r="L56" s="8">
        <f>SUMIFS(AssessedValuation[100% Multiresidential],AssessedValuation[Dist],$C56,AssessedValuation[Tif_NonTIF],$A$4)</f>
        <v>4079975</v>
      </c>
      <c r="M56" s="8">
        <f>SUMIFS(AssessedValuation[100% Reserved],AssessedValuation[Dist],$C56,AssessedValuation[Tif_NonTIF],$A$4)</f>
        <v>0</v>
      </c>
      <c r="N56" s="8">
        <f>SUMIFS(AssessedValuation[100% Railroads],AssessedValuation[Dist],$C56,AssessedValuation[Tif_NonTIF],$A$4)</f>
        <v>0</v>
      </c>
      <c r="O56" s="8">
        <f>SUMIFS(AssessedValuation[100% Utilities],AssessedValuation[Dist],$C56,AssessedValuation[Tif_NonTIF],$A$4)</f>
        <v>3292768</v>
      </c>
      <c r="P56" s="8">
        <f>SUMIFS(AssessedValuation[100% Other],AssessedValuation[Dist],$C56,AssessedValuation[Tif_NonTIF],$A$4)</f>
        <v>0</v>
      </c>
      <c r="Q56" s="8">
        <f>SUMIFS(AssessedValuation[100% Gross],AssessedValuation[Dist],$C56,AssessedValuation[Tif_NonTIF],$A$4)</f>
        <v>302274357</v>
      </c>
      <c r="R56" s="8">
        <f>SUMIFS(AssessedValuation[100% Military Exempt],AssessedValuation[Dist],$C56,AssessedValuation[Tif_NonTIF],$A$4)</f>
        <v>366696</v>
      </c>
      <c r="S56" s="8">
        <f>SUMIFS(AssessedValuation[100% Net],AssessedValuation[Dist],$C56,AssessedValuation[Tif_NonTIF],$A$4)</f>
        <v>301907661</v>
      </c>
      <c r="T56" s="8">
        <f>SUMIFS(AssessedValuation[100% Gas &amp; Elec Utilities],AssessedValuation[Dist],$C56,AssessedValuation[Tif_NonTIF],$A$4)</f>
        <v>19911264</v>
      </c>
      <c r="U56" s="8">
        <f t="shared" si="0"/>
        <v>321818925</v>
      </c>
    </row>
    <row r="57" spans="1:21" x14ac:dyDescent="0.25">
      <c r="A57">
        <v>2023</v>
      </c>
      <c r="B57" t="s">
        <v>1076</v>
      </c>
      <c r="C57" t="s">
        <v>1146</v>
      </c>
      <c r="D57" t="s">
        <v>1146</v>
      </c>
      <c r="E57" t="s">
        <v>1147</v>
      </c>
      <c r="F57" t="s">
        <v>1148</v>
      </c>
      <c r="G57" s="8">
        <f>SUMIFS(AssessedValuation[100% Residential],AssessedValuation[Dist],$C57,AssessedValuation[Tif_NonTIF],$A$4)</f>
        <v>565282404</v>
      </c>
      <c r="H57" s="8">
        <f>SUMIFS(AssessedValuation[100% Ag Land],AssessedValuation[Dist],$C57,AssessedValuation[Tif_NonTIF],$A$4)</f>
        <v>152175110</v>
      </c>
      <c r="I57" s="8">
        <f>SUMIFS(AssessedValuation[100% Ag Building],AssessedValuation[Dist],$C57,AssessedValuation[Tif_NonTIF],$A$4)</f>
        <v>5954090</v>
      </c>
      <c r="J57" s="8">
        <f>SUMIFS(AssessedValuation[100% Commercial],AssessedValuation[Dist],$C57,AssessedValuation[Tif_NonTIF],$A$4)</f>
        <v>77281033</v>
      </c>
      <c r="K57" s="8">
        <f>SUMIFS(AssessedValuation[100% Industrial],AssessedValuation[Dist],$C57,AssessedValuation[Tif_NonTIF],$A$4)</f>
        <v>36492734</v>
      </c>
      <c r="L57" s="8">
        <f>SUMIFS(AssessedValuation[100% Multiresidential],AssessedValuation[Dist],$C57,AssessedValuation[Tif_NonTIF],$A$4)</f>
        <v>11115863</v>
      </c>
      <c r="M57" s="8">
        <f>SUMIFS(AssessedValuation[100% Reserved],AssessedValuation[Dist],$C57,AssessedValuation[Tif_NonTIF],$A$4)</f>
        <v>0</v>
      </c>
      <c r="N57" s="8">
        <f>SUMIFS(AssessedValuation[100% Railroads],AssessedValuation[Dist],$C57,AssessedValuation[Tif_NonTIF],$A$4)</f>
        <v>20580339</v>
      </c>
      <c r="O57" s="8">
        <f>SUMIFS(AssessedValuation[100% Utilities],AssessedValuation[Dist],$C57,AssessedValuation[Tif_NonTIF],$A$4)</f>
        <v>21010406</v>
      </c>
      <c r="P57" s="8">
        <f>SUMIFS(AssessedValuation[100% Other],AssessedValuation[Dist],$C57,AssessedValuation[Tif_NonTIF],$A$4)</f>
        <v>0</v>
      </c>
      <c r="Q57" s="8">
        <f>SUMIFS(AssessedValuation[100% Gross],AssessedValuation[Dist],$C57,AssessedValuation[Tif_NonTIF],$A$4)</f>
        <v>889891979</v>
      </c>
      <c r="R57" s="8">
        <f>SUMIFS(AssessedValuation[100% Military Exempt],AssessedValuation[Dist],$C57,AssessedValuation[Tif_NonTIF],$A$4)</f>
        <v>751912</v>
      </c>
      <c r="S57" s="8">
        <f>SUMIFS(AssessedValuation[100% Net],AssessedValuation[Dist],$C57,AssessedValuation[Tif_NonTIF],$A$4)</f>
        <v>889140067</v>
      </c>
      <c r="T57" s="8">
        <f>SUMIFS(AssessedValuation[100% Gas &amp; Elec Utilities],AssessedValuation[Dist],$C57,AssessedValuation[Tif_NonTIF],$A$4)</f>
        <v>51805565</v>
      </c>
      <c r="U57" s="8">
        <f t="shared" si="0"/>
        <v>940945632</v>
      </c>
    </row>
    <row r="58" spans="1:21" x14ac:dyDescent="0.25">
      <c r="A58">
        <v>2023</v>
      </c>
      <c r="B58" t="s">
        <v>1045</v>
      </c>
      <c r="C58" t="s">
        <v>1149</v>
      </c>
      <c r="D58" t="s">
        <v>1149</v>
      </c>
      <c r="E58" t="s">
        <v>297</v>
      </c>
      <c r="F58" t="s">
        <v>1150</v>
      </c>
      <c r="G58" s="8">
        <f>SUMIFS(AssessedValuation[100% Residential],AssessedValuation[Dist],$C58,AssessedValuation[Tif_NonTIF],$A$4)</f>
        <v>121461409</v>
      </c>
      <c r="H58" s="8">
        <f>SUMIFS(AssessedValuation[100% Ag Land],AssessedValuation[Dist],$C58,AssessedValuation[Tif_NonTIF],$A$4)</f>
        <v>76094217</v>
      </c>
      <c r="I58" s="8">
        <f>SUMIFS(AssessedValuation[100% Ag Building],AssessedValuation[Dist],$C58,AssessedValuation[Tif_NonTIF],$A$4)</f>
        <v>7203314</v>
      </c>
      <c r="J58" s="8">
        <f>SUMIFS(AssessedValuation[100% Commercial],AssessedValuation[Dist],$C58,AssessedValuation[Tif_NonTIF],$A$4)</f>
        <v>13000114</v>
      </c>
      <c r="K58" s="8">
        <f>SUMIFS(AssessedValuation[100% Industrial],AssessedValuation[Dist],$C58,AssessedValuation[Tif_NonTIF],$A$4)</f>
        <v>1779914</v>
      </c>
      <c r="L58" s="8">
        <f>SUMIFS(AssessedValuation[100% Multiresidential],AssessedValuation[Dist],$C58,AssessedValuation[Tif_NonTIF],$A$4)</f>
        <v>3816749</v>
      </c>
      <c r="M58" s="8">
        <f>SUMIFS(AssessedValuation[100% Reserved],AssessedValuation[Dist],$C58,AssessedValuation[Tif_NonTIF],$A$4)</f>
        <v>0</v>
      </c>
      <c r="N58" s="8">
        <f>SUMIFS(AssessedValuation[100% Railroads],AssessedValuation[Dist],$C58,AssessedValuation[Tif_NonTIF],$A$4)</f>
        <v>0</v>
      </c>
      <c r="O58" s="8">
        <f>SUMIFS(AssessedValuation[100% Utilities],AssessedValuation[Dist],$C58,AssessedValuation[Tif_NonTIF],$A$4)</f>
        <v>6473647</v>
      </c>
      <c r="P58" s="8">
        <f>SUMIFS(AssessedValuation[100% Other],AssessedValuation[Dist],$C58,AssessedValuation[Tif_NonTIF],$A$4)</f>
        <v>0</v>
      </c>
      <c r="Q58" s="8">
        <f>SUMIFS(AssessedValuation[100% Gross],AssessedValuation[Dist],$C58,AssessedValuation[Tif_NonTIF],$A$4)</f>
        <v>229829364</v>
      </c>
      <c r="R58" s="8">
        <f>SUMIFS(AssessedValuation[100% Military Exempt],AssessedValuation[Dist],$C58,AssessedValuation[Tif_NonTIF],$A$4)</f>
        <v>346324</v>
      </c>
      <c r="S58" s="8">
        <f>SUMIFS(AssessedValuation[100% Net],AssessedValuation[Dist],$C58,AssessedValuation[Tif_NonTIF],$A$4)</f>
        <v>229483040</v>
      </c>
      <c r="T58" s="8">
        <f>SUMIFS(AssessedValuation[100% Gas &amp; Elec Utilities],AssessedValuation[Dist],$C58,AssessedValuation[Tif_NonTIF],$A$4)</f>
        <v>26002810</v>
      </c>
      <c r="U58" s="8">
        <f t="shared" si="0"/>
        <v>255485850</v>
      </c>
    </row>
    <row r="59" spans="1:21" x14ac:dyDescent="0.25">
      <c r="A59">
        <v>2023</v>
      </c>
      <c r="B59" t="s">
        <v>1054</v>
      </c>
      <c r="C59" t="s">
        <v>1151</v>
      </c>
      <c r="D59" t="s">
        <v>1151</v>
      </c>
      <c r="E59" t="s">
        <v>617</v>
      </c>
      <c r="F59" t="s">
        <v>1152</v>
      </c>
      <c r="G59" s="8">
        <f>SUMIFS(AssessedValuation[100% Residential],AssessedValuation[Dist],$C59,AssessedValuation[Tif_NonTIF],$A$4)</f>
        <v>251240320</v>
      </c>
      <c r="H59" s="8">
        <f>SUMIFS(AssessedValuation[100% Ag Land],AssessedValuation[Dist],$C59,AssessedValuation[Tif_NonTIF],$A$4)</f>
        <v>109160270</v>
      </c>
      <c r="I59" s="8">
        <f>SUMIFS(AssessedValuation[100% Ag Building],AssessedValuation[Dist],$C59,AssessedValuation[Tif_NonTIF],$A$4)</f>
        <v>3911240</v>
      </c>
      <c r="J59" s="8">
        <f>SUMIFS(AssessedValuation[100% Commercial],AssessedValuation[Dist],$C59,AssessedValuation[Tif_NonTIF],$A$4)</f>
        <v>19596691</v>
      </c>
      <c r="K59" s="8">
        <f>SUMIFS(AssessedValuation[100% Industrial],AssessedValuation[Dist],$C59,AssessedValuation[Tif_NonTIF],$A$4)</f>
        <v>29193470</v>
      </c>
      <c r="L59" s="8">
        <f>SUMIFS(AssessedValuation[100% Multiresidential],AssessedValuation[Dist],$C59,AssessedValuation[Tif_NonTIF],$A$4)</f>
        <v>5530779</v>
      </c>
      <c r="M59" s="8">
        <f>SUMIFS(AssessedValuation[100% Reserved],AssessedValuation[Dist],$C59,AssessedValuation[Tif_NonTIF],$A$4)</f>
        <v>0</v>
      </c>
      <c r="N59" s="8">
        <f>SUMIFS(AssessedValuation[100% Railroads],AssessedValuation[Dist],$C59,AssessedValuation[Tif_NonTIF],$A$4)</f>
        <v>21386224</v>
      </c>
      <c r="O59" s="8">
        <f>SUMIFS(AssessedValuation[100% Utilities],AssessedValuation[Dist],$C59,AssessedValuation[Tif_NonTIF],$A$4)</f>
        <v>76440825</v>
      </c>
      <c r="P59" s="8">
        <f>SUMIFS(AssessedValuation[100% Other],AssessedValuation[Dist],$C59,AssessedValuation[Tif_NonTIF],$A$4)</f>
        <v>0</v>
      </c>
      <c r="Q59" s="8">
        <f>SUMIFS(AssessedValuation[100% Gross],AssessedValuation[Dist],$C59,AssessedValuation[Tif_NonTIF],$A$4)</f>
        <v>516459819</v>
      </c>
      <c r="R59" s="8">
        <f>SUMIFS(AssessedValuation[100% Military Exempt],AssessedValuation[Dist],$C59,AssessedValuation[Tif_NonTIF],$A$4)</f>
        <v>531524</v>
      </c>
      <c r="S59" s="8">
        <f>SUMIFS(AssessedValuation[100% Net],AssessedValuation[Dist],$C59,AssessedValuation[Tif_NonTIF],$A$4)</f>
        <v>515928295</v>
      </c>
      <c r="T59" s="8">
        <f>SUMIFS(AssessedValuation[100% Gas &amp; Elec Utilities],AssessedValuation[Dist],$C59,AssessedValuation[Tif_NonTIF],$A$4)</f>
        <v>48009272</v>
      </c>
      <c r="U59" s="8">
        <f t="shared" si="0"/>
        <v>563937567</v>
      </c>
    </row>
    <row r="60" spans="1:21" x14ac:dyDescent="0.25">
      <c r="A60">
        <v>2023</v>
      </c>
      <c r="B60" t="s">
        <v>1048</v>
      </c>
      <c r="C60" t="s">
        <v>1153</v>
      </c>
      <c r="D60" t="s">
        <v>1153</v>
      </c>
      <c r="E60" t="s">
        <v>658</v>
      </c>
      <c r="F60" t="s">
        <v>1154</v>
      </c>
      <c r="G60" s="8">
        <f>SUMIFS(AssessedValuation[100% Residential],AssessedValuation[Dist],$C60,AssessedValuation[Tif_NonTIF],$A$4)</f>
        <v>249174981</v>
      </c>
      <c r="H60" s="8">
        <f>SUMIFS(AssessedValuation[100% Ag Land],AssessedValuation[Dist],$C60,AssessedValuation[Tif_NonTIF],$A$4)</f>
        <v>140935861</v>
      </c>
      <c r="I60" s="8">
        <f>SUMIFS(AssessedValuation[100% Ag Building],AssessedValuation[Dist],$C60,AssessedValuation[Tif_NonTIF],$A$4)</f>
        <v>13694340</v>
      </c>
      <c r="J60" s="8">
        <f>SUMIFS(AssessedValuation[100% Commercial],AssessedValuation[Dist],$C60,AssessedValuation[Tif_NonTIF],$A$4)</f>
        <v>39087687</v>
      </c>
      <c r="K60" s="8">
        <f>SUMIFS(AssessedValuation[100% Industrial],AssessedValuation[Dist],$C60,AssessedValuation[Tif_NonTIF],$A$4)</f>
        <v>3373663</v>
      </c>
      <c r="L60" s="8">
        <f>SUMIFS(AssessedValuation[100% Multiresidential],AssessedValuation[Dist],$C60,AssessedValuation[Tif_NonTIF],$A$4)</f>
        <v>5585799</v>
      </c>
      <c r="M60" s="8">
        <f>SUMIFS(AssessedValuation[100% Reserved],AssessedValuation[Dist],$C60,AssessedValuation[Tif_NonTIF],$A$4)</f>
        <v>0</v>
      </c>
      <c r="N60" s="8">
        <f>SUMIFS(AssessedValuation[100% Railroads],AssessedValuation[Dist],$C60,AssessedValuation[Tif_NonTIF],$A$4)</f>
        <v>4206318</v>
      </c>
      <c r="O60" s="8">
        <f>SUMIFS(AssessedValuation[100% Utilities],AssessedValuation[Dist],$C60,AssessedValuation[Tif_NonTIF],$A$4)</f>
        <v>13539896</v>
      </c>
      <c r="P60" s="8">
        <f>SUMIFS(AssessedValuation[100% Other],AssessedValuation[Dist],$C60,AssessedValuation[Tif_NonTIF],$A$4)</f>
        <v>0</v>
      </c>
      <c r="Q60" s="8">
        <f>SUMIFS(AssessedValuation[100% Gross],AssessedValuation[Dist],$C60,AssessedValuation[Tif_NonTIF],$A$4)</f>
        <v>469598545</v>
      </c>
      <c r="R60" s="8">
        <f>SUMIFS(AssessedValuation[100% Military Exempt],AssessedValuation[Dist],$C60,AssessedValuation[Tif_NonTIF],$A$4)</f>
        <v>288912</v>
      </c>
      <c r="S60" s="8">
        <f>SUMIFS(AssessedValuation[100% Net],AssessedValuation[Dist],$C60,AssessedValuation[Tif_NonTIF],$A$4)</f>
        <v>469309633</v>
      </c>
      <c r="T60" s="8">
        <f>SUMIFS(AssessedValuation[100% Gas &amp; Elec Utilities],AssessedValuation[Dist],$C60,AssessedValuation[Tif_NonTIF],$A$4)</f>
        <v>4446341</v>
      </c>
      <c r="U60" s="8">
        <f t="shared" si="0"/>
        <v>473755974</v>
      </c>
    </row>
    <row r="61" spans="1:21" x14ac:dyDescent="0.25">
      <c r="A61">
        <v>2023</v>
      </c>
      <c r="B61" t="s">
        <v>1043</v>
      </c>
      <c r="C61" t="s">
        <v>1155</v>
      </c>
      <c r="D61" t="s">
        <v>1155</v>
      </c>
      <c r="E61" t="s">
        <v>1156</v>
      </c>
      <c r="F61" t="s">
        <v>1157</v>
      </c>
      <c r="G61" s="8">
        <f>SUMIFS(AssessedValuation[100% Residential],AssessedValuation[Dist],$C61,AssessedValuation[Tif_NonTIF],$A$4)</f>
        <v>261476668</v>
      </c>
      <c r="H61" s="8">
        <f>SUMIFS(AssessedValuation[100% Ag Land],AssessedValuation[Dist],$C61,AssessedValuation[Tif_NonTIF],$A$4)</f>
        <v>160290862</v>
      </c>
      <c r="I61" s="8">
        <f>SUMIFS(AssessedValuation[100% Ag Building],AssessedValuation[Dist],$C61,AssessedValuation[Tif_NonTIF],$A$4)</f>
        <v>5790928</v>
      </c>
      <c r="J61" s="8">
        <f>SUMIFS(AssessedValuation[100% Commercial],AssessedValuation[Dist],$C61,AssessedValuation[Tif_NonTIF],$A$4)</f>
        <v>26081677</v>
      </c>
      <c r="K61" s="8">
        <f>SUMIFS(AssessedValuation[100% Industrial],AssessedValuation[Dist],$C61,AssessedValuation[Tif_NonTIF],$A$4)</f>
        <v>33928526</v>
      </c>
      <c r="L61" s="8">
        <f>SUMIFS(AssessedValuation[100% Multiresidential],AssessedValuation[Dist],$C61,AssessedValuation[Tif_NonTIF],$A$4)</f>
        <v>3230791</v>
      </c>
      <c r="M61" s="8">
        <f>SUMIFS(AssessedValuation[100% Reserved],AssessedValuation[Dist],$C61,AssessedValuation[Tif_NonTIF],$A$4)</f>
        <v>0</v>
      </c>
      <c r="N61" s="8">
        <f>SUMIFS(AssessedValuation[100% Railroads],AssessedValuation[Dist],$C61,AssessedValuation[Tif_NonTIF],$A$4)</f>
        <v>27759394</v>
      </c>
      <c r="O61" s="8">
        <f>SUMIFS(AssessedValuation[100% Utilities],AssessedValuation[Dist],$C61,AssessedValuation[Tif_NonTIF],$A$4)</f>
        <v>3301070</v>
      </c>
      <c r="P61" s="8">
        <f>SUMIFS(AssessedValuation[100% Other],AssessedValuation[Dist],$C61,AssessedValuation[Tif_NonTIF],$A$4)</f>
        <v>0</v>
      </c>
      <c r="Q61" s="8">
        <f>SUMIFS(AssessedValuation[100% Gross],AssessedValuation[Dist],$C61,AssessedValuation[Tif_NonTIF],$A$4)</f>
        <v>521859916</v>
      </c>
      <c r="R61" s="8">
        <f>SUMIFS(AssessedValuation[100% Military Exempt],AssessedValuation[Dist],$C61,AssessedValuation[Tif_NonTIF],$A$4)</f>
        <v>516708</v>
      </c>
      <c r="S61" s="8">
        <f>SUMIFS(AssessedValuation[100% Net],AssessedValuation[Dist],$C61,AssessedValuation[Tif_NonTIF],$A$4)</f>
        <v>521343208</v>
      </c>
      <c r="T61" s="8">
        <f>SUMIFS(AssessedValuation[100% Gas &amp; Elec Utilities],AssessedValuation[Dist],$C61,AssessedValuation[Tif_NonTIF],$A$4)</f>
        <v>195815963</v>
      </c>
      <c r="U61" s="8">
        <f t="shared" si="0"/>
        <v>717159171</v>
      </c>
    </row>
    <row r="62" spans="1:21" x14ac:dyDescent="0.25">
      <c r="A62">
        <v>2023</v>
      </c>
      <c r="B62" t="s">
        <v>1054</v>
      </c>
      <c r="C62" t="s">
        <v>1158</v>
      </c>
      <c r="D62" t="s">
        <v>1158</v>
      </c>
      <c r="E62" t="s">
        <v>685</v>
      </c>
      <c r="F62" t="s">
        <v>1159</v>
      </c>
      <c r="G62" s="8">
        <f>SUMIFS(AssessedValuation[100% Residential],AssessedValuation[Dist],$C62,AssessedValuation[Tif_NonTIF],$A$4)</f>
        <v>344153786</v>
      </c>
      <c r="H62" s="8">
        <f>SUMIFS(AssessedValuation[100% Ag Land],AssessedValuation[Dist],$C62,AssessedValuation[Tif_NonTIF],$A$4)</f>
        <v>92270359</v>
      </c>
      <c r="I62" s="8">
        <f>SUMIFS(AssessedValuation[100% Ag Building],AssessedValuation[Dist],$C62,AssessedValuation[Tif_NonTIF],$A$4)</f>
        <v>4438295</v>
      </c>
      <c r="J62" s="8">
        <f>SUMIFS(AssessedValuation[100% Commercial],AssessedValuation[Dist],$C62,AssessedValuation[Tif_NonTIF],$A$4)</f>
        <v>43107199</v>
      </c>
      <c r="K62" s="8">
        <f>SUMIFS(AssessedValuation[100% Industrial],AssessedValuation[Dist],$C62,AssessedValuation[Tif_NonTIF],$A$4)</f>
        <v>2713684</v>
      </c>
      <c r="L62" s="8">
        <f>SUMIFS(AssessedValuation[100% Multiresidential],AssessedValuation[Dist],$C62,AssessedValuation[Tif_NonTIF],$A$4)</f>
        <v>7687357</v>
      </c>
      <c r="M62" s="8">
        <f>SUMIFS(AssessedValuation[100% Reserved],AssessedValuation[Dist],$C62,AssessedValuation[Tif_NonTIF],$A$4)</f>
        <v>0</v>
      </c>
      <c r="N62" s="8">
        <f>SUMIFS(AssessedValuation[100% Railroads],AssessedValuation[Dist],$C62,AssessedValuation[Tif_NonTIF],$A$4)</f>
        <v>50602297</v>
      </c>
      <c r="O62" s="8">
        <f>SUMIFS(AssessedValuation[100% Utilities],AssessedValuation[Dist],$C62,AssessedValuation[Tif_NonTIF],$A$4)</f>
        <v>796409</v>
      </c>
      <c r="P62" s="8">
        <f>SUMIFS(AssessedValuation[100% Other],AssessedValuation[Dist],$C62,AssessedValuation[Tif_NonTIF],$A$4)</f>
        <v>200000</v>
      </c>
      <c r="Q62" s="8">
        <f>SUMIFS(AssessedValuation[100% Gross],AssessedValuation[Dist],$C62,AssessedValuation[Tif_NonTIF],$A$4)</f>
        <v>545969386</v>
      </c>
      <c r="R62" s="8">
        <f>SUMIFS(AssessedValuation[100% Military Exempt],AssessedValuation[Dist],$C62,AssessedValuation[Tif_NonTIF],$A$4)</f>
        <v>768222</v>
      </c>
      <c r="S62" s="8">
        <f>SUMIFS(AssessedValuation[100% Net],AssessedValuation[Dist],$C62,AssessedValuation[Tif_NonTIF],$A$4)</f>
        <v>545201164</v>
      </c>
      <c r="T62" s="8">
        <f>SUMIFS(AssessedValuation[100% Gas &amp; Elec Utilities],AssessedValuation[Dist],$C62,AssessedValuation[Tif_NonTIF],$A$4)</f>
        <v>83642640</v>
      </c>
      <c r="U62" s="8">
        <f t="shared" si="0"/>
        <v>628843804</v>
      </c>
    </row>
    <row r="63" spans="1:21" x14ac:dyDescent="0.25">
      <c r="A63">
        <v>2023</v>
      </c>
      <c r="B63" t="s">
        <v>1043</v>
      </c>
      <c r="C63" t="s">
        <v>1160</v>
      </c>
      <c r="D63" t="s">
        <v>1160</v>
      </c>
      <c r="E63" t="s">
        <v>324</v>
      </c>
      <c r="F63" t="s">
        <v>1161</v>
      </c>
      <c r="G63" s="8">
        <f>SUMIFS(AssessedValuation[100% Residential],AssessedValuation[Dist],$C63,AssessedValuation[Tif_NonTIF],$A$4)</f>
        <v>497772916</v>
      </c>
      <c r="H63" s="8">
        <f>SUMIFS(AssessedValuation[100% Ag Land],AssessedValuation[Dist],$C63,AssessedValuation[Tif_NonTIF],$A$4)</f>
        <v>161437914</v>
      </c>
      <c r="I63" s="8">
        <f>SUMIFS(AssessedValuation[100% Ag Building],AssessedValuation[Dist],$C63,AssessedValuation[Tif_NonTIF],$A$4)</f>
        <v>11730362</v>
      </c>
      <c r="J63" s="8">
        <f>SUMIFS(AssessedValuation[100% Commercial],AssessedValuation[Dist],$C63,AssessedValuation[Tif_NonTIF],$A$4)</f>
        <v>74873562</v>
      </c>
      <c r="K63" s="8">
        <f>SUMIFS(AssessedValuation[100% Industrial],AssessedValuation[Dist],$C63,AssessedValuation[Tif_NonTIF],$A$4)</f>
        <v>83538494</v>
      </c>
      <c r="L63" s="8">
        <f>SUMIFS(AssessedValuation[100% Multiresidential],AssessedValuation[Dist],$C63,AssessedValuation[Tif_NonTIF],$A$4)</f>
        <v>15111815</v>
      </c>
      <c r="M63" s="8">
        <f>SUMIFS(AssessedValuation[100% Reserved],AssessedValuation[Dist],$C63,AssessedValuation[Tif_NonTIF],$A$4)</f>
        <v>0</v>
      </c>
      <c r="N63" s="8">
        <f>SUMIFS(AssessedValuation[100% Railroads],AssessedValuation[Dist],$C63,AssessedValuation[Tif_NonTIF],$A$4)</f>
        <v>9989634</v>
      </c>
      <c r="O63" s="8">
        <f>SUMIFS(AssessedValuation[100% Utilities],AssessedValuation[Dist],$C63,AssessedValuation[Tif_NonTIF],$A$4)</f>
        <v>6481642</v>
      </c>
      <c r="P63" s="8">
        <f>SUMIFS(AssessedValuation[100% Other],AssessedValuation[Dist],$C63,AssessedValuation[Tif_NonTIF],$A$4)</f>
        <v>0</v>
      </c>
      <c r="Q63" s="8">
        <f>SUMIFS(AssessedValuation[100% Gross],AssessedValuation[Dist],$C63,AssessedValuation[Tif_NonTIF],$A$4)</f>
        <v>860936339</v>
      </c>
      <c r="R63" s="8">
        <f>SUMIFS(AssessedValuation[100% Military Exempt],AssessedValuation[Dist],$C63,AssessedValuation[Tif_NonTIF],$A$4)</f>
        <v>1040824</v>
      </c>
      <c r="S63" s="8">
        <f>SUMIFS(AssessedValuation[100% Net],AssessedValuation[Dist],$C63,AssessedValuation[Tif_NonTIF],$A$4)</f>
        <v>859895515</v>
      </c>
      <c r="T63" s="8">
        <f>SUMIFS(AssessedValuation[100% Gas &amp; Elec Utilities],AssessedValuation[Dist],$C63,AssessedValuation[Tif_NonTIF],$A$4)</f>
        <v>37687897</v>
      </c>
      <c r="U63" s="8">
        <f t="shared" si="0"/>
        <v>897583412</v>
      </c>
    </row>
    <row r="64" spans="1:21" x14ac:dyDescent="0.25">
      <c r="A64">
        <v>2023</v>
      </c>
      <c r="B64" t="s">
        <v>1048</v>
      </c>
      <c r="C64" t="s">
        <v>1162</v>
      </c>
      <c r="D64" t="s">
        <v>1162</v>
      </c>
      <c r="E64" t="s">
        <v>254</v>
      </c>
      <c r="F64" t="s">
        <v>1163</v>
      </c>
      <c r="G64" s="8">
        <f>SUMIFS(AssessedValuation[100% Residential],AssessedValuation[Dist],$C64,AssessedValuation[Tif_NonTIF],$A$4)</f>
        <v>69917846</v>
      </c>
      <c r="H64" s="8">
        <f>SUMIFS(AssessedValuation[100% Ag Land],AssessedValuation[Dist],$C64,AssessedValuation[Tif_NonTIF],$A$4)</f>
        <v>159204178</v>
      </c>
      <c r="I64" s="8">
        <f>SUMIFS(AssessedValuation[100% Ag Building],AssessedValuation[Dist],$C64,AssessedValuation[Tif_NonTIF],$A$4)</f>
        <v>9420417</v>
      </c>
      <c r="J64" s="8">
        <f>SUMIFS(AssessedValuation[100% Commercial],AssessedValuation[Dist],$C64,AssessedValuation[Tif_NonTIF],$A$4)</f>
        <v>12333507</v>
      </c>
      <c r="K64" s="8">
        <f>SUMIFS(AssessedValuation[100% Industrial],AssessedValuation[Dist],$C64,AssessedValuation[Tif_NonTIF],$A$4)</f>
        <v>701630</v>
      </c>
      <c r="L64" s="8">
        <f>SUMIFS(AssessedValuation[100% Multiresidential],AssessedValuation[Dist],$C64,AssessedValuation[Tif_NonTIF],$A$4)</f>
        <v>19504</v>
      </c>
      <c r="M64" s="8">
        <f>SUMIFS(AssessedValuation[100% Reserved],AssessedValuation[Dist],$C64,AssessedValuation[Tif_NonTIF],$A$4)</f>
        <v>0</v>
      </c>
      <c r="N64" s="8">
        <f>SUMIFS(AssessedValuation[100% Railroads],AssessedValuation[Dist],$C64,AssessedValuation[Tif_NonTIF],$A$4)</f>
        <v>0</v>
      </c>
      <c r="O64" s="8">
        <f>SUMIFS(AssessedValuation[100% Utilities],AssessedValuation[Dist],$C64,AssessedValuation[Tif_NonTIF],$A$4)</f>
        <v>1134566</v>
      </c>
      <c r="P64" s="8">
        <f>SUMIFS(AssessedValuation[100% Other],AssessedValuation[Dist],$C64,AssessedValuation[Tif_NonTIF],$A$4)</f>
        <v>0</v>
      </c>
      <c r="Q64" s="8">
        <f>SUMIFS(AssessedValuation[100% Gross],AssessedValuation[Dist],$C64,AssessedValuation[Tif_NonTIF],$A$4)</f>
        <v>252731648</v>
      </c>
      <c r="R64" s="8">
        <f>SUMIFS(AssessedValuation[100% Military Exempt],AssessedValuation[Dist],$C64,AssessedValuation[Tif_NonTIF],$A$4)</f>
        <v>211128</v>
      </c>
      <c r="S64" s="8">
        <f>SUMIFS(AssessedValuation[100% Net],AssessedValuation[Dist],$C64,AssessedValuation[Tif_NonTIF],$A$4)</f>
        <v>252520520</v>
      </c>
      <c r="T64" s="8">
        <f>SUMIFS(AssessedValuation[100% Gas &amp; Elec Utilities],AssessedValuation[Dist],$C64,AssessedValuation[Tif_NonTIF],$A$4)</f>
        <v>10563462</v>
      </c>
      <c r="U64" s="8">
        <f t="shared" si="0"/>
        <v>263083982</v>
      </c>
    </row>
    <row r="65" spans="1:21" x14ac:dyDescent="0.25">
      <c r="A65">
        <v>2023</v>
      </c>
      <c r="B65" t="s">
        <v>1048</v>
      </c>
      <c r="C65" t="s">
        <v>1164</v>
      </c>
      <c r="D65" t="s">
        <v>1164</v>
      </c>
      <c r="E65" t="s">
        <v>218</v>
      </c>
      <c r="F65" t="s">
        <v>1165</v>
      </c>
      <c r="G65" s="8">
        <f>SUMIFS(AssessedValuation[100% Residential],AssessedValuation[Dist],$C65,AssessedValuation[Tif_NonTIF],$A$4)</f>
        <v>266454464</v>
      </c>
      <c r="H65" s="8">
        <f>SUMIFS(AssessedValuation[100% Ag Land],AssessedValuation[Dist],$C65,AssessedValuation[Tif_NonTIF],$A$4)</f>
        <v>92326936</v>
      </c>
      <c r="I65" s="8">
        <f>SUMIFS(AssessedValuation[100% Ag Building],AssessedValuation[Dist],$C65,AssessedValuation[Tif_NonTIF],$A$4)</f>
        <v>4606060</v>
      </c>
      <c r="J65" s="8">
        <f>SUMIFS(AssessedValuation[100% Commercial],AssessedValuation[Dist],$C65,AssessedValuation[Tif_NonTIF],$A$4)</f>
        <v>65029045</v>
      </c>
      <c r="K65" s="8">
        <f>SUMIFS(AssessedValuation[100% Industrial],AssessedValuation[Dist],$C65,AssessedValuation[Tif_NonTIF],$A$4)</f>
        <v>13999112</v>
      </c>
      <c r="L65" s="8">
        <f>SUMIFS(AssessedValuation[100% Multiresidential],AssessedValuation[Dist],$C65,AssessedValuation[Tif_NonTIF],$A$4)</f>
        <v>11513586</v>
      </c>
      <c r="M65" s="8">
        <f>SUMIFS(AssessedValuation[100% Reserved],AssessedValuation[Dist],$C65,AssessedValuation[Tif_NonTIF],$A$4)</f>
        <v>0</v>
      </c>
      <c r="N65" s="8">
        <f>SUMIFS(AssessedValuation[100% Railroads],AssessedValuation[Dist],$C65,AssessedValuation[Tif_NonTIF],$A$4)</f>
        <v>1901423</v>
      </c>
      <c r="O65" s="8">
        <f>SUMIFS(AssessedValuation[100% Utilities],AssessedValuation[Dist],$C65,AssessedValuation[Tif_NonTIF],$A$4)</f>
        <v>29822318</v>
      </c>
      <c r="P65" s="8">
        <f>SUMIFS(AssessedValuation[100% Other],AssessedValuation[Dist],$C65,AssessedValuation[Tif_NonTIF],$A$4)</f>
        <v>0</v>
      </c>
      <c r="Q65" s="8">
        <f>SUMIFS(AssessedValuation[100% Gross],AssessedValuation[Dist],$C65,AssessedValuation[Tif_NonTIF],$A$4)</f>
        <v>485652944</v>
      </c>
      <c r="R65" s="8">
        <f>SUMIFS(AssessedValuation[100% Military Exempt],AssessedValuation[Dist],$C65,AssessedValuation[Tif_NonTIF],$A$4)</f>
        <v>694500</v>
      </c>
      <c r="S65" s="8">
        <f>SUMIFS(AssessedValuation[100% Net],AssessedValuation[Dist],$C65,AssessedValuation[Tif_NonTIF],$A$4)</f>
        <v>484958444</v>
      </c>
      <c r="T65" s="8">
        <f>SUMIFS(AssessedValuation[100% Gas &amp; Elec Utilities],AssessedValuation[Dist],$C65,AssessedValuation[Tif_NonTIF],$A$4)</f>
        <v>14913396</v>
      </c>
      <c r="U65" s="8">
        <f t="shared" si="0"/>
        <v>499871840</v>
      </c>
    </row>
    <row r="66" spans="1:21" x14ac:dyDescent="0.25">
      <c r="A66">
        <v>2023</v>
      </c>
      <c r="B66" t="s">
        <v>1045</v>
      </c>
      <c r="C66" t="s">
        <v>1166</v>
      </c>
      <c r="D66" t="s">
        <v>1166</v>
      </c>
      <c r="E66" t="s">
        <v>764</v>
      </c>
      <c r="F66" t="s">
        <v>1167</v>
      </c>
      <c r="G66" s="8">
        <f>SUMIFS(AssessedValuation[100% Residential],AssessedValuation[Dist],$C66,AssessedValuation[Tif_NonTIF],$A$4)</f>
        <v>268611197</v>
      </c>
      <c r="H66" s="8">
        <f>SUMIFS(AssessedValuation[100% Ag Land],AssessedValuation[Dist],$C66,AssessedValuation[Tif_NonTIF],$A$4)</f>
        <v>124638990</v>
      </c>
      <c r="I66" s="8">
        <f>SUMIFS(AssessedValuation[100% Ag Building],AssessedValuation[Dist],$C66,AssessedValuation[Tif_NonTIF],$A$4)</f>
        <v>4449180</v>
      </c>
      <c r="J66" s="8">
        <f>SUMIFS(AssessedValuation[100% Commercial],AssessedValuation[Dist],$C66,AssessedValuation[Tif_NonTIF],$A$4)</f>
        <v>47238762</v>
      </c>
      <c r="K66" s="8">
        <f>SUMIFS(AssessedValuation[100% Industrial],AssessedValuation[Dist],$C66,AssessedValuation[Tif_NonTIF],$A$4)</f>
        <v>16683310</v>
      </c>
      <c r="L66" s="8">
        <f>SUMIFS(AssessedValuation[100% Multiresidential],AssessedValuation[Dist],$C66,AssessedValuation[Tif_NonTIF],$A$4)</f>
        <v>9021126</v>
      </c>
      <c r="M66" s="8">
        <f>SUMIFS(AssessedValuation[100% Reserved],AssessedValuation[Dist],$C66,AssessedValuation[Tif_NonTIF],$A$4)</f>
        <v>0</v>
      </c>
      <c r="N66" s="8">
        <f>SUMIFS(AssessedValuation[100% Railroads],AssessedValuation[Dist],$C66,AssessedValuation[Tif_NonTIF],$A$4)</f>
        <v>0</v>
      </c>
      <c r="O66" s="8">
        <f>SUMIFS(AssessedValuation[100% Utilities],AssessedValuation[Dist],$C66,AssessedValuation[Tif_NonTIF],$A$4)</f>
        <v>726828</v>
      </c>
      <c r="P66" s="8">
        <f>SUMIFS(AssessedValuation[100% Other],AssessedValuation[Dist],$C66,AssessedValuation[Tif_NonTIF],$A$4)</f>
        <v>0</v>
      </c>
      <c r="Q66" s="8">
        <f>SUMIFS(AssessedValuation[100% Gross],AssessedValuation[Dist],$C66,AssessedValuation[Tif_NonTIF],$A$4)</f>
        <v>471369393</v>
      </c>
      <c r="R66" s="8">
        <f>SUMIFS(AssessedValuation[100% Military Exempt],AssessedValuation[Dist],$C66,AssessedValuation[Tif_NonTIF],$A$4)</f>
        <v>592640</v>
      </c>
      <c r="S66" s="8">
        <f>SUMIFS(AssessedValuation[100% Net],AssessedValuation[Dist],$C66,AssessedValuation[Tif_NonTIF],$A$4)</f>
        <v>470776753</v>
      </c>
      <c r="T66" s="8">
        <f>SUMIFS(AssessedValuation[100% Gas &amp; Elec Utilities],AssessedValuation[Dist],$C66,AssessedValuation[Tif_NonTIF],$A$4)</f>
        <v>65886076</v>
      </c>
      <c r="U66" s="8">
        <f t="shared" si="0"/>
        <v>536662829</v>
      </c>
    </row>
    <row r="67" spans="1:21" x14ac:dyDescent="0.25">
      <c r="A67">
        <v>2023</v>
      </c>
      <c r="B67" t="s">
        <v>1051</v>
      </c>
      <c r="C67" t="s">
        <v>1168</v>
      </c>
      <c r="D67" t="s">
        <v>1168</v>
      </c>
      <c r="E67" t="s">
        <v>1169</v>
      </c>
      <c r="F67" t="s">
        <v>1170</v>
      </c>
      <c r="G67" s="8">
        <f>SUMIFS(AssessedValuation[100% Residential],AssessedValuation[Dist],$C67,AssessedValuation[Tif_NonTIF],$A$4)</f>
        <v>209546656</v>
      </c>
      <c r="H67" s="8">
        <f>SUMIFS(AssessedValuation[100% Ag Land],AssessedValuation[Dist],$C67,AssessedValuation[Tif_NonTIF],$A$4)</f>
        <v>209724970</v>
      </c>
      <c r="I67" s="8">
        <f>SUMIFS(AssessedValuation[100% Ag Building],AssessedValuation[Dist],$C67,AssessedValuation[Tif_NonTIF],$A$4)</f>
        <v>14491360</v>
      </c>
      <c r="J67" s="8">
        <f>SUMIFS(AssessedValuation[100% Commercial],AssessedValuation[Dist],$C67,AssessedValuation[Tif_NonTIF],$A$4)</f>
        <v>47768030</v>
      </c>
      <c r="K67" s="8">
        <f>SUMIFS(AssessedValuation[100% Industrial],AssessedValuation[Dist],$C67,AssessedValuation[Tif_NonTIF],$A$4)</f>
        <v>14410500</v>
      </c>
      <c r="L67" s="8">
        <f>SUMIFS(AssessedValuation[100% Multiresidential],AssessedValuation[Dist],$C67,AssessedValuation[Tif_NonTIF],$A$4)</f>
        <v>3599559</v>
      </c>
      <c r="M67" s="8">
        <f>SUMIFS(AssessedValuation[100% Reserved],AssessedValuation[Dist],$C67,AssessedValuation[Tif_NonTIF],$A$4)</f>
        <v>0</v>
      </c>
      <c r="N67" s="8">
        <f>SUMIFS(AssessedValuation[100% Railroads],AssessedValuation[Dist],$C67,AssessedValuation[Tif_NonTIF],$A$4)</f>
        <v>37612344</v>
      </c>
      <c r="O67" s="8">
        <f>SUMIFS(AssessedValuation[100% Utilities],AssessedValuation[Dist],$C67,AssessedValuation[Tif_NonTIF],$A$4)</f>
        <v>10586474</v>
      </c>
      <c r="P67" s="8">
        <f>SUMIFS(AssessedValuation[100% Other],AssessedValuation[Dist],$C67,AssessedValuation[Tif_NonTIF],$A$4)</f>
        <v>86</v>
      </c>
      <c r="Q67" s="8">
        <f>SUMIFS(AssessedValuation[100% Gross],AssessedValuation[Dist],$C67,AssessedValuation[Tif_NonTIF],$A$4)</f>
        <v>547739979</v>
      </c>
      <c r="R67" s="8">
        <f>SUMIFS(AssessedValuation[100% Military Exempt],AssessedValuation[Dist],$C67,AssessedValuation[Tif_NonTIF],$A$4)</f>
        <v>381512</v>
      </c>
      <c r="S67" s="8">
        <f>SUMIFS(AssessedValuation[100% Net],AssessedValuation[Dist],$C67,AssessedValuation[Tif_NonTIF],$A$4)</f>
        <v>547358467</v>
      </c>
      <c r="T67" s="8">
        <f>SUMIFS(AssessedValuation[100% Gas &amp; Elec Utilities],AssessedValuation[Dist],$C67,AssessedValuation[Tif_NonTIF],$A$4)</f>
        <v>18295119</v>
      </c>
      <c r="U67" s="8">
        <f t="shared" si="0"/>
        <v>565653586</v>
      </c>
    </row>
    <row r="68" spans="1:21" x14ac:dyDescent="0.25">
      <c r="A68">
        <v>2023</v>
      </c>
      <c r="B68" t="s">
        <v>1051</v>
      </c>
      <c r="C68" t="s">
        <v>1171</v>
      </c>
      <c r="D68" t="s">
        <v>1171</v>
      </c>
      <c r="E68" t="s">
        <v>431</v>
      </c>
      <c r="F68" t="s">
        <v>1172</v>
      </c>
      <c r="G68" s="8">
        <f>SUMIFS(AssessedValuation[100% Residential],AssessedValuation[Dist],$C68,AssessedValuation[Tif_NonTIF],$A$4)</f>
        <v>33079100</v>
      </c>
      <c r="H68" s="8">
        <f>SUMIFS(AssessedValuation[100% Ag Land],AssessedValuation[Dist],$C68,AssessedValuation[Tif_NonTIF],$A$4)</f>
        <v>75068087</v>
      </c>
      <c r="I68" s="8">
        <f>SUMIFS(AssessedValuation[100% Ag Building],AssessedValuation[Dist],$C68,AssessedValuation[Tif_NonTIF],$A$4)</f>
        <v>7136600</v>
      </c>
      <c r="J68" s="8">
        <f>SUMIFS(AssessedValuation[100% Commercial],AssessedValuation[Dist],$C68,AssessedValuation[Tif_NonTIF],$A$4)</f>
        <v>7325958</v>
      </c>
      <c r="K68" s="8">
        <f>SUMIFS(AssessedValuation[100% Industrial],AssessedValuation[Dist],$C68,AssessedValuation[Tif_NonTIF],$A$4)</f>
        <v>10536500</v>
      </c>
      <c r="L68" s="8">
        <f>SUMIFS(AssessedValuation[100% Multiresidential],AssessedValuation[Dist],$C68,AssessedValuation[Tif_NonTIF],$A$4)</f>
        <v>250095</v>
      </c>
      <c r="M68" s="8">
        <f>SUMIFS(AssessedValuation[100% Reserved],AssessedValuation[Dist],$C68,AssessedValuation[Tif_NonTIF],$A$4)</f>
        <v>0</v>
      </c>
      <c r="N68" s="8">
        <f>SUMIFS(AssessedValuation[100% Railroads],AssessedValuation[Dist],$C68,AssessedValuation[Tif_NonTIF],$A$4)</f>
        <v>3163430</v>
      </c>
      <c r="O68" s="8">
        <f>SUMIFS(AssessedValuation[100% Utilities],AssessedValuation[Dist],$C68,AssessedValuation[Tif_NonTIF],$A$4)</f>
        <v>1085528</v>
      </c>
      <c r="P68" s="8">
        <f>SUMIFS(AssessedValuation[100% Other],AssessedValuation[Dist],$C68,AssessedValuation[Tif_NonTIF],$A$4)</f>
        <v>0</v>
      </c>
      <c r="Q68" s="8">
        <f>SUMIFS(AssessedValuation[100% Gross],AssessedValuation[Dist],$C68,AssessedValuation[Tif_NonTIF],$A$4)</f>
        <v>137645298</v>
      </c>
      <c r="R68" s="8">
        <f>SUMIFS(AssessedValuation[100% Military Exempt],AssessedValuation[Dist],$C68,AssessedValuation[Tif_NonTIF],$A$4)</f>
        <v>109268</v>
      </c>
      <c r="S68" s="8">
        <f>SUMIFS(AssessedValuation[100% Net],AssessedValuation[Dist],$C68,AssessedValuation[Tif_NonTIF],$A$4)</f>
        <v>137536030</v>
      </c>
      <c r="T68" s="8">
        <f>SUMIFS(AssessedValuation[100% Gas &amp; Elec Utilities],AssessedValuation[Dist],$C68,AssessedValuation[Tif_NonTIF],$A$4)</f>
        <v>9403761</v>
      </c>
      <c r="U68" s="8">
        <f t="shared" si="0"/>
        <v>146939791</v>
      </c>
    </row>
    <row r="69" spans="1:21" x14ac:dyDescent="0.25">
      <c r="A69">
        <v>2023</v>
      </c>
      <c r="B69" t="s">
        <v>1045</v>
      </c>
      <c r="C69" t="s">
        <v>1173</v>
      </c>
      <c r="D69" t="s">
        <v>1173</v>
      </c>
      <c r="E69" t="s">
        <v>225</v>
      </c>
      <c r="F69" t="s">
        <v>1174</v>
      </c>
      <c r="G69" s="8">
        <f>SUMIFS(AssessedValuation[100% Residential],AssessedValuation[Dist],$C69,AssessedValuation[Tif_NonTIF],$A$4)</f>
        <v>381158362</v>
      </c>
      <c r="H69" s="8">
        <f>SUMIFS(AssessedValuation[100% Ag Land],AssessedValuation[Dist],$C69,AssessedValuation[Tif_NonTIF],$A$4)</f>
        <v>79355125</v>
      </c>
      <c r="I69" s="8">
        <f>SUMIFS(AssessedValuation[100% Ag Building],AssessedValuation[Dist],$C69,AssessedValuation[Tif_NonTIF],$A$4)</f>
        <v>10402423</v>
      </c>
      <c r="J69" s="8">
        <f>SUMIFS(AssessedValuation[100% Commercial],AssessedValuation[Dist],$C69,AssessedValuation[Tif_NonTIF],$A$4)</f>
        <v>69481799</v>
      </c>
      <c r="K69" s="8">
        <f>SUMIFS(AssessedValuation[100% Industrial],AssessedValuation[Dist],$C69,AssessedValuation[Tif_NonTIF],$A$4)</f>
        <v>26533850</v>
      </c>
      <c r="L69" s="8">
        <f>SUMIFS(AssessedValuation[100% Multiresidential],AssessedValuation[Dist],$C69,AssessedValuation[Tif_NonTIF],$A$4)</f>
        <v>7965623</v>
      </c>
      <c r="M69" s="8">
        <f>SUMIFS(AssessedValuation[100% Reserved],AssessedValuation[Dist],$C69,AssessedValuation[Tif_NonTIF],$A$4)</f>
        <v>0</v>
      </c>
      <c r="N69" s="8">
        <f>SUMIFS(AssessedValuation[100% Railroads],AssessedValuation[Dist],$C69,AssessedValuation[Tif_NonTIF],$A$4)</f>
        <v>18017229</v>
      </c>
      <c r="O69" s="8">
        <f>SUMIFS(AssessedValuation[100% Utilities],AssessedValuation[Dist],$C69,AssessedValuation[Tif_NonTIF],$A$4)</f>
        <v>4913477</v>
      </c>
      <c r="P69" s="8">
        <f>SUMIFS(AssessedValuation[100% Other],AssessedValuation[Dist],$C69,AssessedValuation[Tif_NonTIF],$A$4)</f>
        <v>0</v>
      </c>
      <c r="Q69" s="8">
        <f>SUMIFS(AssessedValuation[100% Gross],AssessedValuation[Dist],$C69,AssessedValuation[Tif_NonTIF],$A$4)</f>
        <v>597827888</v>
      </c>
      <c r="R69" s="8">
        <f>SUMIFS(AssessedValuation[100% Military Exempt],AssessedValuation[Dist],$C69,AssessedValuation[Tif_NonTIF],$A$4)</f>
        <v>633671</v>
      </c>
      <c r="S69" s="8">
        <f>SUMIFS(AssessedValuation[100% Net],AssessedValuation[Dist],$C69,AssessedValuation[Tif_NonTIF],$A$4)</f>
        <v>597194217</v>
      </c>
      <c r="T69" s="8">
        <f>SUMIFS(AssessedValuation[100% Gas &amp; Elec Utilities],AssessedValuation[Dist],$C69,AssessedValuation[Tif_NonTIF],$A$4)</f>
        <v>40823515</v>
      </c>
      <c r="U69" s="8">
        <f t="shared" si="0"/>
        <v>638017732</v>
      </c>
    </row>
    <row r="70" spans="1:21" x14ac:dyDescent="0.25">
      <c r="A70">
        <v>2023</v>
      </c>
      <c r="B70" t="s">
        <v>1043</v>
      </c>
      <c r="C70" t="s">
        <v>1175</v>
      </c>
      <c r="D70" t="s">
        <v>1175</v>
      </c>
      <c r="E70" t="s">
        <v>285</v>
      </c>
      <c r="F70" t="s">
        <v>1176</v>
      </c>
      <c r="G70" s="8">
        <f>SUMIFS(AssessedValuation[100% Residential],AssessedValuation[Dist],$C70,AssessedValuation[Tif_NonTIF],$A$4)</f>
        <v>103563910</v>
      </c>
      <c r="H70" s="8">
        <f>SUMIFS(AssessedValuation[100% Ag Land],AssessedValuation[Dist],$C70,AssessedValuation[Tif_NonTIF],$A$4)</f>
        <v>48864180</v>
      </c>
      <c r="I70" s="8">
        <f>SUMIFS(AssessedValuation[100% Ag Building],AssessedValuation[Dist],$C70,AssessedValuation[Tif_NonTIF],$A$4)</f>
        <v>2774730</v>
      </c>
      <c r="J70" s="8">
        <f>SUMIFS(AssessedValuation[100% Commercial],AssessedValuation[Dist],$C70,AssessedValuation[Tif_NonTIF],$A$4)</f>
        <v>5980215</v>
      </c>
      <c r="K70" s="8">
        <f>SUMIFS(AssessedValuation[100% Industrial],AssessedValuation[Dist],$C70,AssessedValuation[Tif_NonTIF],$A$4)</f>
        <v>1210260</v>
      </c>
      <c r="L70" s="8">
        <f>SUMIFS(AssessedValuation[100% Multiresidential],AssessedValuation[Dist],$C70,AssessedValuation[Tif_NonTIF],$A$4)</f>
        <v>3120405</v>
      </c>
      <c r="M70" s="8">
        <f>SUMIFS(AssessedValuation[100% Reserved],AssessedValuation[Dist],$C70,AssessedValuation[Tif_NonTIF],$A$4)</f>
        <v>0</v>
      </c>
      <c r="N70" s="8">
        <f>SUMIFS(AssessedValuation[100% Railroads],AssessedValuation[Dist],$C70,AssessedValuation[Tif_NonTIF],$A$4)</f>
        <v>2049587</v>
      </c>
      <c r="O70" s="8">
        <f>SUMIFS(AssessedValuation[100% Utilities],AssessedValuation[Dist],$C70,AssessedValuation[Tif_NonTIF],$A$4)</f>
        <v>577623</v>
      </c>
      <c r="P70" s="8">
        <f>SUMIFS(AssessedValuation[100% Other],AssessedValuation[Dist],$C70,AssessedValuation[Tif_NonTIF],$A$4)</f>
        <v>0</v>
      </c>
      <c r="Q70" s="8">
        <f>SUMIFS(AssessedValuation[100% Gross],AssessedValuation[Dist],$C70,AssessedValuation[Tif_NonTIF],$A$4)</f>
        <v>168140910</v>
      </c>
      <c r="R70" s="8">
        <f>SUMIFS(AssessedValuation[100% Military Exempt],AssessedValuation[Dist],$C70,AssessedValuation[Tif_NonTIF],$A$4)</f>
        <v>203720</v>
      </c>
      <c r="S70" s="8">
        <f>SUMIFS(AssessedValuation[100% Net],AssessedValuation[Dist],$C70,AssessedValuation[Tif_NonTIF],$A$4)</f>
        <v>167937190</v>
      </c>
      <c r="T70" s="8">
        <f>SUMIFS(AssessedValuation[100% Gas &amp; Elec Utilities],AssessedValuation[Dist],$C70,AssessedValuation[Tif_NonTIF],$A$4)</f>
        <v>7690292</v>
      </c>
      <c r="U70" s="8">
        <f t="shared" si="0"/>
        <v>175627482</v>
      </c>
    </row>
    <row r="71" spans="1:21" x14ac:dyDescent="0.25">
      <c r="A71">
        <v>2023</v>
      </c>
      <c r="B71" t="s">
        <v>1051</v>
      </c>
      <c r="C71" t="s">
        <v>1177</v>
      </c>
      <c r="D71" t="s">
        <v>1177</v>
      </c>
      <c r="E71" t="s">
        <v>241</v>
      </c>
      <c r="F71" t="s">
        <v>1178</v>
      </c>
      <c r="G71" s="8">
        <f>SUMIFS(AssessedValuation[100% Residential],AssessedValuation[Dist],$C71,AssessedValuation[Tif_NonTIF],$A$4)</f>
        <v>98708670</v>
      </c>
      <c r="H71" s="8">
        <f>SUMIFS(AssessedValuation[100% Ag Land],AssessedValuation[Dist],$C71,AssessedValuation[Tif_NonTIF],$A$4)</f>
        <v>191692563</v>
      </c>
      <c r="I71" s="8">
        <f>SUMIFS(AssessedValuation[100% Ag Building],AssessedValuation[Dist],$C71,AssessedValuation[Tif_NonTIF],$A$4)</f>
        <v>7922046</v>
      </c>
      <c r="J71" s="8">
        <f>SUMIFS(AssessedValuation[100% Commercial],AssessedValuation[Dist],$C71,AssessedValuation[Tif_NonTIF],$A$4)</f>
        <v>19458823</v>
      </c>
      <c r="K71" s="8">
        <f>SUMIFS(AssessedValuation[100% Industrial],AssessedValuation[Dist],$C71,AssessedValuation[Tif_NonTIF],$A$4)</f>
        <v>8195251</v>
      </c>
      <c r="L71" s="8">
        <f>SUMIFS(AssessedValuation[100% Multiresidential],AssessedValuation[Dist],$C71,AssessedValuation[Tif_NonTIF],$A$4)</f>
        <v>762747</v>
      </c>
      <c r="M71" s="8">
        <f>SUMIFS(AssessedValuation[100% Reserved],AssessedValuation[Dist],$C71,AssessedValuation[Tif_NonTIF],$A$4)</f>
        <v>0</v>
      </c>
      <c r="N71" s="8">
        <f>SUMIFS(AssessedValuation[100% Railroads],AssessedValuation[Dist],$C71,AssessedValuation[Tif_NonTIF],$A$4)</f>
        <v>1895623</v>
      </c>
      <c r="O71" s="8">
        <f>SUMIFS(AssessedValuation[100% Utilities],AssessedValuation[Dist],$C71,AssessedValuation[Tif_NonTIF],$A$4)</f>
        <v>4736188</v>
      </c>
      <c r="P71" s="8">
        <f>SUMIFS(AssessedValuation[100% Other],AssessedValuation[Dist],$C71,AssessedValuation[Tif_NonTIF],$A$4)</f>
        <v>0</v>
      </c>
      <c r="Q71" s="8">
        <f>SUMIFS(AssessedValuation[100% Gross],AssessedValuation[Dist],$C71,AssessedValuation[Tif_NonTIF],$A$4)</f>
        <v>333371911</v>
      </c>
      <c r="R71" s="8">
        <f>SUMIFS(AssessedValuation[100% Military Exempt],AssessedValuation[Dist],$C71,AssessedValuation[Tif_NonTIF],$A$4)</f>
        <v>240169</v>
      </c>
      <c r="S71" s="8">
        <f>SUMIFS(AssessedValuation[100% Net],AssessedValuation[Dist],$C71,AssessedValuation[Tif_NonTIF],$A$4)</f>
        <v>333131742</v>
      </c>
      <c r="T71" s="8">
        <f>SUMIFS(AssessedValuation[100% Gas &amp; Elec Utilities],AssessedValuation[Dist],$C71,AssessedValuation[Tif_NonTIF],$A$4)</f>
        <v>106399066</v>
      </c>
      <c r="U71" s="8">
        <f t="shared" si="0"/>
        <v>439530808</v>
      </c>
    </row>
    <row r="72" spans="1:21" x14ac:dyDescent="0.25">
      <c r="A72">
        <v>2023</v>
      </c>
      <c r="B72" t="s">
        <v>1066</v>
      </c>
      <c r="C72" t="s">
        <v>1179</v>
      </c>
      <c r="D72" t="s">
        <v>1179</v>
      </c>
      <c r="E72" t="s">
        <v>267</v>
      </c>
      <c r="F72" t="s">
        <v>1180</v>
      </c>
      <c r="G72" s="8">
        <f>SUMIFS(AssessedValuation[100% Residential],AssessedValuation[Dist],$C72,AssessedValuation[Tif_NonTIF],$A$4)</f>
        <v>398262654</v>
      </c>
      <c r="H72" s="8">
        <f>SUMIFS(AssessedValuation[100% Ag Land],AssessedValuation[Dist],$C72,AssessedValuation[Tif_NonTIF],$A$4)</f>
        <v>112852746</v>
      </c>
      <c r="I72" s="8">
        <f>SUMIFS(AssessedValuation[100% Ag Building],AssessedValuation[Dist],$C72,AssessedValuation[Tif_NonTIF],$A$4)</f>
        <v>9541257</v>
      </c>
      <c r="J72" s="8">
        <f>SUMIFS(AssessedValuation[100% Commercial],AssessedValuation[Dist],$C72,AssessedValuation[Tif_NonTIF],$A$4)</f>
        <v>36172123</v>
      </c>
      <c r="K72" s="8">
        <f>SUMIFS(AssessedValuation[100% Industrial],AssessedValuation[Dist],$C72,AssessedValuation[Tif_NonTIF],$A$4)</f>
        <v>13933651</v>
      </c>
      <c r="L72" s="8">
        <f>SUMIFS(AssessedValuation[100% Multiresidential],AssessedValuation[Dist],$C72,AssessedValuation[Tif_NonTIF],$A$4)</f>
        <v>10767895</v>
      </c>
      <c r="M72" s="8">
        <f>SUMIFS(AssessedValuation[100% Reserved],AssessedValuation[Dist],$C72,AssessedValuation[Tif_NonTIF],$A$4)</f>
        <v>0</v>
      </c>
      <c r="N72" s="8">
        <f>SUMIFS(AssessedValuation[100% Railroads],AssessedValuation[Dist],$C72,AssessedValuation[Tif_NonTIF],$A$4)</f>
        <v>7055161</v>
      </c>
      <c r="O72" s="8">
        <f>SUMIFS(AssessedValuation[100% Utilities],AssessedValuation[Dist],$C72,AssessedValuation[Tif_NonTIF],$A$4)</f>
        <v>3779076</v>
      </c>
      <c r="P72" s="8">
        <f>SUMIFS(AssessedValuation[100% Other],AssessedValuation[Dist],$C72,AssessedValuation[Tif_NonTIF],$A$4)</f>
        <v>0</v>
      </c>
      <c r="Q72" s="8">
        <f>SUMIFS(AssessedValuation[100% Gross],AssessedValuation[Dist],$C72,AssessedValuation[Tif_NonTIF],$A$4)</f>
        <v>592364563</v>
      </c>
      <c r="R72" s="8">
        <f>SUMIFS(AssessedValuation[100% Military Exempt],AssessedValuation[Dist],$C72,AssessedValuation[Tif_NonTIF],$A$4)</f>
        <v>577824</v>
      </c>
      <c r="S72" s="8">
        <f>SUMIFS(AssessedValuation[100% Net],AssessedValuation[Dist],$C72,AssessedValuation[Tif_NonTIF],$A$4)</f>
        <v>591786739</v>
      </c>
      <c r="T72" s="8">
        <f>SUMIFS(AssessedValuation[100% Gas &amp; Elec Utilities],AssessedValuation[Dist],$C72,AssessedValuation[Tif_NonTIF],$A$4)</f>
        <v>38066714</v>
      </c>
      <c r="U72" s="8">
        <f t="shared" ref="U72:U135" si="1">SUM(S72:T72)</f>
        <v>629853453</v>
      </c>
    </row>
    <row r="73" spans="1:21" x14ac:dyDescent="0.25">
      <c r="A73">
        <v>2023</v>
      </c>
      <c r="C73" t="s">
        <v>1181</v>
      </c>
      <c r="D73" t="s">
        <v>1181</v>
      </c>
      <c r="E73" t="s">
        <v>552</v>
      </c>
      <c r="F73" t="s">
        <v>1182</v>
      </c>
      <c r="G73" s="8">
        <f>SUMIFS(AssessedValuation[100% Residential],AssessedValuation[Dist],$C73,AssessedValuation[Tif_NonTIF],$A$4)</f>
        <v>155924710</v>
      </c>
      <c r="H73" s="8">
        <f>SUMIFS(AssessedValuation[100% Ag Land],AssessedValuation[Dist],$C73,AssessedValuation[Tif_NonTIF],$A$4)</f>
        <v>19647990</v>
      </c>
      <c r="I73" s="8">
        <f>SUMIFS(AssessedValuation[100% Ag Building],AssessedValuation[Dist],$C73,AssessedValuation[Tif_NonTIF],$A$4)</f>
        <v>923980</v>
      </c>
      <c r="J73" s="8">
        <f>SUMIFS(AssessedValuation[100% Commercial],AssessedValuation[Dist],$C73,AssessedValuation[Tif_NonTIF],$A$4)</f>
        <v>21266059</v>
      </c>
      <c r="K73" s="8">
        <f>SUMIFS(AssessedValuation[100% Industrial],AssessedValuation[Dist],$C73,AssessedValuation[Tif_NonTIF],$A$4)</f>
        <v>12285910</v>
      </c>
      <c r="L73" s="8">
        <f>SUMIFS(AssessedValuation[100% Multiresidential],AssessedValuation[Dist],$C73,AssessedValuation[Tif_NonTIF],$A$4)</f>
        <v>7211041</v>
      </c>
      <c r="M73" s="8">
        <f>SUMIFS(AssessedValuation[100% Reserved],AssessedValuation[Dist],$C73,AssessedValuation[Tif_NonTIF],$A$4)</f>
        <v>0</v>
      </c>
      <c r="N73" s="8">
        <f>SUMIFS(AssessedValuation[100% Railroads],AssessedValuation[Dist],$C73,AssessedValuation[Tif_NonTIF],$A$4)</f>
        <v>9010296</v>
      </c>
      <c r="O73" s="8">
        <f>SUMIFS(AssessedValuation[100% Utilities],AssessedValuation[Dist],$C73,AssessedValuation[Tif_NonTIF],$A$4)</f>
        <v>1339505</v>
      </c>
      <c r="P73" s="8">
        <f>SUMIFS(AssessedValuation[100% Other],AssessedValuation[Dist],$C73,AssessedValuation[Tif_NonTIF],$A$4)</f>
        <v>0</v>
      </c>
      <c r="Q73" s="8">
        <f>SUMIFS(AssessedValuation[100% Gross],AssessedValuation[Dist],$C73,AssessedValuation[Tif_NonTIF],$A$4)</f>
        <v>227609491</v>
      </c>
      <c r="R73" s="8">
        <f>SUMIFS(AssessedValuation[100% Military Exempt],AssessedValuation[Dist],$C73,AssessedValuation[Tif_NonTIF],$A$4)</f>
        <v>190756</v>
      </c>
      <c r="S73" s="8">
        <f>SUMIFS(AssessedValuation[100% Net],AssessedValuation[Dist],$C73,AssessedValuation[Tif_NonTIF],$A$4)</f>
        <v>227418735</v>
      </c>
      <c r="T73" s="8">
        <f>SUMIFS(AssessedValuation[100% Gas &amp; Elec Utilities],AssessedValuation[Dist],$C73,AssessedValuation[Tif_NonTIF],$A$4)</f>
        <v>11713699</v>
      </c>
      <c r="U73" s="8">
        <f t="shared" si="1"/>
        <v>239132434</v>
      </c>
    </row>
    <row r="74" spans="1:21" x14ac:dyDescent="0.25">
      <c r="A74">
        <v>2023</v>
      </c>
      <c r="B74" t="s">
        <v>1057</v>
      </c>
      <c r="C74" t="s">
        <v>1183</v>
      </c>
      <c r="D74" t="s">
        <v>1183</v>
      </c>
      <c r="E74" t="s">
        <v>560</v>
      </c>
      <c r="F74" t="s">
        <v>1184</v>
      </c>
      <c r="G74" s="8">
        <f>SUMIFS(AssessedValuation[100% Residential],AssessedValuation[Dist],$C74,AssessedValuation[Tif_NonTIF],$A$4)</f>
        <v>1211592088</v>
      </c>
      <c r="H74" s="8">
        <f>SUMIFS(AssessedValuation[100% Ag Land],AssessedValuation[Dist],$C74,AssessedValuation[Tif_NonTIF],$A$4)</f>
        <v>67178457</v>
      </c>
      <c r="I74" s="8">
        <f>SUMIFS(AssessedValuation[100% Ag Building],AssessedValuation[Dist],$C74,AssessedValuation[Tif_NonTIF],$A$4)</f>
        <v>3164699</v>
      </c>
      <c r="J74" s="8">
        <f>SUMIFS(AssessedValuation[100% Commercial],AssessedValuation[Dist],$C74,AssessedValuation[Tif_NonTIF],$A$4)</f>
        <v>426319452</v>
      </c>
      <c r="K74" s="8">
        <f>SUMIFS(AssessedValuation[100% Industrial],AssessedValuation[Dist],$C74,AssessedValuation[Tif_NonTIF],$A$4)</f>
        <v>32107500</v>
      </c>
      <c r="L74" s="8">
        <f>SUMIFS(AssessedValuation[100% Multiresidential],AssessedValuation[Dist],$C74,AssessedValuation[Tif_NonTIF],$A$4)</f>
        <v>45141519</v>
      </c>
      <c r="M74" s="8">
        <f>SUMIFS(AssessedValuation[100% Reserved],AssessedValuation[Dist],$C74,AssessedValuation[Tif_NonTIF],$A$4)</f>
        <v>0</v>
      </c>
      <c r="N74" s="8">
        <f>SUMIFS(AssessedValuation[100% Railroads],AssessedValuation[Dist],$C74,AssessedValuation[Tif_NonTIF],$A$4)</f>
        <v>12137340</v>
      </c>
      <c r="O74" s="8">
        <f>SUMIFS(AssessedValuation[100% Utilities],AssessedValuation[Dist],$C74,AssessedValuation[Tif_NonTIF],$A$4)</f>
        <v>7793727</v>
      </c>
      <c r="P74" s="8">
        <f>SUMIFS(AssessedValuation[100% Other],AssessedValuation[Dist],$C74,AssessedValuation[Tif_NonTIF],$A$4)</f>
        <v>0</v>
      </c>
      <c r="Q74" s="8">
        <f>SUMIFS(AssessedValuation[100% Gross],AssessedValuation[Dist],$C74,AssessedValuation[Tif_NonTIF],$A$4)</f>
        <v>1805434782</v>
      </c>
      <c r="R74" s="8">
        <f>SUMIFS(AssessedValuation[100% Military Exempt],AssessedValuation[Dist],$C74,AssessedValuation[Tif_NonTIF],$A$4)</f>
        <v>577824</v>
      </c>
      <c r="S74" s="8">
        <f>SUMIFS(AssessedValuation[100% Net],AssessedValuation[Dist],$C74,AssessedValuation[Tif_NonTIF],$A$4)</f>
        <v>1804856958</v>
      </c>
      <c r="T74" s="8">
        <f>SUMIFS(AssessedValuation[100% Gas &amp; Elec Utilities],AssessedValuation[Dist],$C74,AssessedValuation[Tif_NonTIF],$A$4)</f>
        <v>47556159</v>
      </c>
      <c r="U74" s="8">
        <f t="shared" si="1"/>
        <v>1852413117</v>
      </c>
    </row>
    <row r="75" spans="1:21" x14ac:dyDescent="0.25">
      <c r="A75">
        <v>2023</v>
      </c>
      <c r="B75" t="s">
        <v>1043</v>
      </c>
      <c r="C75" t="s">
        <v>1185</v>
      </c>
      <c r="D75" t="s">
        <v>1185</v>
      </c>
      <c r="E75" t="s">
        <v>317</v>
      </c>
      <c r="F75" t="s">
        <v>1186</v>
      </c>
      <c r="G75" s="8">
        <f>SUMIFS(AssessedValuation[100% Residential],AssessedValuation[Dist],$C75,AssessedValuation[Tif_NonTIF],$A$4)</f>
        <v>1152579758</v>
      </c>
      <c r="H75" s="8">
        <f>SUMIFS(AssessedValuation[100% Ag Land],AssessedValuation[Dist],$C75,AssessedValuation[Tif_NonTIF],$A$4)</f>
        <v>61783410</v>
      </c>
      <c r="I75" s="8">
        <f>SUMIFS(AssessedValuation[100% Ag Building],AssessedValuation[Dist],$C75,AssessedValuation[Tif_NonTIF],$A$4)</f>
        <v>2611010</v>
      </c>
      <c r="J75" s="8">
        <f>SUMIFS(AssessedValuation[100% Commercial],AssessedValuation[Dist],$C75,AssessedValuation[Tif_NonTIF],$A$4)</f>
        <v>157392323</v>
      </c>
      <c r="K75" s="8">
        <f>SUMIFS(AssessedValuation[100% Industrial],AssessedValuation[Dist],$C75,AssessedValuation[Tif_NonTIF],$A$4)</f>
        <v>9692223</v>
      </c>
      <c r="L75" s="8">
        <f>SUMIFS(AssessedValuation[100% Multiresidential],AssessedValuation[Dist],$C75,AssessedValuation[Tif_NonTIF],$A$4)</f>
        <v>26207017</v>
      </c>
      <c r="M75" s="8">
        <f>SUMIFS(AssessedValuation[100% Reserved],AssessedValuation[Dist],$C75,AssessedValuation[Tif_NonTIF],$A$4)</f>
        <v>0</v>
      </c>
      <c r="N75" s="8">
        <f>SUMIFS(AssessedValuation[100% Railroads],AssessedValuation[Dist],$C75,AssessedValuation[Tif_NonTIF],$A$4)</f>
        <v>2744500</v>
      </c>
      <c r="O75" s="8">
        <f>SUMIFS(AssessedValuation[100% Utilities],AssessedValuation[Dist],$C75,AssessedValuation[Tif_NonTIF],$A$4)</f>
        <v>22839772</v>
      </c>
      <c r="P75" s="8">
        <f>SUMIFS(AssessedValuation[100% Other],AssessedValuation[Dist],$C75,AssessedValuation[Tif_NonTIF],$A$4)</f>
        <v>0</v>
      </c>
      <c r="Q75" s="8">
        <f>SUMIFS(AssessedValuation[100% Gross],AssessedValuation[Dist],$C75,AssessedValuation[Tif_NonTIF],$A$4)</f>
        <v>1435850013</v>
      </c>
      <c r="R75" s="8">
        <f>SUMIFS(AssessedValuation[100% Military Exempt],AssessedValuation[Dist],$C75,AssessedValuation[Tif_NonTIF],$A$4)</f>
        <v>722280</v>
      </c>
      <c r="S75" s="8">
        <f>SUMIFS(AssessedValuation[100% Net],AssessedValuation[Dist],$C75,AssessedValuation[Tif_NonTIF],$A$4)</f>
        <v>1435127733</v>
      </c>
      <c r="T75" s="8">
        <f>SUMIFS(AssessedValuation[100% Gas &amp; Elec Utilities],AssessedValuation[Dist],$C75,AssessedValuation[Tif_NonTIF],$A$4)</f>
        <v>1254797378</v>
      </c>
      <c r="U75" s="8">
        <f t="shared" si="1"/>
        <v>2689925111</v>
      </c>
    </row>
    <row r="76" spans="1:21" x14ac:dyDescent="0.25">
      <c r="A76">
        <v>2023</v>
      </c>
      <c r="B76" t="s">
        <v>1076</v>
      </c>
      <c r="C76" t="s">
        <v>1187</v>
      </c>
      <c r="D76" t="s">
        <v>1187</v>
      </c>
      <c r="E76" t="s">
        <v>248</v>
      </c>
      <c r="F76" t="s">
        <v>1188</v>
      </c>
      <c r="G76" s="8">
        <f>SUMIFS(AssessedValuation[100% Residential],AssessedValuation[Dist],$C76,AssessedValuation[Tif_NonTIF],$A$4)</f>
        <v>869030612</v>
      </c>
      <c r="H76" s="8">
        <f>SUMIFS(AssessedValuation[100% Ag Land],AssessedValuation[Dist],$C76,AssessedValuation[Tif_NonTIF],$A$4)</f>
        <v>7162287</v>
      </c>
      <c r="I76" s="8">
        <f>SUMIFS(AssessedValuation[100% Ag Building],AssessedValuation[Dist],$C76,AssessedValuation[Tif_NonTIF],$A$4)</f>
        <v>641635</v>
      </c>
      <c r="J76" s="8">
        <f>SUMIFS(AssessedValuation[100% Commercial],AssessedValuation[Dist],$C76,AssessedValuation[Tif_NonTIF],$A$4)</f>
        <v>265476885</v>
      </c>
      <c r="K76" s="8">
        <f>SUMIFS(AssessedValuation[100% Industrial],AssessedValuation[Dist],$C76,AssessedValuation[Tif_NonTIF],$A$4)</f>
        <v>144001898</v>
      </c>
      <c r="L76" s="8">
        <f>SUMIFS(AssessedValuation[100% Multiresidential],AssessedValuation[Dist],$C76,AssessedValuation[Tif_NonTIF],$A$4)</f>
        <v>27403779</v>
      </c>
      <c r="M76" s="8">
        <f>SUMIFS(AssessedValuation[100% Reserved],AssessedValuation[Dist],$C76,AssessedValuation[Tif_NonTIF],$A$4)</f>
        <v>0</v>
      </c>
      <c r="N76" s="8">
        <f>SUMIFS(AssessedValuation[100% Railroads],AssessedValuation[Dist],$C76,AssessedValuation[Tif_NonTIF],$A$4)</f>
        <v>7985499</v>
      </c>
      <c r="O76" s="8">
        <f>SUMIFS(AssessedValuation[100% Utilities],AssessedValuation[Dist],$C76,AssessedValuation[Tif_NonTIF],$A$4)</f>
        <v>1083673</v>
      </c>
      <c r="P76" s="8">
        <f>SUMIFS(AssessedValuation[100% Other],AssessedValuation[Dist],$C76,AssessedValuation[Tif_NonTIF],$A$4)</f>
        <v>424410</v>
      </c>
      <c r="Q76" s="8">
        <f>SUMIFS(AssessedValuation[100% Gross],AssessedValuation[Dist],$C76,AssessedValuation[Tif_NonTIF],$A$4)</f>
        <v>1323210678</v>
      </c>
      <c r="R76" s="8">
        <f>SUMIFS(AssessedValuation[100% Military Exempt],AssessedValuation[Dist],$C76,AssessedValuation[Tif_NonTIF],$A$4)</f>
        <v>2179804</v>
      </c>
      <c r="S76" s="8">
        <f>SUMIFS(AssessedValuation[100% Net],AssessedValuation[Dist],$C76,AssessedValuation[Tif_NonTIF],$A$4)</f>
        <v>1321030874</v>
      </c>
      <c r="T76" s="8">
        <f>SUMIFS(AssessedValuation[100% Gas &amp; Elec Utilities],AssessedValuation[Dist],$C76,AssessedValuation[Tif_NonTIF],$A$4)</f>
        <v>204137085</v>
      </c>
      <c r="U76" s="8">
        <f t="shared" si="1"/>
        <v>1525167959</v>
      </c>
    </row>
    <row r="77" spans="1:21" x14ac:dyDescent="0.25">
      <c r="A77">
        <v>2023</v>
      </c>
      <c r="B77" t="s">
        <v>1038</v>
      </c>
      <c r="C77" t="s">
        <v>1189</v>
      </c>
      <c r="D77" t="s">
        <v>1189</v>
      </c>
      <c r="E77" t="s">
        <v>547</v>
      </c>
      <c r="F77" t="s">
        <v>1190</v>
      </c>
      <c r="G77" s="8">
        <f>SUMIFS(AssessedValuation[100% Residential],AssessedValuation[Dist],$C77,AssessedValuation[Tif_NonTIF],$A$4)</f>
        <v>236504556</v>
      </c>
      <c r="H77" s="8">
        <f>SUMIFS(AssessedValuation[100% Ag Land],AssessedValuation[Dist],$C77,AssessedValuation[Tif_NonTIF],$A$4)</f>
        <v>84224890</v>
      </c>
      <c r="I77" s="8">
        <f>SUMIFS(AssessedValuation[100% Ag Building],AssessedValuation[Dist],$C77,AssessedValuation[Tif_NonTIF],$A$4)</f>
        <v>2492480</v>
      </c>
      <c r="J77" s="8">
        <f>SUMIFS(AssessedValuation[100% Commercial],AssessedValuation[Dist],$C77,AssessedValuation[Tif_NonTIF],$A$4)</f>
        <v>21107873</v>
      </c>
      <c r="K77" s="8">
        <f>SUMIFS(AssessedValuation[100% Industrial],AssessedValuation[Dist],$C77,AssessedValuation[Tif_NonTIF],$A$4)</f>
        <v>463100</v>
      </c>
      <c r="L77" s="8">
        <f>SUMIFS(AssessedValuation[100% Multiresidential],AssessedValuation[Dist],$C77,AssessedValuation[Tif_NonTIF],$A$4)</f>
        <v>3177999</v>
      </c>
      <c r="M77" s="8">
        <f>SUMIFS(AssessedValuation[100% Reserved],AssessedValuation[Dist],$C77,AssessedValuation[Tif_NonTIF],$A$4)</f>
        <v>0</v>
      </c>
      <c r="N77" s="8">
        <f>SUMIFS(AssessedValuation[100% Railroads],AssessedValuation[Dist],$C77,AssessedValuation[Tif_NonTIF],$A$4)</f>
        <v>2773330</v>
      </c>
      <c r="O77" s="8">
        <f>SUMIFS(AssessedValuation[100% Utilities],AssessedValuation[Dist],$C77,AssessedValuation[Tif_NonTIF],$A$4)</f>
        <v>33479931</v>
      </c>
      <c r="P77" s="8">
        <f>SUMIFS(AssessedValuation[100% Other],AssessedValuation[Dist],$C77,AssessedValuation[Tif_NonTIF],$A$4)</f>
        <v>0</v>
      </c>
      <c r="Q77" s="8">
        <f>SUMIFS(AssessedValuation[100% Gross],AssessedValuation[Dist],$C77,AssessedValuation[Tif_NonTIF],$A$4)</f>
        <v>384224159</v>
      </c>
      <c r="R77" s="8">
        <f>SUMIFS(AssessedValuation[100% Military Exempt],AssessedValuation[Dist],$C77,AssessedValuation[Tif_NonTIF],$A$4)</f>
        <v>314840</v>
      </c>
      <c r="S77" s="8">
        <f>SUMIFS(AssessedValuation[100% Net],AssessedValuation[Dist],$C77,AssessedValuation[Tif_NonTIF],$A$4)</f>
        <v>383909319</v>
      </c>
      <c r="T77" s="8">
        <f>SUMIFS(AssessedValuation[100% Gas &amp; Elec Utilities],AssessedValuation[Dist],$C77,AssessedValuation[Tif_NonTIF],$A$4)</f>
        <v>14497769</v>
      </c>
      <c r="U77" s="8">
        <f t="shared" si="1"/>
        <v>398407088</v>
      </c>
    </row>
    <row r="78" spans="1:21" x14ac:dyDescent="0.25">
      <c r="A78">
        <v>2023</v>
      </c>
      <c r="B78" t="s">
        <v>1057</v>
      </c>
      <c r="C78" t="s">
        <v>1191</v>
      </c>
      <c r="D78" t="s">
        <v>1191</v>
      </c>
      <c r="E78" t="s">
        <v>1192</v>
      </c>
      <c r="F78" t="s">
        <v>1193</v>
      </c>
      <c r="G78" s="8">
        <f>SUMIFS(AssessedValuation[100% Residential],AssessedValuation[Dist],$C78,AssessedValuation[Tif_NonTIF],$A$4)</f>
        <v>2055071820</v>
      </c>
      <c r="H78" s="8">
        <f>SUMIFS(AssessedValuation[100% Ag Land],AssessedValuation[Dist],$C78,AssessedValuation[Tif_NonTIF],$A$4)</f>
        <v>80639707</v>
      </c>
      <c r="I78" s="8">
        <f>SUMIFS(AssessedValuation[100% Ag Building],AssessedValuation[Dist],$C78,AssessedValuation[Tif_NonTIF],$A$4)</f>
        <v>6195900</v>
      </c>
      <c r="J78" s="8">
        <f>SUMIFS(AssessedValuation[100% Commercial],AssessedValuation[Dist],$C78,AssessedValuation[Tif_NonTIF],$A$4)</f>
        <v>772775011</v>
      </c>
      <c r="K78" s="8">
        <f>SUMIFS(AssessedValuation[100% Industrial],AssessedValuation[Dist],$C78,AssessedValuation[Tif_NonTIF],$A$4)</f>
        <v>336193065</v>
      </c>
      <c r="L78" s="8">
        <f>SUMIFS(AssessedValuation[100% Multiresidential],AssessedValuation[Dist],$C78,AssessedValuation[Tif_NonTIF],$A$4)</f>
        <v>74139646</v>
      </c>
      <c r="M78" s="8">
        <f>SUMIFS(AssessedValuation[100% Reserved],AssessedValuation[Dist],$C78,AssessedValuation[Tif_NonTIF],$A$4)</f>
        <v>0</v>
      </c>
      <c r="N78" s="8">
        <f>SUMIFS(AssessedValuation[100% Railroads],AssessedValuation[Dist],$C78,AssessedValuation[Tif_NonTIF],$A$4)</f>
        <v>40391483</v>
      </c>
      <c r="O78" s="8">
        <f>SUMIFS(AssessedValuation[100% Utilities],AssessedValuation[Dist],$C78,AssessedValuation[Tif_NonTIF],$A$4)</f>
        <v>19323797</v>
      </c>
      <c r="P78" s="8">
        <f>SUMIFS(AssessedValuation[100% Other],AssessedValuation[Dist],$C78,AssessedValuation[Tif_NonTIF],$A$4)</f>
        <v>0</v>
      </c>
      <c r="Q78" s="8">
        <f>SUMIFS(AssessedValuation[100% Gross],AssessedValuation[Dist],$C78,AssessedValuation[Tif_NonTIF],$A$4)</f>
        <v>3384730429</v>
      </c>
      <c r="R78" s="8">
        <f>SUMIFS(AssessedValuation[100% Military Exempt],AssessedValuation[Dist],$C78,AssessedValuation[Tif_NonTIF],$A$4)</f>
        <v>1711248</v>
      </c>
      <c r="S78" s="8">
        <f>SUMIFS(AssessedValuation[100% Net],AssessedValuation[Dist],$C78,AssessedValuation[Tif_NonTIF],$A$4)</f>
        <v>3383019181</v>
      </c>
      <c r="T78" s="8">
        <f>SUMIFS(AssessedValuation[100% Gas &amp; Elec Utilities],AssessedValuation[Dist],$C78,AssessedValuation[Tif_NonTIF],$A$4)</f>
        <v>595617055</v>
      </c>
      <c r="U78" s="8">
        <f t="shared" si="1"/>
        <v>3978636236</v>
      </c>
    </row>
    <row r="79" spans="1:21" x14ac:dyDescent="0.25">
      <c r="A79">
        <v>2023</v>
      </c>
      <c r="B79" t="s">
        <v>1038</v>
      </c>
      <c r="C79" t="s">
        <v>1194</v>
      </c>
      <c r="D79" t="s">
        <v>1194</v>
      </c>
      <c r="E79" t="s">
        <v>538</v>
      </c>
      <c r="F79" t="s">
        <v>1195</v>
      </c>
      <c r="G79" s="8">
        <f>SUMIFS(AssessedValuation[100% Residential],AssessedValuation[Dist],$C79,AssessedValuation[Tif_NonTIF],$A$4)</f>
        <v>180600072</v>
      </c>
      <c r="H79" s="8">
        <f>SUMIFS(AssessedValuation[100% Ag Land],AssessedValuation[Dist],$C79,AssessedValuation[Tif_NonTIF],$A$4)</f>
        <v>92030450</v>
      </c>
      <c r="I79" s="8">
        <f>SUMIFS(AssessedValuation[100% Ag Building],AssessedValuation[Dist],$C79,AssessedValuation[Tif_NonTIF],$A$4)</f>
        <v>3222290</v>
      </c>
      <c r="J79" s="8">
        <f>SUMIFS(AssessedValuation[100% Commercial],AssessedValuation[Dist],$C79,AssessedValuation[Tif_NonTIF],$A$4)</f>
        <v>6535767</v>
      </c>
      <c r="K79" s="8">
        <f>SUMIFS(AssessedValuation[100% Industrial],AssessedValuation[Dist],$C79,AssessedValuation[Tif_NonTIF],$A$4)</f>
        <v>410223</v>
      </c>
      <c r="L79" s="8">
        <f>SUMIFS(AssessedValuation[100% Multiresidential],AssessedValuation[Dist],$C79,AssessedValuation[Tif_NonTIF],$A$4)</f>
        <v>1799431</v>
      </c>
      <c r="M79" s="8">
        <f>SUMIFS(AssessedValuation[100% Reserved],AssessedValuation[Dist],$C79,AssessedValuation[Tif_NonTIF],$A$4)</f>
        <v>0</v>
      </c>
      <c r="N79" s="8">
        <f>SUMIFS(AssessedValuation[100% Railroads],AssessedValuation[Dist],$C79,AssessedValuation[Tif_NonTIF],$A$4)</f>
        <v>0</v>
      </c>
      <c r="O79" s="8">
        <f>SUMIFS(AssessedValuation[100% Utilities],AssessedValuation[Dist],$C79,AssessedValuation[Tif_NonTIF],$A$4)</f>
        <v>11978410</v>
      </c>
      <c r="P79" s="8">
        <f>SUMIFS(AssessedValuation[100% Other],AssessedValuation[Dist],$C79,AssessedValuation[Tif_NonTIF],$A$4)</f>
        <v>0</v>
      </c>
      <c r="Q79" s="8">
        <f>SUMIFS(AssessedValuation[100% Gross],AssessedValuation[Dist],$C79,AssessedValuation[Tif_NonTIF],$A$4)</f>
        <v>296576643</v>
      </c>
      <c r="R79" s="8">
        <f>SUMIFS(AssessedValuation[100% Military Exempt],AssessedValuation[Dist],$C79,AssessedValuation[Tif_NonTIF],$A$4)</f>
        <v>205512</v>
      </c>
      <c r="S79" s="8">
        <f>SUMIFS(AssessedValuation[100% Net],AssessedValuation[Dist],$C79,AssessedValuation[Tif_NonTIF],$A$4)</f>
        <v>296371131</v>
      </c>
      <c r="T79" s="8">
        <f>SUMIFS(AssessedValuation[100% Gas &amp; Elec Utilities],AssessedValuation[Dist],$C79,AssessedValuation[Tif_NonTIF],$A$4)</f>
        <v>19074450</v>
      </c>
      <c r="U79" s="8">
        <f t="shared" si="1"/>
        <v>315445581</v>
      </c>
    </row>
    <row r="80" spans="1:21" x14ac:dyDescent="0.25">
      <c r="A80">
        <v>2023</v>
      </c>
      <c r="B80" t="s">
        <v>1038</v>
      </c>
      <c r="C80" t="s">
        <v>1196</v>
      </c>
      <c r="D80" t="s">
        <v>1196</v>
      </c>
      <c r="E80" t="s">
        <v>487</v>
      </c>
      <c r="F80" t="s">
        <v>1197</v>
      </c>
      <c r="G80" s="8">
        <f>SUMIFS(AssessedValuation[100% Residential],AssessedValuation[Dist],$C80,AssessedValuation[Tif_NonTIF],$A$4)</f>
        <v>171833198</v>
      </c>
      <c r="H80" s="8">
        <f>SUMIFS(AssessedValuation[100% Ag Land],AssessedValuation[Dist],$C80,AssessedValuation[Tif_NonTIF],$A$4)</f>
        <v>160687620</v>
      </c>
      <c r="I80" s="8">
        <f>SUMIFS(AssessedValuation[100% Ag Building],AssessedValuation[Dist],$C80,AssessedValuation[Tif_NonTIF],$A$4)</f>
        <v>4690330</v>
      </c>
      <c r="J80" s="8">
        <f>SUMIFS(AssessedValuation[100% Commercial],AssessedValuation[Dist],$C80,AssessedValuation[Tif_NonTIF],$A$4)</f>
        <v>10858762</v>
      </c>
      <c r="K80" s="8">
        <f>SUMIFS(AssessedValuation[100% Industrial],AssessedValuation[Dist],$C80,AssessedValuation[Tif_NonTIF],$A$4)</f>
        <v>61859431</v>
      </c>
      <c r="L80" s="8">
        <f>SUMIFS(AssessedValuation[100% Multiresidential],AssessedValuation[Dist],$C80,AssessedValuation[Tif_NonTIF],$A$4)</f>
        <v>3242598</v>
      </c>
      <c r="M80" s="8">
        <f>SUMIFS(AssessedValuation[100% Reserved],AssessedValuation[Dist],$C80,AssessedValuation[Tif_NonTIF],$A$4)</f>
        <v>0</v>
      </c>
      <c r="N80" s="8">
        <f>SUMIFS(AssessedValuation[100% Railroads],AssessedValuation[Dist],$C80,AssessedValuation[Tif_NonTIF],$A$4)</f>
        <v>16250170</v>
      </c>
      <c r="O80" s="8">
        <f>SUMIFS(AssessedValuation[100% Utilities],AssessedValuation[Dist],$C80,AssessedValuation[Tif_NonTIF],$A$4)</f>
        <v>1026852</v>
      </c>
      <c r="P80" s="8">
        <f>SUMIFS(AssessedValuation[100% Other],AssessedValuation[Dist],$C80,AssessedValuation[Tif_NonTIF],$A$4)</f>
        <v>0</v>
      </c>
      <c r="Q80" s="8">
        <f>SUMIFS(AssessedValuation[100% Gross],AssessedValuation[Dist],$C80,AssessedValuation[Tif_NonTIF],$A$4)</f>
        <v>430448961</v>
      </c>
      <c r="R80" s="8">
        <f>SUMIFS(AssessedValuation[100% Military Exempt],AssessedValuation[Dist],$C80,AssessedValuation[Tif_NonTIF],$A$4)</f>
        <v>227796</v>
      </c>
      <c r="S80" s="8">
        <f>SUMIFS(AssessedValuation[100% Net],AssessedValuation[Dist],$C80,AssessedValuation[Tif_NonTIF],$A$4)</f>
        <v>430221165</v>
      </c>
      <c r="T80" s="8">
        <f>SUMIFS(AssessedValuation[100% Gas &amp; Elec Utilities],AssessedValuation[Dist],$C80,AssessedValuation[Tif_NonTIF],$A$4)</f>
        <v>37362505</v>
      </c>
      <c r="U80" s="8">
        <f t="shared" si="1"/>
        <v>467583670</v>
      </c>
    </row>
    <row r="81" spans="1:21" x14ac:dyDescent="0.25">
      <c r="A81">
        <v>2023</v>
      </c>
      <c r="B81" t="s">
        <v>1076</v>
      </c>
      <c r="C81" t="s">
        <v>1198</v>
      </c>
      <c r="D81" t="s">
        <v>1198</v>
      </c>
      <c r="E81" t="s">
        <v>682</v>
      </c>
      <c r="F81" t="s">
        <v>1199</v>
      </c>
      <c r="G81" s="8">
        <f>SUMIFS(AssessedValuation[100% Residential],AssessedValuation[Dist],$C81,AssessedValuation[Tif_NonTIF],$A$4)</f>
        <v>157416460</v>
      </c>
      <c r="H81" s="8">
        <f>SUMIFS(AssessedValuation[100% Ag Land],AssessedValuation[Dist],$C81,AssessedValuation[Tif_NonTIF],$A$4)</f>
        <v>88001250</v>
      </c>
      <c r="I81" s="8">
        <f>SUMIFS(AssessedValuation[100% Ag Building],AssessedValuation[Dist],$C81,AssessedValuation[Tif_NonTIF],$A$4)</f>
        <v>5961610</v>
      </c>
      <c r="J81" s="8">
        <f>SUMIFS(AssessedValuation[100% Commercial],AssessedValuation[Dist],$C81,AssessedValuation[Tif_NonTIF],$A$4)</f>
        <v>12964081</v>
      </c>
      <c r="K81" s="8">
        <f>SUMIFS(AssessedValuation[100% Industrial],AssessedValuation[Dist],$C81,AssessedValuation[Tif_NonTIF],$A$4)</f>
        <v>8459630</v>
      </c>
      <c r="L81" s="8">
        <f>SUMIFS(AssessedValuation[100% Multiresidential],AssessedValuation[Dist],$C81,AssessedValuation[Tif_NonTIF],$A$4)</f>
        <v>4064589</v>
      </c>
      <c r="M81" s="8">
        <f>SUMIFS(AssessedValuation[100% Reserved],AssessedValuation[Dist],$C81,AssessedValuation[Tif_NonTIF],$A$4)</f>
        <v>0</v>
      </c>
      <c r="N81" s="8">
        <f>SUMIFS(AssessedValuation[100% Railroads],AssessedValuation[Dist],$C81,AssessedValuation[Tif_NonTIF],$A$4)</f>
        <v>2761560</v>
      </c>
      <c r="O81" s="8">
        <f>SUMIFS(AssessedValuation[100% Utilities],AssessedValuation[Dist],$C81,AssessedValuation[Tif_NonTIF],$A$4)</f>
        <v>79868599</v>
      </c>
      <c r="P81" s="8">
        <f>SUMIFS(AssessedValuation[100% Other],AssessedValuation[Dist],$C81,AssessedValuation[Tif_NonTIF],$A$4)</f>
        <v>0</v>
      </c>
      <c r="Q81" s="8">
        <f>SUMIFS(AssessedValuation[100% Gross],AssessedValuation[Dist],$C81,AssessedValuation[Tif_NonTIF],$A$4)</f>
        <v>359497779</v>
      </c>
      <c r="R81" s="8">
        <f>SUMIFS(AssessedValuation[100% Military Exempt],AssessedValuation[Dist],$C81,AssessedValuation[Tif_NonTIF],$A$4)</f>
        <v>294468</v>
      </c>
      <c r="S81" s="8">
        <f>SUMIFS(AssessedValuation[100% Net],AssessedValuation[Dist],$C81,AssessedValuation[Tif_NonTIF],$A$4)</f>
        <v>359203311</v>
      </c>
      <c r="T81" s="8">
        <f>SUMIFS(AssessedValuation[100% Gas &amp; Elec Utilities],AssessedValuation[Dist],$C81,AssessedValuation[Tif_NonTIF],$A$4)</f>
        <v>30095067</v>
      </c>
      <c r="U81" s="8">
        <f t="shared" si="1"/>
        <v>389298378</v>
      </c>
    </row>
    <row r="82" spans="1:21" x14ac:dyDescent="0.25">
      <c r="A82">
        <v>2023</v>
      </c>
      <c r="B82" t="s">
        <v>1038</v>
      </c>
      <c r="C82" t="s">
        <v>1200</v>
      </c>
      <c r="D82" t="s">
        <v>1200</v>
      </c>
      <c r="E82" t="s">
        <v>97</v>
      </c>
      <c r="F82" t="s">
        <v>1201</v>
      </c>
      <c r="G82" s="8">
        <f>SUMIFS(AssessedValuation[100% Residential],AssessedValuation[Dist],$C82,AssessedValuation[Tif_NonTIF],$A$4)</f>
        <v>102233627</v>
      </c>
      <c r="H82" s="8">
        <f>SUMIFS(AssessedValuation[100% Ag Land],AssessedValuation[Dist],$C82,AssessedValuation[Tif_NonTIF],$A$4)</f>
        <v>137696260</v>
      </c>
      <c r="I82" s="8">
        <f>SUMIFS(AssessedValuation[100% Ag Building],AssessedValuation[Dist],$C82,AssessedValuation[Tif_NonTIF],$A$4)</f>
        <v>7774280</v>
      </c>
      <c r="J82" s="8">
        <f>SUMIFS(AssessedValuation[100% Commercial],AssessedValuation[Dist],$C82,AssessedValuation[Tif_NonTIF],$A$4)</f>
        <v>19775057</v>
      </c>
      <c r="K82" s="8">
        <f>SUMIFS(AssessedValuation[100% Industrial],AssessedValuation[Dist],$C82,AssessedValuation[Tif_NonTIF],$A$4)</f>
        <v>21569778</v>
      </c>
      <c r="L82" s="8">
        <f>SUMIFS(AssessedValuation[100% Multiresidential],AssessedValuation[Dist],$C82,AssessedValuation[Tif_NonTIF],$A$4)</f>
        <v>1506621</v>
      </c>
      <c r="M82" s="8">
        <f>SUMIFS(AssessedValuation[100% Reserved],AssessedValuation[Dist],$C82,AssessedValuation[Tif_NonTIF],$A$4)</f>
        <v>0</v>
      </c>
      <c r="N82" s="8">
        <f>SUMIFS(AssessedValuation[100% Railroads],AssessedValuation[Dist],$C82,AssessedValuation[Tif_NonTIF],$A$4)</f>
        <v>10136538</v>
      </c>
      <c r="O82" s="8">
        <f>SUMIFS(AssessedValuation[100% Utilities],AssessedValuation[Dist],$C82,AssessedValuation[Tif_NonTIF],$A$4)</f>
        <v>2488756</v>
      </c>
      <c r="P82" s="8">
        <f>SUMIFS(AssessedValuation[100% Other],AssessedValuation[Dist],$C82,AssessedValuation[Tif_NonTIF],$A$4)</f>
        <v>0</v>
      </c>
      <c r="Q82" s="8">
        <f>SUMIFS(AssessedValuation[100% Gross],AssessedValuation[Dist],$C82,AssessedValuation[Tif_NonTIF],$A$4)</f>
        <v>303180917</v>
      </c>
      <c r="R82" s="8">
        <f>SUMIFS(AssessedValuation[100% Military Exempt],AssessedValuation[Dist],$C82,AssessedValuation[Tif_NonTIF],$A$4)</f>
        <v>248168</v>
      </c>
      <c r="S82" s="8">
        <f>SUMIFS(AssessedValuation[100% Net],AssessedValuation[Dist],$C82,AssessedValuation[Tif_NonTIF],$A$4)</f>
        <v>302932749</v>
      </c>
      <c r="T82" s="8">
        <f>SUMIFS(AssessedValuation[100% Gas &amp; Elec Utilities],AssessedValuation[Dist],$C82,AssessedValuation[Tif_NonTIF],$A$4)</f>
        <v>16487469</v>
      </c>
      <c r="U82" s="8">
        <f t="shared" si="1"/>
        <v>319420218</v>
      </c>
    </row>
    <row r="83" spans="1:21" x14ac:dyDescent="0.25">
      <c r="A83">
        <v>2023</v>
      </c>
      <c r="B83" t="s">
        <v>1045</v>
      </c>
      <c r="C83" t="s">
        <v>1202</v>
      </c>
      <c r="D83" t="s">
        <v>1202</v>
      </c>
      <c r="E83" t="s">
        <v>102</v>
      </c>
      <c r="F83" t="s">
        <v>1203</v>
      </c>
      <c r="G83" s="8">
        <f>SUMIFS(AssessedValuation[100% Residential],AssessedValuation[Dist],$C83,AssessedValuation[Tif_NonTIF],$A$4)</f>
        <v>111559920</v>
      </c>
      <c r="H83" s="8">
        <f>SUMIFS(AssessedValuation[100% Ag Land],AssessedValuation[Dist],$C83,AssessedValuation[Tif_NonTIF],$A$4)</f>
        <v>138060930</v>
      </c>
      <c r="I83" s="8">
        <f>SUMIFS(AssessedValuation[100% Ag Building],AssessedValuation[Dist],$C83,AssessedValuation[Tif_NonTIF],$A$4)</f>
        <v>9676200</v>
      </c>
      <c r="J83" s="8">
        <f>SUMIFS(AssessedValuation[100% Commercial],AssessedValuation[Dist],$C83,AssessedValuation[Tif_NonTIF],$A$4)</f>
        <v>11276840</v>
      </c>
      <c r="K83" s="8">
        <f>SUMIFS(AssessedValuation[100% Industrial],AssessedValuation[Dist],$C83,AssessedValuation[Tif_NonTIF],$A$4)</f>
        <v>84494467</v>
      </c>
      <c r="L83" s="8">
        <f>SUMIFS(AssessedValuation[100% Multiresidential],AssessedValuation[Dist],$C83,AssessedValuation[Tif_NonTIF],$A$4)</f>
        <v>870196</v>
      </c>
      <c r="M83" s="8">
        <f>SUMIFS(AssessedValuation[100% Reserved],AssessedValuation[Dist],$C83,AssessedValuation[Tif_NonTIF],$A$4)</f>
        <v>0</v>
      </c>
      <c r="N83" s="8">
        <f>SUMIFS(AssessedValuation[100% Railroads],AssessedValuation[Dist],$C83,AssessedValuation[Tif_NonTIF],$A$4)</f>
        <v>13495681</v>
      </c>
      <c r="O83" s="8">
        <f>SUMIFS(AssessedValuation[100% Utilities],AssessedValuation[Dist],$C83,AssessedValuation[Tif_NonTIF],$A$4)</f>
        <v>7740439</v>
      </c>
      <c r="P83" s="8">
        <f>SUMIFS(AssessedValuation[100% Other],AssessedValuation[Dist],$C83,AssessedValuation[Tif_NonTIF],$A$4)</f>
        <v>0</v>
      </c>
      <c r="Q83" s="8">
        <f>SUMIFS(AssessedValuation[100% Gross],AssessedValuation[Dist],$C83,AssessedValuation[Tif_NonTIF],$A$4)</f>
        <v>377174673</v>
      </c>
      <c r="R83" s="8">
        <f>SUMIFS(AssessedValuation[100% Military Exempt],AssessedValuation[Dist],$C83,AssessedValuation[Tif_NonTIF],$A$4)</f>
        <v>288912</v>
      </c>
      <c r="S83" s="8">
        <f>SUMIFS(AssessedValuation[100% Net],AssessedValuation[Dist],$C83,AssessedValuation[Tif_NonTIF],$A$4)</f>
        <v>376885761</v>
      </c>
      <c r="T83" s="8">
        <f>SUMIFS(AssessedValuation[100% Gas &amp; Elec Utilities],AssessedValuation[Dist],$C83,AssessedValuation[Tif_NonTIF],$A$4)</f>
        <v>27417001</v>
      </c>
      <c r="U83" s="8">
        <f t="shared" si="1"/>
        <v>404302762</v>
      </c>
    </row>
    <row r="84" spans="1:21" x14ac:dyDescent="0.25">
      <c r="A84">
        <v>2023</v>
      </c>
      <c r="B84" t="s">
        <v>1045</v>
      </c>
      <c r="C84" t="s">
        <v>1204</v>
      </c>
      <c r="D84" t="s">
        <v>1204</v>
      </c>
      <c r="E84" t="s">
        <v>791</v>
      </c>
      <c r="F84" t="s">
        <v>1205</v>
      </c>
      <c r="G84" s="8">
        <f>SUMIFS(AssessedValuation[100% Residential],AssessedValuation[Dist],$C84,AssessedValuation[Tif_NonTIF],$A$4)</f>
        <v>2689899580</v>
      </c>
      <c r="H84" s="8">
        <f>SUMIFS(AssessedValuation[100% Ag Land],AssessedValuation[Dist],$C84,AssessedValuation[Tif_NonTIF],$A$4)</f>
        <v>24163900</v>
      </c>
      <c r="I84" s="8">
        <f>SUMIFS(AssessedValuation[100% Ag Building],AssessedValuation[Dist],$C84,AssessedValuation[Tif_NonTIF],$A$4)</f>
        <v>1327100</v>
      </c>
      <c r="J84" s="8">
        <f>SUMIFS(AssessedValuation[100% Commercial],AssessedValuation[Dist],$C84,AssessedValuation[Tif_NonTIF],$A$4)</f>
        <v>821495178</v>
      </c>
      <c r="K84" s="8">
        <f>SUMIFS(AssessedValuation[100% Industrial],AssessedValuation[Dist],$C84,AssessedValuation[Tif_NonTIF],$A$4)</f>
        <v>107823348</v>
      </c>
      <c r="L84" s="8">
        <f>SUMIFS(AssessedValuation[100% Multiresidential],AssessedValuation[Dist],$C84,AssessedValuation[Tif_NonTIF],$A$4)</f>
        <v>222006949</v>
      </c>
      <c r="M84" s="8">
        <f>SUMIFS(AssessedValuation[100% Reserved],AssessedValuation[Dist],$C84,AssessedValuation[Tif_NonTIF],$A$4)</f>
        <v>0</v>
      </c>
      <c r="N84" s="8">
        <f>SUMIFS(AssessedValuation[100% Railroads],AssessedValuation[Dist],$C84,AssessedValuation[Tif_NonTIF],$A$4)</f>
        <v>30352318</v>
      </c>
      <c r="O84" s="8">
        <f>SUMIFS(AssessedValuation[100% Utilities],AssessedValuation[Dist],$C84,AssessedValuation[Tif_NonTIF],$A$4)</f>
        <v>6202643</v>
      </c>
      <c r="P84" s="8">
        <f>SUMIFS(AssessedValuation[100% Other],AssessedValuation[Dist],$C84,AssessedValuation[Tif_NonTIF],$A$4)</f>
        <v>0</v>
      </c>
      <c r="Q84" s="8">
        <f>SUMIFS(AssessedValuation[100% Gross],AssessedValuation[Dist],$C84,AssessedValuation[Tif_NonTIF],$A$4)</f>
        <v>3903271016</v>
      </c>
      <c r="R84" s="8">
        <f>SUMIFS(AssessedValuation[100% Military Exempt],AssessedValuation[Dist],$C84,AssessedValuation[Tif_NonTIF],$A$4)</f>
        <v>4037360</v>
      </c>
      <c r="S84" s="8">
        <f>SUMIFS(AssessedValuation[100% Net],AssessedValuation[Dist],$C84,AssessedValuation[Tif_NonTIF],$A$4)</f>
        <v>3899233656</v>
      </c>
      <c r="T84" s="8">
        <f>SUMIFS(AssessedValuation[100% Gas &amp; Elec Utilities],AssessedValuation[Dist],$C84,AssessedValuation[Tif_NonTIF],$A$4)</f>
        <v>222612476</v>
      </c>
      <c r="U84" s="8">
        <f t="shared" si="1"/>
        <v>4121846132</v>
      </c>
    </row>
    <row r="85" spans="1:21" x14ac:dyDescent="0.25">
      <c r="A85">
        <v>2023</v>
      </c>
      <c r="B85" t="s">
        <v>1045</v>
      </c>
      <c r="C85" t="s">
        <v>1206</v>
      </c>
      <c r="D85" t="s">
        <v>1206</v>
      </c>
      <c r="E85" t="s">
        <v>85</v>
      </c>
      <c r="F85" t="s">
        <v>1207</v>
      </c>
      <c r="G85" s="8">
        <f>SUMIFS(AssessedValuation[100% Residential],AssessedValuation[Dist],$C85,AssessedValuation[Tif_NonTIF],$A$4)</f>
        <v>401548256</v>
      </c>
      <c r="H85" s="8">
        <f>SUMIFS(AssessedValuation[100% Ag Land],AssessedValuation[Dist],$C85,AssessedValuation[Tif_NonTIF],$A$4)</f>
        <v>71186383</v>
      </c>
      <c r="I85" s="8">
        <f>SUMIFS(AssessedValuation[100% Ag Building],AssessedValuation[Dist],$C85,AssessedValuation[Tif_NonTIF],$A$4)</f>
        <v>7052065</v>
      </c>
      <c r="J85" s="8">
        <f>SUMIFS(AssessedValuation[100% Commercial],AssessedValuation[Dist],$C85,AssessedValuation[Tif_NonTIF],$A$4)</f>
        <v>84388918</v>
      </c>
      <c r="K85" s="8">
        <f>SUMIFS(AssessedValuation[100% Industrial],AssessedValuation[Dist],$C85,AssessedValuation[Tif_NonTIF],$A$4)</f>
        <v>20566843</v>
      </c>
      <c r="L85" s="8">
        <f>SUMIFS(AssessedValuation[100% Multiresidential],AssessedValuation[Dist],$C85,AssessedValuation[Tif_NonTIF],$A$4)</f>
        <v>11478632</v>
      </c>
      <c r="M85" s="8">
        <f>SUMIFS(AssessedValuation[100% Reserved],AssessedValuation[Dist],$C85,AssessedValuation[Tif_NonTIF],$A$4)</f>
        <v>0</v>
      </c>
      <c r="N85" s="8">
        <f>SUMIFS(AssessedValuation[100% Railroads],AssessedValuation[Dist],$C85,AssessedValuation[Tif_NonTIF],$A$4)</f>
        <v>15810635</v>
      </c>
      <c r="O85" s="8">
        <f>SUMIFS(AssessedValuation[100% Utilities],AssessedValuation[Dist],$C85,AssessedValuation[Tif_NonTIF],$A$4)</f>
        <v>4539433</v>
      </c>
      <c r="P85" s="8">
        <f>SUMIFS(AssessedValuation[100% Other],AssessedValuation[Dist],$C85,AssessedValuation[Tif_NonTIF],$A$4)</f>
        <v>0</v>
      </c>
      <c r="Q85" s="8">
        <f>SUMIFS(AssessedValuation[100% Gross],AssessedValuation[Dist],$C85,AssessedValuation[Tif_NonTIF],$A$4)</f>
        <v>616571165</v>
      </c>
      <c r="R85" s="8">
        <f>SUMIFS(AssessedValuation[100% Military Exempt],AssessedValuation[Dist],$C85,AssessedValuation[Tif_NonTIF],$A$4)</f>
        <v>792656</v>
      </c>
      <c r="S85" s="8">
        <f>SUMIFS(AssessedValuation[100% Net],AssessedValuation[Dist],$C85,AssessedValuation[Tif_NonTIF],$A$4)</f>
        <v>615778509</v>
      </c>
      <c r="T85" s="8">
        <f>SUMIFS(AssessedValuation[100% Gas &amp; Elec Utilities],AssessedValuation[Dist],$C85,AssessedValuation[Tif_NonTIF],$A$4)</f>
        <v>147417224</v>
      </c>
      <c r="U85" s="8">
        <f t="shared" si="1"/>
        <v>763195733</v>
      </c>
    </row>
    <row r="86" spans="1:21" x14ac:dyDescent="0.25">
      <c r="A86">
        <v>2023</v>
      </c>
      <c r="B86" t="s">
        <v>1045</v>
      </c>
      <c r="C86" t="s">
        <v>1208</v>
      </c>
      <c r="D86" t="s">
        <v>1208</v>
      </c>
      <c r="E86" t="s">
        <v>103</v>
      </c>
      <c r="F86" t="s">
        <v>1209</v>
      </c>
      <c r="G86" s="8">
        <f>SUMIFS(AssessedValuation[100% Residential],AssessedValuation[Dist],$C86,AssessedValuation[Tif_NonTIF],$A$4)</f>
        <v>21049800</v>
      </c>
      <c r="H86" s="8">
        <f>SUMIFS(AssessedValuation[100% Ag Land],AssessedValuation[Dist],$C86,AssessedValuation[Tif_NonTIF],$A$4)</f>
        <v>46488200</v>
      </c>
      <c r="I86" s="8">
        <f>SUMIFS(AssessedValuation[100% Ag Building],AssessedValuation[Dist],$C86,AssessedValuation[Tif_NonTIF],$A$4)</f>
        <v>4042300</v>
      </c>
      <c r="J86" s="8">
        <f>SUMIFS(AssessedValuation[100% Commercial],AssessedValuation[Dist],$C86,AssessedValuation[Tif_NonTIF],$A$4)</f>
        <v>248577</v>
      </c>
      <c r="K86" s="8">
        <f>SUMIFS(AssessedValuation[100% Industrial],AssessedValuation[Dist],$C86,AssessedValuation[Tif_NonTIF],$A$4)</f>
        <v>0</v>
      </c>
      <c r="L86" s="8">
        <f>SUMIFS(AssessedValuation[100% Multiresidential],AssessedValuation[Dist],$C86,AssessedValuation[Tif_NonTIF],$A$4)</f>
        <v>0</v>
      </c>
      <c r="M86" s="8">
        <f>SUMIFS(AssessedValuation[100% Reserved],AssessedValuation[Dist],$C86,AssessedValuation[Tif_NonTIF],$A$4)</f>
        <v>0</v>
      </c>
      <c r="N86" s="8">
        <f>SUMIFS(AssessedValuation[100% Railroads],AssessedValuation[Dist],$C86,AssessedValuation[Tif_NonTIF],$A$4)</f>
        <v>5546037</v>
      </c>
      <c r="O86" s="8">
        <f>SUMIFS(AssessedValuation[100% Utilities],AssessedValuation[Dist],$C86,AssessedValuation[Tif_NonTIF],$A$4)</f>
        <v>3146181</v>
      </c>
      <c r="P86" s="8">
        <f>SUMIFS(AssessedValuation[100% Other],AssessedValuation[Dist],$C86,AssessedValuation[Tif_NonTIF],$A$4)</f>
        <v>0</v>
      </c>
      <c r="Q86" s="8">
        <f>SUMIFS(AssessedValuation[100% Gross],AssessedValuation[Dist],$C86,AssessedValuation[Tif_NonTIF],$A$4)</f>
        <v>80521095</v>
      </c>
      <c r="R86" s="8">
        <f>SUMIFS(AssessedValuation[100% Military Exempt],AssessedValuation[Dist],$C86,AssessedValuation[Tif_NonTIF],$A$4)</f>
        <v>55560</v>
      </c>
      <c r="S86" s="8">
        <f>SUMIFS(AssessedValuation[100% Net],AssessedValuation[Dist],$C86,AssessedValuation[Tif_NonTIF],$A$4)</f>
        <v>80465535</v>
      </c>
      <c r="T86" s="8">
        <f>SUMIFS(AssessedValuation[100% Gas &amp; Elec Utilities],AssessedValuation[Dist],$C86,AssessedValuation[Tif_NonTIF],$A$4)</f>
        <v>5253692</v>
      </c>
      <c r="U86" s="8">
        <f t="shared" si="1"/>
        <v>85719227</v>
      </c>
    </row>
    <row r="87" spans="1:21" x14ac:dyDescent="0.25">
      <c r="A87">
        <v>2023</v>
      </c>
      <c r="B87" t="s">
        <v>1038</v>
      </c>
      <c r="C87" t="s">
        <v>1210</v>
      </c>
      <c r="D87" t="s">
        <v>1210</v>
      </c>
      <c r="E87" t="s">
        <v>333</v>
      </c>
      <c r="F87" t="s">
        <v>1211</v>
      </c>
      <c r="G87" s="8">
        <f>SUMIFS(AssessedValuation[100% Residential],AssessedValuation[Dist],$C87,AssessedValuation[Tif_NonTIF],$A$4)</f>
        <v>1263171708</v>
      </c>
      <c r="H87" s="8">
        <f>SUMIFS(AssessedValuation[100% Ag Land],AssessedValuation[Dist],$C87,AssessedValuation[Tif_NonTIF],$A$4)</f>
        <v>57721200</v>
      </c>
      <c r="I87" s="8">
        <f>SUMIFS(AssessedValuation[100% Ag Building],AssessedValuation[Dist],$C87,AssessedValuation[Tif_NonTIF],$A$4)</f>
        <v>2412910</v>
      </c>
      <c r="J87" s="8">
        <f>SUMIFS(AssessedValuation[100% Commercial],AssessedValuation[Dist],$C87,AssessedValuation[Tif_NonTIF],$A$4)</f>
        <v>484269635</v>
      </c>
      <c r="K87" s="8">
        <f>SUMIFS(AssessedValuation[100% Industrial],AssessedValuation[Dist],$C87,AssessedValuation[Tif_NonTIF],$A$4)</f>
        <v>64886237</v>
      </c>
      <c r="L87" s="8">
        <f>SUMIFS(AssessedValuation[100% Multiresidential],AssessedValuation[Dist],$C87,AssessedValuation[Tif_NonTIF],$A$4)</f>
        <v>72811632</v>
      </c>
      <c r="M87" s="8">
        <f>SUMIFS(AssessedValuation[100% Reserved],AssessedValuation[Dist],$C87,AssessedValuation[Tif_NonTIF],$A$4)</f>
        <v>0</v>
      </c>
      <c r="N87" s="8">
        <f>SUMIFS(AssessedValuation[100% Railroads],AssessedValuation[Dist],$C87,AssessedValuation[Tif_NonTIF],$A$4)</f>
        <v>0</v>
      </c>
      <c r="O87" s="8">
        <f>SUMIFS(AssessedValuation[100% Utilities],AssessedValuation[Dist],$C87,AssessedValuation[Tif_NonTIF],$A$4)</f>
        <v>2049372</v>
      </c>
      <c r="P87" s="8">
        <f>SUMIFS(AssessedValuation[100% Other],AssessedValuation[Dist],$C87,AssessedValuation[Tif_NonTIF],$A$4)</f>
        <v>0</v>
      </c>
      <c r="Q87" s="8">
        <f>SUMIFS(AssessedValuation[100% Gross],AssessedValuation[Dist],$C87,AssessedValuation[Tif_NonTIF],$A$4)</f>
        <v>1947322694</v>
      </c>
      <c r="R87" s="8">
        <f>SUMIFS(AssessedValuation[100% Military Exempt],AssessedValuation[Dist],$C87,AssessedValuation[Tif_NonTIF],$A$4)</f>
        <v>755692</v>
      </c>
      <c r="S87" s="8">
        <f>SUMIFS(AssessedValuation[100% Net],AssessedValuation[Dist],$C87,AssessedValuation[Tif_NonTIF],$A$4)</f>
        <v>1946567002</v>
      </c>
      <c r="T87" s="8">
        <f>SUMIFS(AssessedValuation[100% Gas &amp; Elec Utilities],AssessedValuation[Dist],$C87,AssessedValuation[Tif_NonTIF],$A$4)</f>
        <v>58802906</v>
      </c>
      <c r="U87" s="8">
        <f t="shared" si="1"/>
        <v>2005369908</v>
      </c>
    </row>
    <row r="88" spans="1:21" x14ac:dyDescent="0.25">
      <c r="A88">
        <v>2023</v>
      </c>
      <c r="B88" t="s">
        <v>1054</v>
      </c>
      <c r="C88" t="s">
        <v>1212</v>
      </c>
      <c r="D88" t="s">
        <v>1212</v>
      </c>
      <c r="E88" t="s">
        <v>377</v>
      </c>
      <c r="F88" t="s">
        <v>1213</v>
      </c>
      <c r="G88" s="8">
        <f>SUMIFS(AssessedValuation[100% Residential],AssessedValuation[Dist],$C88,AssessedValuation[Tif_NonTIF],$A$4)</f>
        <v>173366770</v>
      </c>
      <c r="H88" s="8">
        <f>SUMIFS(AssessedValuation[100% Ag Land],AssessedValuation[Dist],$C88,AssessedValuation[Tif_NonTIF],$A$4)</f>
        <v>50132970</v>
      </c>
      <c r="I88" s="8">
        <f>SUMIFS(AssessedValuation[100% Ag Building],AssessedValuation[Dist],$C88,AssessedValuation[Tif_NonTIF],$A$4)</f>
        <v>2730100</v>
      </c>
      <c r="J88" s="8">
        <f>SUMIFS(AssessedValuation[100% Commercial],AssessedValuation[Dist],$C88,AssessedValuation[Tif_NonTIF],$A$4)</f>
        <v>7516640</v>
      </c>
      <c r="K88" s="8">
        <f>SUMIFS(AssessedValuation[100% Industrial],AssessedValuation[Dist],$C88,AssessedValuation[Tif_NonTIF],$A$4)</f>
        <v>4901200</v>
      </c>
      <c r="L88" s="8">
        <f>SUMIFS(AssessedValuation[100% Multiresidential],AssessedValuation[Dist],$C88,AssessedValuation[Tif_NonTIF],$A$4)</f>
        <v>1994980</v>
      </c>
      <c r="M88" s="8">
        <f>SUMIFS(AssessedValuation[100% Reserved],AssessedValuation[Dist],$C88,AssessedValuation[Tif_NonTIF],$A$4)</f>
        <v>0</v>
      </c>
      <c r="N88" s="8">
        <f>SUMIFS(AssessedValuation[100% Railroads],AssessedValuation[Dist],$C88,AssessedValuation[Tif_NonTIF],$A$4)</f>
        <v>8097409</v>
      </c>
      <c r="O88" s="8">
        <f>SUMIFS(AssessedValuation[100% Utilities],AssessedValuation[Dist],$C88,AssessedValuation[Tif_NonTIF],$A$4)</f>
        <v>2691607</v>
      </c>
      <c r="P88" s="8">
        <f>SUMIFS(AssessedValuation[100% Other],AssessedValuation[Dist],$C88,AssessedValuation[Tif_NonTIF],$A$4)</f>
        <v>0</v>
      </c>
      <c r="Q88" s="8">
        <f>SUMIFS(AssessedValuation[100% Gross],AssessedValuation[Dist],$C88,AssessedValuation[Tif_NonTIF],$A$4)</f>
        <v>251431676</v>
      </c>
      <c r="R88" s="8">
        <f>SUMIFS(AssessedValuation[100% Military Exempt],AssessedValuation[Dist],$C88,AssessedValuation[Tif_NonTIF],$A$4)</f>
        <v>272244</v>
      </c>
      <c r="S88" s="8">
        <f>SUMIFS(AssessedValuation[100% Net],AssessedValuation[Dist],$C88,AssessedValuation[Tif_NonTIF],$A$4)</f>
        <v>251159432</v>
      </c>
      <c r="T88" s="8">
        <f>SUMIFS(AssessedValuation[100% Gas &amp; Elec Utilities],AssessedValuation[Dist],$C88,AssessedValuation[Tif_NonTIF],$A$4)</f>
        <v>9642903</v>
      </c>
      <c r="U88" s="8">
        <f t="shared" si="1"/>
        <v>260802335</v>
      </c>
    </row>
    <row r="89" spans="1:21" x14ac:dyDescent="0.25">
      <c r="A89">
        <v>2023</v>
      </c>
      <c r="B89" t="s">
        <v>1076</v>
      </c>
      <c r="C89" t="s">
        <v>1214</v>
      </c>
      <c r="D89" t="s">
        <v>1214</v>
      </c>
      <c r="E89" t="s">
        <v>717</v>
      </c>
      <c r="F89" t="s">
        <v>1215</v>
      </c>
      <c r="G89" s="8">
        <f>SUMIFS(AssessedValuation[100% Residential],AssessedValuation[Dist],$C89,AssessedValuation[Tif_NonTIF],$A$4)</f>
        <v>5561962894</v>
      </c>
      <c r="H89" s="8">
        <f>SUMIFS(AssessedValuation[100% Ag Land],AssessedValuation[Dist],$C89,AssessedValuation[Tif_NonTIF],$A$4)</f>
        <v>87797940</v>
      </c>
      <c r="I89" s="8">
        <f>SUMIFS(AssessedValuation[100% Ag Building],AssessedValuation[Dist],$C89,AssessedValuation[Tif_NonTIF],$A$4)</f>
        <v>5068470</v>
      </c>
      <c r="J89" s="8">
        <f>SUMIFS(AssessedValuation[100% Commercial],AssessedValuation[Dist],$C89,AssessedValuation[Tif_NonTIF],$A$4)</f>
        <v>1653699218</v>
      </c>
      <c r="K89" s="8">
        <f>SUMIFS(AssessedValuation[100% Industrial],AssessedValuation[Dist],$C89,AssessedValuation[Tif_NonTIF],$A$4)</f>
        <v>123845501</v>
      </c>
      <c r="L89" s="8">
        <f>SUMIFS(AssessedValuation[100% Multiresidential],AssessedValuation[Dist],$C89,AssessedValuation[Tif_NonTIF],$A$4)</f>
        <v>219120872</v>
      </c>
      <c r="M89" s="8">
        <f>SUMIFS(AssessedValuation[100% Reserved],AssessedValuation[Dist],$C89,AssessedValuation[Tif_NonTIF],$A$4)</f>
        <v>0</v>
      </c>
      <c r="N89" s="8">
        <f>SUMIFS(AssessedValuation[100% Railroads],AssessedValuation[Dist],$C89,AssessedValuation[Tif_NonTIF],$A$4)</f>
        <v>9485199</v>
      </c>
      <c r="O89" s="8">
        <f>SUMIFS(AssessedValuation[100% Utilities],AssessedValuation[Dist],$C89,AssessedValuation[Tif_NonTIF],$A$4)</f>
        <v>10015666</v>
      </c>
      <c r="P89" s="8">
        <f>SUMIFS(AssessedValuation[100% Other],AssessedValuation[Dist],$C89,AssessedValuation[Tif_NonTIF],$A$4)</f>
        <v>0</v>
      </c>
      <c r="Q89" s="8">
        <f>SUMIFS(AssessedValuation[100% Gross],AssessedValuation[Dist],$C89,AssessedValuation[Tif_NonTIF],$A$4)</f>
        <v>7670995760</v>
      </c>
      <c r="R89" s="8">
        <f>SUMIFS(AssessedValuation[100% Military Exempt],AssessedValuation[Dist],$C89,AssessedValuation[Tif_NonTIF],$A$4)</f>
        <v>7619128</v>
      </c>
      <c r="S89" s="8">
        <f>SUMIFS(AssessedValuation[100% Net],AssessedValuation[Dist],$C89,AssessedValuation[Tif_NonTIF],$A$4)</f>
        <v>7663376632</v>
      </c>
      <c r="T89" s="8">
        <f>SUMIFS(AssessedValuation[100% Gas &amp; Elec Utilities],AssessedValuation[Dist],$C89,AssessedValuation[Tif_NonTIF],$A$4)</f>
        <v>476028783</v>
      </c>
      <c r="U89" s="8">
        <f t="shared" si="1"/>
        <v>8139405415</v>
      </c>
    </row>
    <row r="90" spans="1:21" x14ac:dyDescent="0.25">
      <c r="A90">
        <v>2023</v>
      </c>
      <c r="B90" t="s">
        <v>1054</v>
      </c>
      <c r="C90" t="s">
        <v>1216</v>
      </c>
      <c r="D90" t="s">
        <v>1216</v>
      </c>
      <c r="E90" t="s">
        <v>292</v>
      </c>
      <c r="F90" t="s">
        <v>1217</v>
      </c>
      <c r="G90" s="8">
        <f>SUMIFS(AssessedValuation[100% Residential],AssessedValuation[Dist],$C90,AssessedValuation[Tif_NonTIF],$A$4)</f>
        <v>351540376</v>
      </c>
      <c r="H90" s="8">
        <f>SUMIFS(AssessedValuation[100% Ag Land],AssessedValuation[Dist],$C90,AssessedValuation[Tif_NonTIF],$A$4)</f>
        <v>171849930</v>
      </c>
      <c r="I90" s="8">
        <f>SUMIFS(AssessedValuation[100% Ag Building],AssessedValuation[Dist],$C90,AssessedValuation[Tif_NonTIF],$A$4)</f>
        <v>13578270</v>
      </c>
      <c r="J90" s="8">
        <f>SUMIFS(AssessedValuation[100% Commercial],AssessedValuation[Dist],$C90,AssessedValuation[Tif_NonTIF],$A$4)</f>
        <v>41139438</v>
      </c>
      <c r="K90" s="8">
        <f>SUMIFS(AssessedValuation[100% Industrial],AssessedValuation[Dist],$C90,AssessedValuation[Tif_NonTIF],$A$4)</f>
        <v>5606390</v>
      </c>
      <c r="L90" s="8">
        <f>SUMIFS(AssessedValuation[100% Multiresidential],AssessedValuation[Dist],$C90,AssessedValuation[Tif_NonTIF],$A$4)</f>
        <v>7575412</v>
      </c>
      <c r="M90" s="8">
        <f>SUMIFS(AssessedValuation[100% Reserved],AssessedValuation[Dist],$C90,AssessedValuation[Tif_NonTIF],$A$4)</f>
        <v>0</v>
      </c>
      <c r="N90" s="8">
        <f>SUMIFS(AssessedValuation[100% Railroads],AssessedValuation[Dist],$C90,AssessedValuation[Tif_NonTIF],$A$4)</f>
        <v>0</v>
      </c>
      <c r="O90" s="8">
        <f>SUMIFS(AssessedValuation[100% Utilities],AssessedValuation[Dist],$C90,AssessedValuation[Tif_NonTIF],$A$4)</f>
        <v>12899164</v>
      </c>
      <c r="P90" s="8">
        <f>SUMIFS(AssessedValuation[100% Other],AssessedValuation[Dist],$C90,AssessedValuation[Tif_NonTIF],$A$4)</f>
        <v>0</v>
      </c>
      <c r="Q90" s="8">
        <f>SUMIFS(AssessedValuation[100% Gross],AssessedValuation[Dist],$C90,AssessedValuation[Tif_NonTIF],$A$4)</f>
        <v>604188980</v>
      </c>
      <c r="R90" s="8">
        <f>SUMIFS(AssessedValuation[100% Military Exempt],AssessedValuation[Dist],$C90,AssessedValuation[Tif_NonTIF],$A$4)</f>
        <v>590788</v>
      </c>
      <c r="S90" s="8">
        <f>SUMIFS(AssessedValuation[100% Net],AssessedValuation[Dist],$C90,AssessedValuation[Tif_NonTIF],$A$4)</f>
        <v>603598192</v>
      </c>
      <c r="T90" s="8">
        <f>SUMIFS(AssessedValuation[100% Gas &amp; Elec Utilities],AssessedValuation[Dist],$C90,AssessedValuation[Tif_NonTIF],$A$4)</f>
        <v>56753133</v>
      </c>
      <c r="U90" s="8">
        <f t="shared" si="1"/>
        <v>660351325</v>
      </c>
    </row>
    <row r="91" spans="1:21" x14ac:dyDescent="0.25">
      <c r="A91">
        <v>2023</v>
      </c>
      <c r="B91" t="s">
        <v>1066</v>
      </c>
      <c r="C91" t="s">
        <v>1218</v>
      </c>
      <c r="D91" t="s">
        <v>1218</v>
      </c>
      <c r="E91" t="s">
        <v>1725</v>
      </c>
      <c r="F91" t="s">
        <v>1219</v>
      </c>
      <c r="G91" s="8">
        <f>SUMIFS(AssessedValuation[100% Residential],AssessedValuation[Dist],$C91,AssessedValuation[Tif_NonTIF],$A$4)</f>
        <v>918068740</v>
      </c>
      <c r="H91" s="8">
        <f>SUMIFS(AssessedValuation[100% Ag Land],AssessedValuation[Dist],$C91,AssessedValuation[Tif_NonTIF],$A$4)</f>
        <v>172289890</v>
      </c>
      <c r="I91" s="8">
        <f>SUMIFS(AssessedValuation[100% Ag Building],AssessedValuation[Dist],$C91,AssessedValuation[Tif_NonTIF],$A$4)</f>
        <v>12732440</v>
      </c>
      <c r="J91" s="8">
        <f>SUMIFS(AssessedValuation[100% Commercial],AssessedValuation[Dist],$C91,AssessedValuation[Tif_NonTIF],$A$4)</f>
        <v>155627329</v>
      </c>
      <c r="K91" s="8">
        <f>SUMIFS(AssessedValuation[100% Industrial],AssessedValuation[Dist],$C91,AssessedValuation[Tif_NonTIF],$A$4)</f>
        <v>17142510</v>
      </c>
      <c r="L91" s="8">
        <f>SUMIFS(AssessedValuation[100% Multiresidential],AssessedValuation[Dist],$C91,AssessedValuation[Tif_NonTIF],$A$4)</f>
        <v>21462261</v>
      </c>
      <c r="M91" s="8">
        <f>SUMIFS(AssessedValuation[100% Reserved],AssessedValuation[Dist],$C91,AssessedValuation[Tif_NonTIF],$A$4)</f>
        <v>0</v>
      </c>
      <c r="N91" s="8">
        <f>SUMIFS(AssessedValuation[100% Railroads],AssessedValuation[Dist],$C91,AssessedValuation[Tif_NonTIF],$A$4)</f>
        <v>0</v>
      </c>
      <c r="O91" s="8">
        <f>SUMIFS(AssessedValuation[100% Utilities],AssessedValuation[Dist],$C91,AssessedValuation[Tif_NonTIF],$A$4)</f>
        <v>7815607</v>
      </c>
      <c r="P91" s="8">
        <f>SUMIFS(AssessedValuation[100% Other],AssessedValuation[Dist],$C91,AssessedValuation[Tif_NonTIF],$A$4)</f>
        <v>0</v>
      </c>
      <c r="Q91" s="8">
        <f>SUMIFS(AssessedValuation[100% Gross],AssessedValuation[Dist],$C91,AssessedValuation[Tif_NonTIF],$A$4)</f>
        <v>1305138777</v>
      </c>
      <c r="R91" s="8">
        <f>SUMIFS(AssessedValuation[100% Military Exempt],AssessedValuation[Dist],$C91,AssessedValuation[Tif_NonTIF],$A$4)</f>
        <v>1022304</v>
      </c>
      <c r="S91" s="8">
        <f>SUMIFS(AssessedValuation[100% Net],AssessedValuation[Dist],$C91,AssessedValuation[Tif_NonTIF],$A$4)</f>
        <v>1304116473</v>
      </c>
      <c r="T91" s="8">
        <f>SUMIFS(AssessedValuation[100% Gas &amp; Elec Utilities],AssessedValuation[Dist],$C91,AssessedValuation[Tif_NonTIF],$A$4)</f>
        <v>60235098</v>
      </c>
      <c r="U91" s="8">
        <f t="shared" si="1"/>
        <v>1364351571</v>
      </c>
    </row>
    <row r="92" spans="1:21" x14ac:dyDescent="0.25">
      <c r="A92">
        <v>2023</v>
      </c>
      <c r="B92" t="s">
        <v>1076</v>
      </c>
      <c r="C92" t="s">
        <v>1220</v>
      </c>
      <c r="D92" t="s">
        <v>1220</v>
      </c>
      <c r="E92" t="s">
        <v>276</v>
      </c>
      <c r="F92" t="s">
        <v>1221</v>
      </c>
      <c r="G92" s="8">
        <f>SUMIFS(AssessedValuation[100% Residential],AssessedValuation[Dist],$C92,AssessedValuation[Tif_NonTIF],$A$4)</f>
        <v>61747880</v>
      </c>
      <c r="H92" s="8">
        <f>SUMIFS(AssessedValuation[100% Ag Land],AssessedValuation[Dist],$C92,AssessedValuation[Tif_NonTIF],$A$4)</f>
        <v>67222090</v>
      </c>
      <c r="I92" s="8">
        <f>SUMIFS(AssessedValuation[100% Ag Building],AssessedValuation[Dist],$C92,AssessedValuation[Tif_NonTIF],$A$4)</f>
        <v>2952880</v>
      </c>
      <c r="J92" s="8">
        <f>SUMIFS(AssessedValuation[100% Commercial],AssessedValuation[Dist],$C92,AssessedValuation[Tif_NonTIF],$A$4)</f>
        <v>2970644</v>
      </c>
      <c r="K92" s="8">
        <f>SUMIFS(AssessedValuation[100% Industrial],AssessedValuation[Dist],$C92,AssessedValuation[Tif_NonTIF],$A$4)</f>
        <v>0</v>
      </c>
      <c r="L92" s="8">
        <f>SUMIFS(AssessedValuation[100% Multiresidential],AssessedValuation[Dist],$C92,AssessedValuation[Tif_NonTIF],$A$4)</f>
        <v>23107</v>
      </c>
      <c r="M92" s="8">
        <f>SUMIFS(AssessedValuation[100% Reserved],AssessedValuation[Dist],$C92,AssessedValuation[Tif_NonTIF],$A$4)</f>
        <v>0</v>
      </c>
      <c r="N92" s="8">
        <f>SUMIFS(AssessedValuation[100% Railroads],AssessedValuation[Dist],$C92,AssessedValuation[Tif_NonTIF],$A$4)</f>
        <v>0</v>
      </c>
      <c r="O92" s="8">
        <f>SUMIFS(AssessedValuation[100% Utilities],AssessedValuation[Dist],$C92,AssessedValuation[Tif_NonTIF],$A$4)</f>
        <v>570426</v>
      </c>
      <c r="P92" s="8">
        <f>SUMIFS(AssessedValuation[100% Other],AssessedValuation[Dist],$C92,AssessedValuation[Tif_NonTIF],$A$4)</f>
        <v>0</v>
      </c>
      <c r="Q92" s="8">
        <f>SUMIFS(AssessedValuation[100% Gross],AssessedValuation[Dist],$C92,AssessedValuation[Tif_NonTIF],$A$4)</f>
        <v>135487027</v>
      </c>
      <c r="R92" s="8">
        <f>SUMIFS(AssessedValuation[100% Military Exempt],AssessedValuation[Dist],$C92,AssessedValuation[Tif_NonTIF],$A$4)</f>
        <v>107416</v>
      </c>
      <c r="S92" s="8">
        <f>SUMIFS(AssessedValuation[100% Net],AssessedValuation[Dist],$C92,AssessedValuation[Tif_NonTIF],$A$4)</f>
        <v>135379611</v>
      </c>
      <c r="T92" s="8">
        <f>SUMIFS(AssessedValuation[100% Gas &amp; Elec Utilities],AssessedValuation[Dist],$C92,AssessedValuation[Tif_NonTIF],$A$4)</f>
        <v>11152761</v>
      </c>
      <c r="U92" s="8">
        <f t="shared" si="1"/>
        <v>146532372</v>
      </c>
    </row>
    <row r="93" spans="1:21" x14ac:dyDescent="0.25">
      <c r="A93">
        <v>2023</v>
      </c>
      <c r="B93" t="s">
        <v>1048</v>
      </c>
      <c r="C93" t="s">
        <v>1222</v>
      </c>
      <c r="D93" t="s">
        <v>1222</v>
      </c>
      <c r="E93" t="s">
        <v>364</v>
      </c>
      <c r="F93" t="s">
        <v>1223</v>
      </c>
      <c r="G93" s="8">
        <f>SUMIFS(AssessedValuation[100% Residential],AssessedValuation[Dist],$C93,AssessedValuation[Tif_NonTIF],$A$4)</f>
        <v>360945845</v>
      </c>
      <c r="H93" s="8">
        <f>SUMIFS(AssessedValuation[100% Ag Land],AssessedValuation[Dist],$C93,AssessedValuation[Tif_NonTIF],$A$4)</f>
        <v>138401208</v>
      </c>
      <c r="I93" s="8">
        <f>SUMIFS(AssessedValuation[100% Ag Building],AssessedValuation[Dist],$C93,AssessedValuation[Tif_NonTIF],$A$4)</f>
        <v>8787640</v>
      </c>
      <c r="J93" s="8">
        <f>SUMIFS(AssessedValuation[100% Commercial],AssessedValuation[Dist],$C93,AssessedValuation[Tif_NonTIF],$A$4)</f>
        <v>82481299</v>
      </c>
      <c r="K93" s="8">
        <f>SUMIFS(AssessedValuation[100% Industrial],AssessedValuation[Dist],$C93,AssessedValuation[Tif_NonTIF],$A$4)</f>
        <v>53762713</v>
      </c>
      <c r="L93" s="8">
        <f>SUMIFS(AssessedValuation[100% Multiresidential],AssessedValuation[Dist],$C93,AssessedValuation[Tif_NonTIF],$A$4)</f>
        <v>27901169</v>
      </c>
      <c r="M93" s="8">
        <f>SUMIFS(AssessedValuation[100% Reserved],AssessedValuation[Dist],$C93,AssessedValuation[Tif_NonTIF],$A$4)</f>
        <v>0</v>
      </c>
      <c r="N93" s="8">
        <f>SUMIFS(AssessedValuation[100% Railroads],AssessedValuation[Dist],$C93,AssessedValuation[Tif_NonTIF],$A$4)</f>
        <v>15592966</v>
      </c>
      <c r="O93" s="8">
        <f>SUMIFS(AssessedValuation[100% Utilities],AssessedValuation[Dist],$C93,AssessedValuation[Tif_NonTIF],$A$4)</f>
        <v>1978545</v>
      </c>
      <c r="P93" s="8">
        <f>SUMIFS(AssessedValuation[100% Other],AssessedValuation[Dist],$C93,AssessedValuation[Tif_NonTIF],$A$4)</f>
        <v>0</v>
      </c>
      <c r="Q93" s="8">
        <f>SUMIFS(AssessedValuation[100% Gross],AssessedValuation[Dist],$C93,AssessedValuation[Tif_NonTIF],$A$4)</f>
        <v>689851385</v>
      </c>
      <c r="R93" s="8">
        <f>SUMIFS(AssessedValuation[100% Military Exempt],AssessedValuation[Dist],$C93,AssessedValuation[Tif_NonTIF],$A$4)</f>
        <v>537080</v>
      </c>
      <c r="S93" s="8">
        <f>SUMIFS(AssessedValuation[100% Net],AssessedValuation[Dist],$C93,AssessedValuation[Tif_NonTIF],$A$4)</f>
        <v>689314305</v>
      </c>
      <c r="T93" s="8">
        <f>SUMIFS(AssessedValuation[100% Gas &amp; Elec Utilities],AssessedValuation[Dist],$C93,AssessedValuation[Tif_NonTIF],$A$4)</f>
        <v>20499916</v>
      </c>
      <c r="U93" s="8">
        <f t="shared" si="1"/>
        <v>709814221</v>
      </c>
    </row>
    <row r="94" spans="1:21" x14ac:dyDescent="0.25">
      <c r="A94">
        <v>2023</v>
      </c>
      <c r="B94" t="s">
        <v>1043</v>
      </c>
      <c r="C94" t="s">
        <v>1224</v>
      </c>
      <c r="D94" t="s">
        <v>1224</v>
      </c>
      <c r="E94" t="s">
        <v>66</v>
      </c>
      <c r="F94" t="s">
        <v>1225</v>
      </c>
      <c r="G94" s="8">
        <f>SUMIFS(AssessedValuation[100% Residential],AssessedValuation[Dist],$C94,AssessedValuation[Tif_NonTIF],$A$4)</f>
        <v>318921707</v>
      </c>
      <c r="H94" s="8">
        <f>SUMIFS(AssessedValuation[100% Ag Land],AssessedValuation[Dist],$C94,AssessedValuation[Tif_NonTIF],$A$4)</f>
        <v>46329859</v>
      </c>
      <c r="I94" s="8">
        <f>SUMIFS(AssessedValuation[100% Ag Building],AssessedValuation[Dist],$C94,AssessedValuation[Tif_NonTIF],$A$4)</f>
        <v>2062970</v>
      </c>
      <c r="J94" s="8">
        <f>SUMIFS(AssessedValuation[100% Commercial],AssessedValuation[Dist],$C94,AssessedValuation[Tif_NonTIF],$A$4)</f>
        <v>12688121</v>
      </c>
      <c r="K94" s="8">
        <f>SUMIFS(AssessedValuation[100% Industrial],AssessedValuation[Dist],$C94,AssessedValuation[Tif_NonTIF],$A$4)</f>
        <v>5408712</v>
      </c>
      <c r="L94" s="8">
        <f>SUMIFS(AssessedValuation[100% Multiresidential],AssessedValuation[Dist],$C94,AssessedValuation[Tif_NonTIF],$A$4)</f>
        <v>5776057</v>
      </c>
      <c r="M94" s="8">
        <f>SUMIFS(AssessedValuation[100% Reserved],AssessedValuation[Dist],$C94,AssessedValuation[Tif_NonTIF],$A$4)</f>
        <v>0</v>
      </c>
      <c r="N94" s="8">
        <f>SUMIFS(AssessedValuation[100% Railroads],AssessedValuation[Dist],$C94,AssessedValuation[Tif_NonTIF],$A$4)</f>
        <v>0</v>
      </c>
      <c r="O94" s="8">
        <f>SUMIFS(AssessedValuation[100% Utilities],AssessedValuation[Dist],$C94,AssessedValuation[Tif_NonTIF],$A$4)</f>
        <v>643691</v>
      </c>
      <c r="P94" s="8">
        <f>SUMIFS(AssessedValuation[100% Other],AssessedValuation[Dist],$C94,AssessedValuation[Tif_NonTIF],$A$4)</f>
        <v>0</v>
      </c>
      <c r="Q94" s="8">
        <f>SUMIFS(AssessedValuation[100% Gross],AssessedValuation[Dist],$C94,AssessedValuation[Tif_NonTIF],$A$4)</f>
        <v>391831117</v>
      </c>
      <c r="R94" s="8">
        <f>SUMIFS(AssessedValuation[100% Military Exempt],AssessedValuation[Dist],$C94,AssessedValuation[Tif_NonTIF],$A$4)</f>
        <v>396328</v>
      </c>
      <c r="S94" s="8">
        <f>SUMIFS(AssessedValuation[100% Net],AssessedValuation[Dist],$C94,AssessedValuation[Tif_NonTIF],$A$4)</f>
        <v>391434789</v>
      </c>
      <c r="T94" s="8">
        <f>SUMIFS(AssessedValuation[100% Gas &amp; Elec Utilities],AssessedValuation[Dist],$C94,AssessedValuation[Tif_NonTIF],$A$4)</f>
        <v>45821764</v>
      </c>
      <c r="U94" s="8">
        <f t="shared" si="1"/>
        <v>437256553</v>
      </c>
    </row>
    <row r="95" spans="1:21" x14ac:dyDescent="0.25">
      <c r="A95">
        <v>2023</v>
      </c>
      <c r="B95" t="s">
        <v>1038</v>
      </c>
      <c r="C95" t="s">
        <v>1226</v>
      </c>
      <c r="D95" t="s">
        <v>1226</v>
      </c>
      <c r="E95" t="s">
        <v>818</v>
      </c>
      <c r="F95" t="s">
        <v>1227</v>
      </c>
      <c r="G95" s="8">
        <f>SUMIFS(AssessedValuation[100% Residential],AssessedValuation[Dist],$C95,AssessedValuation[Tif_NonTIF],$A$4)</f>
        <v>10253197603</v>
      </c>
      <c r="H95" s="8">
        <f>SUMIFS(AssessedValuation[100% Ag Land],AssessedValuation[Dist],$C95,AssessedValuation[Tif_NonTIF],$A$4)</f>
        <v>4341220</v>
      </c>
      <c r="I95" s="8">
        <f>SUMIFS(AssessedValuation[100% Ag Building],AssessedValuation[Dist],$C95,AssessedValuation[Tif_NonTIF],$A$4)</f>
        <v>398400</v>
      </c>
      <c r="J95" s="8">
        <f>SUMIFS(AssessedValuation[100% Commercial],AssessedValuation[Dist],$C95,AssessedValuation[Tif_NonTIF],$A$4)</f>
        <v>2807612356</v>
      </c>
      <c r="K95" s="8">
        <f>SUMIFS(AssessedValuation[100% Industrial],AssessedValuation[Dist],$C95,AssessedValuation[Tif_NonTIF],$A$4)</f>
        <v>288068442</v>
      </c>
      <c r="L95" s="8">
        <f>SUMIFS(AssessedValuation[100% Multiresidential],AssessedValuation[Dist],$C95,AssessedValuation[Tif_NonTIF],$A$4)</f>
        <v>687405734</v>
      </c>
      <c r="M95" s="8">
        <f>SUMIFS(AssessedValuation[100% Reserved],AssessedValuation[Dist],$C95,AssessedValuation[Tif_NonTIF],$A$4)</f>
        <v>0</v>
      </c>
      <c r="N95" s="8">
        <f>SUMIFS(AssessedValuation[100% Railroads],AssessedValuation[Dist],$C95,AssessedValuation[Tif_NonTIF],$A$4)</f>
        <v>26599456</v>
      </c>
      <c r="O95" s="8">
        <f>SUMIFS(AssessedValuation[100% Utilities],AssessedValuation[Dist],$C95,AssessedValuation[Tif_NonTIF],$A$4)</f>
        <v>13867169</v>
      </c>
      <c r="P95" s="8">
        <f>SUMIFS(AssessedValuation[100% Other],AssessedValuation[Dist],$C95,AssessedValuation[Tif_NonTIF],$A$4)</f>
        <v>0</v>
      </c>
      <c r="Q95" s="8">
        <f>SUMIFS(AssessedValuation[100% Gross],AssessedValuation[Dist],$C95,AssessedValuation[Tif_NonTIF],$A$4)</f>
        <v>14081490380</v>
      </c>
      <c r="R95" s="8">
        <f>SUMIFS(AssessedValuation[100% Military Exempt],AssessedValuation[Dist],$C95,AssessedValuation[Tif_NonTIF],$A$4)</f>
        <v>9506960</v>
      </c>
      <c r="S95" s="8">
        <f>SUMIFS(AssessedValuation[100% Net],AssessedValuation[Dist],$C95,AssessedValuation[Tif_NonTIF],$A$4)</f>
        <v>14071983420</v>
      </c>
      <c r="T95" s="8">
        <f>SUMIFS(AssessedValuation[100% Gas &amp; Elec Utilities],AssessedValuation[Dist],$C95,AssessedValuation[Tif_NonTIF],$A$4)</f>
        <v>452345438</v>
      </c>
      <c r="U95" s="8">
        <f t="shared" si="1"/>
        <v>14524328858</v>
      </c>
    </row>
    <row r="96" spans="1:21" x14ac:dyDescent="0.25">
      <c r="A96">
        <v>2023</v>
      </c>
      <c r="B96" t="s">
        <v>1045</v>
      </c>
      <c r="C96" t="s">
        <v>1228</v>
      </c>
      <c r="D96" t="s">
        <v>1228</v>
      </c>
      <c r="E96" t="s">
        <v>803</v>
      </c>
      <c r="F96" t="s">
        <v>1229</v>
      </c>
      <c r="G96" s="8">
        <f>SUMIFS(AssessedValuation[100% Residential],AssessedValuation[Dist],$C96,AssessedValuation[Tif_NonTIF],$A$4)</f>
        <v>21354187</v>
      </c>
      <c r="H96" s="8">
        <f>SUMIFS(AssessedValuation[100% Ag Land],AssessedValuation[Dist],$C96,AssessedValuation[Tif_NonTIF],$A$4)</f>
        <v>33868616</v>
      </c>
      <c r="I96" s="8">
        <f>SUMIFS(AssessedValuation[100% Ag Building],AssessedValuation[Dist],$C96,AssessedValuation[Tif_NonTIF],$A$4)</f>
        <v>3241593</v>
      </c>
      <c r="J96" s="8">
        <f>SUMIFS(AssessedValuation[100% Commercial],AssessedValuation[Dist],$C96,AssessedValuation[Tif_NonTIF],$A$4)</f>
        <v>3230953</v>
      </c>
      <c r="K96" s="8">
        <f>SUMIFS(AssessedValuation[100% Industrial],AssessedValuation[Dist],$C96,AssessedValuation[Tif_NonTIF],$A$4)</f>
        <v>328151</v>
      </c>
      <c r="L96" s="8">
        <f>SUMIFS(AssessedValuation[100% Multiresidential],AssessedValuation[Dist],$C96,AssessedValuation[Tif_NonTIF],$A$4)</f>
        <v>0</v>
      </c>
      <c r="M96" s="8">
        <f>SUMIFS(AssessedValuation[100% Reserved],AssessedValuation[Dist],$C96,AssessedValuation[Tif_NonTIF],$A$4)</f>
        <v>0</v>
      </c>
      <c r="N96" s="8">
        <f>SUMIFS(AssessedValuation[100% Railroads],AssessedValuation[Dist],$C96,AssessedValuation[Tif_NonTIF],$A$4)</f>
        <v>0</v>
      </c>
      <c r="O96" s="8">
        <f>SUMIFS(AssessedValuation[100% Utilities],AssessedValuation[Dist],$C96,AssessedValuation[Tif_NonTIF],$A$4)</f>
        <v>139069</v>
      </c>
      <c r="P96" s="8">
        <f>SUMIFS(AssessedValuation[100% Other],AssessedValuation[Dist],$C96,AssessedValuation[Tif_NonTIF],$A$4)</f>
        <v>0</v>
      </c>
      <c r="Q96" s="8">
        <f>SUMIFS(AssessedValuation[100% Gross],AssessedValuation[Dist],$C96,AssessedValuation[Tif_NonTIF],$A$4)</f>
        <v>62162569</v>
      </c>
      <c r="R96" s="8">
        <f>SUMIFS(AssessedValuation[100% Military Exempt],AssessedValuation[Dist],$C96,AssessedValuation[Tif_NonTIF],$A$4)</f>
        <v>54323</v>
      </c>
      <c r="S96" s="8">
        <f>SUMIFS(AssessedValuation[100% Net],AssessedValuation[Dist],$C96,AssessedValuation[Tif_NonTIF],$A$4)</f>
        <v>62108246</v>
      </c>
      <c r="T96" s="8">
        <f>SUMIFS(AssessedValuation[100% Gas &amp; Elec Utilities],AssessedValuation[Dist],$C96,AssessedValuation[Tif_NonTIF],$A$4)</f>
        <v>5399927</v>
      </c>
      <c r="U96" s="8">
        <f t="shared" si="1"/>
        <v>67508173</v>
      </c>
    </row>
    <row r="97" spans="1:21" x14ac:dyDescent="0.25">
      <c r="A97">
        <v>2023</v>
      </c>
      <c r="B97" t="s">
        <v>1043</v>
      </c>
      <c r="C97" t="s">
        <v>1230</v>
      </c>
      <c r="D97" t="s">
        <v>1230</v>
      </c>
      <c r="E97" t="s">
        <v>149</v>
      </c>
      <c r="F97" t="s">
        <v>1231</v>
      </c>
      <c r="G97" s="8">
        <f>SUMIFS(AssessedValuation[100% Residential],AssessedValuation[Dist],$C97,AssessedValuation[Tif_NonTIF],$A$4)</f>
        <v>315204910</v>
      </c>
      <c r="H97" s="8">
        <f>SUMIFS(AssessedValuation[100% Ag Land],AssessedValuation[Dist],$C97,AssessedValuation[Tif_NonTIF],$A$4)</f>
        <v>130146143</v>
      </c>
      <c r="I97" s="8">
        <f>SUMIFS(AssessedValuation[100% Ag Building],AssessedValuation[Dist],$C97,AssessedValuation[Tif_NonTIF],$A$4)</f>
        <v>7346940</v>
      </c>
      <c r="J97" s="8">
        <f>SUMIFS(AssessedValuation[100% Commercial],AssessedValuation[Dist],$C97,AssessedValuation[Tif_NonTIF],$A$4)</f>
        <v>18157026</v>
      </c>
      <c r="K97" s="8">
        <f>SUMIFS(AssessedValuation[100% Industrial],AssessedValuation[Dist],$C97,AssessedValuation[Tif_NonTIF],$A$4)</f>
        <v>8957606</v>
      </c>
      <c r="L97" s="8">
        <f>SUMIFS(AssessedValuation[100% Multiresidential],AssessedValuation[Dist],$C97,AssessedValuation[Tif_NonTIF],$A$4)</f>
        <v>2219103</v>
      </c>
      <c r="M97" s="8">
        <f>SUMIFS(AssessedValuation[100% Reserved],AssessedValuation[Dist],$C97,AssessedValuation[Tif_NonTIF],$A$4)</f>
        <v>0</v>
      </c>
      <c r="N97" s="8">
        <f>SUMIFS(AssessedValuation[100% Railroads],AssessedValuation[Dist],$C97,AssessedValuation[Tif_NonTIF],$A$4)</f>
        <v>1693953</v>
      </c>
      <c r="O97" s="8">
        <f>SUMIFS(AssessedValuation[100% Utilities],AssessedValuation[Dist],$C97,AssessedValuation[Tif_NonTIF],$A$4)</f>
        <v>3099367</v>
      </c>
      <c r="P97" s="8">
        <f>SUMIFS(AssessedValuation[100% Other],AssessedValuation[Dist],$C97,AssessedValuation[Tif_NonTIF],$A$4)</f>
        <v>0</v>
      </c>
      <c r="Q97" s="8">
        <f>SUMIFS(AssessedValuation[100% Gross],AssessedValuation[Dist],$C97,AssessedValuation[Tif_NonTIF],$A$4)</f>
        <v>486825048</v>
      </c>
      <c r="R97" s="8">
        <f>SUMIFS(AssessedValuation[100% Military Exempt],AssessedValuation[Dist],$C97,AssessedValuation[Tif_NonTIF],$A$4)</f>
        <v>374104</v>
      </c>
      <c r="S97" s="8">
        <f>SUMIFS(AssessedValuation[100% Net],AssessedValuation[Dist],$C97,AssessedValuation[Tif_NonTIF],$A$4)</f>
        <v>486450944</v>
      </c>
      <c r="T97" s="8">
        <f>SUMIFS(AssessedValuation[100% Gas &amp; Elec Utilities],AssessedValuation[Dist],$C97,AssessedValuation[Tif_NonTIF],$A$4)</f>
        <v>27399464</v>
      </c>
      <c r="U97" s="8">
        <f t="shared" si="1"/>
        <v>513850408</v>
      </c>
    </row>
    <row r="98" spans="1:21" x14ac:dyDescent="0.25">
      <c r="A98">
        <v>2023</v>
      </c>
      <c r="B98" t="s">
        <v>1066</v>
      </c>
      <c r="C98" t="s">
        <v>1232</v>
      </c>
      <c r="D98" t="s">
        <v>1232</v>
      </c>
      <c r="E98" t="s">
        <v>439</v>
      </c>
      <c r="F98" t="s">
        <v>1233</v>
      </c>
      <c r="G98" s="8">
        <f>SUMIFS(AssessedValuation[100% Residential],AssessedValuation[Dist],$C98,AssessedValuation[Tif_NonTIF],$A$4)</f>
        <v>5058755146</v>
      </c>
      <c r="H98" s="8">
        <f>SUMIFS(AssessedValuation[100% Ag Land],AssessedValuation[Dist],$C98,AssessedValuation[Tif_NonTIF],$A$4)</f>
        <v>113728130</v>
      </c>
      <c r="I98" s="8">
        <f>SUMIFS(AssessedValuation[100% Ag Building],AssessedValuation[Dist],$C98,AssessedValuation[Tif_NonTIF],$A$4)</f>
        <v>8695105</v>
      </c>
      <c r="J98" s="8">
        <f>SUMIFS(AssessedValuation[100% Commercial],AssessedValuation[Dist],$C98,AssessedValuation[Tif_NonTIF],$A$4)</f>
        <v>992530033</v>
      </c>
      <c r="K98" s="8">
        <f>SUMIFS(AssessedValuation[100% Industrial],AssessedValuation[Dist],$C98,AssessedValuation[Tif_NonTIF],$A$4)</f>
        <v>136406214</v>
      </c>
      <c r="L98" s="8">
        <f>SUMIFS(AssessedValuation[100% Multiresidential],AssessedValuation[Dist],$C98,AssessedValuation[Tif_NonTIF],$A$4)</f>
        <v>234241604</v>
      </c>
      <c r="M98" s="8">
        <f>SUMIFS(AssessedValuation[100% Reserved],AssessedValuation[Dist],$C98,AssessedValuation[Tif_NonTIF],$A$4)</f>
        <v>0</v>
      </c>
      <c r="N98" s="8">
        <f>SUMIFS(AssessedValuation[100% Railroads],AssessedValuation[Dist],$C98,AssessedValuation[Tif_NonTIF],$A$4)</f>
        <v>12153221</v>
      </c>
      <c r="O98" s="8">
        <f>SUMIFS(AssessedValuation[100% Utilities],AssessedValuation[Dist],$C98,AssessedValuation[Tif_NonTIF],$A$4)</f>
        <v>33025525</v>
      </c>
      <c r="P98" s="8">
        <f>SUMIFS(AssessedValuation[100% Other],AssessedValuation[Dist],$C98,AssessedValuation[Tif_NonTIF],$A$4)</f>
        <v>532424</v>
      </c>
      <c r="Q98" s="8">
        <f>SUMIFS(AssessedValuation[100% Gross],AssessedValuation[Dist],$C98,AssessedValuation[Tif_NonTIF],$A$4)</f>
        <v>6590067402</v>
      </c>
      <c r="R98" s="8">
        <f>SUMIFS(AssessedValuation[100% Military Exempt],AssessedValuation[Dist],$C98,AssessedValuation[Tif_NonTIF],$A$4)</f>
        <v>5546457</v>
      </c>
      <c r="S98" s="8">
        <f>SUMIFS(AssessedValuation[100% Net],AssessedValuation[Dist],$C98,AssessedValuation[Tif_NonTIF],$A$4)</f>
        <v>6584520945</v>
      </c>
      <c r="T98" s="8">
        <f>SUMIFS(AssessedValuation[100% Gas &amp; Elec Utilities],AssessedValuation[Dist],$C98,AssessedValuation[Tif_NonTIF],$A$4)</f>
        <v>521978465</v>
      </c>
      <c r="U98" s="8">
        <f t="shared" si="1"/>
        <v>7106499410</v>
      </c>
    </row>
    <row r="99" spans="1:21" x14ac:dyDescent="0.25">
      <c r="A99">
        <v>2023</v>
      </c>
      <c r="B99" t="s">
        <v>1043</v>
      </c>
      <c r="C99" t="s">
        <v>1234</v>
      </c>
      <c r="D99" t="s">
        <v>1234</v>
      </c>
      <c r="E99" t="s">
        <v>50</v>
      </c>
      <c r="F99" t="s">
        <v>1235</v>
      </c>
      <c r="G99" s="8">
        <f>SUMIFS(AssessedValuation[100% Residential],AssessedValuation[Dist],$C99,AssessedValuation[Tif_NonTIF],$A$4)</f>
        <v>150295925</v>
      </c>
      <c r="H99" s="8">
        <f>SUMIFS(AssessedValuation[100% Ag Land],AssessedValuation[Dist],$C99,AssessedValuation[Tif_NonTIF],$A$4)</f>
        <v>66261229</v>
      </c>
      <c r="I99" s="8">
        <f>SUMIFS(AssessedValuation[100% Ag Building],AssessedValuation[Dist],$C99,AssessedValuation[Tif_NonTIF],$A$4)</f>
        <v>2992514</v>
      </c>
      <c r="J99" s="8">
        <f>SUMIFS(AssessedValuation[100% Commercial],AssessedValuation[Dist],$C99,AssessedValuation[Tif_NonTIF],$A$4)</f>
        <v>9791026</v>
      </c>
      <c r="K99" s="8">
        <f>SUMIFS(AssessedValuation[100% Industrial],AssessedValuation[Dist],$C99,AssessedValuation[Tif_NonTIF],$A$4)</f>
        <v>3059744</v>
      </c>
      <c r="L99" s="8">
        <f>SUMIFS(AssessedValuation[100% Multiresidential],AssessedValuation[Dist],$C99,AssessedValuation[Tif_NonTIF],$A$4)</f>
        <v>1144474</v>
      </c>
      <c r="M99" s="8">
        <f>SUMIFS(AssessedValuation[100% Reserved],AssessedValuation[Dist],$C99,AssessedValuation[Tif_NonTIF],$A$4)</f>
        <v>0</v>
      </c>
      <c r="N99" s="8">
        <f>SUMIFS(AssessedValuation[100% Railroads],AssessedValuation[Dist],$C99,AssessedValuation[Tif_NonTIF],$A$4)</f>
        <v>2484835</v>
      </c>
      <c r="O99" s="8">
        <f>SUMIFS(AssessedValuation[100% Utilities],AssessedValuation[Dist],$C99,AssessedValuation[Tif_NonTIF],$A$4)</f>
        <v>578638</v>
      </c>
      <c r="P99" s="8">
        <f>SUMIFS(AssessedValuation[100% Other],AssessedValuation[Dist],$C99,AssessedValuation[Tif_NonTIF],$A$4)</f>
        <v>0</v>
      </c>
      <c r="Q99" s="8">
        <f>SUMIFS(AssessedValuation[100% Gross],AssessedValuation[Dist],$C99,AssessedValuation[Tif_NonTIF],$A$4)</f>
        <v>236608385</v>
      </c>
      <c r="R99" s="8">
        <f>SUMIFS(AssessedValuation[100% Military Exempt],AssessedValuation[Dist],$C99,AssessedValuation[Tif_NonTIF],$A$4)</f>
        <v>224092</v>
      </c>
      <c r="S99" s="8">
        <f>SUMIFS(AssessedValuation[100% Net],AssessedValuation[Dist],$C99,AssessedValuation[Tif_NonTIF],$A$4)</f>
        <v>236384293</v>
      </c>
      <c r="T99" s="8">
        <f>SUMIFS(AssessedValuation[100% Gas &amp; Elec Utilities],AssessedValuation[Dist],$C99,AssessedValuation[Tif_NonTIF],$A$4)</f>
        <v>38810634</v>
      </c>
      <c r="U99" s="8">
        <f t="shared" si="1"/>
        <v>275194927</v>
      </c>
    </row>
    <row r="100" spans="1:21" x14ac:dyDescent="0.25">
      <c r="A100">
        <v>2023</v>
      </c>
      <c r="B100" t="s">
        <v>1076</v>
      </c>
      <c r="C100" t="s">
        <v>1236</v>
      </c>
      <c r="D100" t="s">
        <v>1236</v>
      </c>
      <c r="E100" t="s">
        <v>162</v>
      </c>
      <c r="F100" t="s">
        <v>1237</v>
      </c>
      <c r="G100" s="8">
        <f>SUMIFS(AssessedValuation[100% Residential],AssessedValuation[Dist],$C100,AssessedValuation[Tif_NonTIF],$A$4)</f>
        <v>200157540</v>
      </c>
      <c r="H100" s="8">
        <f>SUMIFS(AssessedValuation[100% Ag Land],AssessedValuation[Dist],$C100,AssessedValuation[Tif_NonTIF],$A$4)</f>
        <v>92473370</v>
      </c>
      <c r="I100" s="8">
        <f>SUMIFS(AssessedValuation[100% Ag Building],AssessedValuation[Dist],$C100,AssessedValuation[Tif_NonTIF],$A$4)</f>
        <v>4980840</v>
      </c>
      <c r="J100" s="8">
        <f>SUMIFS(AssessedValuation[100% Commercial],AssessedValuation[Dist],$C100,AssessedValuation[Tif_NonTIF],$A$4)</f>
        <v>41699560</v>
      </c>
      <c r="K100" s="8">
        <f>SUMIFS(AssessedValuation[100% Industrial],AssessedValuation[Dist],$C100,AssessedValuation[Tif_NonTIF],$A$4)</f>
        <v>24357178</v>
      </c>
      <c r="L100" s="8">
        <f>SUMIFS(AssessedValuation[100% Multiresidential],AssessedValuation[Dist],$C100,AssessedValuation[Tif_NonTIF],$A$4)</f>
        <v>3767213</v>
      </c>
      <c r="M100" s="8">
        <f>SUMIFS(AssessedValuation[100% Reserved],AssessedValuation[Dist],$C100,AssessedValuation[Tif_NonTIF],$A$4)</f>
        <v>0</v>
      </c>
      <c r="N100" s="8">
        <f>SUMIFS(AssessedValuation[100% Railroads],AssessedValuation[Dist],$C100,AssessedValuation[Tif_NonTIF],$A$4)</f>
        <v>2349549</v>
      </c>
      <c r="O100" s="8">
        <f>SUMIFS(AssessedValuation[100% Utilities],AssessedValuation[Dist],$C100,AssessedValuation[Tif_NonTIF],$A$4)</f>
        <v>6264473</v>
      </c>
      <c r="P100" s="8">
        <f>SUMIFS(AssessedValuation[100% Other],AssessedValuation[Dist],$C100,AssessedValuation[Tif_NonTIF],$A$4)</f>
        <v>0</v>
      </c>
      <c r="Q100" s="8">
        <f>SUMIFS(AssessedValuation[100% Gross],AssessedValuation[Dist],$C100,AssessedValuation[Tif_NonTIF],$A$4)</f>
        <v>376049723</v>
      </c>
      <c r="R100" s="8">
        <f>SUMIFS(AssessedValuation[100% Military Exempt],AssessedValuation[Dist],$C100,AssessedValuation[Tif_NonTIF],$A$4)</f>
        <v>283356</v>
      </c>
      <c r="S100" s="8">
        <f>SUMIFS(AssessedValuation[100% Net],AssessedValuation[Dist],$C100,AssessedValuation[Tif_NonTIF],$A$4)</f>
        <v>375766367</v>
      </c>
      <c r="T100" s="8">
        <f>SUMIFS(AssessedValuation[100% Gas &amp; Elec Utilities],AssessedValuation[Dist],$C100,AssessedValuation[Tif_NonTIF],$A$4)</f>
        <v>22972846</v>
      </c>
      <c r="U100" s="8">
        <f t="shared" si="1"/>
        <v>398739213</v>
      </c>
    </row>
    <row r="101" spans="1:21" x14ac:dyDescent="0.25">
      <c r="A101">
        <v>2023</v>
      </c>
      <c r="B101" t="s">
        <v>1051</v>
      </c>
      <c r="C101" t="s">
        <v>1238</v>
      </c>
      <c r="D101" t="s">
        <v>1238</v>
      </c>
      <c r="E101" t="s">
        <v>501</v>
      </c>
      <c r="F101" t="s">
        <v>1239</v>
      </c>
      <c r="G101" s="8">
        <f>SUMIFS(AssessedValuation[100% Residential],AssessedValuation[Dist],$C101,AssessedValuation[Tif_NonTIF],$A$4)</f>
        <v>157001593</v>
      </c>
      <c r="H101" s="8">
        <f>SUMIFS(AssessedValuation[100% Ag Land],AssessedValuation[Dist],$C101,AssessedValuation[Tif_NonTIF],$A$4)</f>
        <v>134174500</v>
      </c>
      <c r="I101" s="8">
        <f>SUMIFS(AssessedValuation[100% Ag Building],AssessedValuation[Dist],$C101,AssessedValuation[Tif_NonTIF],$A$4)</f>
        <v>10431260</v>
      </c>
      <c r="J101" s="8">
        <f>SUMIFS(AssessedValuation[100% Commercial],AssessedValuation[Dist],$C101,AssessedValuation[Tif_NonTIF],$A$4)</f>
        <v>36305706</v>
      </c>
      <c r="K101" s="8">
        <f>SUMIFS(AssessedValuation[100% Industrial],AssessedValuation[Dist],$C101,AssessedValuation[Tif_NonTIF],$A$4)</f>
        <v>22398800</v>
      </c>
      <c r="L101" s="8">
        <f>SUMIFS(AssessedValuation[100% Multiresidential],AssessedValuation[Dist],$C101,AssessedValuation[Tif_NonTIF],$A$4)</f>
        <v>2852993</v>
      </c>
      <c r="M101" s="8">
        <f>SUMIFS(AssessedValuation[100% Reserved],AssessedValuation[Dist],$C101,AssessedValuation[Tif_NonTIF],$A$4)</f>
        <v>0</v>
      </c>
      <c r="N101" s="8">
        <f>SUMIFS(AssessedValuation[100% Railroads],AssessedValuation[Dist],$C101,AssessedValuation[Tif_NonTIF],$A$4)</f>
        <v>30647979</v>
      </c>
      <c r="O101" s="8">
        <f>SUMIFS(AssessedValuation[100% Utilities],AssessedValuation[Dist],$C101,AssessedValuation[Tif_NonTIF],$A$4)</f>
        <v>15247736</v>
      </c>
      <c r="P101" s="8">
        <f>SUMIFS(AssessedValuation[100% Other],AssessedValuation[Dist],$C101,AssessedValuation[Tif_NonTIF],$A$4)</f>
        <v>2849</v>
      </c>
      <c r="Q101" s="8">
        <f>SUMIFS(AssessedValuation[100% Gross],AssessedValuation[Dist],$C101,AssessedValuation[Tif_NonTIF],$A$4)</f>
        <v>409063416</v>
      </c>
      <c r="R101" s="8">
        <f>SUMIFS(AssessedValuation[100% Military Exempt],AssessedValuation[Dist],$C101,AssessedValuation[Tif_NonTIF],$A$4)</f>
        <v>364844</v>
      </c>
      <c r="S101" s="8">
        <f>SUMIFS(AssessedValuation[100% Net],AssessedValuation[Dist],$C101,AssessedValuation[Tif_NonTIF],$A$4)</f>
        <v>408698572</v>
      </c>
      <c r="T101" s="8">
        <f>SUMIFS(AssessedValuation[100% Gas &amp; Elec Utilities],AssessedValuation[Dist],$C101,AssessedValuation[Tif_NonTIF],$A$4)</f>
        <v>21323532</v>
      </c>
      <c r="U101" s="8">
        <f t="shared" si="1"/>
        <v>430022104</v>
      </c>
    </row>
    <row r="102" spans="1:21" x14ac:dyDescent="0.25">
      <c r="A102">
        <v>2023</v>
      </c>
      <c r="B102" t="s">
        <v>1038</v>
      </c>
      <c r="C102" t="s">
        <v>1240</v>
      </c>
      <c r="D102" t="s">
        <v>1240</v>
      </c>
      <c r="E102" t="s">
        <v>370</v>
      </c>
      <c r="F102" t="s">
        <v>1241</v>
      </c>
      <c r="G102" s="8">
        <f>SUMIFS(AssessedValuation[100% Residential],AssessedValuation[Dist],$C102,AssessedValuation[Tif_NonTIF],$A$4)</f>
        <v>255210910</v>
      </c>
      <c r="H102" s="8">
        <f>SUMIFS(AssessedValuation[100% Ag Land],AssessedValuation[Dist],$C102,AssessedValuation[Tif_NonTIF],$A$4)</f>
        <v>58393710</v>
      </c>
      <c r="I102" s="8">
        <f>SUMIFS(AssessedValuation[100% Ag Building],AssessedValuation[Dist],$C102,AssessedValuation[Tif_NonTIF],$A$4)</f>
        <v>2051160</v>
      </c>
      <c r="J102" s="8">
        <f>SUMIFS(AssessedValuation[100% Commercial],AssessedValuation[Dist],$C102,AssessedValuation[Tif_NonTIF],$A$4)</f>
        <v>14414607</v>
      </c>
      <c r="K102" s="8">
        <f>SUMIFS(AssessedValuation[100% Industrial],AssessedValuation[Dist],$C102,AssessedValuation[Tif_NonTIF],$A$4)</f>
        <v>1577100</v>
      </c>
      <c r="L102" s="8">
        <f>SUMIFS(AssessedValuation[100% Multiresidential],AssessedValuation[Dist],$C102,AssessedValuation[Tif_NonTIF],$A$4)</f>
        <v>1722713</v>
      </c>
      <c r="M102" s="8">
        <f>SUMIFS(AssessedValuation[100% Reserved],AssessedValuation[Dist],$C102,AssessedValuation[Tif_NonTIF],$A$4)</f>
        <v>0</v>
      </c>
      <c r="N102" s="8">
        <f>SUMIFS(AssessedValuation[100% Railroads],AssessedValuation[Dist],$C102,AssessedValuation[Tif_NonTIF],$A$4)</f>
        <v>2381260</v>
      </c>
      <c r="O102" s="8">
        <f>SUMIFS(AssessedValuation[100% Utilities],AssessedValuation[Dist],$C102,AssessedValuation[Tif_NonTIF],$A$4)</f>
        <v>2160940</v>
      </c>
      <c r="P102" s="8">
        <f>SUMIFS(AssessedValuation[100% Other],AssessedValuation[Dist],$C102,AssessedValuation[Tif_NonTIF],$A$4)</f>
        <v>0</v>
      </c>
      <c r="Q102" s="8">
        <f>SUMIFS(AssessedValuation[100% Gross],AssessedValuation[Dist],$C102,AssessedValuation[Tif_NonTIF],$A$4)</f>
        <v>337912400</v>
      </c>
      <c r="R102" s="8">
        <f>SUMIFS(AssessedValuation[100% Military Exempt],AssessedValuation[Dist],$C102,AssessedValuation[Tif_NonTIF],$A$4)</f>
        <v>224092</v>
      </c>
      <c r="S102" s="8">
        <f>SUMIFS(AssessedValuation[100% Net],AssessedValuation[Dist],$C102,AssessedValuation[Tif_NonTIF],$A$4)</f>
        <v>337688308</v>
      </c>
      <c r="T102" s="8">
        <f>SUMIFS(AssessedValuation[100% Gas &amp; Elec Utilities],AssessedValuation[Dist],$C102,AssessedValuation[Tif_NonTIF],$A$4)</f>
        <v>27221067</v>
      </c>
      <c r="U102" s="8">
        <f t="shared" si="1"/>
        <v>364909375</v>
      </c>
    </row>
    <row r="103" spans="1:21" x14ac:dyDescent="0.25">
      <c r="A103">
        <v>2023</v>
      </c>
      <c r="B103" t="s">
        <v>1043</v>
      </c>
      <c r="C103" t="s">
        <v>1242</v>
      </c>
      <c r="D103" t="s">
        <v>1242</v>
      </c>
      <c r="E103" t="s">
        <v>280</v>
      </c>
      <c r="F103" t="s">
        <v>1243</v>
      </c>
      <c r="G103" s="8">
        <f>SUMIFS(AssessedValuation[100% Residential],AssessedValuation[Dist],$C103,AssessedValuation[Tif_NonTIF],$A$4)</f>
        <v>165732430</v>
      </c>
      <c r="H103" s="8">
        <f>SUMIFS(AssessedValuation[100% Ag Land],AssessedValuation[Dist],$C103,AssessedValuation[Tif_NonTIF],$A$4)</f>
        <v>133864580</v>
      </c>
      <c r="I103" s="8">
        <f>SUMIFS(AssessedValuation[100% Ag Building],AssessedValuation[Dist],$C103,AssessedValuation[Tif_NonTIF],$A$4)</f>
        <v>6958550</v>
      </c>
      <c r="J103" s="8">
        <f>SUMIFS(AssessedValuation[100% Commercial],AssessedValuation[Dist],$C103,AssessedValuation[Tif_NonTIF],$A$4)</f>
        <v>10105718</v>
      </c>
      <c r="K103" s="8">
        <f>SUMIFS(AssessedValuation[100% Industrial],AssessedValuation[Dist],$C103,AssessedValuation[Tif_NonTIF],$A$4)</f>
        <v>5085960</v>
      </c>
      <c r="L103" s="8">
        <f>SUMIFS(AssessedValuation[100% Multiresidential],AssessedValuation[Dist],$C103,AssessedValuation[Tif_NonTIF],$A$4)</f>
        <v>657962</v>
      </c>
      <c r="M103" s="8">
        <f>SUMIFS(AssessedValuation[100% Reserved],AssessedValuation[Dist],$C103,AssessedValuation[Tif_NonTIF],$A$4)</f>
        <v>0</v>
      </c>
      <c r="N103" s="8">
        <f>SUMIFS(AssessedValuation[100% Railroads],AssessedValuation[Dist],$C103,AssessedValuation[Tif_NonTIF],$A$4)</f>
        <v>2106614</v>
      </c>
      <c r="O103" s="8">
        <f>SUMIFS(AssessedValuation[100% Utilities],AssessedValuation[Dist],$C103,AssessedValuation[Tif_NonTIF],$A$4)</f>
        <v>5894539</v>
      </c>
      <c r="P103" s="8">
        <f>SUMIFS(AssessedValuation[100% Other],AssessedValuation[Dist],$C103,AssessedValuation[Tif_NonTIF],$A$4)</f>
        <v>0</v>
      </c>
      <c r="Q103" s="8">
        <f>SUMIFS(AssessedValuation[100% Gross],AssessedValuation[Dist],$C103,AssessedValuation[Tif_NonTIF],$A$4)</f>
        <v>330406353</v>
      </c>
      <c r="R103" s="8">
        <f>SUMIFS(AssessedValuation[100% Military Exempt],AssessedValuation[Dist],$C103,AssessedValuation[Tif_NonTIF],$A$4)</f>
        <v>266688</v>
      </c>
      <c r="S103" s="8">
        <f>SUMIFS(AssessedValuation[100% Net],AssessedValuation[Dist],$C103,AssessedValuation[Tif_NonTIF],$A$4)</f>
        <v>330139665</v>
      </c>
      <c r="T103" s="8">
        <f>SUMIFS(AssessedValuation[100% Gas &amp; Elec Utilities],AssessedValuation[Dist],$C103,AssessedValuation[Tif_NonTIF],$A$4)</f>
        <v>24001689</v>
      </c>
      <c r="U103" s="8">
        <f t="shared" si="1"/>
        <v>354141354</v>
      </c>
    </row>
    <row r="104" spans="1:21" x14ac:dyDescent="0.25">
      <c r="A104">
        <v>2023</v>
      </c>
      <c r="B104" t="s">
        <v>1043</v>
      </c>
      <c r="C104" t="s">
        <v>1244</v>
      </c>
      <c r="D104" t="s">
        <v>1746</v>
      </c>
      <c r="E104" t="s">
        <v>536</v>
      </c>
      <c r="F104" t="s">
        <v>1245</v>
      </c>
      <c r="G104" s="8">
        <f>SUMIFS(AssessedValuation[100% Residential],AssessedValuation[Dist],$C104,AssessedValuation[Tif_NonTIF],$A$4)</f>
        <v>177760472</v>
      </c>
      <c r="H104" s="8">
        <f>SUMIFS(AssessedValuation[100% Ag Land],AssessedValuation[Dist],$C104,AssessedValuation[Tif_NonTIF],$A$4)</f>
        <v>148011543</v>
      </c>
      <c r="I104" s="8">
        <f>SUMIFS(AssessedValuation[100% Ag Building],AssessedValuation[Dist],$C104,AssessedValuation[Tif_NonTIF],$A$4)</f>
        <v>3817920</v>
      </c>
      <c r="J104" s="8">
        <f>SUMIFS(AssessedValuation[100% Commercial],AssessedValuation[Dist],$C104,AssessedValuation[Tif_NonTIF],$A$4)</f>
        <v>17831322</v>
      </c>
      <c r="K104" s="8">
        <f>SUMIFS(AssessedValuation[100% Industrial],AssessedValuation[Dist],$C104,AssessedValuation[Tif_NonTIF],$A$4)</f>
        <v>40875300</v>
      </c>
      <c r="L104" s="8">
        <f>SUMIFS(AssessedValuation[100% Multiresidential],AssessedValuation[Dist],$C104,AssessedValuation[Tif_NonTIF],$A$4)</f>
        <v>1192278</v>
      </c>
      <c r="M104" s="8">
        <f>SUMIFS(AssessedValuation[100% Reserved],AssessedValuation[Dist],$C104,AssessedValuation[Tif_NonTIF],$A$4)</f>
        <v>0</v>
      </c>
      <c r="N104" s="8">
        <f>SUMIFS(AssessedValuation[100% Railroads],AssessedValuation[Dist],$C104,AssessedValuation[Tif_NonTIF],$A$4)</f>
        <v>24778200</v>
      </c>
      <c r="O104" s="8">
        <f>SUMIFS(AssessedValuation[100% Utilities],AssessedValuation[Dist],$C104,AssessedValuation[Tif_NonTIF],$A$4)</f>
        <v>1081091</v>
      </c>
      <c r="P104" s="8">
        <f>SUMIFS(AssessedValuation[100% Other],AssessedValuation[Dist],$C104,AssessedValuation[Tif_NonTIF],$A$4)</f>
        <v>0</v>
      </c>
      <c r="Q104" s="8">
        <f>SUMIFS(AssessedValuation[100% Gross],AssessedValuation[Dist],$C104,AssessedValuation[Tif_NonTIF],$A$4)</f>
        <v>415348126</v>
      </c>
      <c r="R104" s="8">
        <f>SUMIFS(AssessedValuation[100% Military Exempt],AssessedValuation[Dist],$C104,AssessedValuation[Tif_NonTIF],$A$4)</f>
        <v>327804</v>
      </c>
      <c r="S104" s="8">
        <f>SUMIFS(AssessedValuation[100% Net],AssessedValuation[Dist],$C104,AssessedValuation[Tif_NonTIF],$A$4)</f>
        <v>415020322</v>
      </c>
      <c r="T104" s="8">
        <f>SUMIFS(AssessedValuation[100% Gas &amp; Elec Utilities],AssessedValuation[Dist],$C104,AssessedValuation[Tif_NonTIF],$A$4)</f>
        <v>42577626</v>
      </c>
      <c r="U104" s="8">
        <f t="shared" si="1"/>
        <v>457597948</v>
      </c>
    </row>
    <row r="105" spans="1:21" x14ac:dyDescent="0.25">
      <c r="A105">
        <v>2023</v>
      </c>
      <c r="B105" t="s">
        <v>1045</v>
      </c>
      <c r="C105" t="s">
        <v>1246</v>
      </c>
      <c r="D105" t="s">
        <v>1246</v>
      </c>
      <c r="E105" t="s">
        <v>1724</v>
      </c>
      <c r="F105" t="s">
        <v>1247</v>
      </c>
      <c r="G105" s="8">
        <f>SUMIFS(AssessedValuation[100% Residential],AssessedValuation[Dist],$C105,AssessedValuation[Tif_NonTIF],$A$4)</f>
        <v>201884107</v>
      </c>
      <c r="H105" s="8">
        <f>SUMIFS(AssessedValuation[100% Ag Land],AssessedValuation[Dist],$C105,AssessedValuation[Tif_NonTIF],$A$4)</f>
        <v>189879454</v>
      </c>
      <c r="I105" s="8">
        <f>SUMIFS(AssessedValuation[100% Ag Building],AssessedValuation[Dist],$C105,AssessedValuation[Tif_NonTIF],$A$4)</f>
        <v>3778596</v>
      </c>
      <c r="J105" s="8">
        <f>SUMIFS(AssessedValuation[100% Commercial],AssessedValuation[Dist],$C105,AssessedValuation[Tif_NonTIF],$A$4)</f>
        <v>13804131</v>
      </c>
      <c r="K105" s="8">
        <f>SUMIFS(AssessedValuation[100% Industrial],AssessedValuation[Dist],$C105,AssessedValuation[Tif_NonTIF],$A$4)</f>
        <v>1462496</v>
      </c>
      <c r="L105" s="8">
        <f>SUMIFS(AssessedValuation[100% Multiresidential],AssessedValuation[Dist],$C105,AssessedValuation[Tif_NonTIF],$A$4)</f>
        <v>903996</v>
      </c>
      <c r="M105" s="8">
        <f>SUMIFS(AssessedValuation[100% Reserved],AssessedValuation[Dist],$C105,AssessedValuation[Tif_NonTIF],$A$4)</f>
        <v>0</v>
      </c>
      <c r="N105" s="8">
        <f>SUMIFS(AssessedValuation[100% Railroads],AssessedValuation[Dist],$C105,AssessedValuation[Tif_NonTIF],$A$4)</f>
        <v>10993564</v>
      </c>
      <c r="O105" s="8">
        <f>SUMIFS(AssessedValuation[100% Utilities],AssessedValuation[Dist],$C105,AssessedValuation[Tif_NonTIF],$A$4)</f>
        <v>26924918</v>
      </c>
      <c r="P105" s="8">
        <f>SUMIFS(AssessedValuation[100% Other],AssessedValuation[Dist],$C105,AssessedValuation[Tif_NonTIF],$A$4)</f>
        <v>0</v>
      </c>
      <c r="Q105" s="8">
        <f>SUMIFS(AssessedValuation[100% Gross],AssessedValuation[Dist],$C105,AssessedValuation[Tif_NonTIF],$A$4)</f>
        <v>449631262</v>
      </c>
      <c r="R105" s="8">
        <f>SUMIFS(AssessedValuation[100% Military Exempt],AssessedValuation[Dist],$C105,AssessedValuation[Tif_NonTIF],$A$4)</f>
        <v>363739</v>
      </c>
      <c r="S105" s="8">
        <f>SUMIFS(AssessedValuation[100% Net],AssessedValuation[Dist],$C105,AssessedValuation[Tif_NonTIF],$A$4)</f>
        <v>449267523</v>
      </c>
      <c r="T105" s="8">
        <f>SUMIFS(AssessedValuation[100% Gas &amp; Elec Utilities],AssessedValuation[Dist],$C105,AssessedValuation[Tif_NonTIF],$A$4)</f>
        <v>21152876</v>
      </c>
      <c r="U105" s="8">
        <f t="shared" si="1"/>
        <v>470420399</v>
      </c>
    </row>
    <row r="106" spans="1:21" x14ac:dyDescent="0.25">
      <c r="A106">
        <v>2023</v>
      </c>
      <c r="B106" t="s">
        <v>1051</v>
      </c>
      <c r="C106" t="s">
        <v>1248</v>
      </c>
      <c r="D106" t="s">
        <v>1248</v>
      </c>
      <c r="E106" t="s">
        <v>1249</v>
      </c>
      <c r="F106" t="s">
        <v>1250</v>
      </c>
      <c r="G106" s="8">
        <f>SUMIFS(AssessedValuation[100% Residential],AssessedValuation[Dist],$C106,AssessedValuation[Tif_NonTIF],$A$4)</f>
        <v>382957576</v>
      </c>
      <c r="H106" s="8">
        <f>SUMIFS(AssessedValuation[100% Ag Land],AssessedValuation[Dist],$C106,AssessedValuation[Tif_NonTIF],$A$4)</f>
        <v>232793180</v>
      </c>
      <c r="I106" s="8">
        <f>SUMIFS(AssessedValuation[100% Ag Building],AssessedValuation[Dist],$C106,AssessedValuation[Tif_NonTIF],$A$4)</f>
        <v>12309730</v>
      </c>
      <c r="J106" s="8">
        <f>SUMIFS(AssessedValuation[100% Commercial],AssessedValuation[Dist],$C106,AssessedValuation[Tif_NonTIF],$A$4)</f>
        <v>36920413</v>
      </c>
      <c r="K106" s="8">
        <f>SUMIFS(AssessedValuation[100% Industrial],AssessedValuation[Dist],$C106,AssessedValuation[Tif_NonTIF],$A$4)</f>
        <v>10946922</v>
      </c>
      <c r="L106" s="8">
        <f>SUMIFS(AssessedValuation[100% Multiresidential],AssessedValuation[Dist],$C106,AssessedValuation[Tif_NonTIF],$A$4)</f>
        <v>7671333</v>
      </c>
      <c r="M106" s="8">
        <f>SUMIFS(AssessedValuation[100% Reserved],AssessedValuation[Dist],$C106,AssessedValuation[Tif_NonTIF],$A$4)</f>
        <v>0</v>
      </c>
      <c r="N106" s="8">
        <f>SUMIFS(AssessedValuation[100% Railroads],AssessedValuation[Dist],$C106,AssessedValuation[Tif_NonTIF],$A$4)</f>
        <v>6513630</v>
      </c>
      <c r="O106" s="8">
        <f>SUMIFS(AssessedValuation[100% Utilities],AssessedValuation[Dist],$C106,AssessedValuation[Tif_NonTIF],$A$4)</f>
        <v>1686896</v>
      </c>
      <c r="P106" s="8">
        <f>SUMIFS(AssessedValuation[100% Other],AssessedValuation[Dist],$C106,AssessedValuation[Tif_NonTIF],$A$4)</f>
        <v>670</v>
      </c>
      <c r="Q106" s="8">
        <f>SUMIFS(AssessedValuation[100% Gross],AssessedValuation[Dist],$C106,AssessedValuation[Tif_NonTIF],$A$4)</f>
        <v>691800350</v>
      </c>
      <c r="R106" s="8">
        <f>SUMIFS(AssessedValuation[100% Military Exempt],AssessedValuation[Dist],$C106,AssessedValuation[Tif_NonTIF],$A$4)</f>
        <v>582247</v>
      </c>
      <c r="S106" s="8">
        <f>SUMIFS(AssessedValuation[100% Net],AssessedValuation[Dist],$C106,AssessedValuation[Tif_NonTIF],$A$4)</f>
        <v>691218103</v>
      </c>
      <c r="T106" s="8">
        <f>SUMIFS(AssessedValuation[100% Gas &amp; Elec Utilities],AssessedValuation[Dist],$C106,AssessedValuation[Tif_NonTIF],$A$4)</f>
        <v>16567571</v>
      </c>
      <c r="U106" s="8">
        <f t="shared" si="1"/>
        <v>707785674</v>
      </c>
    </row>
    <row r="107" spans="1:21" x14ac:dyDescent="0.25">
      <c r="A107">
        <v>2023</v>
      </c>
      <c r="B107" t="s">
        <v>1045</v>
      </c>
      <c r="C107" t="s">
        <v>1251</v>
      </c>
      <c r="D107" t="s">
        <v>1251</v>
      </c>
      <c r="E107" t="s">
        <v>401</v>
      </c>
      <c r="F107" t="s">
        <v>1252</v>
      </c>
      <c r="G107" s="8">
        <f>SUMIFS(AssessedValuation[100% Residential],AssessedValuation[Dist],$C107,AssessedValuation[Tif_NonTIF],$A$4)</f>
        <v>120819213</v>
      </c>
      <c r="H107" s="8">
        <f>SUMIFS(AssessedValuation[100% Ag Land],AssessedValuation[Dist],$C107,AssessedValuation[Tif_NonTIF],$A$4)</f>
        <v>71413257</v>
      </c>
      <c r="I107" s="8">
        <f>SUMIFS(AssessedValuation[100% Ag Building],AssessedValuation[Dist],$C107,AssessedValuation[Tif_NonTIF],$A$4)</f>
        <v>8021715</v>
      </c>
      <c r="J107" s="8">
        <f>SUMIFS(AssessedValuation[100% Commercial],AssessedValuation[Dist],$C107,AssessedValuation[Tif_NonTIF],$A$4)</f>
        <v>9589987</v>
      </c>
      <c r="K107" s="8">
        <f>SUMIFS(AssessedValuation[100% Industrial],AssessedValuation[Dist],$C107,AssessedValuation[Tif_NonTIF],$A$4)</f>
        <v>3521400</v>
      </c>
      <c r="L107" s="8">
        <f>SUMIFS(AssessedValuation[100% Multiresidential],AssessedValuation[Dist],$C107,AssessedValuation[Tif_NonTIF],$A$4)</f>
        <v>1318790</v>
      </c>
      <c r="M107" s="8">
        <f>SUMIFS(AssessedValuation[100% Reserved],AssessedValuation[Dist],$C107,AssessedValuation[Tif_NonTIF],$A$4)</f>
        <v>0</v>
      </c>
      <c r="N107" s="8">
        <f>SUMIFS(AssessedValuation[100% Railroads],AssessedValuation[Dist],$C107,AssessedValuation[Tif_NonTIF],$A$4)</f>
        <v>12126413</v>
      </c>
      <c r="O107" s="8">
        <f>SUMIFS(AssessedValuation[100% Utilities],AssessedValuation[Dist],$C107,AssessedValuation[Tif_NonTIF],$A$4)</f>
        <v>1552824</v>
      </c>
      <c r="P107" s="8">
        <f>SUMIFS(AssessedValuation[100% Other],AssessedValuation[Dist],$C107,AssessedValuation[Tif_NonTIF],$A$4)</f>
        <v>0</v>
      </c>
      <c r="Q107" s="8">
        <f>SUMIFS(AssessedValuation[100% Gross],AssessedValuation[Dist],$C107,AssessedValuation[Tif_NonTIF],$A$4)</f>
        <v>228363599</v>
      </c>
      <c r="R107" s="8">
        <f>SUMIFS(AssessedValuation[100% Military Exempt],AssessedValuation[Dist],$C107,AssessedValuation[Tif_NonTIF],$A$4)</f>
        <v>250020</v>
      </c>
      <c r="S107" s="8">
        <f>SUMIFS(AssessedValuation[100% Net],AssessedValuation[Dist],$C107,AssessedValuation[Tif_NonTIF],$A$4)</f>
        <v>228113579</v>
      </c>
      <c r="T107" s="8">
        <f>SUMIFS(AssessedValuation[100% Gas &amp; Elec Utilities],AssessedValuation[Dist],$C107,AssessedValuation[Tif_NonTIF],$A$4)</f>
        <v>18930606</v>
      </c>
      <c r="U107" s="8">
        <f t="shared" si="1"/>
        <v>247044185</v>
      </c>
    </row>
    <row r="108" spans="1:21" x14ac:dyDescent="0.25">
      <c r="A108">
        <v>2023</v>
      </c>
      <c r="B108" t="s">
        <v>1066</v>
      </c>
      <c r="C108" t="s">
        <v>1253</v>
      </c>
      <c r="D108" t="s">
        <v>1253</v>
      </c>
      <c r="E108" t="s">
        <v>87</v>
      </c>
      <c r="F108" t="s">
        <v>1254</v>
      </c>
      <c r="G108" s="8">
        <f>SUMIFS(AssessedValuation[100% Residential],AssessedValuation[Dist],$C108,AssessedValuation[Tif_NonTIF],$A$4)</f>
        <v>201754200</v>
      </c>
      <c r="H108" s="8">
        <f>SUMIFS(AssessedValuation[100% Ag Land],AssessedValuation[Dist],$C108,AssessedValuation[Tif_NonTIF],$A$4)</f>
        <v>42350900</v>
      </c>
      <c r="I108" s="8">
        <f>SUMIFS(AssessedValuation[100% Ag Building],AssessedValuation[Dist],$C108,AssessedValuation[Tif_NonTIF],$A$4)</f>
        <v>4893500</v>
      </c>
      <c r="J108" s="8">
        <f>SUMIFS(AssessedValuation[100% Commercial],AssessedValuation[Dist],$C108,AssessedValuation[Tif_NonTIF],$A$4)</f>
        <v>16358427</v>
      </c>
      <c r="K108" s="8">
        <f>SUMIFS(AssessedValuation[100% Industrial],AssessedValuation[Dist],$C108,AssessedValuation[Tif_NonTIF],$A$4)</f>
        <v>2989013</v>
      </c>
      <c r="L108" s="8">
        <f>SUMIFS(AssessedValuation[100% Multiresidential],AssessedValuation[Dist],$C108,AssessedValuation[Tif_NonTIF],$A$4)</f>
        <v>4161923</v>
      </c>
      <c r="M108" s="8">
        <f>SUMIFS(AssessedValuation[100% Reserved],AssessedValuation[Dist],$C108,AssessedValuation[Tif_NonTIF],$A$4)</f>
        <v>0</v>
      </c>
      <c r="N108" s="8">
        <f>SUMIFS(AssessedValuation[100% Railroads],AssessedValuation[Dist],$C108,AssessedValuation[Tif_NonTIF],$A$4)</f>
        <v>7210585</v>
      </c>
      <c r="O108" s="8">
        <f>SUMIFS(AssessedValuation[100% Utilities],AssessedValuation[Dist],$C108,AssessedValuation[Tif_NonTIF],$A$4)</f>
        <v>2398897</v>
      </c>
      <c r="P108" s="8">
        <f>SUMIFS(AssessedValuation[100% Other],AssessedValuation[Dist],$C108,AssessedValuation[Tif_NonTIF],$A$4)</f>
        <v>0</v>
      </c>
      <c r="Q108" s="8">
        <f>SUMIFS(AssessedValuation[100% Gross],AssessedValuation[Dist],$C108,AssessedValuation[Tif_NonTIF],$A$4)</f>
        <v>282117445</v>
      </c>
      <c r="R108" s="8">
        <f>SUMIFS(AssessedValuation[100% Military Exempt],AssessedValuation[Dist],$C108,AssessedValuation[Tif_NonTIF],$A$4)</f>
        <v>298172</v>
      </c>
      <c r="S108" s="8">
        <f>SUMIFS(AssessedValuation[100% Net],AssessedValuation[Dist],$C108,AssessedValuation[Tif_NonTIF],$A$4)</f>
        <v>281819273</v>
      </c>
      <c r="T108" s="8">
        <f>SUMIFS(AssessedValuation[100% Gas &amp; Elec Utilities],AssessedValuation[Dist],$C108,AssessedValuation[Tif_NonTIF],$A$4)</f>
        <v>302531400</v>
      </c>
      <c r="U108" s="8">
        <f t="shared" si="1"/>
        <v>584350673</v>
      </c>
    </row>
    <row r="109" spans="1:21" x14ac:dyDescent="0.25">
      <c r="A109">
        <v>2023</v>
      </c>
      <c r="B109" t="s">
        <v>1076</v>
      </c>
      <c r="C109" t="s">
        <v>1255</v>
      </c>
      <c r="D109" t="s">
        <v>1255</v>
      </c>
      <c r="E109" t="s">
        <v>253</v>
      </c>
      <c r="F109" t="s">
        <v>1256</v>
      </c>
      <c r="G109" s="8">
        <f>SUMIFS(AssessedValuation[100% Residential],AssessedValuation[Dist],$C109,AssessedValuation[Tif_NonTIF],$A$4)</f>
        <v>226306980</v>
      </c>
      <c r="H109" s="8">
        <f>SUMIFS(AssessedValuation[100% Ag Land],AssessedValuation[Dist],$C109,AssessedValuation[Tif_NonTIF],$A$4)</f>
        <v>125524570</v>
      </c>
      <c r="I109" s="8">
        <f>SUMIFS(AssessedValuation[100% Ag Building],AssessedValuation[Dist],$C109,AssessedValuation[Tif_NonTIF],$A$4)</f>
        <v>6634500</v>
      </c>
      <c r="J109" s="8">
        <f>SUMIFS(AssessedValuation[100% Commercial],AssessedValuation[Dist],$C109,AssessedValuation[Tif_NonTIF],$A$4)</f>
        <v>20171242</v>
      </c>
      <c r="K109" s="8">
        <f>SUMIFS(AssessedValuation[100% Industrial],AssessedValuation[Dist],$C109,AssessedValuation[Tif_NonTIF],$A$4)</f>
        <v>4460300</v>
      </c>
      <c r="L109" s="8">
        <f>SUMIFS(AssessedValuation[100% Multiresidential],AssessedValuation[Dist],$C109,AssessedValuation[Tif_NonTIF],$A$4)</f>
        <v>1612429</v>
      </c>
      <c r="M109" s="8">
        <f>SUMIFS(AssessedValuation[100% Reserved],AssessedValuation[Dist],$C109,AssessedValuation[Tif_NonTIF],$A$4)</f>
        <v>0</v>
      </c>
      <c r="N109" s="8">
        <f>SUMIFS(AssessedValuation[100% Railroads],AssessedValuation[Dist],$C109,AssessedValuation[Tif_NonTIF],$A$4)</f>
        <v>5681319</v>
      </c>
      <c r="O109" s="8">
        <f>SUMIFS(AssessedValuation[100% Utilities],AssessedValuation[Dist],$C109,AssessedValuation[Tif_NonTIF],$A$4)</f>
        <v>1805297</v>
      </c>
      <c r="P109" s="8">
        <f>SUMIFS(AssessedValuation[100% Other],AssessedValuation[Dist],$C109,AssessedValuation[Tif_NonTIF],$A$4)</f>
        <v>545600</v>
      </c>
      <c r="Q109" s="8">
        <f>SUMIFS(AssessedValuation[100% Gross],AssessedValuation[Dist],$C109,AssessedValuation[Tif_NonTIF],$A$4)</f>
        <v>392742237</v>
      </c>
      <c r="R109" s="8">
        <f>SUMIFS(AssessedValuation[100% Military Exempt],AssessedValuation[Dist],$C109,AssessedValuation[Tif_NonTIF],$A$4)</f>
        <v>387068</v>
      </c>
      <c r="S109" s="8">
        <f>SUMIFS(AssessedValuation[100% Net],AssessedValuation[Dist],$C109,AssessedValuation[Tif_NonTIF],$A$4)</f>
        <v>392355169</v>
      </c>
      <c r="T109" s="8">
        <f>SUMIFS(AssessedValuation[100% Gas &amp; Elec Utilities],AssessedValuation[Dist],$C109,AssessedValuation[Tif_NonTIF],$A$4)</f>
        <v>22670539</v>
      </c>
      <c r="U109" s="8">
        <f t="shared" si="1"/>
        <v>415025708</v>
      </c>
    </row>
    <row r="110" spans="1:21" x14ac:dyDescent="0.25">
      <c r="A110">
        <v>2023</v>
      </c>
      <c r="B110" t="s">
        <v>1054</v>
      </c>
      <c r="C110" t="s">
        <v>1257</v>
      </c>
      <c r="D110" t="s">
        <v>1257</v>
      </c>
      <c r="E110" t="s">
        <v>506</v>
      </c>
      <c r="F110" t="s">
        <v>1258</v>
      </c>
      <c r="G110" s="8">
        <f>SUMIFS(AssessedValuation[100% Residential],AssessedValuation[Dist],$C110,AssessedValuation[Tif_NonTIF],$A$4)</f>
        <v>217959510</v>
      </c>
      <c r="H110" s="8">
        <f>SUMIFS(AssessedValuation[100% Ag Land],AssessedValuation[Dist],$C110,AssessedValuation[Tif_NonTIF],$A$4)</f>
        <v>153035525</v>
      </c>
      <c r="I110" s="8">
        <f>SUMIFS(AssessedValuation[100% Ag Building],AssessedValuation[Dist],$C110,AssessedValuation[Tif_NonTIF],$A$4)</f>
        <v>6203230</v>
      </c>
      <c r="J110" s="8">
        <f>SUMIFS(AssessedValuation[100% Commercial],AssessedValuation[Dist],$C110,AssessedValuation[Tif_NonTIF],$A$4)</f>
        <v>15808760</v>
      </c>
      <c r="K110" s="8">
        <f>SUMIFS(AssessedValuation[100% Industrial],AssessedValuation[Dist],$C110,AssessedValuation[Tif_NonTIF],$A$4)</f>
        <v>179834644</v>
      </c>
      <c r="L110" s="8">
        <f>SUMIFS(AssessedValuation[100% Multiresidential],AssessedValuation[Dist],$C110,AssessedValuation[Tif_NonTIF],$A$4)</f>
        <v>1711922</v>
      </c>
      <c r="M110" s="8">
        <f>SUMIFS(AssessedValuation[100% Reserved],AssessedValuation[Dist],$C110,AssessedValuation[Tif_NonTIF],$A$4)</f>
        <v>0</v>
      </c>
      <c r="N110" s="8">
        <f>SUMIFS(AssessedValuation[100% Railroads],AssessedValuation[Dist],$C110,AssessedValuation[Tif_NonTIF],$A$4)</f>
        <v>21330894</v>
      </c>
      <c r="O110" s="8">
        <f>SUMIFS(AssessedValuation[100% Utilities],AssessedValuation[Dist],$C110,AssessedValuation[Tif_NonTIF],$A$4)</f>
        <v>22483928</v>
      </c>
      <c r="P110" s="8">
        <f>SUMIFS(AssessedValuation[100% Other],AssessedValuation[Dist],$C110,AssessedValuation[Tif_NonTIF],$A$4)</f>
        <v>14865</v>
      </c>
      <c r="Q110" s="8">
        <f>SUMIFS(AssessedValuation[100% Gross],AssessedValuation[Dist],$C110,AssessedValuation[Tif_NonTIF],$A$4)</f>
        <v>618383278</v>
      </c>
      <c r="R110" s="8">
        <f>SUMIFS(AssessedValuation[100% Military Exempt],AssessedValuation[Dist],$C110,AssessedValuation[Tif_NonTIF],$A$4)</f>
        <v>379660</v>
      </c>
      <c r="S110" s="8">
        <f>SUMIFS(AssessedValuation[100% Net],AssessedValuation[Dist],$C110,AssessedValuation[Tif_NonTIF],$A$4)</f>
        <v>618003618</v>
      </c>
      <c r="T110" s="8">
        <f>SUMIFS(AssessedValuation[100% Gas &amp; Elec Utilities],AssessedValuation[Dist],$C110,AssessedValuation[Tif_NonTIF],$A$4)</f>
        <v>275991712</v>
      </c>
      <c r="U110" s="8">
        <f t="shared" si="1"/>
        <v>893995330</v>
      </c>
    </row>
    <row r="111" spans="1:21" x14ac:dyDescent="0.25">
      <c r="A111">
        <v>2023</v>
      </c>
      <c r="B111" t="s">
        <v>1066</v>
      </c>
      <c r="C111" t="s">
        <v>1259</v>
      </c>
      <c r="D111" t="s">
        <v>1259</v>
      </c>
      <c r="E111" t="s">
        <v>298</v>
      </c>
      <c r="F111" t="s">
        <v>1260</v>
      </c>
      <c r="G111" s="8">
        <f>SUMIFS(AssessedValuation[100% Residential],AssessedValuation[Dist],$C111,AssessedValuation[Tif_NonTIF],$A$4)</f>
        <v>149599053</v>
      </c>
      <c r="H111" s="8">
        <f>SUMIFS(AssessedValuation[100% Ag Land],AssessedValuation[Dist],$C111,AssessedValuation[Tif_NonTIF],$A$4)</f>
        <v>81418903</v>
      </c>
      <c r="I111" s="8">
        <f>SUMIFS(AssessedValuation[100% Ag Building],AssessedValuation[Dist],$C111,AssessedValuation[Tif_NonTIF],$A$4)</f>
        <v>8492161</v>
      </c>
      <c r="J111" s="8">
        <f>SUMIFS(AssessedValuation[100% Commercial],AssessedValuation[Dist],$C111,AssessedValuation[Tif_NonTIF],$A$4)</f>
        <v>23438021</v>
      </c>
      <c r="K111" s="8">
        <f>SUMIFS(AssessedValuation[100% Industrial],AssessedValuation[Dist],$C111,AssessedValuation[Tif_NonTIF],$A$4)</f>
        <v>6890713</v>
      </c>
      <c r="L111" s="8">
        <f>SUMIFS(AssessedValuation[100% Multiresidential],AssessedValuation[Dist],$C111,AssessedValuation[Tif_NonTIF],$A$4)</f>
        <v>3458904</v>
      </c>
      <c r="M111" s="8">
        <f>SUMIFS(AssessedValuation[100% Reserved],AssessedValuation[Dist],$C111,AssessedValuation[Tif_NonTIF],$A$4)</f>
        <v>0</v>
      </c>
      <c r="N111" s="8">
        <f>SUMIFS(AssessedValuation[100% Railroads],AssessedValuation[Dist],$C111,AssessedValuation[Tif_NonTIF],$A$4)</f>
        <v>0</v>
      </c>
      <c r="O111" s="8">
        <f>SUMIFS(AssessedValuation[100% Utilities],AssessedValuation[Dist],$C111,AssessedValuation[Tif_NonTIF],$A$4)</f>
        <v>1057810</v>
      </c>
      <c r="P111" s="8">
        <f>SUMIFS(AssessedValuation[100% Other],AssessedValuation[Dist],$C111,AssessedValuation[Tif_NonTIF],$A$4)</f>
        <v>0</v>
      </c>
      <c r="Q111" s="8">
        <f>SUMIFS(AssessedValuation[100% Gross],AssessedValuation[Dist],$C111,AssessedValuation[Tif_NonTIF],$A$4)</f>
        <v>274355565</v>
      </c>
      <c r="R111" s="8">
        <f>SUMIFS(AssessedValuation[100% Military Exempt],AssessedValuation[Dist],$C111,AssessedValuation[Tif_NonTIF],$A$4)</f>
        <v>218536</v>
      </c>
      <c r="S111" s="8">
        <f>SUMIFS(AssessedValuation[100% Net],AssessedValuation[Dist],$C111,AssessedValuation[Tif_NonTIF],$A$4)</f>
        <v>274137029</v>
      </c>
      <c r="T111" s="8">
        <f>SUMIFS(AssessedValuation[100% Gas &amp; Elec Utilities],AssessedValuation[Dist],$C111,AssessedValuation[Tif_NonTIF],$A$4)</f>
        <v>13648069</v>
      </c>
      <c r="U111" s="8">
        <f t="shared" si="1"/>
        <v>287785098</v>
      </c>
    </row>
    <row r="112" spans="1:21" x14ac:dyDescent="0.25">
      <c r="A112">
        <v>2023</v>
      </c>
      <c r="B112" t="s">
        <v>1043</v>
      </c>
      <c r="C112" t="s">
        <v>1261</v>
      </c>
      <c r="D112" t="s">
        <v>1261</v>
      </c>
      <c r="E112" t="s">
        <v>458</v>
      </c>
      <c r="F112" t="s">
        <v>1262</v>
      </c>
      <c r="G112" s="8">
        <f>SUMIFS(AssessedValuation[100% Residential],AssessedValuation[Dist],$C112,AssessedValuation[Tif_NonTIF],$A$4)</f>
        <v>144795432</v>
      </c>
      <c r="H112" s="8">
        <f>SUMIFS(AssessedValuation[100% Ag Land],AssessedValuation[Dist],$C112,AssessedValuation[Tif_NonTIF],$A$4)</f>
        <v>116970006</v>
      </c>
      <c r="I112" s="8">
        <f>SUMIFS(AssessedValuation[100% Ag Building],AssessedValuation[Dist],$C112,AssessedValuation[Tif_NonTIF],$A$4)</f>
        <v>6508200</v>
      </c>
      <c r="J112" s="8">
        <f>SUMIFS(AssessedValuation[100% Commercial],AssessedValuation[Dist],$C112,AssessedValuation[Tif_NonTIF],$A$4)</f>
        <v>12801768</v>
      </c>
      <c r="K112" s="8">
        <f>SUMIFS(AssessedValuation[100% Industrial],AssessedValuation[Dist],$C112,AssessedValuation[Tif_NonTIF],$A$4)</f>
        <v>31536933</v>
      </c>
      <c r="L112" s="8">
        <f>SUMIFS(AssessedValuation[100% Multiresidential],AssessedValuation[Dist],$C112,AssessedValuation[Tif_NonTIF],$A$4)</f>
        <v>961412</v>
      </c>
      <c r="M112" s="8">
        <f>SUMIFS(AssessedValuation[100% Reserved],AssessedValuation[Dist],$C112,AssessedValuation[Tif_NonTIF],$A$4)</f>
        <v>0</v>
      </c>
      <c r="N112" s="8">
        <f>SUMIFS(AssessedValuation[100% Railroads],AssessedValuation[Dist],$C112,AssessedValuation[Tif_NonTIF],$A$4)</f>
        <v>0</v>
      </c>
      <c r="O112" s="8">
        <f>SUMIFS(AssessedValuation[100% Utilities],AssessedValuation[Dist],$C112,AssessedValuation[Tif_NonTIF],$A$4)</f>
        <v>7076736</v>
      </c>
      <c r="P112" s="8">
        <f>SUMIFS(AssessedValuation[100% Other],AssessedValuation[Dist],$C112,AssessedValuation[Tif_NonTIF],$A$4)</f>
        <v>0</v>
      </c>
      <c r="Q112" s="8">
        <f>SUMIFS(AssessedValuation[100% Gross],AssessedValuation[Dist],$C112,AssessedValuation[Tif_NonTIF],$A$4)</f>
        <v>320650487</v>
      </c>
      <c r="R112" s="8">
        <f>SUMIFS(AssessedValuation[100% Military Exempt],AssessedValuation[Dist],$C112,AssessedValuation[Tif_NonTIF],$A$4)</f>
        <v>344472</v>
      </c>
      <c r="S112" s="8">
        <f>SUMIFS(AssessedValuation[100% Net],AssessedValuation[Dist],$C112,AssessedValuation[Tif_NonTIF],$A$4)</f>
        <v>320306015</v>
      </c>
      <c r="T112" s="8">
        <f>SUMIFS(AssessedValuation[100% Gas &amp; Elec Utilities],AssessedValuation[Dist],$C112,AssessedValuation[Tif_NonTIF],$A$4)</f>
        <v>46232232</v>
      </c>
      <c r="U112" s="8">
        <f t="shared" si="1"/>
        <v>366538247</v>
      </c>
    </row>
    <row r="113" spans="1:21" x14ac:dyDescent="0.25">
      <c r="A113">
        <v>2023</v>
      </c>
      <c r="B113" t="s">
        <v>1051</v>
      </c>
      <c r="C113" t="s">
        <v>1263</v>
      </c>
      <c r="D113" t="s">
        <v>1263</v>
      </c>
      <c r="E113" t="s">
        <v>766</v>
      </c>
      <c r="F113" t="s">
        <v>1264</v>
      </c>
      <c r="G113" s="8">
        <f>SUMIFS(AssessedValuation[100% Residential],AssessedValuation[Dist],$C113,AssessedValuation[Tif_NonTIF],$A$4)</f>
        <v>218207017</v>
      </c>
      <c r="H113" s="8">
        <f>SUMIFS(AssessedValuation[100% Ag Land],AssessedValuation[Dist],$C113,AssessedValuation[Tif_NonTIF],$A$4)</f>
        <v>167518583</v>
      </c>
      <c r="I113" s="8">
        <f>SUMIFS(AssessedValuation[100% Ag Building],AssessedValuation[Dist],$C113,AssessedValuation[Tif_NonTIF],$A$4)</f>
        <v>10909760</v>
      </c>
      <c r="J113" s="8">
        <f>SUMIFS(AssessedValuation[100% Commercial],AssessedValuation[Dist],$C113,AssessedValuation[Tif_NonTIF],$A$4)</f>
        <v>51391522</v>
      </c>
      <c r="K113" s="8">
        <f>SUMIFS(AssessedValuation[100% Industrial],AssessedValuation[Dist],$C113,AssessedValuation[Tif_NonTIF],$A$4)</f>
        <v>14061990</v>
      </c>
      <c r="L113" s="8">
        <f>SUMIFS(AssessedValuation[100% Multiresidential],AssessedValuation[Dist],$C113,AssessedValuation[Tif_NonTIF],$A$4)</f>
        <v>6725902</v>
      </c>
      <c r="M113" s="8">
        <f>SUMIFS(AssessedValuation[100% Reserved],AssessedValuation[Dist],$C113,AssessedValuation[Tif_NonTIF],$A$4)</f>
        <v>0</v>
      </c>
      <c r="N113" s="8">
        <f>SUMIFS(AssessedValuation[100% Railroads],AssessedValuation[Dist],$C113,AssessedValuation[Tif_NonTIF],$A$4)</f>
        <v>23403009</v>
      </c>
      <c r="O113" s="8">
        <f>SUMIFS(AssessedValuation[100% Utilities],AssessedValuation[Dist],$C113,AssessedValuation[Tif_NonTIF],$A$4)</f>
        <v>1557272</v>
      </c>
      <c r="P113" s="8">
        <f>SUMIFS(AssessedValuation[100% Other],AssessedValuation[Dist],$C113,AssessedValuation[Tif_NonTIF],$A$4)</f>
        <v>0</v>
      </c>
      <c r="Q113" s="8">
        <f>SUMIFS(AssessedValuation[100% Gross],AssessedValuation[Dist],$C113,AssessedValuation[Tif_NonTIF],$A$4)</f>
        <v>493775055</v>
      </c>
      <c r="R113" s="8">
        <f>SUMIFS(AssessedValuation[100% Military Exempt],AssessedValuation[Dist],$C113,AssessedValuation[Tif_NonTIF],$A$4)</f>
        <v>423639</v>
      </c>
      <c r="S113" s="8">
        <f>SUMIFS(AssessedValuation[100% Net],AssessedValuation[Dist],$C113,AssessedValuation[Tif_NonTIF],$A$4)</f>
        <v>493351416</v>
      </c>
      <c r="T113" s="8">
        <f>SUMIFS(AssessedValuation[100% Gas &amp; Elec Utilities],AssessedValuation[Dist],$C113,AssessedValuation[Tif_NonTIF],$A$4)</f>
        <v>44825177</v>
      </c>
      <c r="U113" s="8">
        <f t="shared" si="1"/>
        <v>538176593</v>
      </c>
    </row>
    <row r="114" spans="1:21" x14ac:dyDescent="0.25">
      <c r="A114">
        <v>2023</v>
      </c>
      <c r="B114" t="s">
        <v>1057</v>
      </c>
      <c r="C114" t="s">
        <v>1265</v>
      </c>
      <c r="D114" t="s">
        <v>1265</v>
      </c>
      <c r="E114" t="s">
        <v>528</v>
      </c>
      <c r="F114" t="s">
        <v>1266</v>
      </c>
      <c r="G114" s="8">
        <f>SUMIFS(AssessedValuation[100% Residential],AssessedValuation[Dist],$C114,AssessedValuation[Tif_NonTIF],$A$4)</f>
        <v>138382420</v>
      </c>
      <c r="H114" s="8">
        <f>SUMIFS(AssessedValuation[100% Ag Land],AssessedValuation[Dist],$C114,AssessedValuation[Tif_NonTIF],$A$4)</f>
        <v>133595025</v>
      </c>
      <c r="I114" s="8">
        <f>SUMIFS(AssessedValuation[100% Ag Building],AssessedValuation[Dist],$C114,AssessedValuation[Tif_NonTIF],$A$4)</f>
        <v>7816030</v>
      </c>
      <c r="J114" s="8">
        <f>SUMIFS(AssessedValuation[100% Commercial],AssessedValuation[Dist],$C114,AssessedValuation[Tif_NonTIF],$A$4)</f>
        <v>9939342</v>
      </c>
      <c r="K114" s="8">
        <f>SUMIFS(AssessedValuation[100% Industrial],AssessedValuation[Dist],$C114,AssessedValuation[Tif_NonTIF],$A$4)</f>
        <v>1474291</v>
      </c>
      <c r="L114" s="8">
        <f>SUMIFS(AssessedValuation[100% Multiresidential],AssessedValuation[Dist],$C114,AssessedValuation[Tif_NonTIF],$A$4)</f>
        <v>2999568</v>
      </c>
      <c r="M114" s="8">
        <f>SUMIFS(AssessedValuation[100% Reserved],AssessedValuation[Dist],$C114,AssessedValuation[Tif_NonTIF],$A$4)</f>
        <v>0</v>
      </c>
      <c r="N114" s="8">
        <f>SUMIFS(AssessedValuation[100% Railroads],AssessedValuation[Dist],$C114,AssessedValuation[Tif_NonTIF],$A$4)</f>
        <v>0</v>
      </c>
      <c r="O114" s="8">
        <f>SUMIFS(AssessedValuation[100% Utilities],AssessedValuation[Dist],$C114,AssessedValuation[Tif_NonTIF],$A$4)</f>
        <v>13245299</v>
      </c>
      <c r="P114" s="8">
        <f>SUMIFS(AssessedValuation[100% Other],AssessedValuation[Dist],$C114,AssessedValuation[Tif_NonTIF],$A$4)</f>
        <v>0</v>
      </c>
      <c r="Q114" s="8">
        <f>SUMIFS(AssessedValuation[100% Gross],AssessedValuation[Dist],$C114,AssessedValuation[Tif_NonTIF],$A$4)</f>
        <v>307451975</v>
      </c>
      <c r="R114" s="8">
        <f>SUMIFS(AssessedValuation[100% Military Exempt],AssessedValuation[Dist],$C114,AssessedValuation[Tif_NonTIF],$A$4)</f>
        <v>240760</v>
      </c>
      <c r="S114" s="8">
        <f>SUMIFS(AssessedValuation[100% Net],AssessedValuation[Dist],$C114,AssessedValuation[Tif_NonTIF],$A$4)</f>
        <v>307211215</v>
      </c>
      <c r="T114" s="8">
        <f>SUMIFS(AssessedValuation[100% Gas &amp; Elec Utilities],AssessedValuation[Dist],$C114,AssessedValuation[Tif_NonTIF],$A$4)</f>
        <v>36206197</v>
      </c>
      <c r="U114" s="8">
        <f t="shared" si="1"/>
        <v>343417412</v>
      </c>
    </row>
    <row r="115" spans="1:21" x14ac:dyDescent="0.25">
      <c r="A115">
        <v>2023</v>
      </c>
      <c r="B115" t="s">
        <v>1045</v>
      </c>
      <c r="C115" t="s">
        <v>1267</v>
      </c>
      <c r="D115" t="s">
        <v>1267</v>
      </c>
      <c r="E115" t="s">
        <v>744</v>
      </c>
      <c r="F115" t="s">
        <v>1268</v>
      </c>
      <c r="G115" s="8">
        <f>SUMIFS(AssessedValuation[100% Residential],AssessedValuation[Dist],$C115,AssessedValuation[Tif_NonTIF],$A$4)</f>
        <v>54214020</v>
      </c>
      <c r="H115" s="8">
        <f>SUMIFS(AssessedValuation[100% Ag Land],AssessedValuation[Dist],$C115,AssessedValuation[Tif_NonTIF],$A$4)</f>
        <v>66900130</v>
      </c>
      <c r="I115" s="8">
        <f>SUMIFS(AssessedValuation[100% Ag Building],AssessedValuation[Dist],$C115,AssessedValuation[Tif_NonTIF],$A$4)</f>
        <v>1844750</v>
      </c>
      <c r="J115" s="8">
        <f>SUMIFS(AssessedValuation[100% Commercial],AssessedValuation[Dist],$C115,AssessedValuation[Tif_NonTIF],$A$4)</f>
        <v>5247027</v>
      </c>
      <c r="K115" s="8">
        <f>SUMIFS(AssessedValuation[100% Industrial],AssessedValuation[Dist],$C115,AssessedValuation[Tif_NonTIF],$A$4)</f>
        <v>0</v>
      </c>
      <c r="L115" s="8">
        <f>SUMIFS(AssessedValuation[100% Multiresidential],AssessedValuation[Dist],$C115,AssessedValuation[Tif_NonTIF],$A$4)</f>
        <v>241253</v>
      </c>
      <c r="M115" s="8">
        <f>SUMIFS(AssessedValuation[100% Reserved],AssessedValuation[Dist],$C115,AssessedValuation[Tif_NonTIF],$A$4)</f>
        <v>0</v>
      </c>
      <c r="N115" s="8">
        <f>SUMIFS(AssessedValuation[100% Railroads],AssessedValuation[Dist],$C115,AssessedValuation[Tif_NonTIF],$A$4)</f>
        <v>6540973</v>
      </c>
      <c r="O115" s="8">
        <f>SUMIFS(AssessedValuation[100% Utilities],AssessedValuation[Dist],$C115,AssessedValuation[Tif_NonTIF],$A$4)</f>
        <v>324756</v>
      </c>
      <c r="P115" s="8">
        <f>SUMIFS(AssessedValuation[100% Other],AssessedValuation[Dist],$C115,AssessedValuation[Tif_NonTIF],$A$4)</f>
        <v>0</v>
      </c>
      <c r="Q115" s="8">
        <f>SUMIFS(AssessedValuation[100% Gross],AssessedValuation[Dist],$C115,AssessedValuation[Tif_NonTIF],$A$4)</f>
        <v>135312909</v>
      </c>
      <c r="R115" s="8">
        <f>SUMIFS(AssessedValuation[100% Military Exempt],AssessedValuation[Dist],$C115,AssessedValuation[Tif_NonTIF],$A$4)</f>
        <v>148160</v>
      </c>
      <c r="S115" s="8">
        <f>SUMIFS(AssessedValuation[100% Net],AssessedValuation[Dist],$C115,AssessedValuation[Tif_NonTIF],$A$4)</f>
        <v>135164749</v>
      </c>
      <c r="T115" s="8">
        <f>SUMIFS(AssessedValuation[100% Gas &amp; Elec Utilities],AssessedValuation[Dist],$C115,AssessedValuation[Tif_NonTIF],$A$4)</f>
        <v>4767477</v>
      </c>
      <c r="U115" s="8">
        <f t="shared" si="1"/>
        <v>139932226</v>
      </c>
    </row>
    <row r="116" spans="1:21" x14ac:dyDescent="0.25">
      <c r="A116">
        <v>2023</v>
      </c>
      <c r="B116" t="s">
        <v>1051</v>
      </c>
      <c r="C116" t="s">
        <v>1269</v>
      </c>
      <c r="D116" t="s">
        <v>1269</v>
      </c>
      <c r="E116" t="s">
        <v>383</v>
      </c>
      <c r="F116" t="s">
        <v>1270</v>
      </c>
      <c r="G116" s="8">
        <f>SUMIFS(AssessedValuation[100% Residential],AssessedValuation[Dist],$C116,AssessedValuation[Tif_NonTIF],$A$4)</f>
        <v>291037669</v>
      </c>
      <c r="H116" s="8">
        <f>SUMIFS(AssessedValuation[100% Ag Land],AssessedValuation[Dist],$C116,AssessedValuation[Tif_NonTIF],$A$4)</f>
        <v>154593800</v>
      </c>
      <c r="I116" s="8">
        <f>SUMIFS(AssessedValuation[100% Ag Building],AssessedValuation[Dist],$C116,AssessedValuation[Tif_NonTIF],$A$4)</f>
        <v>15852200</v>
      </c>
      <c r="J116" s="8">
        <f>SUMIFS(AssessedValuation[100% Commercial],AssessedValuation[Dist],$C116,AssessedValuation[Tif_NonTIF],$A$4)</f>
        <v>48843522</v>
      </c>
      <c r="K116" s="8">
        <f>SUMIFS(AssessedValuation[100% Industrial],AssessedValuation[Dist],$C116,AssessedValuation[Tif_NonTIF],$A$4)</f>
        <v>28835286</v>
      </c>
      <c r="L116" s="8">
        <f>SUMIFS(AssessedValuation[100% Multiresidential],AssessedValuation[Dist],$C116,AssessedValuation[Tif_NonTIF],$A$4)</f>
        <v>12140484</v>
      </c>
      <c r="M116" s="8">
        <f>SUMIFS(AssessedValuation[100% Reserved],AssessedValuation[Dist],$C116,AssessedValuation[Tif_NonTIF],$A$4)</f>
        <v>0</v>
      </c>
      <c r="N116" s="8">
        <f>SUMIFS(AssessedValuation[100% Railroads],AssessedValuation[Dist],$C116,AssessedValuation[Tif_NonTIF],$A$4)</f>
        <v>29433132</v>
      </c>
      <c r="O116" s="8">
        <f>SUMIFS(AssessedValuation[100% Utilities],AssessedValuation[Dist],$C116,AssessedValuation[Tif_NonTIF],$A$4)</f>
        <v>2720522</v>
      </c>
      <c r="P116" s="8">
        <f>SUMIFS(AssessedValuation[100% Other],AssessedValuation[Dist],$C116,AssessedValuation[Tif_NonTIF],$A$4)</f>
        <v>0</v>
      </c>
      <c r="Q116" s="8">
        <f>SUMIFS(AssessedValuation[100% Gross],AssessedValuation[Dist],$C116,AssessedValuation[Tif_NonTIF],$A$4)</f>
        <v>583456615</v>
      </c>
      <c r="R116" s="8">
        <f>SUMIFS(AssessedValuation[100% Military Exempt],AssessedValuation[Dist],$C116,AssessedValuation[Tif_NonTIF],$A$4)</f>
        <v>644496</v>
      </c>
      <c r="S116" s="8">
        <f>SUMIFS(AssessedValuation[100% Net],AssessedValuation[Dist],$C116,AssessedValuation[Tif_NonTIF],$A$4)</f>
        <v>582812119</v>
      </c>
      <c r="T116" s="8">
        <f>SUMIFS(AssessedValuation[100% Gas &amp; Elec Utilities],AssessedValuation[Dist],$C116,AssessedValuation[Tif_NonTIF],$A$4)</f>
        <v>18197486</v>
      </c>
      <c r="U116" s="8">
        <f t="shared" si="1"/>
        <v>601009605</v>
      </c>
    </row>
    <row r="117" spans="1:21" x14ac:dyDescent="0.25">
      <c r="A117">
        <v>2023</v>
      </c>
      <c r="B117" t="s">
        <v>1038</v>
      </c>
      <c r="C117" t="s">
        <v>1271</v>
      </c>
      <c r="D117" t="s">
        <v>1271</v>
      </c>
      <c r="E117" t="s">
        <v>44</v>
      </c>
      <c r="F117" t="s">
        <v>1272</v>
      </c>
      <c r="G117" s="8">
        <f>SUMIFS(AssessedValuation[100% Residential],AssessedValuation[Dist],$C117,AssessedValuation[Tif_NonTIF],$A$4)</f>
        <v>108111374</v>
      </c>
      <c r="H117" s="8">
        <f>SUMIFS(AssessedValuation[100% Ag Land],AssessedValuation[Dist],$C117,AssessedValuation[Tif_NonTIF],$A$4)</f>
        <v>176200687</v>
      </c>
      <c r="I117" s="8">
        <f>SUMIFS(AssessedValuation[100% Ag Building],AssessedValuation[Dist],$C117,AssessedValuation[Tif_NonTIF],$A$4)</f>
        <v>6620974</v>
      </c>
      <c r="J117" s="8">
        <f>SUMIFS(AssessedValuation[100% Commercial],AssessedValuation[Dist],$C117,AssessedValuation[Tif_NonTIF],$A$4)</f>
        <v>6061714</v>
      </c>
      <c r="K117" s="8">
        <f>SUMIFS(AssessedValuation[100% Industrial],AssessedValuation[Dist],$C117,AssessedValuation[Tif_NonTIF],$A$4)</f>
        <v>9295484</v>
      </c>
      <c r="L117" s="8">
        <f>SUMIFS(AssessedValuation[100% Multiresidential],AssessedValuation[Dist],$C117,AssessedValuation[Tif_NonTIF],$A$4)</f>
        <v>247632</v>
      </c>
      <c r="M117" s="8">
        <f>SUMIFS(AssessedValuation[100% Reserved],AssessedValuation[Dist],$C117,AssessedValuation[Tif_NonTIF],$A$4)</f>
        <v>0</v>
      </c>
      <c r="N117" s="8">
        <f>SUMIFS(AssessedValuation[100% Railroads],AssessedValuation[Dist],$C117,AssessedValuation[Tif_NonTIF],$A$4)</f>
        <v>0</v>
      </c>
      <c r="O117" s="8">
        <f>SUMIFS(AssessedValuation[100% Utilities],AssessedValuation[Dist],$C117,AssessedValuation[Tif_NonTIF],$A$4)</f>
        <v>15330668</v>
      </c>
      <c r="P117" s="8">
        <f>SUMIFS(AssessedValuation[100% Other],AssessedValuation[Dist],$C117,AssessedValuation[Tif_NonTIF],$A$4)</f>
        <v>0</v>
      </c>
      <c r="Q117" s="8">
        <f>SUMIFS(AssessedValuation[100% Gross],AssessedValuation[Dist],$C117,AssessedValuation[Tif_NonTIF],$A$4)</f>
        <v>321868533</v>
      </c>
      <c r="R117" s="8">
        <f>SUMIFS(AssessedValuation[100% Military Exempt],AssessedValuation[Dist],$C117,AssessedValuation[Tif_NonTIF],$A$4)</f>
        <v>259280</v>
      </c>
      <c r="S117" s="8">
        <f>SUMIFS(AssessedValuation[100% Net],AssessedValuation[Dist],$C117,AssessedValuation[Tif_NonTIF],$A$4)</f>
        <v>321609253</v>
      </c>
      <c r="T117" s="8">
        <f>SUMIFS(AssessedValuation[100% Gas &amp; Elec Utilities],AssessedValuation[Dist],$C117,AssessedValuation[Tif_NonTIF],$A$4)</f>
        <v>68340026</v>
      </c>
      <c r="U117" s="8">
        <f t="shared" si="1"/>
        <v>389949279</v>
      </c>
    </row>
    <row r="118" spans="1:21" x14ac:dyDescent="0.25">
      <c r="A118">
        <v>2023</v>
      </c>
      <c r="B118" t="s">
        <v>1054</v>
      </c>
      <c r="C118" t="s">
        <v>1273</v>
      </c>
      <c r="D118" t="s">
        <v>1273</v>
      </c>
      <c r="E118" t="s">
        <v>492</v>
      </c>
      <c r="F118" t="s">
        <v>1274</v>
      </c>
      <c r="G118" s="8">
        <f>SUMIFS(AssessedValuation[100% Residential],AssessedValuation[Dist],$C118,AssessedValuation[Tif_NonTIF],$A$4)</f>
        <v>769130010</v>
      </c>
      <c r="H118" s="8">
        <f>SUMIFS(AssessedValuation[100% Ag Land],AssessedValuation[Dist],$C118,AssessedValuation[Tif_NonTIF],$A$4)</f>
        <v>202971720</v>
      </c>
      <c r="I118" s="8">
        <f>SUMIFS(AssessedValuation[100% Ag Building],AssessedValuation[Dist],$C118,AssessedValuation[Tif_NonTIF],$A$4)</f>
        <v>12711610</v>
      </c>
      <c r="J118" s="8">
        <f>SUMIFS(AssessedValuation[100% Commercial],AssessedValuation[Dist],$C118,AssessedValuation[Tif_NonTIF],$A$4)</f>
        <v>126152120</v>
      </c>
      <c r="K118" s="8">
        <f>SUMIFS(AssessedValuation[100% Industrial],AssessedValuation[Dist],$C118,AssessedValuation[Tif_NonTIF],$A$4)</f>
        <v>17437214</v>
      </c>
      <c r="L118" s="8">
        <f>SUMIFS(AssessedValuation[100% Multiresidential],AssessedValuation[Dist],$C118,AssessedValuation[Tif_NonTIF],$A$4)</f>
        <v>36305998</v>
      </c>
      <c r="M118" s="8">
        <f>SUMIFS(AssessedValuation[100% Reserved],AssessedValuation[Dist],$C118,AssessedValuation[Tif_NonTIF],$A$4)</f>
        <v>0</v>
      </c>
      <c r="N118" s="8">
        <f>SUMIFS(AssessedValuation[100% Railroads],AssessedValuation[Dist],$C118,AssessedValuation[Tif_NonTIF],$A$4)</f>
        <v>23159379</v>
      </c>
      <c r="O118" s="8">
        <f>SUMIFS(AssessedValuation[100% Utilities],AssessedValuation[Dist],$C118,AssessedValuation[Tif_NonTIF],$A$4)</f>
        <v>91161287</v>
      </c>
      <c r="P118" s="8">
        <f>SUMIFS(AssessedValuation[100% Other],AssessedValuation[Dist],$C118,AssessedValuation[Tif_NonTIF],$A$4)</f>
        <v>0</v>
      </c>
      <c r="Q118" s="8">
        <f>SUMIFS(AssessedValuation[100% Gross],AssessedValuation[Dist],$C118,AssessedValuation[Tif_NonTIF],$A$4)</f>
        <v>1279029338</v>
      </c>
      <c r="R118" s="8">
        <f>SUMIFS(AssessedValuation[100% Military Exempt],AssessedValuation[Dist],$C118,AssessedValuation[Tif_NonTIF],$A$4)</f>
        <v>831548</v>
      </c>
      <c r="S118" s="8">
        <f>SUMIFS(AssessedValuation[100% Net],AssessedValuation[Dist],$C118,AssessedValuation[Tif_NonTIF],$A$4)</f>
        <v>1278197790</v>
      </c>
      <c r="T118" s="8">
        <f>SUMIFS(AssessedValuation[100% Gas &amp; Elec Utilities],AssessedValuation[Dist],$C118,AssessedValuation[Tif_NonTIF],$A$4)</f>
        <v>75346808</v>
      </c>
      <c r="U118" s="8">
        <f t="shared" si="1"/>
        <v>1353544598</v>
      </c>
    </row>
    <row r="119" spans="1:21" x14ac:dyDescent="0.25">
      <c r="A119">
        <v>2023</v>
      </c>
      <c r="B119" t="s">
        <v>1043</v>
      </c>
      <c r="C119" t="s">
        <v>1275</v>
      </c>
      <c r="D119" t="s">
        <v>1275</v>
      </c>
      <c r="E119" t="s">
        <v>319</v>
      </c>
      <c r="F119" t="s">
        <v>1276</v>
      </c>
      <c r="G119" s="8">
        <f>SUMIFS(AssessedValuation[100% Residential],AssessedValuation[Dist],$C119,AssessedValuation[Tif_NonTIF],$A$4)</f>
        <v>340930093</v>
      </c>
      <c r="H119" s="8">
        <f>SUMIFS(AssessedValuation[100% Ag Land],AssessedValuation[Dist],$C119,AssessedValuation[Tif_NonTIF],$A$4)</f>
        <v>160266351</v>
      </c>
      <c r="I119" s="8">
        <f>SUMIFS(AssessedValuation[100% Ag Building],AssessedValuation[Dist],$C119,AssessedValuation[Tif_NonTIF],$A$4)</f>
        <v>8131630</v>
      </c>
      <c r="J119" s="8">
        <f>SUMIFS(AssessedValuation[100% Commercial],AssessedValuation[Dist],$C119,AssessedValuation[Tif_NonTIF],$A$4)</f>
        <v>55935239</v>
      </c>
      <c r="K119" s="8">
        <f>SUMIFS(AssessedValuation[100% Industrial],AssessedValuation[Dist],$C119,AssessedValuation[Tif_NonTIF],$A$4)</f>
        <v>51185731</v>
      </c>
      <c r="L119" s="8">
        <f>SUMIFS(AssessedValuation[100% Multiresidential],AssessedValuation[Dist],$C119,AssessedValuation[Tif_NonTIF],$A$4)</f>
        <v>10367245</v>
      </c>
      <c r="M119" s="8">
        <f>SUMIFS(AssessedValuation[100% Reserved],AssessedValuation[Dist],$C119,AssessedValuation[Tif_NonTIF],$A$4)</f>
        <v>0</v>
      </c>
      <c r="N119" s="8">
        <f>SUMIFS(AssessedValuation[100% Railroads],AssessedValuation[Dist],$C119,AssessedValuation[Tif_NonTIF],$A$4)</f>
        <v>1999885</v>
      </c>
      <c r="O119" s="8">
        <f>SUMIFS(AssessedValuation[100% Utilities],AssessedValuation[Dist],$C119,AssessedValuation[Tif_NonTIF],$A$4)</f>
        <v>16753968</v>
      </c>
      <c r="P119" s="8">
        <f>SUMIFS(AssessedValuation[100% Other],AssessedValuation[Dist],$C119,AssessedValuation[Tif_NonTIF],$A$4)</f>
        <v>0</v>
      </c>
      <c r="Q119" s="8">
        <f>SUMIFS(AssessedValuation[100% Gross],AssessedValuation[Dist],$C119,AssessedValuation[Tif_NonTIF],$A$4)</f>
        <v>645570142</v>
      </c>
      <c r="R119" s="8">
        <f>SUMIFS(AssessedValuation[100% Military Exempt],AssessedValuation[Dist],$C119,AssessedValuation[Tif_NonTIF],$A$4)</f>
        <v>640792</v>
      </c>
      <c r="S119" s="8">
        <f>SUMIFS(AssessedValuation[100% Net],AssessedValuation[Dist],$C119,AssessedValuation[Tif_NonTIF],$A$4)</f>
        <v>644929350</v>
      </c>
      <c r="T119" s="8">
        <f>SUMIFS(AssessedValuation[100% Gas &amp; Elec Utilities],AssessedValuation[Dist],$C119,AssessedValuation[Tif_NonTIF],$A$4)</f>
        <v>25481637</v>
      </c>
      <c r="U119" s="8">
        <f t="shared" si="1"/>
        <v>670410987</v>
      </c>
    </row>
    <row r="120" spans="1:21" x14ac:dyDescent="0.25">
      <c r="A120">
        <v>2023</v>
      </c>
      <c r="B120" t="s">
        <v>1051</v>
      </c>
      <c r="C120" t="s">
        <v>1277</v>
      </c>
      <c r="D120" t="s">
        <v>1277</v>
      </c>
      <c r="E120" t="s">
        <v>928</v>
      </c>
      <c r="F120" t="s">
        <v>1278</v>
      </c>
      <c r="G120" s="8">
        <f>SUMIFS(AssessedValuation[100% Residential],AssessedValuation[Dist],$C120,AssessedValuation[Tif_NonTIF],$A$4)</f>
        <v>1151835031</v>
      </c>
      <c r="H120" s="8">
        <f>SUMIFS(AssessedValuation[100% Ag Land],AssessedValuation[Dist],$C120,AssessedValuation[Tif_NonTIF],$A$4)</f>
        <v>106618827</v>
      </c>
      <c r="I120" s="8">
        <f>SUMIFS(AssessedValuation[100% Ag Building],AssessedValuation[Dist],$C120,AssessedValuation[Tif_NonTIF],$A$4)</f>
        <v>2679330</v>
      </c>
      <c r="J120" s="8">
        <f>SUMIFS(AssessedValuation[100% Commercial],AssessedValuation[Dist],$C120,AssessedValuation[Tif_NonTIF],$A$4)</f>
        <v>268557789</v>
      </c>
      <c r="K120" s="8">
        <f>SUMIFS(AssessedValuation[100% Industrial],AssessedValuation[Dist],$C120,AssessedValuation[Tif_NonTIF],$A$4)</f>
        <v>74165735</v>
      </c>
      <c r="L120" s="8">
        <f>SUMIFS(AssessedValuation[100% Multiresidential],AssessedValuation[Dist],$C120,AssessedValuation[Tif_NonTIF],$A$4)</f>
        <v>47031383</v>
      </c>
      <c r="M120" s="8">
        <f>SUMIFS(AssessedValuation[100% Reserved],AssessedValuation[Dist],$C120,AssessedValuation[Tif_NonTIF],$A$4)</f>
        <v>0</v>
      </c>
      <c r="N120" s="8">
        <f>SUMIFS(AssessedValuation[100% Railroads],AssessedValuation[Dist],$C120,AssessedValuation[Tif_NonTIF],$A$4)</f>
        <v>20468560</v>
      </c>
      <c r="O120" s="8">
        <f>SUMIFS(AssessedValuation[100% Utilities],AssessedValuation[Dist],$C120,AssessedValuation[Tif_NonTIF],$A$4)</f>
        <v>14984021</v>
      </c>
      <c r="P120" s="8">
        <f>SUMIFS(AssessedValuation[100% Other],AssessedValuation[Dist],$C120,AssessedValuation[Tif_NonTIF],$A$4)</f>
        <v>33210</v>
      </c>
      <c r="Q120" s="8">
        <f>SUMIFS(AssessedValuation[100% Gross],AssessedValuation[Dist],$C120,AssessedValuation[Tif_NonTIF],$A$4)</f>
        <v>1686373886</v>
      </c>
      <c r="R120" s="8">
        <f>SUMIFS(AssessedValuation[100% Military Exempt],AssessedValuation[Dist],$C120,AssessedValuation[Tif_NonTIF],$A$4)</f>
        <v>2105236</v>
      </c>
      <c r="S120" s="8">
        <f>SUMIFS(AssessedValuation[100% Net],AssessedValuation[Dist],$C120,AssessedValuation[Tif_NonTIF],$A$4)</f>
        <v>1684268650</v>
      </c>
      <c r="T120" s="8">
        <f>SUMIFS(AssessedValuation[100% Gas &amp; Elec Utilities],AssessedValuation[Dist],$C120,AssessedValuation[Tif_NonTIF],$A$4)</f>
        <v>204257639</v>
      </c>
      <c r="U120" s="8">
        <f t="shared" si="1"/>
        <v>1888526289</v>
      </c>
    </row>
    <row r="121" spans="1:21" x14ac:dyDescent="0.25">
      <c r="A121">
        <v>2023</v>
      </c>
      <c r="B121" t="s">
        <v>1054</v>
      </c>
      <c r="C121" t="s">
        <v>1279</v>
      </c>
      <c r="D121" t="s">
        <v>1279</v>
      </c>
      <c r="E121" t="s">
        <v>310</v>
      </c>
      <c r="F121" t="s">
        <v>1280</v>
      </c>
      <c r="G121" s="8">
        <f>SUMIFS(AssessedValuation[100% Residential],AssessedValuation[Dist],$C121,AssessedValuation[Tif_NonTIF],$A$4)</f>
        <v>719245716</v>
      </c>
      <c r="H121" s="8">
        <f>SUMIFS(AssessedValuation[100% Ag Land],AssessedValuation[Dist],$C121,AssessedValuation[Tif_NonTIF],$A$4)</f>
        <v>142892610</v>
      </c>
      <c r="I121" s="8">
        <f>SUMIFS(AssessedValuation[100% Ag Building],AssessedValuation[Dist],$C121,AssessedValuation[Tif_NonTIF],$A$4)</f>
        <v>6333350</v>
      </c>
      <c r="J121" s="8">
        <f>SUMIFS(AssessedValuation[100% Commercial],AssessedValuation[Dist],$C121,AssessedValuation[Tif_NonTIF],$A$4)</f>
        <v>103149373</v>
      </c>
      <c r="K121" s="8">
        <f>SUMIFS(AssessedValuation[100% Industrial],AssessedValuation[Dist],$C121,AssessedValuation[Tif_NonTIF],$A$4)</f>
        <v>51720684</v>
      </c>
      <c r="L121" s="8">
        <f>SUMIFS(AssessedValuation[100% Multiresidential],AssessedValuation[Dist],$C121,AssessedValuation[Tif_NonTIF],$A$4)</f>
        <v>21057264</v>
      </c>
      <c r="M121" s="8">
        <f>SUMIFS(AssessedValuation[100% Reserved],AssessedValuation[Dist],$C121,AssessedValuation[Tif_NonTIF],$A$4)</f>
        <v>0</v>
      </c>
      <c r="N121" s="8">
        <f>SUMIFS(AssessedValuation[100% Railroads],AssessedValuation[Dist],$C121,AssessedValuation[Tif_NonTIF],$A$4)</f>
        <v>25070446</v>
      </c>
      <c r="O121" s="8">
        <f>SUMIFS(AssessedValuation[100% Utilities],AssessedValuation[Dist],$C121,AssessedValuation[Tif_NonTIF],$A$4)</f>
        <v>15490682</v>
      </c>
      <c r="P121" s="8">
        <f>SUMIFS(AssessedValuation[100% Other],AssessedValuation[Dist],$C121,AssessedValuation[Tif_NonTIF],$A$4)</f>
        <v>2500000</v>
      </c>
      <c r="Q121" s="8">
        <f>SUMIFS(AssessedValuation[100% Gross],AssessedValuation[Dist],$C121,AssessedValuation[Tif_NonTIF],$A$4)</f>
        <v>1087460125</v>
      </c>
      <c r="R121" s="8">
        <f>SUMIFS(AssessedValuation[100% Military Exempt],AssessedValuation[Dist],$C121,AssessedValuation[Tif_NonTIF],$A$4)</f>
        <v>1556654</v>
      </c>
      <c r="S121" s="8">
        <f>SUMIFS(AssessedValuation[100% Net],AssessedValuation[Dist],$C121,AssessedValuation[Tif_NonTIF],$A$4)</f>
        <v>1085903471</v>
      </c>
      <c r="T121" s="8">
        <f>SUMIFS(AssessedValuation[100% Gas &amp; Elec Utilities],AssessedValuation[Dist],$C121,AssessedValuation[Tif_NonTIF],$A$4)</f>
        <v>113705590</v>
      </c>
      <c r="U121" s="8">
        <f t="shared" si="1"/>
        <v>1199609061</v>
      </c>
    </row>
    <row r="122" spans="1:21" x14ac:dyDescent="0.25">
      <c r="A122">
        <v>2023</v>
      </c>
      <c r="B122" t="s">
        <v>1045</v>
      </c>
      <c r="C122" t="s">
        <v>1281</v>
      </c>
      <c r="D122" t="s">
        <v>1281</v>
      </c>
      <c r="E122" t="s">
        <v>400</v>
      </c>
      <c r="F122" t="s">
        <v>1282</v>
      </c>
      <c r="G122" s="8">
        <f>SUMIFS(AssessedValuation[100% Residential],AssessedValuation[Dist],$C122,AssessedValuation[Tif_NonTIF],$A$4)</f>
        <v>136534142</v>
      </c>
      <c r="H122" s="8">
        <f>SUMIFS(AssessedValuation[100% Ag Land],AssessedValuation[Dist],$C122,AssessedValuation[Tif_NonTIF],$A$4)</f>
        <v>106438390</v>
      </c>
      <c r="I122" s="8">
        <f>SUMIFS(AssessedValuation[100% Ag Building],AssessedValuation[Dist],$C122,AssessedValuation[Tif_NonTIF],$A$4)</f>
        <v>2801615</v>
      </c>
      <c r="J122" s="8">
        <f>SUMIFS(AssessedValuation[100% Commercial],AssessedValuation[Dist],$C122,AssessedValuation[Tif_NonTIF],$A$4)</f>
        <v>11830374</v>
      </c>
      <c r="K122" s="8">
        <f>SUMIFS(AssessedValuation[100% Industrial],AssessedValuation[Dist],$C122,AssessedValuation[Tif_NonTIF],$A$4)</f>
        <v>339364</v>
      </c>
      <c r="L122" s="8">
        <f>SUMIFS(AssessedValuation[100% Multiresidential],AssessedValuation[Dist],$C122,AssessedValuation[Tif_NonTIF],$A$4)</f>
        <v>2015233</v>
      </c>
      <c r="M122" s="8">
        <f>SUMIFS(AssessedValuation[100% Reserved],AssessedValuation[Dist],$C122,AssessedValuation[Tif_NonTIF],$A$4)</f>
        <v>0</v>
      </c>
      <c r="N122" s="8">
        <f>SUMIFS(AssessedValuation[100% Railroads],AssessedValuation[Dist],$C122,AssessedValuation[Tif_NonTIF],$A$4)</f>
        <v>9831160</v>
      </c>
      <c r="O122" s="8">
        <f>SUMIFS(AssessedValuation[100% Utilities],AssessedValuation[Dist],$C122,AssessedValuation[Tif_NonTIF],$A$4)</f>
        <v>6080966</v>
      </c>
      <c r="P122" s="8">
        <f>SUMIFS(AssessedValuation[100% Other],AssessedValuation[Dist],$C122,AssessedValuation[Tif_NonTIF],$A$4)</f>
        <v>0</v>
      </c>
      <c r="Q122" s="8">
        <f>SUMIFS(AssessedValuation[100% Gross],AssessedValuation[Dist],$C122,AssessedValuation[Tif_NonTIF],$A$4)</f>
        <v>275871244</v>
      </c>
      <c r="R122" s="8">
        <f>SUMIFS(AssessedValuation[100% Military Exempt],AssessedValuation[Dist],$C122,AssessedValuation[Tif_NonTIF],$A$4)</f>
        <v>205572</v>
      </c>
      <c r="S122" s="8">
        <f>SUMIFS(AssessedValuation[100% Net],AssessedValuation[Dist],$C122,AssessedValuation[Tif_NonTIF],$A$4)</f>
        <v>275665672</v>
      </c>
      <c r="T122" s="8">
        <f>SUMIFS(AssessedValuation[100% Gas &amp; Elec Utilities],AssessedValuation[Dist],$C122,AssessedValuation[Tif_NonTIF],$A$4)</f>
        <v>12793354</v>
      </c>
      <c r="U122" s="8">
        <f t="shared" si="1"/>
        <v>288459026</v>
      </c>
    </row>
    <row r="123" spans="1:21" x14ac:dyDescent="0.25">
      <c r="A123">
        <v>2023</v>
      </c>
      <c r="B123" t="s">
        <v>1048</v>
      </c>
      <c r="C123" t="s">
        <v>1283</v>
      </c>
      <c r="D123" t="s">
        <v>1283</v>
      </c>
      <c r="E123" t="s">
        <v>180</v>
      </c>
      <c r="F123" t="s">
        <v>1284</v>
      </c>
      <c r="G123" s="8">
        <f>SUMIFS(AssessedValuation[100% Residential],AssessedValuation[Dist],$C123,AssessedValuation[Tif_NonTIF],$A$4)</f>
        <v>108524834</v>
      </c>
      <c r="H123" s="8">
        <f>SUMIFS(AssessedValuation[100% Ag Land],AssessedValuation[Dist],$C123,AssessedValuation[Tif_NonTIF],$A$4)</f>
        <v>186417913</v>
      </c>
      <c r="I123" s="8">
        <f>SUMIFS(AssessedValuation[100% Ag Building],AssessedValuation[Dist],$C123,AssessedValuation[Tif_NonTIF],$A$4)</f>
        <v>19290460</v>
      </c>
      <c r="J123" s="8">
        <f>SUMIFS(AssessedValuation[100% Commercial],AssessedValuation[Dist],$C123,AssessedValuation[Tif_NonTIF],$A$4)</f>
        <v>18822296</v>
      </c>
      <c r="K123" s="8">
        <f>SUMIFS(AssessedValuation[100% Industrial],AssessedValuation[Dist],$C123,AssessedValuation[Tif_NonTIF],$A$4)</f>
        <v>23873850</v>
      </c>
      <c r="L123" s="8">
        <f>SUMIFS(AssessedValuation[100% Multiresidential],AssessedValuation[Dist],$C123,AssessedValuation[Tif_NonTIF],$A$4)</f>
        <v>3393345</v>
      </c>
      <c r="M123" s="8">
        <f>SUMIFS(AssessedValuation[100% Reserved],AssessedValuation[Dist],$C123,AssessedValuation[Tif_NonTIF],$A$4)</f>
        <v>0</v>
      </c>
      <c r="N123" s="8">
        <f>SUMIFS(AssessedValuation[100% Railroads],AssessedValuation[Dist],$C123,AssessedValuation[Tif_NonTIF],$A$4)</f>
        <v>0</v>
      </c>
      <c r="O123" s="8">
        <f>SUMIFS(AssessedValuation[100% Utilities],AssessedValuation[Dist],$C123,AssessedValuation[Tif_NonTIF],$A$4)</f>
        <v>2385433</v>
      </c>
      <c r="P123" s="8">
        <f>SUMIFS(AssessedValuation[100% Other],AssessedValuation[Dist],$C123,AssessedValuation[Tif_NonTIF],$A$4)</f>
        <v>0</v>
      </c>
      <c r="Q123" s="8">
        <f>SUMIFS(AssessedValuation[100% Gross],AssessedValuation[Dist],$C123,AssessedValuation[Tif_NonTIF],$A$4)</f>
        <v>362708131</v>
      </c>
      <c r="R123" s="8">
        <f>SUMIFS(AssessedValuation[100% Military Exempt],AssessedValuation[Dist],$C123,AssessedValuation[Tif_NonTIF],$A$4)</f>
        <v>248168</v>
      </c>
      <c r="S123" s="8">
        <f>SUMIFS(AssessedValuation[100% Net],AssessedValuation[Dist],$C123,AssessedValuation[Tif_NonTIF],$A$4)</f>
        <v>362459963</v>
      </c>
      <c r="T123" s="8">
        <f>SUMIFS(AssessedValuation[100% Gas &amp; Elec Utilities],AssessedValuation[Dist],$C123,AssessedValuation[Tif_NonTIF],$A$4)</f>
        <v>17940149</v>
      </c>
      <c r="U123" s="8">
        <f t="shared" si="1"/>
        <v>380400112</v>
      </c>
    </row>
    <row r="124" spans="1:21" x14ac:dyDescent="0.25">
      <c r="A124">
        <v>2023</v>
      </c>
      <c r="B124" t="s">
        <v>1043</v>
      </c>
      <c r="C124" t="s">
        <v>1285</v>
      </c>
      <c r="D124" t="s">
        <v>1285</v>
      </c>
      <c r="E124" t="s">
        <v>217</v>
      </c>
      <c r="F124" t="s">
        <v>1286</v>
      </c>
      <c r="G124" s="8">
        <f>SUMIFS(AssessedValuation[100% Residential],AssessedValuation[Dist],$C124,AssessedValuation[Tif_NonTIF],$A$4)</f>
        <v>553602058</v>
      </c>
      <c r="H124" s="8">
        <f>SUMIFS(AssessedValuation[100% Ag Land],AssessedValuation[Dist],$C124,AssessedValuation[Tif_NonTIF],$A$4)</f>
        <v>141507010</v>
      </c>
      <c r="I124" s="8">
        <f>SUMIFS(AssessedValuation[100% Ag Building],AssessedValuation[Dist],$C124,AssessedValuation[Tif_NonTIF],$A$4)</f>
        <v>10306900</v>
      </c>
      <c r="J124" s="8">
        <f>SUMIFS(AssessedValuation[100% Commercial],AssessedValuation[Dist],$C124,AssessedValuation[Tif_NonTIF],$A$4)</f>
        <v>38724798</v>
      </c>
      <c r="K124" s="8">
        <f>SUMIFS(AssessedValuation[100% Industrial],AssessedValuation[Dist],$C124,AssessedValuation[Tif_NonTIF],$A$4)</f>
        <v>19848446</v>
      </c>
      <c r="L124" s="8">
        <f>SUMIFS(AssessedValuation[100% Multiresidential],AssessedValuation[Dist],$C124,AssessedValuation[Tif_NonTIF],$A$4)</f>
        <v>7746591</v>
      </c>
      <c r="M124" s="8">
        <f>SUMIFS(AssessedValuation[100% Reserved],AssessedValuation[Dist],$C124,AssessedValuation[Tif_NonTIF],$A$4)</f>
        <v>0</v>
      </c>
      <c r="N124" s="8">
        <f>SUMIFS(AssessedValuation[100% Railroads],AssessedValuation[Dist],$C124,AssessedValuation[Tif_NonTIF],$A$4)</f>
        <v>7320496</v>
      </c>
      <c r="O124" s="8">
        <f>SUMIFS(AssessedValuation[100% Utilities],AssessedValuation[Dist],$C124,AssessedValuation[Tif_NonTIF],$A$4)</f>
        <v>97769566</v>
      </c>
      <c r="P124" s="8">
        <f>SUMIFS(AssessedValuation[100% Other],AssessedValuation[Dist],$C124,AssessedValuation[Tif_NonTIF],$A$4)</f>
        <v>0</v>
      </c>
      <c r="Q124" s="8">
        <f>SUMIFS(AssessedValuation[100% Gross],AssessedValuation[Dist],$C124,AssessedValuation[Tif_NonTIF],$A$4)</f>
        <v>876825865</v>
      </c>
      <c r="R124" s="8">
        <f>SUMIFS(AssessedValuation[100% Military Exempt],AssessedValuation[Dist],$C124,AssessedValuation[Tif_NonTIF],$A$4)</f>
        <v>588150</v>
      </c>
      <c r="S124" s="8">
        <f>SUMIFS(AssessedValuation[100% Net],AssessedValuation[Dist],$C124,AssessedValuation[Tif_NonTIF],$A$4)</f>
        <v>876237715</v>
      </c>
      <c r="T124" s="8">
        <f>SUMIFS(AssessedValuation[100% Gas &amp; Elec Utilities],AssessedValuation[Dist],$C124,AssessedValuation[Tif_NonTIF],$A$4)</f>
        <v>62930320</v>
      </c>
      <c r="U124" s="8">
        <f t="shared" si="1"/>
        <v>939168035</v>
      </c>
    </row>
    <row r="125" spans="1:21" x14ac:dyDescent="0.25">
      <c r="A125">
        <v>2023</v>
      </c>
      <c r="B125" t="s">
        <v>1048</v>
      </c>
      <c r="C125" t="s">
        <v>1287</v>
      </c>
      <c r="D125" t="s">
        <v>1287</v>
      </c>
      <c r="E125" t="s">
        <v>697</v>
      </c>
      <c r="F125" t="s">
        <v>1288</v>
      </c>
      <c r="G125" s="8">
        <f>SUMIFS(AssessedValuation[100% Residential],AssessedValuation[Dist],$C125,AssessedValuation[Tif_NonTIF],$A$4)</f>
        <v>117537157</v>
      </c>
      <c r="H125" s="8">
        <f>SUMIFS(AssessedValuation[100% Ag Land],AssessedValuation[Dist],$C125,AssessedValuation[Tif_NonTIF],$A$4)</f>
        <v>181778035</v>
      </c>
      <c r="I125" s="8">
        <f>SUMIFS(AssessedValuation[100% Ag Building],AssessedValuation[Dist],$C125,AssessedValuation[Tif_NonTIF],$A$4)</f>
        <v>16273350</v>
      </c>
      <c r="J125" s="8">
        <f>SUMIFS(AssessedValuation[100% Commercial],AssessedValuation[Dist],$C125,AssessedValuation[Tif_NonTIF],$A$4)</f>
        <v>12861084</v>
      </c>
      <c r="K125" s="8">
        <f>SUMIFS(AssessedValuation[100% Industrial],AssessedValuation[Dist],$C125,AssessedValuation[Tif_NonTIF],$A$4)</f>
        <v>2170373</v>
      </c>
      <c r="L125" s="8">
        <f>SUMIFS(AssessedValuation[100% Multiresidential],AssessedValuation[Dist],$C125,AssessedValuation[Tif_NonTIF],$A$4)</f>
        <v>396374</v>
      </c>
      <c r="M125" s="8">
        <f>SUMIFS(AssessedValuation[100% Reserved],AssessedValuation[Dist],$C125,AssessedValuation[Tif_NonTIF],$A$4)</f>
        <v>0</v>
      </c>
      <c r="N125" s="8">
        <f>SUMIFS(AssessedValuation[100% Railroads],AssessedValuation[Dist],$C125,AssessedValuation[Tif_NonTIF],$A$4)</f>
        <v>0</v>
      </c>
      <c r="O125" s="8">
        <f>SUMIFS(AssessedValuation[100% Utilities],AssessedValuation[Dist],$C125,AssessedValuation[Tif_NonTIF],$A$4)</f>
        <v>2147351</v>
      </c>
      <c r="P125" s="8">
        <f>SUMIFS(AssessedValuation[100% Other],AssessedValuation[Dist],$C125,AssessedValuation[Tif_NonTIF],$A$4)</f>
        <v>0</v>
      </c>
      <c r="Q125" s="8">
        <f>SUMIFS(AssessedValuation[100% Gross],AssessedValuation[Dist],$C125,AssessedValuation[Tif_NonTIF],$A$4)</f>
        <v>333163724</v>
      </c>
      <c r="R125" s="8">
        <f>SUMIFS(AssessedValuation[100% Military Exempt],AssessedValuation[Dist],$C125,AssessedValuation[Tif_NonTIF],$A$4)</f>
        <v>250020</v>
      </c>
      <c r="S125" s="8">
        <f>SUMIFS(AssessedValuation[100% Net],AssessedValuation[Dist],$C125,AssessedValuation[Tif_NonTIF],$A$4)</f>
        <v>332913704</v>
      </c>
      <c r="T125" s="8">
        <f>SUMIFS(AssessedValuation[100% Gas &amp; Elec Utilities],AssessedValuation[Dist],$C125,AssessedValuation[Tif_NonTIF],$A$4)</f>
        <v>16835844</v>
      </c>
      <c r="U125" s="8">
        <f t="shared" si="1"/>
        <v>349749548</v>
      </c>
    </row>
    <row r="126" spans="1:21" x14ac:dyDescent="0.25">
      <c r="A126">
        <v>2023</v>
      </c>
      <c r="B126" t="s">
        <v>1038</v>
      </c>
      <c r="C126" t="s">
        <v>1289</v>
      </c>
      <c r="D126" t="s">
        <v>1289</v>
      </c>
      <c r="E126" t="s">
        <v>144</v>
      </c>
      <c r="F126" t="s">
        <v>1290</v>
      </c>
      <c r="G126" s="8">
        <f>SUMIFS(AssessedValuation[100% Residential],AssessedValuation[Dist],$C126,AssessedValuation[Tif_NonTIF],$A$4)</f>
        <v>1006324708</v>
      </c>
      <c r="H126" s="8">
        <f>SUMIFS(AssessedValuation[100% Ag Land],AssessedValuation[Dist],$C126,AssessedValuation[Tif_NonTIF],$A$4)</f>
        <v>34638294</v>
      </c>
      <c r="I126" s="8">
        <f>SUMIFS(AssessedValuation[100% Ag Building],AssessedValuation[Dist],$C126,AssessedValuation[Tif_NonTIF],$A$4)</f>
        <v>1583557</v>
      </c>
      <c r="J126" s="8">
        <f>SUMIFS(AssessedValuation[100% Commercial],AssessedValuation[Dist],$C126,AssessedValuation[Tif_NonTIF],$A$4)</f>
        <v>59625200</v>
      </c>
      <c r="K126" s="8">
        <f>SUMIFS(AssessedValuation[100% Industrial],AssessedValuation[Dist],$C126,AssessedValuation[Tif_NonTIF],$A$4)</f>
        <v>14868900</v>
      </c>
      <c r="L126" s="8">
        <f>SUMIFS(AssessedValuation[100% Multiresidential],AssessedValuation[Dist],$C126,AssessedValuation[Tif_NonTIF],$A$4)</f>
        <v>2997600</v>
      </c>
      <c r="M126" s="8">
        <f>SUMIFS(AssessedValuation[100% Reserved],AssessedValuation[Dist],$C126,AssessedValuation[Tif_NonTIF],$A$4)</f>
        <v>0</v>
      </c>
      <c r="N126" s="8">
        <f>SUMIFS(AssessedValuation[100% Railroads],AssessedValuation[Dist],$C126,AssessedValuation[Tif_NonTIF],$A$4)</f>
        <v>7481573</v>
      </c>
      <c r="O126" s="8">
        <f>SUMIFS(AssessedValuation[100% Utilities],AssessedValuation[Dist],$C126,AssessedValuation[Tif_NonTIF],$A$4)</f>
        <v>1109027</v>
      </c>
      <c r="P126" s="8">
        <f>SUMIFS(AssessedValuation[100% Other],AssessedValuation[Dist],$C126,AssessedValuation[Tif_NonTIF],$A$4)</f>
        <v>0</v>
      </c>
      <c r="Q126" s="8">
        <f>SUMIFS(AssessedValuation[100% Gross],AssessedValuation[Dist],$C126,AssessedValuation[Tif_NonTIF],$A$4)</f>
        <v>1128628859</v>
      </c>
      <c r="R126" s="8">
        <f>SUMIFS(AssessedValuation[100% Military Exempt],AssessedValuation[Dist],$C126,AssessedValuation[Tif_NonTIF],$A$4)</f>
        <v>514856</v>
      </c>
      <c r="S126" s="8">
        <f>SUMIFS(AssessedValuation[100% Net],AssessedValuation[Dist],$C126,AssessedValuation[Tif_NonTIF],$A$4)</f>
        <v>1128114003</v>
      </c>
      <c r="T126" s="8">
        <f>SUMIFS(AssessedValuation[100% Gas &amp; Elec Utilities],AssessedValuation[Dist],$C126,AssessedValuation[Tif_NonTIF],$A$4)</f>
        <v>14110877</v>
      </c>
      <c r="U126" s="8">
        <f t="shared" si="1"/>
        <v>1142224880</v>
      </c>
    </row>
    <row r="127" spans="1:21" x14ac:dyDescent="0.25">
      <c r="A127">
        <v>2023</v>
      </c>
      <c r="B127" t="s">
        <v>1051</v>
      </c>
      <c r="C127" t="s">
        <v>1291</v>
      </c>
      <c r="D127" t="s">
        <v>1291</v>
      </c>
      <c r="E127" t="s">
        <v>473</v>
      </c>
      <c r="F127" t="s">
        <v>1292</v>
      </c>
      <c r="G127" s="8">
        <f>SUMIFS(AssessedValuation[100% Residential],AssessedValuation[Dist],$C127,AssessedValuation[Tif_NonTIF],$A$4)</f>
        <v>28213537</v>
      </c>
      <c r="H127" s="8">
        <f>SUMIFS(AssessedValuation[100% Ag Land],AssessedValuation[Dist],$C127,AssessedValuation[Tif_NonTIF],$A$4)</f>
        <v>78939887</v>
      </c>
      <c r="I127" s="8">
        <f>SUMIFS(AssessedValuation[100% Ag Building],AssessedValuation[Dist],$C127,AssessedValuation[Tif_NonTIF],$A$4)</f>
        <v>2954794</v>
      </c>
      <c r="J127" s="8">
        <f>SUMIFS(AssessedValuation[100% Commercial],AssessedValuation[Dist],$C127,AssessedValuation[Tif_NonTIF],$A$4)</f>
        <v>17628014</v>
      </c>
      <c r="K127" s="8">
        <f>SUMIFS(AssessedValuation[100% Industrial],AssessedValuation[Dist],$C127,AssessedValuation[Tif_NonTIF],$A$4)</f>
        <v>2957704</v>
      </c>
      <c r="L127" s="8">
        <f>SUMIFS(AssessedValuation[100% Multiresidential],AssessedValuation[Dist],$C127,AssessedValuation[Tif_NonTIF],$A$4)</f>
        <v>53072</v>
      </c>
      <c r="M127" s="8">
        <f>SUMIFS(AssessedValuation[100% Reserved],AssessedValuation[Dist],$C127,AssessedValuation[Tif_NonTIF],$A$4)</f>
        <v>0</v>
      </c>
      <c r="N127" s="8">
        <f>SUMIFS(AssessedValuation[100% Railroads],AssessedValuation[Dist],$C127,AssessedValuation[Tif_NonTIF],$A$4)</f>
        <v>13098766</v>
      </c>
      <c r="O127" s="8">
        <f>SUMIFS(AssessedValuation[100% Utilities],AssessedValuation[Dist],$C127,AssessedValuation[Tif_NonTIF],$A$4)</f>
        <v>700333</v>
      </c>
      <c r="P127" s="8">
        <f>SUMIFS(AssessedValuation[100% Other],AssessedValuation[Dist],$C127,AssessedValuation[Tif_NonTIF],$A$4)</f>
        <v>3960</v>
      </c>
      <c r="Q127" s="8">
        <f>SUMIFS(AssessedValuation[100% Gross],AssessedValuation[Dist],$C127,AssessedValuation[Tif_NonTIF],$A$4)</f>
        <v>144550067</v>
      </c>
      <c r="R127" s="8">
        <f>SUMIFS(AssessedValuation[100% Military Exempt],AssessedValuation[Dist],$C127,AssessedValuation[Tif_NonTIF],$A$4)</f>
        <v>102549</v>
      </c>
      <c r="S127" s="8">
        <f>SUMIFS(AssessedValuation[100% Net],AssessedValuation[Dist],$C127,AssessedValuation[Tif_NonTIF],$A$4)</f>
        <v>144447518</v>
      </c>
      <c r="T127" s="8">
        <f>SUMIFS(AssessedValuation[100% Gas &amp; Elec Utilities],AssessedValuation[Dist],$C127,AssessedValuation[Tif_NonTIF],$A$4)</f>
        <v>3642405</v>
      </c>
      <c r="U127" s="8">
        <f t="shared" si="1"/>
        <v>148089923</v>
      </c>
    </row>
    <row r="128" spans="1:21" x14ac:dyDescent="0.25">
      <c r="A128">
        <v>2023</v>
      </c>
      <c r="B128" t="s">
        <v>1043</v>
      </c>
      <c r="C128" t="s">
        <v>1293</v>
      </c>
      <c r="D128" t="s">
        <v>1293</v>
      </c>
      <c r="E128" t="s">
        <v>59</v>
      </c>
      <c r="F128" t="s">
        <v>1294</v>
      </c>
      <c r="G128" s="8">
        <f>SUMIFS(AssessedValuation[100% Residential],AssessedValuation[Dist],$C128,AssessedValuation[Tif_NonTIF],$A$4)</f>
        <v>231291517</v>
      </c>
      <c r="H128" s="8">
        <f>SUMIFS(AssessedValuation[100% Ag Land],AssessedValuation[Dist],$C128,AssessedValuation[Tif_NonTIF],$A$4)</f>
        <v>205871335</v>
      </c>
      <c r="I128" s="8">
        <f>SUMIFS(AssessedValuation[100% Ag Building],AssessedValuation[Dist],$C128,AssessedValuation[Tif_NonTIF],$A$4)</f>
        <v>6753617</v>
      </c>
      <c r="J128" s="8">
        <f>SUMIFS(AssessedValuation[100% Commercial],AssessedValuation[Dist],$C128,AssessedValuation[Tif_NonTIF],$A$4)</f>
        <v>27390012</v>
      </c>
      <c r="K128" s="8">
        <f>SUMIFS(AssessedValuation[100% Industrial],AssessedValuation[Dist],$C128,AssessedValuation[Tif_NonTIF],$A$4)</f>
        <v>11109504</v>
      </c>
      <c r="L128" s="8">
        <f>SUMIFS(AssessedValuation[100% Multiresidential],AssessedValuation[Dist],$C128,AssessedValuation[Tif_NonTIF],$A$4)</f>
        <v>5238764</v>
      </c>
      <c r="M128" s="8">
        <f>SUMIFS(AssessedValuation[100% Reserved],AssessedValuation[Dist],$C128,AssessedValuation[Tif_NonTIF],$A$4)</f>
        <v>0</v>
      </c>
      <c r="N128" s="8">
        <f>SUMIFS(AssessedValuation[100% Railroads],AssessedValuation[Dist],$C128,AssessedValuation[Tif_NonTIF],$A$4)</f>
        <v>0</v>
      </c>
      <c r="O128" s="8">
        <f>SUMIFS(AssessedValuation[100% Utilities],AssessedValuation[Dist],$C128,AssessedValuation[Tif_NonTIF],$A$4)</f>
        <v>6917587</v>
      </c>
      <c r="P128" s="8">
        <f>SUMIFS(AssessedValuation[100% Other],AssessedValuation[Dist],$C128,AssessedValuation[Tif_NonTIF],$A$4)</f>
        <v>0</v>
      </c>
      <c r="Q128" s="8">
        <f>SUMIFS(AssessedValuation[100% Gross],AssessedValuation[Dist],$C128,AssessedValuation[Tif_NonTIF],$A$4)</f>
        <v>494572336</v>
      </c>
      <c r="R128" s="8">
        <f>SUMIFS(AssessedValuation[100% Military Exempt],AssessedValuation[Dist],$C128,AssessedValuation[Tif_NonTIF],$A$4)</f>
        <v>451888</v>
      </c>
      <c r="S128" s="8">
        <f>SUMIFS(AssessedValuation[100% Net],AssessedValuation[Dist],$C128,AssessedValuation[Tif_NonTIF],$A$4)</f>
        <v>494120448</v>
      </c>
      <c r="T128" s="8">
        <f>SUMIFS(AssessedValuation[100% Gas &amp; Elec Utilities],AssessedValuation[Dist],$C128,AssessedValuation[Tif_NonTIF],$A$4)</f>
        <v>41904926</v>
      </c>
      <c r="U128" s="8">
        <f t="shared" si="1"/>
        <v>536025374</v>
      </c>
    </row>
    <row r="129" spans="1:21" x14ac:dyDescent="0.25">
      <c r="A129">
        <v>2023</v>
      </c>
      <c r="B129" t="s">
        <v>1045</v>
      </c>
      <c r="C129" t="s">
        <v>1295</v>
      </c>
      <c r="D129" t="s">
        <v>1295</v>
      </c>
      <c r="E129" t="s">
        <v>707</v>
      </c>
      <c r="F129" t="s">
        <v>1296</v>
      </c>
      <c r="G129" s="8">
        <f>SUMIFS(AssessedValuation[100% Residential],AssessedValuation[Dist],$C129,AssessedValuation[Tif_NonTIF],$A$4)</f>
        <v>868159749</v>
      </c>
      <c r="H129" s="8">
        <f>SUMIFS(AssessedValuation[100% Ag Land],AssessedValuation[Dist],$C129,AssessedValuation[Tif_NonTIF],$A$4)</f>
        <v>90972523</v>
      </c>
      <c r="I129" s="8">
        <f>SUMIFS(AssessedValuation[100% Ag Building],AssessedValuation[Dist],$C129,AssessedValuation[Tif_NonTIF],$A$4)</f>
        <v>4194729</v>
      </c>
      <c r="J129" s="8">
        <f>SUMIFS(AssessedValuation[100% Commercial],AssessedValuation[Dist],$C129,AssessedValuation[Tif_NonTIF],$A$4)</f>
        <v>48368842</v>
      </c>
      <c r="K129" s="8">
        <f>SUMIFS(AssessedValuation[100% Industrial],AssessedValuation[Dist],$C129,AssessedValuation[Tif_NonTIF],$A$4)</f>
        <v>6710761</v>
      </c>
      <c r="L129" s="8">
        <f>SUMIFS(AssessedValuation[100% Multiresidential],AssessedValuation[Dist],$C129,AssessedValuation[Tif_NonTIF],$A$4)</f>
        <v>11926420</v>
      </c>
      <c r="M129" s="8">
        <f>SUMIFS(AssessedValuation[100% Reserved],AssessedValuation[Dist],$C129,AssessedValuation[Tif_NonTIF],$A$4)</f>
        <v>0</v>
      </c>
      <c r="N129" s="8">
        <f>SUMIFS(AssessedValuation[100% Railroads],AssessedValuation[Dist],$C129,AssessedValuation[Tif_NonTIF],$A$4)</f>
        <v>27828688</v>
      </c>
      <c r="O129" s="8">
        <f>SUMIFS(AssessedValuation[100% Utilities],AssessedValuation[Dist],$C129,AssessedValuation[Tif_NonTIF],$A$4)</f>
        <v>32755147</v>
      </c>
      <c r="P129" s="8">
        <f>SUMIFS(AssessedValuation[100% Other],AssessedValuation[Dist],$C129,AssessedValuation[Tif_NonTIF],$A$4)</f>
        <v>895400</v>
      </c>
      <c r="Q129" s="8">
        <f>SUMIFS(AssessedValuation[100% Gross],AssessedValuation[Dist],$C129,AssessedValuation[Tif_NonTIF],$A$4)</f>
        <v>1091812259</v>
      </c>
      <c r="R129" s="8">
        <f>SUMIFS(AssessedValuation[100% Military Exempt],AssessedValuation[Dist],$C129,AssessedValuation[Tif_NonTIF],$A$4)</f>
        <v>1173501</v>
      </c>
      <c r="S129" s="8">
        <f>SUMIFS(AssessedValuation[100% Net],AssessedValuation[Dist],$C129,AssessedValuation[Tif_NonTIF],$A$4)</f>
        <v>1090638758</v>
      </c>
      <c r="T129" s="8">
        <f>SUMIFS(AssessedValuation[100% Gas &amp; Elec Utilities],AssessedValuation[Dist],$C129,AssessedValuation[Tif_NonTIF],$A$4)</f>
        <v>20471049</v>
      </c>
      <c r="U129" s="8">
        <f t="shared" si="1"/>
        <v>1111109807</v>
      </c>
    </row>
    <row r="130" spans="1:21" x14ac:dyDescent="0.25">
      <c r="A130">
        <v>2023</v>
      </c>
      <c r="B130" t="s">
        <v>1038</v>
      </c>
      <c r="C130" t="s">
        <v>1297</v>
      </c>
      <c r="D130" t="s">
        <v>1297</v>
      </c>
      <c r="E130" t="s">
        <v>185</v>
      </c>
      <c r="F130" t="s">
        <v>1298</v>
      </c>
      <c r="G130" s="8">
        <f>SUMIFS(AssessedValuation[100% Residential],AssessedValuation[Dist],$C130,AssessedValuation[Tif_NonTIF],$A$4)</f>
        <v>95444587</v>
      </c>
      <c r="H130" s="8">
        <f>SUMIFS(AssessedValuation[100% Ag Land],AssessedValuation[Dist],$C130,AssessedValuation[Tif_NonTIF],$A$4)</f>
        <v>103174560</v>
      </c>
      <c r="I130" s="8">
        <f>SUMIFS(AssessedValuation[100% Ag Building],AssessedValuation[Dist],$C130,AssessedValuation[Tif_NonTIF],$A$4)</f>
        <v>7784870</v>
      </c>
      <c r="J130" s="8">
        <f>SUMIFS(AssessedValuation[100% Commercial],AssessedValuation[Dist],$C130,AssessedValuation[Tif_NonTIF],$A$4)</f>
        <v>13196526</v>
      </c>
      <c r="K130" s="8">
        <f>SUMIFS(AssessedValuation[100% Industrial],AssessedValuation[Dist],$C130,AssessedValuation[Tif_NonTIF],$A$4)</f>
        <v>19449390</v>
      </c>
      <c r="L130" s="8">
        <f>SUMIFS(AssessedValuation[100% Multiresidential],AssessedValuation[Dist],$C130,AssessedValuation[Tif_NonTIF],$A$4)</f>
        <v>809096</v>
      </c>
      <c r="M130" s="8">
        <f>SUMIFS(AssessedValuation[100% Reserved],AssessedValuation[Dist],$C130,AssessedValuation[Tif_NonTIF],$A$4)</f>
        <v>0</v>
      </c>
      <c r="N130" s="8">
        <f>SUMIFS(AssessedValuation[100% Railroads],AssessedValuation[Dist],$C130,AssessedValuation[Tif_NonTIF],$A$4)</f>
        <v>10789342</v>
      </c>
      <c r="O130" s="8">
        <f>SUMIFS(AssessedValuation[100% Utilities],AssessedValuation[Dist],$C130,AssessedValuation[Tif_NonTIF],$A$4)</f>
        <v>1497864</v>
      </c>
      <c r="P130" s="8">
        <f>SUMIFS(AssessedValuation[100% Other],AssessedValuation[Dist],$C130,AssessedValuation[Tif_NonTIF],$A$4)</f>
        <v>0</v>
      </c>
      <c r="Q130" s="8">
        <f>SUMIFS(AssessedValuation[100% Gross],AssessedValuation[Dist],$C130,AssessedValuation[Tif_NonTIF],$A$4)</f>
        <v>252146235</v>
      </c>
      <c r="R130" s="8">
        <f>SUMIFS(AssessedValuation[100% Military Exempt],AssessedValuation[Dist],$C130,AssessedValuation[Tif_NonTIF],$A$4)</f>
        <v>142604</v>
      </c>
      <c r="S130" s="8">
        <f>SUMIFS(AssessedValuation[100% Net],AssessedValuation[Dist],$C130,AssessedValuation[Tif_NonTIF],$A$4)</f>
        <v>252003631</v>
      </c>
      <c r="T130" s="8">
        <f>SUMIFS(AssessedValuation[100% Gas &amp; Elec Utilities],AssessedValuation[Dist],$C130,AssessedValuation[Tif_NonTIF],$A$4)</f>
        <v>13470980</v>
      </c>
      <c r="U130" s="8">
        <f t="shared" si="1"/>
        <v>265474611</v>
      </c>
    </row>
    <row r="131" spans="1:21" x14ac:dyDescent="0.25">
      <c r="A131">
        <v>2023</v>
      </c>
      <c r="B131" t="s">
        <v>1043</v>
      </c>
      <c r="C131" t="s">
        <v>1299</v>
      </c>
      <c r="D131" t="s">
        <v>1299</v>
      </c>
      <c r="E131" t="s">
        <v>671</v>
      </c>
      <c r="F131" t="s">
        <v>671</v>
      </c>
      <c r="G131" s="8">
        <f>SUMIFS(AssessedValuation[100% Residential],AssessedValuation[Dist],$C131,AssessedValuation[Tif_NonTIF],$A$4)</f>
        <v>94050240</v>
      </c>
      <c r="H131" s="8">
        <f>SUMIFS(AssessedValuation[100% Ag Land],AssessedValuation[Dist],$C131,AssessedValuation[Tif_NonTIF],$A$4)</f>
        <v>94480107</v>
      </c>
      <c r="I131" s="8">
        <f>SUMIFS(AssessedValuation[100% Ag Building],AssessedValuation[Dist],$C131,AssessedValuation[Tif_NonTIF],$A$4)</f>
        <v>2562120</v>
      </c>
      <c r="J131" s="8">
        <f>SUMIFS(AssessedValuation[100% Commercial],AssessedValuation[Dist],$C131,AssessedValuation[Tif_NonTIF],$A$4)</f>
        <v>8840607</v>
      </c>
      <c r="K131" s="8">
        <f>SUMIFS(AssessedValuation[100% Industrial],AssessedValuation[Dist],$C131,AssessedValuation[Tif_NonTIF],$A$4)</f>
        <v>30770508</v>
      </c>
      <c r="L131" s="8">
        <f>SUMIFS(AssessedValuation[100% Multiresidential],AssessedValuation[Dist],$C131,AssessedValuation[Tif_NonTIF],$A$4)</f>
        <v>911787</v>
      </c>
      <c r="M131" s="8">
        <f>SUMIFS(AssessedValuation[100% Reserved],AssessedValuation[Dist],$C131,AssessedValuation[Tif_NonTIF],$A$4)</f>
        <v>0</v>
      </c>
      <c r="N131" s="8">
        <f>SUMIFS(AssessedValuation[100% Railroads],AssessedValuation[Dist],$C131,AssessedValuation[Tif_NonTIF],$A$4)</f>
        <v>0</v>
      </c>
      <c r="O131" s="8">
        <f>SUMIFS(AssessedValuation[100% Utilities],AssessedValuation[Dist],$C131,AssessedValuation[Tif_NonTIF],$A$4)</f>
        <v>6273849</v>
      </c>
      <c r="P131" s="8">
        <f>SUMIFS(AssessedValuation[100% Other],AssessedValuation[Dist],$C131,AssessedValuation[Tif_NonTIF],$A$4)</f>
        <v>0</v>
      </c>
      <c r="Q131" s="8">
        <f>SUMIFS(AssessedValuation[100% Gross],AssessedValuation[Dist],$C131,AssessedValuation[Tif_NonTIF],$A$4)</f>
        <v>237889218</v>
      </c>
      <c r="R131" s="8">
        <f>SUMIFS(AssessedValuation[100% Military Exempt],AssessedValuation[Dist],$C131,AssessedValuation[Tif_NonTIF],$A$4)</f>
        <v>224092</v>
      </c>
      <c r="S131" s="8">
        <f>SUMIFS(AssessedValuation[100% Net],AssessedValuation[Dist],$C131,AssessedValuation[Tif_NonTIF],$A$4)</f>
        <v>237665126</v>
      </c>
      <c r="T131" s="8">
        <f>SUMIFS(AssessedValuation[100% Gas &amp; Elec Utilities],AssessedValuation[Dist],$C131,AssessedValuation[Tif_NonTIF],$A$4)</f>
        <v>86762179</v>
      </c>
      <c r="U131" s="8">
        <f t="shared" si="1"/>
        <v>324427305</v>
      </c>
    </row>
    <row r="132" spans="1:21" x14ac:dyDescent="0.25">
      <c r="A132">
        <v>2023</v>
      </c>
      <c r="B132" t="s">
        <v>1051</v>
      </c>
      <c r="C132" t="s">
        <v>1300</v>
      </c>
      <c r="D132" t="s">
        <v>1300</v>
      </c>
      <c r="E132" t="s">
        <v>245</v>
      </c>
      <c r="F132" t="s">
        <v>1301</v>
      </c>
      <c r="G132" s="8">
        <f>SUMIFS(AssessedValuation[100% Residential],AssessedValuation[Dist],$C132,AssessedValuation[Tif_NonTIF],$A$4)</f>
        <v>121428280</v>
      </c>
      <c r="H132" s="8">
        <f>SUMIFS(AssessedValuation[100% Ag Land],AssessedValuation[Dist],$C132,AssessedValuation[Tif_NonTIF],$A$4)</f>
        <v>176983163</v>
      </c>
      <c r="I132" s="8">
        <f>SUMIFS(AssessedValuation[100% Ag Building],AssessedValuation[Dist],$C132,AssessedValuation[Tif_NonTIF],$A$4)</f>
        <v>8951945</v>
      </c>
      <c r="J132" s="8">
        <f>SUMIFS(AssessedValuation[100% Commercial],AssessedValuation[Dist],$C132,AssessedValuation[Tif_NonTIF],$A$4)</f>
        <v>16781195</v>
      </c>
      <c r="K132" s="8">
        <f>SUMIFS(AssessedValuation[100% Industrial],AssessedValuation[Dist],$C132,AssessedValuation[Tif_NonTIF],$A$4)</f>
        <v>3272971</v>
      </c>
      <c r="L132" s="8">
        <f>SUMIFS(AssessedValuation[100% Multiresidential],AssessedValuation[Dist],$C132,AssessedValuation[Tif_NonTIF],$A$4)</f>
        <v>394571</v>
      </c>
      <c r="M132" s="8">
        <f>SUMIFS(AssessedValuation[100% Reserved],AssessedValuation[Dist],$C132,AssessedValuation[Tif_NonTIF],$A$4)</f>
        <v>0</v>
      </c>
      <c r="N132" s="8">
        <f>SUMIFS(AssessedValuation[100% Railroads],AssessedValuation[Dist],$C132,AssessedValuation[Tif_NonTIF],$A$4)</f>
        <v>9995476</v>
      </c>
      <c r="O132" s="8">
        <f>SUMIFS(AssessedValuation[100% Utilities],AssessedValuation[Dist],$C132,AssessedValuation[Tif_NonTIF],$A$4)</f>
        <v>2654848</v>
      </c>
      <c r="P132" s="8">
        <f>SUMIFS(AssessedValuation[100% Other],AssessedValuation[Dist],$C132,AssessedValuation[Tif_NonTIF],$A$4)</f>
        <v>0</v>
      </c>
      <c r="Q132" s="8">
        <f>SUMIFS(AssessedValuation[100% Gross],AssessedValuation[Dist],$C132,AssessedValuation[Tif_NonTIF],$A$4)</f>
        <v>340462449</v>
      </c>
      <c r="R132" s="8">
        <f>SUMIFS(AssessedValuation[100% Military Exempt],AssessedValuation[Dist],$C132,AssessedValuation[Tif_NonTIF],$A$4)</f>
        <v>247242</v>
      </c>
      <c r="S132" s="8">
        <f>SUMIFS(AssessedValuation[100% Net],AssessedValuation[Dist],$C132,AssessedValuation[Tif_NonTIF],$A$4)</f>
        <v>340215207</v>
      </c>
      <c r="T132" s="8">
        <f>SUMIFS(AssessedValuation[100% Gas &amp; Elec Utilities],AssessedValuation[Dist],$C132,AssessedValuation[Tif_NonTIF],$A$4)</f>
        <v>42406041</v>
      </c>
      <c r="U132" s="8">
        <f t="shared" si="1"/>
        <v>382621248</v>
      </c>
    </row>
    <row r="133" spans="1:21" x14ac:dyDescent="0.25">
      <c r="A133">
        <v>2023</v>
      </c>
      <c r="B133" t="s">
        <v>1051</v>
      </c>
      <c r="C133" t="s">
        <v>1302</v>
      </c>
      <c r="D133" t="s">
        <v>1302</v>
      </c>
      <c r="E133" t="s">
        <v>64</v>
      </c>
      <c r="F133" t="s">
        <v>1303</v>
      </c>
      <c r="G133" s="8">
        <f>SUMIFS(AssessedValuation[100% Residential],AssessedValuation[Dist],$C133,AssessedValuation[Tif_NonTIF],$A$4)</f>
        <v>298773931</v>
      </c>
      <c r="H133" s="8">
        <f>SUMIFS(AssessedValuation[100% Ag Land],AssessedValuation[Dist],$C133,AssessedValuation[Tif_NonTIF],$A$4)</f>
        <v>316885292</v>
      </c>
      <c r="I133" s="8">
        <f>SUMIFS(AssessedValuation[100% Ag Building],AssessedValuation[Dist],$C133,AssessedValuation[Tif_NonTIF],$A$4)</f>
        <v>11063549</v>
      </c>
      <c r="J133" s="8">
        <f>SUMIFS(AssessedValuation[100% Commercial],AssessedValuation[Dist],$C133,AssessedValuation[Tif_NonTIF],$A$4)</f>
        <v>45593171</v>
      </c>
      <c r="K133" s="8">
        <f>SUMIFS(AssessedValuation[100% Industrial],AssessedValuation[Dist],$C133,AssessedValuation[Tif_NonTIF],$A$4)</f>
        <v>61206228</v>
      </c>
      <c r="L133" s="8">
        <f>SUMIFS(AssessedValuation[100% Multiresidential],AssessedValuation[Dist],$C133,AssessedValuation[Tif_NonTIF],$A$4)</f>
        <v>5644207</v>
      </c>
      <c r="M133" s="8">
        <f>SUMIFS(AssessedValuation[100% Reserved],AssessedValuation[Dist],$C133,AssessedValuation[Tif_NonTIF],$A$4)</f>
        <v>0</v>
      </c>
      <c r="N133" s="8">
        <f>SUMIFS(AssessedValuation[100% Railroads],AssessedValuation[Dist],$C133,AssessedValuation[Tif_NonTIF],$A$4)</f>
        <v>37275552</v>
      </c>
      <c r="O133" s="8">
        <f>SUMIFS(AssessedValuation[100% Utilities],AssessedValuation[Dist],$C133,AssessedValuation[Tif_NonTIF],$A$4)</f>
        <v>13654417</v>
      </c>
      <c r="P133" s="8">
        <f>SUMIFS(AssessedValuation[100% Other],AssessedValuation[Dist],$C133,AssessedValuation[Tif_NonTIF],$A$4)</f>
        <v>0</v>
      </c>
      <c r="Q133" s="8">
        <f>SUMIFS(AssessedValuation[100% Gross],AssessedValuation[Dist],$C133,AssessedValuation[Tif_NonTIF],$A$4)</f>
        <v>790096347</v>
      </c>
      <c r="R133" s="8">
        <f>SUMIFS(AssessedValuation[100% Military Exempt],AssessedValuation[Dist],$C133,AssessedValuation[Tif_NonTIF],$A$4)</f>
        <v>681633</v>
      </c>
      <c r="S133" s="8">
        <f>SUMIFS(AssessedValuation[100% Net],AssessedValuation[Dist],$C133,AssessedValuation[Tif_NonTIF],$A$4)</f>
        <v>789414714</v>
      </c>
      <c r="T133" s="8">
        <f>SUMIFS(AssessedValuation[100% Gas &amp; Elec Utilities],AssessedValuation[Dist],$C133,AssessedValuation[Tif_NonTIF],$A$4)</f>
        <v>67708443</v>
      </c>
      <c r="U133" s="8">
        <f t="shared" si="1"/>
        <v>857123157</v>
      </c>
    </row>
    <row r="134" spans="1:21" x14ac:dyDescent="0.25">
      <c r="A134">
        <v>2023</v>
      </c>
      <c r="B134" t="s">
        <v>1043</v>
      </c>
      <c r="C134" t="s">
        <v>1304</v>
      </c>
      <c r="D134" t="s">
        <v>1304</v>
      </c>
      <c r="E134" t="s">
        <v>537</v>
      </c>
      <c r="F134" t="s">
        <v>1305</v>
      </c>
      <c r="G134" s="8">
        <f>SUMIFS(AssessedValuation[100% Residential],AssessedValuation[Dist],$C134,AssessedValuation[Tif_NonTIF],$A$4)</f>
        <v>662706570</v>
      </c>
      <c r="H134" s="8">
        <f>SUMIFS(AssessedValuation[100% Ag Land],AssessedValuation[Dist],$C134,AssessedValuation[Tif_NonTIF],$A$4)</f>
        <v>184617210</v>
      </c>
      <c r="I134" s="8">
        <f>SUMIFS(AssessedValuation[100% Ag Building],AssessedValuation[Dist],$C134,AssessedValuation[Tif_NonTIF],$A$4)</f>
        <v>8700510</v>
      </c>
      <c r="J134" s="8">
        <f>SUMIFS(AssessedValuation[100% Commercial],AssessedValuation[Dist],$C134,AssessedValuation[Tif_NonTIF],$A$4)</f>
        <v>114497401</v>
      </c>
      <c r="K134" s="8">
        <f>SUMIFS(AssessedValuation[100% Industrial],AssessedValuation[Dist],$C134,AssessedValuation[Tif_NonTIF],$A$4)</f>
        <v>54390479</v>
      </c>
      <c r="L134" s="8">
        <f>SUMIFS(AssessedValuation[100% Multiresidential],AssessedValuation[Dist],$C134,AssessedValuation[Tif_NonTIF],$A$4)</f>
        <v>24545226</v>
      </c>
      <c r="M134" s="8">
        <f>SUMIFS(AssessedValuation[100% Reserved],AssessedValuation[Dist],$C134,AssessedValuation[Tif_NonTIF],$A$4)</f>
        <v>0</v>
      </c>
      <c r="N134" s="8">
        <f>SUMIFS(AssessedValuation[100% Railroads],AssessedValuation[Dist],$C134,AssessedValuation[Tif_NonTIF],$A$4)</f>
        <v>24446388</v>
      </c>
      <c r="O134" s="8">
        <f>SUMIFS(AssessedValuation[100% Utilities],AssessedValuation[Dist],$C134,AssessedValuation[Tif_NonTIF],$A$4)</f>
        <v>3280121</v>
      </c>
      <c r="P134" s="8">
        <f>SUMIFS(AssessedValuation[100% Other],AssessedValuation[Dist],$C134,AssessedValuation[Tif_NonTIF],$A$4)</f>
        <v>0</v>
      </c>
      <c r="Q134" s="8">
        <f>SUMIFS(AssessedValuation[100% Gross],AssessedValuation[Dist],$C134,AssessedValuation[Tif_NonTIF],$A$4)</f>
        <v>1077183905</v>
      </c>
      <c r="R134" s="8">
        <f>SUMIFS(AssessedValuation[100% Military Exempt],AssessedValuation[Dist],$C134,AssessedValuation[Tif_NonTIF],$A$4)</f>
        <v>951473</v>
      </c>
      <c r="S134" s="8">
        <f>SUMIFS(AssessedValuation[100% Net],AssessedValuation[Dist],$C134,AssessedValuation[Tif_NonTIF],$A$4)</f>
        <v>1076232432</v>
      </c>
      <c r="T134" s="8">
        <f>SUMIFS(AssessedValuation[100% Gas &amp; Elec Utilities],AssessedValuation[Dist],$C134,AssessedValuation[Tif_NonTIF],$A$4)</f>
        <v>70836209</v>
      </c>
      <c r="U134" s="8">
        <f t="shared" si="1"/>
        <v>1147068641</v>
      </c>
    </row>
    <row r="135" spans="1:21" x14ac:dyDescent="0.25">
      <c r="A135">
        <v>2023</v>
      </c>
      <c r="B135" t="s">
        <v>1045</v>
      </c>
      <c r="C135" t="s">
        <v>1306</v>
      </c>
      <c r="D135" t="s">
        <v>1306</v>
      </c>
      <c r="E135" t="s">
        <v>37</v>
      </c>
      <c r="F135" t="s">
        <v>1307</v>
      </c>
      <c r="G135" s="8">
        <f>SUMIFS(AssessedValuation[100% Residential],AssessedValuation[Dist],$C135,AssessedValuation[Tif_NonTIF],$A$4)</f>
        <v>153028628</v>
      </c>
      <c r="H135" s="8">
        <f>SUMIFS(AssessedValuation[100% Ag Land],AssessedValuation[Dist],$C135,AssessedValuation[Tif_NonTIF],$A$4)</f>
        <v>203826450</v>
      </c>
      <c r="I135" s="8">
        <f>SUMIFS(AssessedValuation[100% Ag Building],AssessedValuation[Dist],$C135,AssessedValuation[Tif_NonTIF],$A$4)</f>
        <v>6993880</v>
      </c>
      <c r="J135" s="8">
        <f>SUMIFS(AssessedValuation[100% Commercial],AssessedValuation[Dist],$C135,AssessedValuation[Tif_NonTIF],$A$4)</f>
        <v>18444765</v>
      </c>
      <c r="K135" s="8">
        <f>SUMIFS(AssessedValuation[100% Industrial],AssessedValuation[Dist],$C135,AssessedValuation[Tif_NonTIF],$A$4)</f>
        <v>578170</v>
      </c>
      <c r="L135" s="8">
        <f>SUMIFS(AssessedValuation[100% Multiresidential],AssessedValuation[Dist],$C135,AssessedValuation[Tif_NonTIF],$A$4)</f>
        <v>2621125</v>
      </c>
      <c r="M135" s="8">
        <f>SUMIFS(AssessedValuation[100% Reserved],AssessedValuation[Dist],$C135,AssessedValuation[Tif_NonTIF],$A$4)</f>
        <v>0</v>
      </c>
      <c r="N135" s="8">
        <f>SUMIFS(AssessedValuation[100% Railroads],AssessedValuation[Dist],$C135,AssessedValuation[Tif_NonTIF],$A$4)</f>
        <v>206868</v>
      </c>
      <c r="O135" s="8">
        <f>SUMIFS(AssessedValuation[100% Utilities],AssessedValuation[Dist],$C135,AssessedValuation[Tif_NonTIF],$A$4)</f>
        <v>5794720</v>
      </c>
      <c r="P135" s="8">
        <f>SUMIFS(AssessedValuation[100% Other],AssessedValuation[Dist],$C135,AssessedValuation[Tif_NonTIF],$A$4)</f>
        <v>0</v>
      </c>
      <c r="Q135" s="8">
        <f>SUMIFS(AssessedValuation[100% Gross],AssessedValuation[Dist],$C135,AssessedValuation[Tif_NonTIF],$A$4)</f>
        <v>391494606</v>
      </c>
      <c r="R135" s="8">
        <f>SUMIFS(AssessedValuation[100% Military Exempt],AssessedValuation[Dist],$C135,AssessedValuation[Tif_NonTIF],$A$4)</f>
        <v>329656</v>
      </c>
      <c r="S135" s="8">
        <f>SUMIFS(AssessedValuation[100% Net],AssessedValuation[Dist],$C135,AssessedValuation[Tif_NonTIF],$A$4)</f>
        <v>391164950</v>
      </c>
      <c r="T135" s="8">
        <f>SUMIFS(AssessedValuation[100% Gas &amp; Elec Utilities],AssessedValuation[Dist],$C135,AssessedValuation[Tif_NonTIF],$A$4)</f>
        <v>23257194</v>
      </c>
      <c r="U135" s="8">
        <f t="shared" si="1"/>
        <v>414422144</v>
      </c>
    </row>
    <row r="136" spans="1:21" x14ac:dyDescent="0.25">
      <c r="A136">
        <v>2023</v>
      </c>
      <c r="B136" t="s">
        <v>1043</v>
      </c>
      <c r="C136" t="s">
        <v>1308</v>
      </c>
      <c r="D136" t="s">
        <v>1308</v>
      </c>
      <c r="E136" t="s">
        <v>481</v>
      </c>
      <c r="F136" t="s">
        <v>1309</v>
      </c>
      <c r="G136" s="8">
        <f>SUMIFS(AssessedValuation[100% Residential],AssessedValuation[Dist],$C136,AssessedValuation[Tif_NonTIF],$A$4)</f>
        <v>215988754</v>
      </c>
      <c r="H136" s="8">
        <f>SUMIFS(AssessedValuation[100% Ag Land],AssessedValuation[Dist],$C136,AssessedValuation[Tif_NonTIF],$A$4)</f>
        <v>120665135</v>
      </c>
      <c r="I136" s="8">
        <f>SUMIFS(AssessedValuation[100% Ag Building],AssessedValuation[Dist],$C136,AssessedValuation[Tif_NonTIF],$A$4)</f>
        <v>7743040</v>
      </c>
      <c r="J136" s="8">
        <f>SUMIFS(AssessedValuation[100% Commercial],AssessedValuation[Dist],$C136,AssessedValuation[Tif_NonTIF],$A$4)</f>
        <v>32359739</v>
      </c>
      <c r="K136" s="8">
        <f>SUMIFS(AssessedValuation[100% Industrial],AssessedValuation[Dist],$C136,AssessedValuation[Tif_NonTIF],$A$4)</f>
        <v>8609022</v>
      </c>
      <c r="L136" s="8">
        <f>SUMIFS(AssessedValuation[100% Multiresidential],AssessedValuation[Dist],$C136,AssessedValuation[Tif_NonTIF],$A$4)</f>
        <v>2842347</v>
      </c>
      <c r="M136" s="8">
        <f>SUMIFS(AssessedValuation[100% Reserved],AssessedValuation[Dist],$C136,AssessedValuation[Tif_NonTIF],$A$4)</f>
        <v>0</v>
      </c>
      <c r="N136" s="8">
        <f>SUMIFS(AssessedValuation[100% Railroads],AssessedValuation[Dist],$C136,AssessedValuation[Tif_NonTIF],$A$4)</f>
        <v>0</v>
      </c>
      <c r="O136" s="8">
        <f>SUMIFS(AssessedValuation[100% Utilities],AssessedValuation[Dist],$C136,AssessedValuation[Tif_NonTIF],$A$4)</f>
        <v>6894885</v>
      </c>
      <c r="P136" s="8">
        <f>SUMIFS(AssessedValuation[100% Other],AssessedValuation[Dist],$C136,AssessedValuation[Tif_NonTIF],$A$4)</f>
        <v>0</v>
      </c>
      <c r="Q136" s="8">
        <f>SUMIFS(AssessedValuation[100% Gross],AssessedValuation[Dist],$C136,AssessedValuation[Tif_NonTIF],$A$4)</f>
        <v>395102922</v>
      </c>
      <c r="R136" s="8">
        <f>SUMIFS(AssessedValuation[100% Military Exempt],AssessedValuation[Dist],$C136,AssessedValuation[Tif_NonTIF],$A$4)</f>
        <v>348176</v>
      </c>
      <c r="S136" s="8">
        <f>SUMIFS(AssessedValuation[100% Net],AssessedValuation[Dist],$C136,AssessedValuation[Tif_NonTIF],$A$4)</f>
        <v>394754746</v>
      </c>
      <c r="T136" s="8">
        <f>SUMIFS(AssessedValuation[100% Gas &amp; Elec Utilities],AssessedValuation[Dist],$C136,AssessedValuation[Tif_NonTIF],$A$4)</f>
        <v>16450705</v>
      </c>
      <c r="U136" s="8">
        <f t="shared" ref="U136:U199" si="2">SUM(S136:T136)</f>
        <v>411205451</v>
      </c>
    </row>
    <row r="137" spans="1:21" x14ac:dyDescent="0.25">
      <c r="A137">
        <v>2023</v>
      </c>
      <c r="B137" t="s">
        <v>1038</v>
      </c>
      <c r="C137" t="s">
        <v>1310</v>
      </c>
      <c r="D137" t="s">
        <v>1310</v>
      </c>
      <c r="E137" t="s">
        <v>98</v>
      </c>
      <c r="F137" t="s">
        <v>1311</v>
      </c>
      <c r="G137" s="8">
        <f>SUMIFS(AssessedValuation[100% Residential],AssessedValuation[Dist],$C137,AssessedValuation[Tif_NonTIF],$A$4)</f>
        <v>118212132</v>
      </c>
      <c r="H137" s="8">
        <f>SUMIFS(AssessedValuation[100% Ag Land],AssessedValuation[Dist],$C137,AssessedValuation[Tif_NonTIF],$A$4)</f>
        <v>101789244</v>
      </c>
      <c r="I137" s="8">
        <f>SUMIFS(AssessedValuation[100% Ag Building],AssessedValuation[Dist],$C137,AssessedValuation[Tif_NonTIF],$A$4)</f>
        <v>5320500</v>
      </c>
      <c r="J137" s="8">
        <f>SUMIFS(AssessedValuation[100% Commercial],AssessedValuation[Dist],$C137,AssessedValuation[Tif_NonTIF],$A$4)</f>
        <v>15990100</v>
      </c>
      <c r="K137" s="8">
        <f>SUMIFS(AssessedValuation[100% Industrial],AssessedValuation[Dist],$C137,AssessedValuation[Tif_NonTIF],$A$4)</f>
        <v>219700</v>
      </c>
      <c r="L137" s="8">
        <f>SUMIFS(AssessedValuation[100% Multiresidential],AssessedValuation[Dist],$C137,AssessedValuation[Tif_NonTIF],$A$4)</f>
        <v>1289301</v>
      </c>
      <c r="M137" s="8">
        <f>SUMIFS(AssessedValuation[100% Reserved],AssessedValuation[Dist],$C137,AssessedValuation[Tif_NonTIF],$A$4)</f>
        <v>0</v>
      </c>
      <c r="N137" s="8">
        <f>SUMIFS(AssessedValuation[100% Railroads],AssessedValuation[Dist],$C137,AssessedValuation[Tif_NonTIF],$A$4)</f>
        <v>0</v>
      </c>
      <c r="O137" s="8">
        <f>SUMIFS(AssessedValuation[100% Utilities],AssessedValuation[Dist],$C137,AssessedValuation[Tif_NonTIF],$A$4)</f>
        <v>27334365</v>
      </c>
      <c r="P137" s="8">
        <f>SUMIFS(AssessedValuation[100% Other],AssessedValuation[Dist],$C137,AssessedValuation[Tif_NonTIF],$A$4)</f>
        <v>0</v>
      </c>
      <c r="Q137" s="8">
        <f>SUMIFS(AssessedValuation[100% Gross],AssessedValuation[Dist],$C137,AssessedValuation[Tif_NonTIF],$A$4)</f>
        <v>270155342</v>
      </c>
      <c r="R137" s="8">
        <f>SUMIFS(AssessedValuation[100% Military Exempt],AssessedValuation[Dist],$C137,AssessedValuation[Tif_NonTIF],$A$4)</f>
        <v>203720</v>
      </c>
      <c r="S137" s="8">
        <f>SUMIFS(AssessedValuation[100% Net],AssessedValuation[Dist],$C137,AssessedValuation[Tif_NonTIF],$A$4)</f>
        <v>269951622</v>
      </c>
      <c r="T137" s="8">
        <f>SUMIFS(AssessedValuation[100% Gas &amp; Elec Utilities],AssessedValuation[Dist],$C137,AssessedValuation[Tif_NonTIF],$A$4)</f>
        <v>28250340</v>
      </c>
      <c r="U137" s="8">
        <f t="shared" si="2"/>
        <v>298201962</v>
      </c>
    </row>
    <row r="138" spans="1:21" x14ac:dyDescent="0.25">
      <c r="A138">
        <v>2023</v>
      </c>
      <c r="B138" t="s">
        <v>1045</v>
      </c>
      <c r="C138" t="s">
        <v>1312</v>
      </c>
      <c r="D138" t="s">
        <v>1312</v>
      </c>
      <c r="E138" t="s">
        <v>398</v>
      </c>
      <c r="F138" t="s">
        <v>1313</v>
      </c>
      <c r="G138" s="8">
        <f>SUMIFS(AssessedValuation[100% Residential],AssessedValuation[Dist],$C138,AssessedValuation[Tif_NonTIF],$A$4)</f>
        <v>65738170</v>
      </c>
      <c r="H138" s="8">
        <f>SUMIFS(AssessedValuation[100% Ag Land],AssessedValuation[Dist],$C138,AssessedValuation[Tif_NonTIF],$A$4)</f>
        <v>75810270</v>
      </c>
      <c r="I138" s="8">
        <f>SUMIFS(AssessedValuation[100% Ag Building],AssessedValuation[Dist],$C138,AssessedValuation[Tif_NonTIF],$A$4)</f>
        <v>1994240</v>
      </c>
      <c r="J138" s="8">
        <f>SUMIFS(AssessedValuation[100% Commercial],AssessedValuation[Dist],$C138,AssessedValuation[Tif_NonTIF],$A$4)</f>
        <v>20350964</v>
      </c>
      <c r="K138" s="8">
        <f>SUMIFS(AssessedValuation[100% Industrial],AssessedValuation[Dist],$C138,AssessedValuation[Tif_NonTIF],$A$4)</f>
        <v>9038730</v>
      </c>
      <c r="L138" s="8">
        <f>SUMIFS(AssessedValuation[100% Multiresidential],AssessedValuation[Dist],$C138,AssessedValuation[Tif_NonTIF],$A$4)</f>
        <v>467410</v>
      </c>
      <c r="M138" s="8">
        <f>SUMIFS(AssessedValuation[100% Reserved],AssessedValuation[Dist],$C138,AssessedValuation[Tif_NonTIF],$A$4)</f>
        <v>0</v>
      </c>
      <c r="N138" s="8">
        <f>SUMIFS(AssessedValuation[100% Railroads],AssessedValuation[Dist],$C138,AssessedValuation[Tif_NonTIF],$A$4)</f>
        <v>10067583</v>
      </c>
      <c r="O138" s="8">
        <f>SUMIFS(AssessedValuation[100% Utilities],AssessedValuation[Dist],$C138,AssessedValuation[Tif_NonTIF],$A$4)</f>
        <v>2919042</v>
      </c>
      <c r="P138" s="8">
        <f>SUMIFS(AssessedValuation[100% Other],AssessedValuation[Dist],$C138,AssessedValuation[Tif_NonTIF],$A$4)</f>
        <v>710</v>
      </c>
      <c r="Q138" s="8">
        <f>SUMIFS(AssessedValuation[100% Gross],AssessedValuation[Dist],$C138,AssessedValuation[Tif_NonTIF],$A$4)</f>
        <v>186387119</v>
      </c>
      <c r="R138" s="8">
        <f>SUMIFS(AssessedValuation[100% Military Exempt],AssessedValuation[Dist],$C138,AssessedValuation[Tif_NonTIF],$A$4)</f>
        <v>153634</v>
      </c>
      <c r="S138" s="8">
        <f>SUMIFS(AssessedValuation[100% Net],AssessedValuation[Dist],$C138,AssessedValuation[Tif_NonTIF],$A$4)</f>
        <v>186233485</v>
      </c>
      <c r="T138" s="8">
        <f>SUMIFS(AssessedValuation[100% Gas &amp; Elec Utilities],AssessedValuation[Dist],$C138,AssessedValuation[Tif_NonTIF],$A$4)</f>
        <v>5919745</v>
      </c>
      <c r="U138" s="8">
        <f t="shared" si="2"/>
        <v>192153230</v>
      </c>
    </row>
    <row r="139" spans="1:21" x14ac:dyDescent="0.25">
      <c r="A139">
        <v>2023</v>
      </c>
      <c r="B139" t="s">
        <v>1043</v>
      </c>
      <c r="C139" t="s">
        <v>1314</v>
      </c>
      <c r="D139" t="s">
        <v>1314</v>
      </c>
      <c r="E139" t="s">
        <v>148</v>
      </c>
      <c r="F139" t="s">
        <v>1315</v>
      </c>
      <c r="G139" s="8">
        <f>SUMIFS(AssessedValuation[100% Residential],AssessedValuation[Dist],$C139,AssessedValuation[Tif_NonTIF],$A$4)</f>
        <v>253225149</v>
      </c>
      <c r="H139" s="8">
        <f>SUMIFS(AssessedValuation[100% Ag Land],AssessedValuation[Dist],$C139,AssessedValuation[Tif_NonTIF],$A$4)</f>
        <v>176378700</v>
      </c>
      <c r="I139" s="8">
        <f>SUMIFS(AssessedValuation[100% Ag Building],AssessedValuation[Dist],$C139,AssessedValuation[Tif_NonTIF],$A$4)</f>
        <v>13692510</v>
      </c>
      <c r="J139" s="8">
        <f>SUMIFS(AssessedValuation[100% Commercial],AssessedValuation[Dist],$C139,AssessedValuation[Tif_NonTIF],$A$4)</f>
        <v>35233583</v>
      </c>
      <c r="K139" s="8">
        <f>SUMIFS(AssessedValuation[100% Industrial],AssessedValuation[Dist],$C139,AssessedValuation[Tif_NonTIF],$A$4)</f>
        <v>73502113</v>
      </c>
      <c r="L139" s="8">
        <f>SUMIFS(AssessedValuation[100% Multiresidential],AssessedValuation[Dist],$C139,AssessedValuation[Tif_NonTIF],$A$4)</f>
        <v>10282968</v>
      </c>
      <c r="M139" s="8">
        <f>SUMIFS(AssessedValuation[100% Reserved],AssessedValuation[Dist],$C139,AssessedValuation[Tif_NonTIF],$A$4)</f>
        <v>0</v>
      </c>
      <c r="N139" s="8">
        <f>SUMIFS(AssessedValuation[100% Railroads],AssessedValuation[Dist],$C139,AssessedValuation[Tif_NonTIF],$A$4)</f>
        <v>16045687</v>
      </c>
      <c r="O139" s="8">
        <f>SUMIFS(AssessedValuation[100% Utilities],AssessedValuation[Dist],$C139,AssessedValuation[Tif_NonTIF],$A$4)</f>
        <v>9741419</v>
      </c>
      <c r="P139" s="8">
        <f>SUMIFS(AssessedValuation[100% Other],AssessedValuation[Dist],$C139,AssessedValuation[Tif_NonTIF],$A$4)</f>
        <v>0</v>
      </c>
      <c r="Q139" s="8">
        <f>SUMIFS(AssessedValuation[100% Gross],AssessedValuation[Dist],$C139,AssessedValuation[Tif_NonTIF],$A$4)</f>
        <v>588102129</v>
      </c>
      <c r="R139" s="8">
        <f>SUMIFS(AssessedValuation[100% Military Exempt],AssessedValuation[Dist],$C139,AssessedValuation[Tif_NonTIF],$A$4)</f>
        <v>579676</v>
      </c>
      <c r="S139" s="8">
        <f>SUMIFS(AssessedValuation[100% Net],AssessedValuation[Dist],$C139,AssessedValuation[Tif_NonTIF],$A$4)</f>
        <v>587522453</v>
      </c>
      <c r="T139" s="8">
        <f>SUMIFS(AssessedValuation[100% Gas &amp; Elec Utilities],AssessedValuation[Dist],$C139,AssessedValuation[Tif_NonTIF],$A$4)</f>
        <v>50874829</v>
      </c>
      <c r="U139" s="8">
        <f t="shared" si="2"/>
        <v>638397282</v>
      </c>
    </row>
    <row r="140" spans="1:21" x14ac:dyDescent="0.25">
      <c r="A140">
        <v>2023</v>
      </c>
      <c r="B140" t="s">
        <v>1045</v>
      </c>
      <c r="C140" t="s">
        <v>1316</v>
      </c>
      <c r="D140" t="s">
        <v>1316</v>
      </c>
      <c r="E140" t="s">
        <v>489</v>
      </c>
      <c r="F140" t="s">
        <v>1317</v>
      </c>
      <c r="G140" s="8">
        <f>SUMIFS(AssessedValuation[100% Residential],AssessedValuation[Dist],$C140,AssessedValuation[Tif_NonTIF],$A$4)</f>
        <v>470632574</v>
      </c>
      <c r="H140" s="8">
        <f>SUMIFS(AssessedValuation[100% Ag Land],AssessedValuation[Dist],$C140,AssessedValuation[Tif_NonTIF],$A$4)</f>
        <v>245861336</v>
      </c>
      <c r="I140" s="8">
        <f>SUMIFS(AssessedValuation[100% Ag Building],AssessedValuation[Dist],$C140,AssessedValuation[Tif_NonTIF],$A$4)</f>
        <v>12477073</v>
      </c>
      <c r="J140" s="8">
        <f>SUMIFS(AssessedValuation[100% Commercial],AssessedValuation[Dist],$C140,AssessedValuation[Tif_NonTIF],$A$4)</f>
        <v>68272726</v>
      </c>
      <c r="K140" s="8">
        <f>SUMIFS(AssessedValuation[100% Industrial],AssessedValuation[Dist],$C140,AssessedValuation[Tif_NonTIF],$A$4)</f>
        <v>18314254</v>
      </c>
      <c r="L140" s="8">
        <f>SUMIFS(AssessedValuation[100% Multiresidential],AssessedValuation[Dist],$C140,AssessedValuation[Tif_NonTIF],$A$4)</f>
        <v>12996725</v>
      </c>
      <c r="M140" s="8">
        <f>SUMIFS(AssessedValuation[100% Reserved],AssessedValuation[Dist],$C140,AssessedValuation[Tif_NonTIF],$A$4)</f>
        <v>0</v>
      </c>
      <c r="N140" s="8">
        <f>SUMIFS(AssessedValuation[100% Railroads],AssessedValuation[Dist],$C140,AssessedValuation[Tif_NonTIF],$A$4)</f>
        <v>21484733</v>
      </c>
      <c r="O140" s="8">
        <f>SUMIFS(AssessedValuation[100% Utilities],AssessedValuation[Dist],$C140,AssessedValuation[Tif_NonTIF],$A$4)</f>
        <v>2849759</v>
      </c>
      <c r="P140" s="8">
        <f>SUMIFS(AssessedValuation[100% Other],AssessedValuation[Dist],$C140,AssessedValuation[Tif_NonTIF],$A$4)</f>
        <v>0</v>
      </c>
      <c r="Q140" s="8">
        <f>SUMIFS(AssessedValuation[100% Gross],AssessedValuation[Dist],$C140,AssessedValuation[Tif_NonTIF],$A$4)</f>
        <v>852889180</v>
      </c>
      <c r="R140" s="8">
        <f>SUMIFS(AssessedValuation[100% Military Exempt],AssessedValuation[Dist],$C140,AssessedValuation[Tif_NonTIF],$A$4)</f>
        <v>814880</v>
      </c>
      <c r="S140" s="8">
        <f>SUMIFS(AssessedValuation[100% Net],AssessedValuation[Dist],$C140,AssessedValuation[Tif_NonTIF],$A$4)</f>
        <v>852074300</v>
      </c>
      <c r="T140" s="8">
        <f>SUMIFS(AssessedValuation[100% Gas &amp; Elec Utilities],AssessedValuation[Dist],$C140,AssessedValuation[Tif_NonTIF],$A$4)</f>
        <v>21909129</v>
      </c>
      <c r="U140" s="8">
        <f t="shared" si="2"/>
        <v>873983429</v>
      </c>
    </row>
    <row r="141" spans="1:21" x14ac:dyDescent="0.25">
      <c r="A141">
        <v>2023</v>
      </c>
      <c r="B141" t="s">
        <v>1051</v>
      </c>
      <c r="C141" t="s">
        <v>1318</v>
      </c>
      <c r="D141" t="s">
        <v>1318</v>
      </c>
      <c r="E141" t="s">
        <v>345</v>
      </c>
      <c r="F141" t="s">
        <v>1319</v>
      </c>
      <c r="G141" s="8">
        <f>SUMIFS(AssessedValuation[100% Residential],AssessedValuation[Dist],$C141,AssessedValuation[Tif_NonTIF],$A$4)</f>
        <v>148417546</v>
      </c>
      <c r="H141" s="8">
        <f>SUMIFS(AssessedValuation[100% Ag Land],AssessedValuation[Dist],$C141,AssessedValuation[Tif_NonTIF],$A$4)</f>
        <v>110820590</v>
      </c>
      <c r="I141" s="8">
        <f>SUMIFS(AssessedValuation[100% Ag Building],AssessedValuation[Dist],$C141,AssessedValuation[Tif_NonTIF],$A$4)</f>
        <v>15701610</v>
      </c>
      <c r="J141" s="8">
        <f>SUMIFS(AssessedValuation[100% Commercial],AssessedValuation[Dist],$C141,AssessedValuation[Tif_NonTIF],$A$4)</f>
        <v>21840479</v>
      </c>
      <c r="K141" s="8">
        <f>SUMIFS(AssessedValuation[100% Industrial],AssessedValuation[Dist],$C141,AssessedValuation[Tif_NonTIF],$A$4)</f>
        <v>73084284</v>
      </c>
      <c r="L141" s="8">
        <f>SUMIFS(AssessedValuation[100% Multiresidential],AssessedValuation[Dist],$C141,AssessedValuation[Tif_NonTIF],$A$4)</f>
        <v>1475679</v>
      </c>
      <c r="M141" s="8">
        <f>SUMIFS(AssessedValuation[100% Reserved],AssessedValuation[Dist],$C141,AssessedValuation[Tif_NonTIF],$A$4)</f>
        <v>0</v>
      </c>
      <c r="N141" s="8">
        <f>SUMIFS(AssessedValuation[100% Railroads],AssessedValuation[Dist],$C141,AssessedValuation[Tif_NonTIF],$A$4)</f>
        <v>0</v>
      </c>
      <c r="O141" s="8">
        <f>SUMIFS(AssessedValuation[100% Utilities],AssessedValuation[Dist],$C141,AssessedValuation[Tif_NonTIF],$A$4)</f>
        <v>4263811</v>
      </c>
      <c r="P141" s="8">
        <f>SUMIFS(AssessedValuation[100% Other],AssessedValuation[Dist],$C141,AssessedValuation[Tif_NonTIF],$A$4)</f>
        <v>0</v>
      </c>
      <c r="Q141" s="8">
        <f>SUMIFS(AssessedValuation[100% Gross],AssessedValuation[Dist],$C141,AssessedValuation[Tif_NonTIF],$A$4)</f>
        <v>375603999</v>
      </c>
      <c r="R141" s="8">
        <f>SUMIFS(AssessedValuation[100% Military Exempt],AssessedValuation[Dist],$C141,AssessedValuation[Tif_NonTIF],$A$4)</f>
        <v>183348</v>
      </c>
      <c r="S141" s="8">
        <f>SUMIFS(AssessedValuation[100% Net],AssessedValuation[Dist],$C141,AssessedValuation[Tif_NonTIF],$A$4)</f>
        <v>375420651</v>
      </c>
      <c r="T141" s="8">
        <f>SUMIFS(AssessedValuation[100% Gas &amp; Elec Utilities],AssessedValuation[Dist],$C141,AssessedValuation[Tif_NonTIF],$A$4)</f>
        <v>11261453</v>
      </c>
      <c r="U141" s="8">
        <f t="shared" si="2"/>
        <v>386682104</v>
      </c>
    </row>
    <row r="142" spans="1:21" x14ac:dyDescent="0.25">
      <c r="A142">
        <v>2023</v>
      </c>
      <c r="B142" t="s">
        <v>1048</v>
      </c>
      <c r="C142" t="s">
        <v>1320</v>
      </c>
      <c r="D142" t="s">
        <v>1320</v>
      </c>
      <c r="E142" t="s">
        <v>404</v>
      </c>
      <c r="F142" t="s">
        <v>1321</v>
      </c>
      <c r="G142" s="8">
        <f>SUMIFS(AssessedValuation[100% Residential],AssessedValuation[Dist],$C142,AssessedValuation[Tif_NonTIF],$A$4)</f>
        <v>179690387</v>
      </c>
      <c r="H142" s="8">
        <f>SUMIFS(AssessedValuation[100% Ag Land],AssessedValuation[Dist],$C142,AssessedValuation[Tif_NonTIF],$A$4)</f>
        <v>236637705</v>
      </c>
      <c r="I142" s="8">
        <f>SUMIFS(AssessedValuation[100% Ag Building],AssessedValuation[Dist],$C142,AssessedValuation[Tif_NonTIF],$A$4)</f>
        <v>14678712</v>
      </c>
      <c r="J142" s="8">
        <f>SUMIFS(AssessedValuation[100% Commercial],AssessedValuation[Dist],$C142,AssessedValuation[Tif_NonTIF],$A$4)</f>
        <v>45728739</v>
      </c>
      <c r="K142" s="8">
        <f>SUMIFS(AssessedValuation[100% Industrial],AssessedValuation[Dist],$C142,AssessedValuation[Tif_NonTIF],$A$4)</f>
        <v>115138161</v>
      </c>
      <c r="L142" s="8">
        <f>SUMIFS(AssessedValuation[100% Multiresidential],AssessedValuation[Dist],$C142,AssessedValuation[Tif_NonTIF],$A$4)</f>
        <v>5755290</v>
      </c>
      <c r="M142" s="8">
        <f>SUMIFS(AssessedValuation[100% Reserved],AssessedValuation[Dist],$C142,AssessedValuation[Tif_NonTIF],$A$4)</f>
        <v>0</v>
      </c>
      <c r="N142" s="8">
        <f>SUMIFS(AssessedValuation[100% Railroads],AssessedValuation[Dist],$C142,AssessedValuation[Tif_NonTIF],$A$4)</f>
        <v>4970808</v>
      </c>
      <c r="O142" s="8">
        <f>SUMIFS(AssessedValuation[100% Utilities],AssessedValuation[Dist],$C142,AssessedValuation[Tif_NonTIF],$A$4)</f>
        <v>7252360</v>
      </c>
      <c r="P142" s="8">
        <f>SUMIFS(AssessedValuation[100% Other],AssessedValuation[Dist],$C142,AssessedValuation[Tif_NonTIF],$A$4)</f>
        <v>0</v>
      </c>
      <c r="Q142" s="8">
        <f>SUMIFS(AssessedValuation[100% Gross],AssessedValuation[Dist],$C142,AssessedValuation[Tif_NonTIF],$A$4)</f>
        <v>609852162</v>
      </c>
      <c r="R142" s="8">
        <f>SUMIFS(AssessedValuation[100% Military Exempt],AssessedValuation[Dist],$C142,AssessedValuation[Tif_NonTIF],$A$4)</f>
        <v>342620</v>
      </c>
      <c r="S142" s="8">
        <f>SUMIFS(AssessedValuation[100% Net],AssessedValuation[Dist],$C142,AssessedValuation[Tif_NonTIF],$A$4)</f>
        <v>609509542</v>
      </c>
      <c r="T142" s="8">
        <f>SUMIFS(AssessedValuation[100% Gas &amp; Elec Utilities],AssessedValuation[Dist],$C142,AssessedValuation[Tif_NonTIF],$A$4)</f>
        <v>50575672</v>
      </c>
      <c r="U142" s="8">
        <f t="shared" si="2"/>
        <v>660085214</v>
      </c>
    </row>
    <row r="143" spans="1:21" x14ac:dyDescent="0.25">
      <c r="A143">
        <v>2023</v>
      </c>
      <c r="B143" t="s">
        <v>1057</v>
      </c>
      <c r="C143" t="s">
        <v>1322</v>
      </c>
      <c r="D143" t="s">
        <v>1322</v>
      </c>
      <c r="E143" t="s">
        <v>595</v>
      </c>
      <c r="F143" t="s">
        <v>1323</v>
      </c>
      <c r="G143" s="8">
        <f>SUMIFS(AssessedValuation[100% Residential],AssessedValuation[Dist],$C143,AssessedValuation[Tif_NonTIF],$A$4)</f>
        <v>302281997</v>
      </c>
      <c r="H143" s="8">
        <f>SUMIFS(AssessedValuation[100% Ag Land],AssessedValuation[Dist],$C143,AssessedValuation[Tif_NonTIF],$A$4)</f>
        <v>75883400</v>
      </c>
      <c r="I143" s="8">
        <f>SUMIFS(AssessedValuation[100% Ag Building],AssessedValuation[Dist],$C143,AssessedValuation[Tif_NonTIF],$A$4)</f>
        <v>5975700</v>
      </c>
      <c r="J143" s="8">
        <f>SUMIFS(AssessedValuation[100% Commercial],AssessedValuation[Dist],$C143,AssessedValuation[Tif_NonTIF],$A$4)</f>
        <v>89871473</v>
      </c>
      <c r="K143" s="8">
        <f>SUMIFS(AssessedValuation[100% Industrial],AssessedValuation[Dist],$C143,AssessedValuation[Tif_NonTIF],$A$4)</f>
        <v>3130500</v>
      </c>
      <c r="L143" s="8">
        <f>SUMIFS(AssessedValuation[100% Multiresidential],AssessedValuation[Dist],$C143,AssessedValuation[Tif_NonTIF],$A$4)</f>
        <v>2660927</v>
      </c>
      <c r="M143" s="8">
        <f>SUMIFS(AssessedValuation[100% Reserved],AssessedValuation[Dist],$C143,AssessedValuation[Tif_NonTIF],$A$4)</f>
        <v>0</v>
      </c>
      <c r="N143" s="8">
        <f>SUMIFS(AssessedValuation[100% Railroads],AssessedValuation[Dist],$C143,AssessedValuation[Tif_NonTIF],$A$4)</f>
        <v>1770729</v>
      </c>
      <c r="O143" s="8">
        <f>SUMIFS(AssessedValuation[100% Utilities],AssessedValuation[Dist],$C143,AssessedValuation[Tif_NonTIF],$A$4)</f>
        <v>8612236</v>
      </c>
      <c r="P143" s="8">
        <f>SUMIFS(AssessedValuation[100% Other],AssessedValuation[Dist],$C143,AssessedValuation[Tif_NonTIF],$A$4)</f>
        <v>0</v>
      </c>
      <c r="Q143" s="8">
        <f>SUMIFS(AssessedValuation[100% Gross],AssessedValuation[Dist],$C143,AssessedValuation[Tif_NonTIF],$A$4)</f>
        <v>490186962</v>
      </c>
      <c r="R143" s="8">
        <f>SUMIFS(AssessedValuation[100% Military Exempt],AssessedValuation[Dist],$C143,AssessedValuation[Tif_NonTIF],$A$4)</f>
        <v>311136</v>
      </c>
      <c r="S143" s="8">
        <f>SUMIFS(AssessedValuation[100% Net],AssessedValuation[Dist],$C143,AssessedValuation[Tif_NonTIF],$A$4)</f>
        <v>489875826</v>
      </c>
      <c r="T143" s="8">
        <f>SUMIFS(AssessedValuation[100% Gas &amp; Elec Utilities],AssessedValuation[Dist],$C143,AssessedValuation[Tif_NonTIF],$A$4)</f>
        <v>54082924</v>
      </c>
      <c r="U143" s="8">
        <f t="shared" si="2"/>
        <v>543958750</v>
      </c>
    </row>
    <row r="144" spans="1:21" x14ac:dyDescent="0.25">
      <c r="A144">
        <v>2023</v>
      </c>
      <c r="B144" t="s">
        <v>1048</v>
      </c>
      <c r="C144" t="s">
        <v>1324</v>
      </c>
      <c r="D144" t="s">
        <v>1324</v>
      </c>
      <c r="E144" t="s">
        <v>746</v>
      </c>
      <c r="F144" t="s">
        <v>1325</v>
      </c>
      <c r="G144" s="8">
        <f>SUMIFS(AssessedValuation[100% Residential],AssessedValuation[Dist],$C144,AssessedValuation[Tif_NonTIF],$A$4)</f>
        <v>233680725</v>
      </c>
      <c r="H144" s="8">
        <f>SUMIFS(AssessedValuation[100% Ag Land],AssessedValuation[Dist],$C144,AssessedValuation[Tif_NonTIF],$A$4)</f>
        <v>89030590</v>
      </c>
      <c r="I144" s="8">
        <f>SUMIFS(AssessedValuation[100% Ag Building],AssessedValuation[Dist],$C144,AssessedValuation[Tif_NonTIF],$A$4)</f>
        <v>6375860</v>
      </c>
      <c r="J144" s="8">
        <f>SUMIFS(AssessedValuation[100% Commercial],AssessedValuation[Dist],$C144,AssessedValuation[Tif_NonTIF],$A$4)</f>
        <v>21165398</v>
      </c>
      <c r="K144" s="8">
        <f>SUMIFS(AssessedValuation[100% Industrial],AssessedValuation[Dist],$C144,AssessedValuation[Tif_NonTIF],$A$4)</f>
        <v>0</v>
      </c>
      <c r="L144" s="8">
        <f>SUMIFS(AssessedValuation[100% Multiresidential],AssessedValuation[Dist],$C144,AssessedValuation[Tif_NonTIF],$A$4)</f>
        <v>674480</v>
      </c>
      <c r="M144" s="8">
        <f>SUMIFS(AssessedValuation[100% Reserved],AssessedValuation[Dist],$C144,AssessedValuation[Tif_NonTIF],$A$4)</f>
        <v>0</v>
      </c>
      <c r="N144" s="8">
        <f>SUMIFS(AssessedValuation[100% Railroads],AssessedValuation[Dist],$C144,AssessedValuation[Tif_NonTIF],$A$4)</f>
        <v>11841889</v>
      </c>
      <c r="O144" s="8">
        <f>SUMIFS(AssessedValuation[100% Utilities],AssessedValuation[Dist],$C144,AssessedValuation[Tif_NonTIF],$A$4)</f>
        <v>2073932</v>
      </c>
      <c r="P144" s="8">
        <f>SUMIFS(AssessedValuation[100% Other],AssessedValuation[Dist],$C144,AssessedValuation[Tif_NonTIF],$A$4)</f>
        <v>0</v>
      </c>
      <c r="Q144" s="8">
        <f>SUMIFS(AssessedValuation[100% Gross],AssessedValuation[Dist],$C144,AssessedValuation[Tif_NonTIF],$A$4)</f>
        <v>364842874</v>
      </c>
      <c r="R144" s="8">
        <f>SUMIFS(AssessedValuation[100% Military Exempt],AssessedValuation[Dist],$C144,AssessedValuation[Tif_NonTIF],$A$4)</f>
        <v>257428</v>
      </c>
      <c r="S144" s="8">
        <f>SUMIFS(AssessedValuation[100% Net],AssessedValuation[Dist],$C144,AssessedValuation[Tif_NonTIF],$A$4)</f>
        <v>364585446</v>
      </c>
      <c r="T144" s="8">
        <f>SUMIFS(AssessedValuation[100% Gas &amp; Elec Utilities],AssessedValuation[Dist],$C144,AssessedValuation[Tif_NonTIF],$A$4)</f>
        <v>19822968</v>
      </c>
      <c r="U144" s="8">
        <f t="shared" si="2"/>
        <v>384408414</v>
      </c>
    </row>
    <row r="145" spans="1:21" x14ac:dyDescent="0.25">
      <c r="A145">
        <v>2023</v>
      </c>
      <c r="B145" t="s">
        <v>1057</v>
      </c>
      <c r="C145" t="s">
        <v>1326</v>
      </c>
      <c r="D145" t="s">
        <v>1326</v>
      </c>
      <c r="E145" t="s">
        <v>1327</v>
      </c>
      <c r="F145" t="s">
        <v>1327</v>
      </c>
      <c r="G145" s="8">
        <f>SUMIFS(AssessedValuation[100% Residential],AssessedValuation[Dist],$C145,AssessedValuation[Tif_NonTIF],$A$4)</f>
        <v>104975470</v>
      </c>
      <c r="H145" s="8">
        <f>SUMIFS(AssessedValuation[100% Ag Land],AssessedValuation[Dist],$C145,AssessedValuation[Tif_NonTIF],$A$4)</f>
        <v>101413439</v>
      </c>
      <c r="I145" s="8">
        <f>SUMIFS(AssessedValuation[100% Ag Building],AssessedValuation[Dist],$C145,AssessedValuation[Tif_NonTIF],$A$4)</f>
        <v>3814630</v>
      </c>
      <c r="J145" s="8">
        <f>SUMIFS(AssessedValuation[100% Commercial],AssessedValuation[Dist],$C145,AssessedValuation[Tif_NonTIF],$A$4)</f>
        <v>16921475</v>
      </c>
      <c r="K145" s="8">
        <f>SUMIFS(AssessedValuation[100% Industrial],AssessedValuation[Dist],$C145,AssessedValuation[Tif_NonTIF],$A$4)</f>
        <v>5033752</v>
      </c>
      <c r="L145" s="8">
        <f>SUMIFS(AssessedValuation[100% Multiresidential],AssessedValuation[Dist],$C145,AssessedValuation[Tif_NonTIF],$A$4)</f>
        <v>890265</v>
      </c>
      <c r="M145" s="8">
        <f>SUMIFS(AssessedValuation[100% Reserved],AssessedValuation[Dist],$C145,AssessedValuation[Tif_NonTIF],$A$4)</f>
        <v>0</v>
      </c>
      <c r="N145" s="8">
        <f>SUMIFS(AssessedValuation[100% Railroads],AssessedValuation[Dist],$C145,AssessedValuation[Tif_NonTIF],$A$4)</f>
        <v>3003963</v>
      </c>
      <c r="O145" s="8">
        <f>SUMIFS(AssessedValuation[100% Utilities],AssessedValuation[Dist],$C145,AssessedValuation[Tif_NonTIF],$A$4)</f>
        <v>11563704</v>
      </c>
      <c r="P145" s="8">
        <f>SUMIFS(AssessedValuation[100% Other],AssessedValuation[Dist],$C145,AssessedValuation[Tif_NonTIF],$A$4)</f>
        <v>0</v>
      </c>
      <c r="Q145" s="8">
        <f>SUMIFS(AssessedValuation[100% Gross],AssessedValuation[Dist],$C145,AssessedValuation[Tif_NonTIF],$A$4)</f>
        <v>247616698</v>
      </c>
      <c r="R145" s="8">
        <f>SUMIFS(AssessedValuation[100% Military Exempt],AssessedValuation[Dist],$C145,AssessedValuation[Tif_NonTIF],$A$4)</f>
        <v>185200</v>
      </c>
      <c r="S145" s="8">
        <f>SUMIFS(AssessedValuation[100% Net],AssessedValuation[Dist],$C145,AssessedValuation[Tif_NonTIF],$A$4)</f>
        <v>247431498</v>
      </c>
      <c r="T145" s="8">
        <f>SUMIFS(AssessedValuation[100% Gas &amp; Elec Utilities],AssessedValuation[Dist],$C145,AssessedValuation[Tif_NonTIF],$A$4)</f>
        <v>16226719</v>
      </c>
      <c r="U145" s="8">
        <f t="shared" si="2"/>
        <v>263658217</v>
      </c>
    </row>
    <row r="146" spans="1:21" x14ac:dyDescent="0.25">
      <c r="A146">
        <v>2023</v>
      </c>
      <c r="B146" t="s">
        <v>1066</v>
      </c>
      <c r="C146" t="s">
        <v>1328</v>
      </c>
      <c r="D146" t="s">
        <v>1328</v>
      </c>
      <c r="E146" t="s">
        <v>325</v>
      </c>
      <c r="F146" t="s">
        <v>1329</v>
      </c>
      <c r="G146" s="8">
        <f>SUMIFS(AssessedValuation[100% Residential],AssessedValuation[Dist],$C146,AssessedValuation[Tif_NonTIF],$A$4)</f>
        <v>432043680</v>
      </c>
      <c r="H146" s="8">
        <f>SUMIFS(AssessedValuation[100% Ag Land],AssessedValuation[Dist],$C146,AssessedValuation[Tif_NonTIF],$A$4)</f>
        <v>275114300</v>
      </c>
      <c r="I146" s="8">
        <f>SUMIFS(AssessedValuation[100% Ag Building],AssessedValuation[Dist],$C146,AssessedValuation[Tif_NonTIF],$A$4)</f>
        <v>26931260</v>
      </c>
      <c r="J146" s="8">
        <f>SUMIFS(AssessedValuation[100% Commercial],AssessedValuation[Dist],$C146,AssessedValuation[Tif_NonTIF],$A$4)</f>
        <v>69468351</v>
      </c>
      <c r="K146" s="8">
        <f>SUMIFS(AssessedValuation[100% Industrial],AssessedValuation[Dist],$C146,AssessedValuation[Tif_NonTIF],$A$4)</f>
        <v>23080601</v>
      </c>
      <c r="L146" s="8">
        <f>SUMIFS(AssessedValuation[100% Multiresidential],AssessedValuation[Dist],$C146,AssessedValuation[Tif_NonTIF],$A$4)</f>
        <v>7829969</v>
      </c>
      <c r="M146" s="8">
        <f>SUMIFS(AssessedValuation[100% Reserved],AssessedValuation[Dist],$C146,AssessedValuation[Tif_NonTIF],$A$4)</f>
        <v>0</v>
      </c>
      <c r="N146" s="8">
        <f>SUMIFS(AssessedValuation[100% Railroads],AssessedValuation[Dist],$C146,AssessedValuation[Tif_NonTIF],$A$4)</f>
        <v>0</v>
      </c>
      <c r="O146" s="8">
        <f>SUMIFS(AssessedValuation[100% Utilities],AssessedValuation[Dist],$C146,AssessedValuation[Tif_NonTIF],$A$4)</f>
        <v>10694617</v>
      </c>
      <c r="P146" s="8">
        <f>SUMIFS(AssessedValuation[100% Other],AssessedValuation[Dist],$C146,AssessedValuation[Tif_NonTIF],$A$4)</f>
        <v>0</v>
      </c>
      <c r="Q146" s="8">
        <f>SUMIFS(AssessedValuation[100% Gross],AssessedValuation[Dist],$C146,AssessedValuation[Tif_NonTIF],$A$4)</f>
        <v>845162778</v>
      </c>
      <c r="R146" s="8">
        <f>SUMIFS(AssessedValuation[100% Military Exempt],AssessedValuation[Dist],$C146,AssessedValuation[Tif_NonTIF],$A$4)</f>
        <v>685240</v>
      </c>
      <c r="S146" s="8">
        <f>SUMIFS(AssessedValuation[100% Net],AssessedValuation[Dist],$C146,AssessedValuation[Tif_NonTIF],$A$4)</f>
        <v>844477538</v>
      </c>
      <c r="T146" s="8">
        <f>SUMIFS(AssessedValuation[100% Gas &amp; Elec Utilities],AssessedValuation[Dist],$C146,AssessedValuation[Tif_NonTIF],$A$4)</f>
        <v>32033628</v>
      </c>
      <c r="U146" s="8">
        <f t="shared" si="2"/>
        <v>876511166</v>
      </c>
    </row>
    <row r="147" spans="1:21" x14ac:dyDescent="0.25">
      <c r="A147">
        <v>2023</v>
      </c>
      <c r="B147" t="s">
        <v>1043</v>
      </c>
      <c r="C147" t="s">
        <v>1330</v>
      </c>
      <c r="D147" t="s">
        <v>1330</v>
      </c>
      <c r="E147" t="s">
        <v>459</v>
      </c>
      <c r="F147" t="s">
        <v>1331</v>
      </c>
      <c r="G147" s="8">
        <f>SUMIFS(AssessedValuation[100% Residential],AssessedValuation[Dist],$C147,AssessedValuation[Tif_NonTIF],$A$4)</f>
        <v>122658310</v>
      </c>
      <c r="H147" s="8">
        <f>SUMIFS(AssessedValuation[100% Ag Land],AssessedValuation[Dist],$C147,AssessedValuation[Tif_NonTIF],$A$4)</f>
        <v>179325680</v>
      </c>
      <c r="I147" s="8">
        <f>SUMIFS(AssessedValuation[100% Ag Building],AssessedValuation[Dist],$C147,AssessedValuation[Tif_NonTIF],$A$4)</f>
        <v>14456930</v>
      </c>
      <c r="J147" s="8">
        <f>SUMIFS(AssessedValuation[100% Commercial],AssessedValuation[Dist],$C147,AssessedValuation[Tif_NonTIF],$A$4)</f>
        <v>18607300</v>
      </c>
      <c r="K147" s="8">
        <f>SUMIFS(AssessedValuation[100% Industrial],AssessedValuation[Dist],$C147,AssessedValuation[Tif_NonTIF],$A$4)</f>
        <v>45955604</v>
      </c>
      <c r="L147" s="8">
        <f>SUMIFS(AssessedValuation[100% Multiresidential],AssessedValuation[Dist],$C147,AssessedValuation[Tif_NonTIF],$A$4)</f>
        <v>308670</v>
      </c>
      <c r="M147" s="8">
        <f>SUMIFS(AssessedValuation[100% Reserved],AssessedValuation[Dist],$C147,AssessedValuation[Tif_NonTIF],$A$4)</f>
        <v>0</v>
      </c>
      <c r="N147" s="8">
        <f>SUMIFS(AssessedValuation[100% Railroads],AssessedValuation[Dist],$C147,AssessedValuation[Tif_NonTIF],$A$4)</f>
        <v>16586959</v>
      </c>
      <c r="O147" s="8">
        <f>SUMIFS(AssessedValuation[100% Utilities],AssessedValuation[Dist],$C147,AssessedValuation[Tif_NonTIF],$A$4)</f>
        <v>16347118</v>
      </c>
      <c r="P147" s="8">
        <f>SUMIFS(AssessedValuation[100% Other],AssessedValuation[Dist],$C147,AssessedValuation[Tif_NonTIF],$A$4)</f>
        <v>0</v>
      </c>
      <c r="Q147" s="8">
        <f>SUMIFS(AssessedValuation[100% Gross],AssessedValuation[Dist],$C147,AssessedValuation[Tif_NonTIF],$A$4)</f>
        <v>414246571</v>
      </c>
      <c r="R147" s="8">
        <f>SUMIFS(AssessedValuation[100% Military Exempt],AssessedValuation[Dist],$C147,AssessedValuation[Tif_NonTIF],$A$4)</f>
        <v>270392</v>
      </c>
      <c r="S147" s="8">
        <f>SUMIFS(AssessedValuation[100% Net],AssessedValuation[Dist],$C147,AssessedValuation[Tif_NonTIF],$A$4)</f>
        <v>413976179</v>
      </c>
      <c r="T147" s="8">
        <f>SUMIFS(AssessedValuation[100% Gas &amp; Elec Utilities],AssessedValuation[Dist],$C147,AssessedValuation[Tif_NonTIF],$A$4)</f>
        <v>22203266</v>
      </c>
      <c r="U147" s="8">
        <f t="shared" si="2"/>
        <v>436179445</v>
      </c>
    </row>
    <row r="148" spans="1:21" x14ac:dyDescent="0.25">
      <c r="A148">
        <v>2023</v>
      </c>
      <c r="B148" t="s">
        <v>1043</v>
      </c>
      <c r="C148" t="s">
        <v>1332</v>
      </c>
      <c r="D148" t="s">
        <v>1332</v>
      </c>
      <c r="E148" t="s">
        <v>115</v>
      </c>
      <c r="F148" t="s">
        <v>1333</v>
      </c>
      <c r="G148" s="8">
        <f>SUMIFS(AssessedValuation[100% Residential],AssessedValuation[Dist],$C148,AssessedValuation[Tif_NonTIF],$A$4)</f>
        <v>243026289</v>
      </c>
      <c r="H148" s="8">
        <f>SUMIFS(AssessedValuation[100% Ag Land],AssessedValuation[Dist],$C148,AssessedValuation[Tif_NonTIF],$A$4)</f>
        <v>56475513</v>
      </c>
      <c r="I148" s="8">
        <f>SUMIFS(AssessedValuation[100% Ag Building],AssessedValuation[Dist],$C148,AssessedValuation[Tif_NonTIF],$A$4)</f>
        <v>3240711</v>
      </c>
      <c r="J148" s="8">
        <f>SUMIFS(AssessedValuation[100% Commercial],AssessedValuation[Dist],$C148,AssessedValuation[Tif_NonTIF],$A$4)</f>
        <v>34847318</v>
      </c>
      <c r="K148" s="8">
        <f>SUMIFS(AssessedValuation[100% Industrial],AssessedValuation[Dist],$C148,AssessedValuation[Tif_NonTIF],$A$4)</f>
        <v>8429806</v>
      </c>
      <c r="L148" s="8">
        <f>SUMIFS(AssessedValuation[100% Multiresidential],AssessedValuation[Dist],$C148,AssessedValuation[Tif_NonTIF],$A$4)</f>
        <v>4790734</v>
      </c>
      <c r="M148" s="8">
        <f>SUMIFS(AssessedValuation[100% Reserved],AssessedValuation[Dist],$C148,AssessedValuation[Tif_NonTIF],$A$4)</f>
        <v>0</v>
      </c>
      <c r="N148" s="8">
        <f>SUMIFS(AssessedValuation[100% Railroads],AssessedValuation[Dist],$C148,AssessedValuation[Tif_NonTIF],$A$4)</f>
        <v>0</v>
      </c>
      <c r="O148" s="8">
        <f>SUMIFS(AssessedValuation[100% Utilities],AssessedValuation[Dist],$C148,AssessedValuation[Tif_NonTIF],$A$4)</f>
        <v>8614931</v>
      </c>
      <c r="P148" s="8">
        <f>SUMIFS(AssessedValuation[100% Other],AssessedValuation[Dist],$C148,AssessedValuation[Tif_NonTIF],$A$4)</f>
        <v>0</v>
      </c>
      <c r="Q148" s="8">
        <f>SUMIFS(AssessedValuation[100% Gross],AssessedValuation[Dist],$C148,AssessedValuation[Tif_NonTIF],$A$4)</f>
        <v>359425302</v>
      </c>
      <c r="R148" s="8">
        <f>SUMIFS(AssessedValuation[100% Military Exempt],AssessedValuation[Dist],$C148,AssessedValuation[Tif_NonTIF],$A$4)</f>
        <v>225944</v>
      </c>
      <c r="S148" s="8">
        <f>SUMIFS(AssessedValuation[100% Net],AssessedValuation[Dist],$C148,AssessedValuation[Tif_NonTIF],$A$4)</f>
        <v>359199358</v>
      </c>
      <c r="T148" s="8">
        <f>SUMIFS(AssessedValuation[100% Gas &amp; Elec Utilities],AssessedValuation[Dist],$C148,AssessedValuation[Tif_NonTIF],$A$4)</f>
        <v>3943237</v>
      </c>
      <c r="U148" s="8">
        <f t="shared" si="2"/>
        <v>363142595</v>
      </c>
    </row>
    <row r="149" spans="1:21" x14ac:dyDescent="0.25">
      <c r="A149">
        <v>2023</v>
      </c>
      <c r="B149" t="s">
        <v>1051</v>
      </c>
      <c r="C149" t="s">
        <v>1334</v>
      </c>
      <c r="D149" t="s">
        <v>1334</v>
      </c>
      <c r="E149" t="s">
        <v>498</v>
      </c>
      <c r="F149" t="s">
        <v>1335</v>
      </c>
      <c r="G149" s="8">
        <f>SUMIFS(AssessedValuation[100% Residential],AssessedValuation[Dist],$C149,AssessedValuation[Tif_NonTIF],$A$4)</f>
        <v>422614253</v>
      </c>
      <c r="H149" s="8">
        <f>SUMIFS(AssessedValuation[100% Ag Land],AssessedValuation[Dist],$C149,AssessedValuation[Tif_NonTIF],$A$4)</f>
        <v>184074610</v>
      </c>
      <c r="I149" s="8">
        <f>SUMIFS(AssessedValuation[100% Ag Building],AssessedValuation[Dist],$C149,AssessedValuation[Tif_NonTIF],$A$4)</f>
        <v>8239660</v>
      </c>
      <c r="J149" s="8">
        <f>SUMIFS(AssessedValuation[100% Commercial],AssessedValuation[Dist],$C149,AssessedValuation[Tif_NonTIF],$A$4)</f>
        <v>84735000</v>
      </c>
      <c r="K149" s="8">
        <f>SUMIFS(AssessedValuation[100% Industrial],AssessedValuation[Dist],$C149,AssessedValuation[Tif_NonTIF],$A$4)</f>
        <v>33245690</v>
      </c>
      <c r="L149" s="8">
        <f>SUMIFS(AssessedValuation[100% Multiresidential],AssessedValuation[Dist],$C149,AssessedValuation[Tif_NonTIF],$A$4)</f>
        <v>9755131</v>
      </c>
      <c r="M149" s="8">
        <f>SUMIFS(AssessedValuation[100% Reserved],AssessedValuation[Dist],$C149,AssessedValuation[Tif_NonTIF],$A$4)</f>
        <v>0</v>
      </c>
      <c r="N149" s="8">
        <f>SUMIFS(AssessedValuation[100% Railroads],AssessedValuation[Dist],$C149,AssessedValuation[Tif_NonTIF],$A$4)</f>
        <v>16322337</v>
      </c>
      <c r="O149" s="8">
        <f>SUMIFS(AssessedValuation[100% Utilities],AssessedValuation[Dist],$C149,AssessedValuation[Tif_NonTIF],$A$4)</f>
        <v>2224641</v>
      </c>
      <c r="P149" s="8">
        <f>SUMIFS(AssessedValuation[100% Other],AssessedValuation[Dist],$C149,AssessedValuation[Tif_NonTIF],$A$4)</f>
        <v>146492</v>
      </c>
      <c r="Q149" s="8">
        <f>SUMIFS(AssessedValuation[100% Gross],AssessedValuation[Dist],$C149,AssessedValuation[Tif_NonTIF],$A$4)</f>
        <v>761357814</v>
      </c>
      <c r="R149" s="8">
        <f>SUMIFS(AssessedValuation[100% Military Exempt],AssessedValuation[Dist],$C149,AssessedValuation[Tif_NonTIF],$A$4)</f>
        <v>658694</v>
      </c>
      <c r="S149" s="8">
        <f>SUMIFS(AssessedValuation[100% Net],AssessedValuation[Dist],$C149,AssessedValuation[Tif_NonTIF],$A$4)</f>
        <v>760699120</v>
      </c>
      <c r="T149" s="8">
        <f>SUMIFS(AssessedValuation[100% Gas &amp; Elec Utilities],AssessedValuation[Dist],$C149,AssessedValuation[Tif_NonTIF],$A$4)</f>
        <v>49130249</v>
      </c>
      <c r="U149" s="8">
        <f t="shared" si="2"/>
        <v>809829369</v>
      </c>
    </row>
    <row r="150" spans="1:21" x14ac:dyDescent="0.25">
      <c r="A150">
        <v>2023</v>
      </c>
      <c r="B150" t="s">
        <v>1045</v>
      </c>
      <c r="C150" t="s">
        <v>1336</v>
      </c>
      <c r="D150" t="s">
        <v>1336</v>
      </c>
      <c r="E150" t="s">
        <v>93</v>
      </c>
      <c r="F150" t="s">
        <v>1337</v>
      </c>
      <c r="G150" s="8">
        <f>SUMIFS(AssessedValuation[100% Residential],AssessedValuation[Dist],$C150,AssessedValuation[Tif_NonTIF],$A$4)</f>
        <v>202659830</v>
      </c>
      <c r="H150" s="8">
        <f>SUMIFS(AssessedValuation[100% Ag Land],AssessedValuation[Dist],$C150,AssessedValuation[Tif_NonTIF],$A$4)</f>
        <v>294651803</v>
      </c>
      <c r="I150" s="8">
        <f>SUMIFS(AssessedValuation[100% Ag Building],AssessedValuation[Dist],$C150,AssessedValuation[Tif_NonTIF],$A$4)</f>
        <v>19308102</v>
      </c>
      <c r="J150" s="8">
        <f>SUMIFS(AssessedValuation[100% Commercial],AssessedValuation[Dist],$C150,AssessedValuation[Tif_NonTIF],$A$4)</f>
        <v>29806032</v>
      </c>
      <c r="K150" s="8">
        <f>SUMIFS(AssessedValuation[100% Industrial],AssessedValuation[Dist],$C150,AssessedValuation[Tif_NonTIF],$A$4)</f>
        <v>8601495</v>
      </c>
      <c r="L150" s="8">
        <f>SUMIFS(AssessedValuation[100% Multiresidential],AssessedValuation[Dist],$C150,AssessedValuation[Tif_NonTIF],$A$4)</f>
        <v>4711669</v>
      </c>
      <c r="M150" s="8">
        <f>SUMIFS(AssessedValuation[100% Reserved],AssessedValuation[Dist],$C150,AssessedValuation[Tif_NonTIF],$A$4)</f>
        <v>0</v>
      </c>
      <c r="N150" s="8">
        <f>SUMIFS(AssessedValuation[100% Railroads],AssessedValuation[Dist],$C150,AssessedValuation[Tif_NonTIF],$A$4)</f>
        <v>20440540</v>
      </c>
      <c r="O150" s="8">
        <f>SUMIFS(AssessedValuation[100% Utilities],AssessedValuation[Dist],$C150,AssessedValuation[Tif_NonTIF],$A$4)</f>
        <v>2551827</v>
      </c>
      <c r="P150" s="8">
        <f>SUMIFS(AssessedValuation[100% Other],AssessedValuation[Dist],$C150,AssessedValuation[Tif_NonTIF],$A$4)</f>
        <v>0</v>
      </c>
      <c r="Q150" s="8">
        <f>SUMIFS(AssessedValuation[100% Gross],AssessedValuation[Dist],$C150,AssessedValuation[Tif_NonTIF],$A$4)</f>
        <v>582731298</v>
      </c>
      <c r="R150" s="8">
        <f>SUMIFS(AssessedValuation[100% Military Exempt],AssessedValuation[Dist],$C150,AssessedValuation[Tif_NonTIF],$A$4)</f>
        <v>433368</v>
      </c>
      <c r="S150" s="8">
        <f>SUMIFS(AssessedValuation[100% Net],AssessedValuation[Dist],$C150,AssessedValuation[Tif_NonTIF],$A$4)</f>
        <v>582297930</v>
      </c>
      <c r="T150" s="8">
        <f>SUMIFS(AssessedValuation[100% Gas &amp; Elec Utilities],AssessedValuation[Dist],$C150,AssessedValuation[Tif_NonTIF],$A$4)</f>
        <v>16933771</v>
      </c>
      <c r="U150" s="8">
        <f t="shared" si="2"/>
        <v>599231701</v>
      </c>
    </row>
    <row r="151" spans="1:21" x14ac:dyDescent="0.25">
      <c r="A151">
        <v>2023</v>
      </c>
      <c r="B151" t="s">
        <v>1043</v>
      </c>
      <c r="C151" t="s">
        <v>1338</v>
      </c>
      <c r="D151" t="s">
        <v>1338</v>
      </c>
      <c r="E151" t="s">
        <v>68</v>
      </c>
      <c r="F151" t="s">
        <v>1339</v>
      </c>
      <c r="G151" s="8">
        <f>SUMIFS(AssessedValuation[100% Residential],AssessedValuation[Dist],$C151,AssessedValuation[Tif_NonTIF],$A$4)</f>
        <v>505644580</v>
      </c>
      <c r="H151" s="8">
        <f>SUMIFS(AssessedValuation[100% Ag Land],AssessedValuation[Dist],$C151,AssessedValuation[Tif_NonTIF],$A$4)</f>
        <v>145922200</v>
      </c>
      <c r="I151" s="8">
        <f>SUMIFS(AssessedValuation[100% Ag Building],AssessedValuation[Dist],$C151,AssessedValuation[Tif_NonTIF],$A$4)</f>
        <v>8288910</v>
      </c>
      <c r="J151" s="8">
        <f>SUMIFS(AssessedValuation[100% Commercial],AssessedValuation[Dist],$C151,AssessedValuation[Tif_NonTIF],$A$4)</f>
        <v>77663452</v>
      </c>
      <c r="K151" s="8">
        <f>SUMIFS(AssessedValuation[100% Industrial],AssessedValuation[Dist],$C151,AssessedValuation[Tif_NonTIF],$A$4)</f>
        <v>18044696</v>
      </c>
      <c r="L151" s="8">
        <f>SUMIFS(AssessedValuation[100% Multiresidential],AssessedValuation[Dist],$C151,AssessedValuation[Tif_NonTIF],$A$4)</f>
        <v>13719245</v>
      </c>
      <c r="M151" s="8">
        <f>SUMIFS(AssessedValuation[100% Reserved],AssessedValuation[Dist],$C151,AssessedValuation[Tif_NonTIF],$A$4)</f>
        <v>0</v>
      </c>
      <c r="N151" s="8">
        <f>SUMIFS(AssessedValuation[100% Railroads],AssessedValuation[Dist],$C151,AssessedValuation[Tif_NonTIF],$A$4)</f>
        <v>2120292</v>
      </c>
      <c r="O151" s="8">
        <f>SUMIFS(AssessedValuation[100% Utilities],AssessedValuation[Dist],$C151,AssessedValuation[Tif_NonTIF],$A$4)</f>
        <v>7942571</v>
      </c>
      <c r="P151" s="8">
        <f>SUMIFS(AssessedValuation[100% Other],AssessedValuation[Dist],$C151,AssessedValuation[Tif_NonTIF],$A$4)</f>
        <v>0</v>
      </c>
      <c r="Q151" s="8">
        <f>SUMIFS(AssessedValuation[100% Gross],AssessedValuation[Dist],$C151,AssessedValuation[Tif_NonTIF],$A$4)</f>
        <v>779345946</v>
      </c>
      <c r="R151" s="8">
        <f>SUMIFS(AssessedValuation[100% Military Exempt],AssessedValuation[Dist],$C151,AssessedValuation[Tif_NonTIF],$A$4)</f>
        <v>824140</v>
      </c>
      <c r="S151" s="8">
        <f>SUMIFS(AssessedValuation[100% Net],AssessedValuation[Dist],$C151,AssessedValuation[Tif_NonTIF],$A$4)</f>
        <v>778521806</v>
      </c>
      <c r="T151" s="8">
        <f>SUMIFS(AssessedValuation[100% Gas &amp; Elec Utilities],AssessedValuation[Dist],$C151,AssessedValuation[Tif_NonTIF],$A$4)</f>
        <v>47563397</v>
      </c>
      <c r="U151" s="8">
        <f t="shared" si="2"/>
        <v>826085203</v>
      </c>
    </row>
    <row r="152" spans="1:21" x14ac:dyDescent="0.25">
      <c r="A152">
        <v>2023</v>
      </c>
      <c r="B152" t="s">
        <v>1038</v>
      </c>
      <c r="C152" t="s">
        <v>1340</v>
      </c>
      <c r="D152" t="s">
        <v>1340</v>
      </c>
      <c r="E152" t="s">
        <v>866</v>
      </c>
      <c r="F152" t="s">
        <v>1341</v>
      </c>
      <c r="G152" s="8">
        <f>SUMIFS(AssessedValuation[100% Residential],AssessedValuation[Dist],$C152,AssessedValuation[Tif_NonTIF],$A$4)</f>
        <v>1429399966</v>
      </c>
      <c r="H152" s="8">
        <f>SUMIFS(AssessedValuation[100% Ag Land],AssessedValuation[Dist],$C152,AssessedValuation[Tif_NonTIF],$A$4)</f>
        <v>64885253</v>
      </c>
      <c r="I152" s="8">
        <f>SUMIFS(AssessedValuation[100% Ag Building],AssessedValuation[Dist],$C152,AssessedValuation[Tif_NonTIF],$A$4)</f>
        <v>2525146</v>
      </c>
      <c r="J152" s="8">
        <f>SUMIFS(AssessedValuation[100% Commercial],AssessedValuation[Dist],$C152,AssessedValuation[Tif_NonTIF],$A$4)</f>
        <v>145904586</v>
      </c>
      <c r="K152" s="8">
        <f>SUMIFS(AssessedValuation[100% Industrial],AssessedValuation[Dist],$C152,AssessedValuation[Tif_NonTIF],$A$4)</f>
        <v>10250650</v>
      </c>
      <c r="L152" s="8">
        <f>SUMIFS(AssessedValuation[100% Multiresidential],AssessedValuation[Dist],$C152,AssessedValuation[Tif_NonTIF],$A$4)</f>
        <v>64001638</v>
      </c>
      <c r="M152" s="8">
        <f>SUMIFS(AssessedValuation[100% Reserved],AssessedValuation[Dist],$C152,AssessedValuation[Tif_NonTIF],$A$4)</f>
        <v>0</v>
      </c>
      <c r="N152" s="8">
        <f>SUMIFS(AssessedValuation[100% Railroads],AssessedValuation[Dist],$C152,AssessedValuation[Tif_NonTIF],$A$4)</f>
        <v>0</v>
      </c>
      <c r="O152" s="8">
        <f>SUMIFS(AssessedValuation[100% Utilities],AssessedValuation[Dist],$C152,AssessedValuation[Tif_NonTIF],$A$4)</f>
        <v>6803991</v>
      </c>
      <c r="P152" s="8">
        <f>SUMIFS(AssessedValuation[100% Other],AssessedValuation[Dist],$C152,AssessedValuation[Tif_NonTIF],$A$4)</f>
        <v>0</v>
      </c>
      <c r="Q152" s="8">
        <f>SUMIFS(AssessedValuation[100% Gross],AssessedValuation[Dist],$C152,AssessedValuation[Tif_NonTIF],$A$4)</f>
        <v>1723771230</v>
      </c>
      <c r="R152" s="8">
        <f>SUMIFS(AssessedValuation[100% Military Exempt],AssessedValuation[Dist],$C152,AssessedValuation[Tif_NonTIF],$A$4)</f>
        <v>1679762</v>
      </c>
      <c r="S152" s="8">
        <f>SUMIFS(AssessedValuation[100% Net],AssessedValuation[Dist],$C152,AssessedValuation[Tif_NonTIF],$A$4)</f>
        <v>1722091468</v>
      </c>
      <c r="T152" s="8">
        <f>SUMIFS(AssessedValuation[100% Gas &amp; Elec Utilities],AssessedValuation[Dist],$C152,AssessedValuation[Tif_NonTIF],$A$4)</f>
        <v>18752778</v>
      </c>
      <c r="U152" s="8">
        <f t="shared" si="2"/>
        <v>1740844246</v>
      </c>
    </row>
    <row r="153" spans="1:21" x14ac:dyDescent="0.25">
      <c r="A153">
        <v>2023</v>
      </c>
      <c r="B153" t="s">
        <v>1038</v>
      </c>
      <c r="C153" t="s">
        <v>1342</v>
      </c>
      <c r="D153" t="s">
        <v>1342</v>
      </c>
      <c r="E153" t="s">
        <v>240</v>
      </c>
      <c r="F153" t="s">
        <v>1343</v>
      </c>
      <c r="G153" s="8">
        <f>SUMIFS(AssessedValuation[100% Residential],AssessedValuation[Dist],$C153,AssessedValuation[Tif_NonTIF],$A$4)</f>
        <v>344462820</v>
      </c>
      <c r="H153" s="8">
        <f>SUMIFS(AssessedValuation[100% Ag Land],AssessedValuation[Dist],$C153,AssessedValuation[Tif_NonTIF],$A$4)</f>
        <v>66541050</v>
      </c>
      <c r="I153" s="8">
        <f>SUMIFS(AssessedValuation[100% Ag Building],AssessedValuation[Dist],$C153,AssessedValuation[Tif_NonTIF],$A$4)</f>
        <v>3577420</v>
      </c>
      <c r="J153" s="8">
        <f>SUMIFS(AssessedValuation[100% Commercial],AssessedValuation[Dist],$C153,AssessedValuation[Tif_NonTIF],$A$4)</f>
        <v>11399988</v>
      </c>
      <c r="K153" s="8">
        <f>SUMIFS(AssessedValuation[100% Industrial],AssessedValuation[Dist],$C153,AssessedValuation[Tif_NonTIF],$A$4)</f>
        <v>632300</v>
      </c>
      <c r="L153" s="8">
        <f>SUMIFS(AssessedValuation[100% Multiresidential],AssessedValuation[Dist],$C153,AssessedValuation[Tif_NonTIF],$A$4)</f>
        <v>1693632</v>
      </c>
      <c r="M153" s="8">
        <f>SUMIFS(AssessedValuation[100% Reserved],AssessedValuation[Dist],$C153,AssessedValuation[Tif_NonTIF],$A$4)</f>
        <v>0</v>
      </c>
      <c r="N153" s="8">
        <f>SUMIFS(AssessedValuation[100% Railroads],AssessedValuation[Dist],$C153,AssessedValuation[Tif_NonTIF],$A$4)</f>
        <v>0</v>
      </c>
      <c r="O153" s="8">
        <f>SUMIFS(AssessedValuation[100% Utilities],AssessedValuation[Dist],$C153,AssessedValuation[Tif_NonTIF],$A$4)</f>
        <v>21704203</v>
      </c>
      <c r="P153" s="8">
        <f>SUMIFS(AssessedValuation[100% Other],AssessedValuation[Dist],$C153,AssessedValuation[Tif_NonTIF],$A$4)</f>
        <v>0</v>
      </c>
      <c r="Q153" s="8">
        <f>SUMIFS(AssessedValuation[100% Gross],AssessedValuation[Dist],$C153,AssessedValuation[Tif_NonTIF],$A$4)</f>
        <v>450011413</v>
      </c>
      <c r="R153" s="8">
        <f>SUMIFS(AssessedValuation[100% Military Exempt],AssessedValuation[Dist],$C153,AssessedValuation[Tif_NonTIF],$A$4)</f>
        <v>472260</v>
      </c>
      <c r="S153" s="8">
        <f>SUMIFS(AssessedValuation[100% Net],AssessedValuation[Dist],$C153,AssessedValuation[Tif_NonTIF],$A$4)</f>
        <v>449539153</v>
      </c>
      <c r="T153" s="8">
        <f>SUMIFS(AssessedValuation[100% Gas &amp; Elec Utilities],AssessedValuation[Dist],$C153,AssessedValuation[Tif_NonTIF],$A$4)</f>
        <v>38390540</v>
      </c>
      <c r="U153" s="8">
        <f t="shared" si="2"/>
        <v>487929693</v>
      </c>
    </row>
    <row r="154" spans="1:21" x14ac:dyDescent="0.25">
      <c r="A154">
        <v>2023</v>
      </c>
      <c r="B154" t="s">
        <v>1057</v>
      </c>
      <c r="C154" t="s">
        <v>1344</v>
      </c>
      <c r="D154" t="s">
        <v>1344</v>
      </c>
      <c r="E154" t="s">
        <v>634</v>
      </c>
      <c r="F154" t="s">
        <v>1345</v>
      </c>
      <c r="G154" s="8">
        <f>SUMIFS(AssessedValuation[100% Residential],AssessedValuation[Dist],$C154,AssessedValuation[Tif_NonTIF],$A$4)</f>
        <v>9300103337</v>
      </c>
      <c r="H154" s="8">
        <f>SUMIFS(AssessedValuation[100% Ag Land],AssessedValuation[Dist],$C154,AssessedValuation[Tif_NonTIF],$A$4)</f>
        <v>52216480</v>
      </c>
      <c r="I154" s="8">
        <f>SUMIFS(AssessedValuation[100% Ag Building],AssessedValuation[Dist],$C154,AssessedValuation[Tif_NonTIF],$A$4)</f>
        <v>3260660</v>
      </c>
      <c r="J154" s="8">
        <f>SUMIFS(AssessedValuation[100% Commercial],AssessedValuation[Dist],$C154,AssessedValuation[Tif_NonTIF],$A$4)</f>
        <v>1490300680</v>
      </c>
      <c r="K154" s="8">
        <f>SUMIFS(AssessedValuation[100% Industrial],AssessedValuation[Dist],$C154,AssessedValuation[Tif_NonTIF],$A$4)</f>
        <v>93157419</v>
      </c>
      <c r="L154" s="8">
        <f>SUMIFS(AssessedValuation[100% Multiresidential],AssessedValuation[Dist],$C154,AssessedValuation[Tif_NonTIF],$A$4)</f>
        <v>688938002</v>
      </c>
      <c r="M154" s="8">
        <f>SUMIFS(AssessedValuation[100% Reserved],AssessedValuation[Dist],$C154,AssessedValuation[Tif_NonTIF],$A$4)</f>
        <v>0</v>
      </c>
      <c r="N154" s="8">
        <f>SUMIFS(AssessedValuation[100% Railroads],AssessedValuation[Dist],$C154,AssessedValuation[Tif_NonTIF],$A$4)</f>
        <v>17782847</v>
      </c>
      <c r="O154" s="8">
        <f>SUMIFS(AssessedValuation[100% Utilities],AssessedValuation[Dist],$C154,AssessedValuation[Tif_NonTIF],$A$4)</f>
        <v>36546418</v>
      </c>
      <c r="P154" s="8">
        <f>SUMIFS(AssessedValuation[100% Other],AssessedValuation[Dist],$C154,AssessedValuation[Tif_NonTIF],$A$4)</f>
        <v>0</v>
      </c>
      <c r="Q154" s="8">
        <f>SUMIFS(AssessedValuation[100% Gross],AssessedValuation[Dist],$C154,AssessedValuation[Tif_NonTIF],$A$4)</f>
        <v>11682305843</v>
      </c>
      <c r="R154" s="8">
        <f>SUMIFS(AssessedValuation[100% Military Exempt],AssessedValuation[Dist],$C154,AssessedValuation[Tif_NonTIF],$A$4)</f>
        <v>3898112</v>
      </c>
      <c r="S154" s="8">
        <f>SUMIFS(AssessedValuation[100% Net],AssessedValuation[Dist],$C154,AssessedValuation[Tif_NonTIF],$A$4)</f>
        <v>11678407731</v>
      </c>
      <c r="T154" s="8">
        <f>SUMIFS(AssessedValuation[100% Gas &amp; Elec Utilities],AssessedValuation[Dist],$C154,AssessedValuation[Tif_NonTIF],$A$4)</f>
        <v>251615028</v>
      </c>
      <c r="U154" s="8">
        <f t="shared" si="2"/>
        <v>11930022759</v>
      </c>
    </row>
    <row r="155" spans="1:21" x14ac:dyDescent="0.25">
      <c r="A155">
        <v>2023</v>
      </c>
      <c r="B155" t="s">
        <v>1043</v>
      </c>
      <c r="C155" t="s">
        <v>1346</v>
      </c>
      <c r="D155" t="s">
        <v>1346</v>
      </c>
      <c r="E155" t="s">
        <v>395</v>
      </c>
      <c r="F155" t="s">
        <v>1347</v>
      </c>
      <c r="G155" s="8">
        <f>SUMIFS(AssessedValuation[100% Residential],AssessedValuation[Dist],$C155,AssessedValuation[Tif_NonTIF],$A$4)</f>
        <v>278709603</v>
      </c>
      <c r="H155" s="8">
        <f>SUMIFS(AssessedValuation[100% Ag Land],AssessedValuation[Dist],$C155,AssessedValuation[Tif_NonTIF],$A$4)</f>
        <v>107263970</v>
      </c>
      <c r="I155" s="8">
        <f>SUMIFS(AssessedValuation[100% Ag Building],AssessedValuation[Dist],$C155,AssessedValuation[Tif_NonTIF],$A$4)</f>
        <v>10449110</v>
      </c>
      <c r="J155" s="8">
        <f>SUMIFS(AssessedValuation[100% Commercial],AssessedValuation[Dist],$C155,AssessedValuation[Tif_NonTIF],$A$4)</f>
        <v>43905145</v>
      </c>
      <c r="K155" s="8">
        <f>SUMIFS(AssessedValuation[100% Industrial],AssessedValuation[Dist],$C155,AssessedValuation[Tif_NonTIF],$A$4)</f>
        <v>88926827</v>
      </c>
      <c r="L155" s="8">
        <f>SUMIFS(AssessedValuation[100% Multiresidential],AssessedValuation[Dist],$C155,AssessedValuation[Tif_NonTIF],$A$4)</f>
        <v>9331680</v>
      </c>
      <c r="M155" s="8">
        <f>SUMIFS(AssessedValuation[100% Reserved],AssessedValuation[Dist],$C155,AssessedValuation[Tif_NonTIF],$A$4)</f>
        <v>0</v>
      </c>
      <c r="N155" s="8">
        <f>SUMIFS(AssessedValuation[100% Railroads],AssessedValuation[Dist],$C155,AssessedValuation[Tif_NonTIF],$A$4)</f>
        <v>23060222</v>
      </c>
      <c r="O155" s="8">
        <f>SUMIFS(AssessedValuation[100% Utilities],AssessedValuation[Dist],$C155,AssessedValuation[Tif_NonTIF],$A$4)</f>
        <v>3094813</v>
      </c>
      <c r="P155" s="8">
        <f>SUMIFS(AssessedValuation[100% Other],AssessedValuation[Dist],$C155,AssessedValuation[Tif_NonTIF],$A$4)</f>
        <v>0</v>
      </c>
      <c r="Q155" s="8">
        <f>SUMIFS(AssessedValuation[100% Gross],AssessedValuation[Dist],$C155,AssessedValuation[Tif_NonTIF],$A$4)</f>
        <v>564741370</v>
      </c>
      <c r="R155" s="8">
        <f>SUMIFS(AssessedValuation[100% Military Exempt],AssessedValuation[Dist],$C155,AssessedValuation[Tif_NonTIF],$A$4)</f>
        <v>572268</v>
      </c>
      <c r="S155" s="8">
        <f>SUMIFS(AssessedValuation[100% Net],AssessedValuation[Dist],$C155,AssessedValuation[Tif_NonTIF],$A$4)</f>
        <v>564169102</v>
      </c>
      <c r="T155" s="8">
        <f>SUMIFS(AssessedValuation[100% Gas &amp; Elec Utilities],AssessedValuation[Dist],$C155,AssessedValuation[Tif_NonTIF],$A$4)</f>
        <v>83911060</v>
      </c>
      <c r="U155" s="8">
        <f t="shared" si="2"/>
        <v>648080162</v>
      </c>
    </row>
    <row r="156" spans="1:21" x14ac:dyDescent="0.25">
      <c r="A156">
        <v>2023</v>
      </c>
      <c r="B156" t="s">
        <v>1057</v>
      </c>
      <c r="C156" t="s">
        <v>1348</v>
      </c>
      <c r="D156" t="s">
        <v>1348</v>
      </c>
      <c r="E156" t="s">
        <v>526</v>
      </c>
      <c r="F156" t="s">
        <v>1349</v>
      </c>
      <c r="G156" s="8">
        <f>SUMIFS(AssessedValuation[100% Residential],AssessedValuation[Dist],$C156,AssessedValuation[Tif_NonTIF],$A$4)</f>
        <v>182558024</v>
      </c>
      <c r="H156" s="8">
        <f>SUMIFS(AssessedValuation[100% Ag Land],AssessedValuation[Dist],$C156,AssessedValuation[Tif_NonTIF],$A$4)</f>
        <v>63996286</v>
      </c>
      <c r="I156" s="8">
        <f>SUMIFS(AssessedValuation[100% Ag Building],AssessedValuation[Dist],$C156,AssessedValuation[Tif_NonTIF],$A$4)</f>
        <v>2007380</v>
      </c>
      <c r="J156" s="8">
        <f>SUMIFS(AssessedValuation[100% Commercial],AssessedValuation[Dist],$C156,AssessedValuation[Tif_NonTIF],$A$4)</f>
        <v>20628021</v>
      </c>
      <c r="K156" s="8">
        <f>SUMIFS(AssessedValuation[100% Industrial],AssessedValuation[Dist],$C156,AssessedValuation[Tif_NonTIF],$A$4)</f>
        <v>2448590</v>
      </c>
      <c r="L156" s="8">
        <f>SUMIFS(AssessedValuation[100% Multiresidential],AssessedValuation[Dist],$C156,AssessedValuation[Tif_NonTIF],$A$4)</f>
        <v>3310202</v>
      </c>
      <c r="M156" s="8">
        <f>SUMIFS(AssessedValuation[100% Reserved],AssessedValuation[Dist],$C156,AssessedValuation[Tif_NonTIF],$A$4)</f>
        <v>0</v>
      </c>
      <c r="N156" s="8">
        <f>SUMIFS(AssessedValuation[100% Railroads],AssessedValuation[Dist],$C156,AssessedValuation[Tif_NonTIF],$A$4)</f>
        <v>2761799</v>
      </c>
      <c r="O156" s="8">
        <f>SUMIFS(AssessedValuation[100% Utilities],AssessedValuation[Dist],$C156,AssessedValuation[Tif_NonTIF],$A$4)</f>
        <v>611996</v>
      </c>
      <c r="P156" s="8">
        <f>SUMIFS(AssessedValuation[100% Other],AssessedValuation[Dist],$C156,AssessedValuation[Tif_NonTIF],$A$4)</f>
        <v>0</v>
      </c>
      <c r="Q156" s="8">
        <f>SUMIFS(AssessedValuation[100% Gross],AssessedValuation[Dist],$C156,AssessedValuation[Tif_NonTIF],$A$4)</f>
        <v>278322298</v>
      </c>
      <c r="R156" s="8">
        <f>SUMIFS(AssessedValuation[100% Military Exempt],AssessedValuation[Dist],$C156,AssessedValuation[Tif_NonTIF],$A$4)</f>
        <v>300024</v>
      </c>
      <c r="S156" s="8">
        <f>SUMIFS(AssessedValuation[100% Net],AssessedValuation[Dist],$C156,AssessedValuation[Tif_NonTIF],$A$4)</f>
        <v>278022274</v>
      </c>
      <c r="T156" s="8">
        <f>SUMIFS(AssessedValuation[100% Gas &amp; Elec Utilities],AssessedValuation[Dist],$C156,AssessedValuation[Tif_NonTIF],$A$4)</f>
        <v>32172716</v>
      </c>
      <c r="U156" s="8">
        <f t="shared" si="2"/>
        <v>310194990</v>
      </c>
    </row>
    <row r="157" spans="1:21" x14ac:dyDescent="0.25">
      <c r="A157">
        <v>2023</v>
      </c>
      <c r="B157" t="s">
        <v>1043</v>
      </c>
      <c r="C157" t="s">
        <v>1350</v>
      </c>
      <c r="D157" t="s">
        <v>1350</v>
      </c>
      <c r="E157" t="s">
        <v>56</v>
      </c>
      <c r="F157" t="s">
        <v>1351</v>
      </c>
      <c r="G157" s="8">
        <f>SUMIFS(AssessedValuation[100% Residential],AssessedValuation[Dist],$C157,AssessedValuation[Tif_NonTIF],$A$4)</f>
        <v>209047758</v>
      </c>
      <c r="H157" s="8">
        <f>SUMIFS(AssessedValuation[100% Ag Land],AssessedValuation[Dist],$C157,AssessedValuation[Tif_NonTIF],$A$4)</f>
        <v>23878640</v>
      </c>
      <c r="I157" s="8">
        <f>SUMIFS(AssessedValuation[100% Ag Building],AssessedValuation[Dist],$C157,AssessedValuation[Tif_NonTIF],$A$4)</f>
        <v>2127580</v>
      </c>
      <c r="J157" s="8">
        <f>SUMIFS(AssessedValuation[100% Commercial],AssessedValuation[Dist],$C157,AssessedValuation[Tif_NonTIF],$A$4)</f>
        <v>7431501</v>
      </c>
      <c r="K157" s="8">
        <f>SUMIFS(AssessedValuation[100% Industrial],AssessedValuation[Dist],$C157,AssessedValuation[Tif_NonTIF],$A$4)</f>
        <v>7078380</v>
      </c>
      <c r="L157" s="8">
        <f>SUMIFS(AssessedValuation[100% Multiresidential],AssessedValuation[Dist],$C157,AssessedValuation[Tif_NonTIF],$A$4)</f>
        <v>620809</v>
      </c>
      <c r="M157" s="8">
        <f>SUMIFS(AssessedValuation[100% Reserved],AssessedValuation[Dist],$C157,AssessedValuation[Tif_NonTIF],$A$4)</f>
        <v>0</v>
      </c>
      <c r="N157" s="8">
        <f>SUMIFS(AssessedValuation[100% Railroads],AssessedValuation[Dist],$C157,AssessedValuation[Tif_NonTIF],$A$4)</f>
        <v>3666814</v>
      </c>
      <c r="O157" s="8">
        <f>SUMIFS(AssessedValuation[100% Utilities],AssessedValuation[Dist],$C157,AssessedValuation[Tif_NonTIF],$A$4)</f>
        <v>612390</v>
      </c>
      <c r="P157" s="8">
        <f>SUMIFS(AssessedValuation[100% Other],AssessedValuation[Dist],$C157,AssessedValuation[Tif_NonTIF],$A$4)</f>
        <v>0</v>
      </c>
      <c r="Q157" s="8">
        <f>SUMIFS(AssessedValuation[100% Gross],AssessedValuation[Dist],$C157,AssessedValuation[Tif_NonTIF],$A$4)</f>
        <v>254463872</v>
      </c>
      <c r="R157" s="8">
        <f>SUMIFS(AssessedValuation[100% Military Exempt],AssessedValuation[Dist],$C157,AssessedValuation[Tif_NonTIF],$A$4)</f>
        <v>298172</v>
      </c>
      <c r="S157" s="8">
        <f>SUMIFS(AssessedValuation[100% Net],AssessedValuation[Dist],$C157,AssessedValuation[Tif_NonTIF],$A$4)</f>
        <v>254165700</v>
      </c>
      <c r="T157" s="8">
        <f>SUMIFS(AssessedValuation[100% Gas &amp; Elec Utilities],AssessedValuation[Dist],$C157,AssessedValuation[Tif_NonTIF],$A$4)</f>
        <v>21172212</v>
      </c>
      <c r="U157" s="8">
        <f t="shared" si="2"/>
        <v>275337912</v>
      </c>
    </row>
    <row r="158" spans="1:21" x14ac:dyDescent="0.25">
      <c r="A158">
        <v>2023</v>
      </c>
      <c r="B158" t="s">
        <v>1043</v>
      </c>
      <c r="C158" t="s">
        <v>1352</v>
      </c>
      <c r="D158" t="s">
        <v>1352</v>
      </c>
      <c r="E158" t="s">
        <v>171</v>
      </c>
      <c r="F158" t="s">
        <v>1353</v>
      </c>
      <c r="G158" s="8">
        <f>SUMIFS(AssessedValuation[100% Residential],AssessedValuation[Dist],$C158,AssessedValuation[Tif_NonTIF],$A$4)</f>
        <v>326697790</v>
      </c>
      <c r="H158" s="8">
        <f>SUMIFS(AssessedValuation[100% Ag Land],AssessedValuation[Dist],$C158,AssessedValuation[Tif_NonTIF],$A$4)</f>
        <v>122609260</v>
      </c>
      <c r="I158" s="8">
        <f>SUMIFS(AssessedValuation[100% Ag Building],AssessedValuation[Dist],$C158,AssessedValuation[Tif_NonTIF],$A$4)</f>
        <v>8493590</v>
      </c>
      <c r="J158" s="8">
        <f>SUMIFS(AssessedValuation[100% Commercial],AssessedValuation[Dist],$C158,AssessedValuation[Tif_NonTIF],$A$4)</f>
        <v>20712713</v>
      </c>
      <c r="K158" s="8">
        <f>SUMIFS(AssessedValuation[100% Industrial],AssessedValuation[Dist],$C158,AssessedValuation[Tif_NonTIF],$A$4)</f>
        <v>6474480</v>
      </c>
      <c r="L158" s="8">
        <f>SUMIFS(AssessedValuation[100% Multiresidential],AssessedValuation[Dist],$C158,AssessedValuation[Tif_NonTIF],$A$4)</f>
        <v>2732067</v>
      </c>
      <c r="M158" s="8">
        <f>SUMIFS(AssessedValuation[100% Reserved],AssessedValuation[Dist],$C158,AssessedValuation[Tif_NonTIF],$A$4)</f>
        <v>0</v>
      </c>
      <c r="N158" s="8">
        <f>SUMIFS(AssessedValuation[100% Railroads],AssessedValuation[Dist],$C158,AssessedValuation[Tif_NonTIF],$A$4)</f>
        <v>2633266</v>
      </c>
      <c r="O158" s="8">
        <f>SUMIFS(AssessedValuation[100% Utilities],AssessedValuation[Dist],$C158,AssessedValuation[Tif_NonTIF],$A$4)</f>
        <v>3465733</v>
      </c>
      <c r="P158" s="8">
        <f>SUMIFS(AssessedValuation[100% Other],AssessedValuation[Dist],$C158,AssessedValuation[Tif_NonTIF],$A$4)</f>
        <v>0</v>
      </c>
      <c r="Q158" s="8">
        <f>SUMIFS(AssessedValuation[100% Gross],AssessedValuation[Dist],$C158,AssessedValuation[Tif_NonTIF],$A$4)</f>
        <v>493818899</v>
      </c>
      <c r="R158" s="8">
        <f>SUMIFS(AssessedValuation[100% Military Exempt],AssessedValuation[Dist],$C158,AssessedValuation[Tif_NonTIF],$A$4)</f>
        <v>385216</v>
      </c>
      <c r="S158" s="8">
        <f>SUMIFS(AssessedValuation[100% Net],AssessedValuation[Dist],$C158,AssessedValuation[Tif_NonTIF],$A$4)</f>
        <v>493433683</v>
      </c>
      <c r="T158" s="8">
        <f>SUMIFS(AssessedValuation[100% Gas &amp; Elec Utilities],AssessedValuation[Dist],$C158,AssessedValuation[Tif_NonTIF],$A$4)</f>
        <v>33143463</v>
      </c>
      <c r="U158" s="8">
        <f t="shared" si="2"/>
        <v>526577146</v>
      </c>
    </row>
    <row r="159" spans="1:21" x14ac:dyDescent="0.25">
      <c r="A159">
        <v>2023</v>
      </c>
      <c r="B159" t="s">
        <v>1038</v>
      </c>
      <c r="C159" t="s">
        <v>1354</v>
      </c>
      <c r="D159" t="s">
        <v>1354</v>
      </c>
      <c r="E159" t="s">
        <v>819</v>
      </c>
      <c r="F159" t="s">
        <v>1355</v>
      </c>
      <c r="G159" s="8">
        <f>SUMIFS(AssessedValuation[100% Residential],AssessedValuation[Dist],$C159,AssessedValuation[Tif_NonTIF],$A$4)</f>
        <v>3521537777</v>
      </c>
      <c r="H159" s="8">
        <f>SUMIFS(AssessedValuation[100% Ag Land],AssessedValuation[Dist],$C159,AssessedValuation[Tif_NonTIF],$A$4)</f>
        <v>4752550</v>
      </c>
      <c r="I159" s="8">
        <f>SUMIFS(AssessedValuation[100% Ag Building],AssessedValuation[Dist],$C159,AssessedValuation[Tif_NonTIF],$A$4)</f>
        <v>5352700</v>
      </c>
      <c r="J159" s="8">
        <f>SUMIFS(AssessedValuation[100% Commercial],AssessedValuation[Dist],$C159,AssessedValuation[Tif_NonTIF],$A$4)</f>
        <v>718892295</v>
      </c>
      <c r="K159" s="8">
        <f>SUMIFS(AssessedValuation[100% Industrial],AssessedValuation[Dist],$C159,AssessedValuation[Tif_NonTIF],$A$4)</f>
        <v>8069533</v>
      </c>
      <c r="L159" s="8">
        <f>SUMIFS(AssessedValuation[100% Multiresidential],AssessedValuation[Dist],$C159,AssessedValuation[Tif_NonTIF],$A$4)</f>
        <v>93752502</v>
      </c>
      <c r="M159" s="8">
        <f>SUMIFS(AssessedValuation[100% Reserved],AssessedValuation[Dist],$C159,AssessedValuation[Tif_NonTIF],$A$4)</f>
        <v>0</v>
      </c>
      <c r="N159" s="8">
        <f>SUMIFS(AssessedValuation[100% Railroads],AssessedValuation[Dist],$C159,AssessedValuation[Tif_NonTIF],$A$4)</f>
        <v>0</v>
      </c>
      <c r="O159" s="8">
        <f>SUMIFS(AssessedValuation[100% Utilities],AssessedValuation[Dist],$C159,AssessedValuation[Tif_NonTIF],$A$4)</f>
        <v>3235711</v>
      </c>
      <c r="P159" s="8">
        <f>SUMIFS(AssessedValuation[100% Other],AssessedValuation[Dist],$C159,AssessedValuation[Tif_NonTIF],$A$4)</f>
        <v>0</v>
      </c>
      <c r="Q159" s="8">
        <f>SUMIFS(AssessedValuation[100% Gross],AssessedValuation[Dist],$C159,AssessedValuation[Tif_NonTIF],$A$4)</f>
        <v>4355593068</v>
      </c>
      <c r="R159" s="8">
        <f>SUMIFS(AssessedValuation[100% Military Exempt],AssessedValuation[Dist],$C159,AssessedValuation[Tif_NonTIF],$A$4)</f>
        <v>1929784</v>
      </c>
      <c r="S159" s="8">
        <f>SUMIFS(AssessedValuation[100% Net],AssessedValuation[Dist],$C159,AssessedValuation[Tif_NonTIF],$A$4)</f>
        <v>4353663284</v>
      </c>
      <c r="T159" s="8">
        <f>SUMIFS(AssessedValuation[100% Gas &amp; Elec Utilities],AssessedValuation[Dist],$C159,AssessedValuation[Tif_NonTIF],$A$4)</f>
        <v>104709571</v>
      </c>
      <c r="U159" s="8">
        <f t="shared" si="2"/>
        <v>4458372855</v>
      </c>
    </row>
    <row r="160" spans="1:21" x14ac:dyDescent="0.25">
      <c r="A160">
        <v>2023</v>
      </c>
      <c r="B160" t="s">
        <v>1054</v>
      </c>
      <c r="C160" t="s">
        <v>1356</v>
      </c>
      <c r="D160" t="s">
        <v>1356</v>
      </c>
      <c r="E160" t="s">
        <v>604</v>
      </c>
      <c r="F160" t="s">
        <v>1357</v>
      </c>
      <c r="G160" s="8">
        <f>SUMIFS(AssessedValuation[100% Residential],AssessedValuation[Dist],$C160,AssessedValuation[Tif_NonTIF],$A$4)</f>
        <v>397193487</v>
      </c>
      <c r="H160" s="8">
        <f>SUMIFS(AssessedValuation[100% Ag Land],AssessedValuation[Dist],$C160,AssessedValuation[Tif_NonTIF],$A$4)</f>
        <v>13368840</v>
      </c>
      <c r="I160" s="8">
        <f>SUMIFS(AssessedValuation[100% Ag Building],AssessedValuation[Dist],$C160,AssessedValuation[Tif_NonTIF],$A$4)</f>
        <v>497930</v>
      </c>
      <c r="J160" s="8">
        <f>SUMIFS(AssessedValuation[100% Commercial],AssessedValuation[Dist],$C160,AssessedValuation[Tif_NonTIF],$A$4)</f>
        <v>95228386</v>
      </c>
      <c r="K160" s="8">
        <f>SUMIFS(AssessedValuation[100% Industrial],AssessedValuation[Dist],$C160,AssessedValuation[Tif_NonTIF],$A$4)</f>
        <v>34642047</v>
      </c>
      <c r="L160" s="8">
        <f>SUMIFS(AssessedValuation[100% Multiresidential],AssessedValuation[Dist],$C160,AssessedValuation[Tif_NonTIF],$A$4)</f>
        <v>14774203</v>
      </c>
      <c r="M160" s="8">
        <f>SUMIFS(AssessedValuation[100% Reserved],AssessedValuation[Dist],$C160,AssessedValuation[Tif_NonTIF],$A$4)</f>
        <v>0</v>
      </c>
      <c r="N160" s="8">
        <f>SUMIFS(AssessedValuation[100% Railroads],AssessedValuation[Dist],$C160,AssessedValuation[Tif_NonTIF],$A$4)</f>
        <v>9314417</v>
      </c>
      <c r="O160" s="8">
        <f>SUMIFS(AssessedValuation[100% Utilities],AssessedValuation[Dist],$C160,AssessedValuation[Tif_NonTIF],$A$4)</f>
        <v>2416242</v>
      </c>
      <c r="P160" s="8">
        <f>SUMIFS(AssessedValuation[100% Other],AssessedValuation[Dist],$C160,AssessedValuation[Tif_NonTIF],$A$4)</f>
        <v>0</v>
      </c>
      <c r="Q160" s="8">
        <f>SUMIFS(AssessedValuation[100% Gross],AssessedValuation[Dist],$C160,AssessedValuation[Tif_NonTIF],$A$4)</f>
        <v>567435552</v>
      </c>
      <c r="R160" s="8">
        <f>SUMIFS(AssessedValuation[100% Military Exempt],AssessedValuation[Dist],$C160,AssessedValuation[Tif_NonTIF],$A$4)</f>
        <v>959336</v>
      </c>
      <c r="S160" s="8">
        <f>SUMIFS(AssessedValuation[100% Net],AssessedValuation[Dist],$C160,AssessedValuation[Tif_NonTIF],$A$4)</f>
        <v>566476216</v>
      </c>
      <c r="T160" s="8">
        <f>SUMIFS(AssessedValuation[100% Gas &amp; Elec Utilities],AssessedValuation[Dist],$C160,AssessedValuation[Tif_NonTIF],$A$4)</f>
        <v>213701740</v>
      </c>
      <c r="U160" s="8">
        <f t="shared" si="2"/>
        <v>780177956</v>
      </c>
    </row>
    <row r="161" spans="1:21" x14ac:dyDescent="0.25">
      <c r="A161">
        <v>2023</v>
      </c>
      <c r="B161" t="s">
        <v>1054</v>
      </c>
      <c r="C161" t="s">
        <v>1358</v>
      </c>
      <c r="D161" t="s">
        <v>1358</v>
      </c>
      <c r="E161" t="s">
        <v>555</v>
      </c>
      <c r="F161" t="s">
        <v>1359</v>
      </c>
      <c r="G161" s="8">
        <f>SUMIFS(AssessedValuation[100% Residential],AssessedValuation[Dist],$C161,AssessedValuation[Tif_NonTIF],$A$4)</f>
        <v>93683114</v>
      </c>
      <c r="H161" s="8">
        <f>SUMIFS(AssessedValuation[100% Ag Land],AssessedValuation[Dist],$C161,AssessedValuation[Tif_NonTIF],$A$4)</f>
        <v>99157794</v>
      </c>
      <c r="I161" s="8">
        <f>SUMIFS(AssessedValuation[100% Ag Building],AssessedValuation[Dist],$C161,AssessedValuation[Tif_NonTIF],$A$4)</f>
        <v>12736340</v>
      </c>
      <c r="J161" s="8">
        <f>SUMIFS(AssessedValuation[100% Commercial],AssessedValuation[Dist],$C161,AssessedValuation[Tif_NonTIF],$A$4)</f>
        <v>9118626</v>
      </c>
      <c r="K161" s="8">
        <f>SUMIFS(AssessedValuation[100% Industrial],AssessedValuation[Dist],$C161,AssessedValuation[Tif_NonTIF],$A$4)</f>
        <v>2922020</v>
      </c>
      <c r="L161" s="8">
        <f>SUMIFS(AssessedValuation[100% Multiresidential],AssessedValuation[Dist],$C161,AssessedValuation[Tif_NonTIF],$A$4)</f>
        <v>1466964</v>
      </c>
      <c r="M161" s="8">
        <f>SUMIFS(AssessedValuation[100% Reserved],AssessedValuation[Dist],$C161,AssessedValuation[Tif_NonTIF],$A$4)</f>
        <v>0</v>
      </c>
      <c r="N161" s="8">
        <f>SUMIFS(AssessedValuation[100% Railroads],AssessedValuation[Dist],$C161,AssessedValuation[Tif_NonTIF],$A$4)</f>
        <v>77712</v>
      </c>
      <c r="O161" s="8">
        <f>SUMIFS(AssessedValuation[100% Utilities],AssessedValuation[Dist],$C161,AssessedValuation[Tif_NonTIF],$A$4)</f>
        <v>40854254</v>
      </c>
      <c r="P161" s="8">
        <f>SUMIFS(AssessedValuation[100% Other],AssessedValuation[Dist],$C161,AssessedValuation[Tif_NonTIF],$A$4)</f>
        <v>0</v>
      </c>
      <c r="Q161" s="8">
        <f>SUMIFS(AssessedValuation[100% Gross],AssessedValuation[Dist],$C161,AssessedValuation[Tif_NonTIF],$A$4)</f>
        <v>260016824</v>
      </c>
      <c r="R161" s="8">
        <f>SUMIFS(AssessedValuation[100% Military Exempt],AssessedValuation[Dist],$C161,AssessedValuation[Tif_NonTIF],$A$4)</f>
        <v>155568</v>
      </c>
      <c r="S161" s="8">
        <f>SUMIFS(AssessedValuation[100% Net],AssessedValuation[Dist],$C161,AssessedValuation[Tif_NonTIF],$A$4)</f>
        <v>259861256</v>
      </c>
      <c r="T161" s="8">
        <f>SUMIFS(AssessedValuation[100% Gas &amp; Elec Utilities],AssessedValuation[Dist],$C161,AssessedValuation[Tif_NonTIF],$A$4)</f>
        <v>25676338</v>
      </c>
      <c r="U161" s="8">
        <f t="shared" si="2"/>
        <v>285537594</v>
      </c>
    </row>
    <row r="162" spans="1:21" x14ac:dyDescent="0.25">
      <c r="A162">
        <v>2023</v>
      </c>
      <c r="B162" t="s">
        <v>1048</v>
      </c>
      <c r="C162" t="s">
        <v>1360</v>
      </c>
      <c r="D162" t="s">
        <v>1360</v>
      </c>
      <c r="E162" t="s">
        <v>356</v>
      </c>
      <c r="F162" t="s">
        <v>1361</v>
      </c>
      <c r="G162" s="8">
        <f>SUMIFS(AssessedValuation[100% Residential],AssessedValuation[Dist],$C162,AssessedValuation[Tif_NonTIF],$A$4)</f>
        <v>138530829</v>
      </c>
      <c r="H162" s="8">
        <f>SUMIFS(AssessedValuation[100% Ag Land],AssessedValuation[Dist],$C162,AssessedValuation[Tif_NonTIF],$A$4)</f>
        <v>138186720</v>
      </c>
      <c r="I162" s="8">
        <f>SUMIFS(AssessedValuation[100% Ag Building],AssessedValuation[Dist],$C162,AssessedValuation[Tif_NonTIF],$A$4)</f>
        <v>7669190</v>
      </c>
      <c r="J162" s="8">
        <f>SUMIFS(AssessedValuation[100% Commercial],AssessedValuation[Dist],$C162,AssessedValuation[Tif_NonTIF],$A$4)</f>
        <v>18806739</v>
      </c>
      <c r="K162" s="8">
        <f>SUMIFS(AssessedValuation[100% Industrial],AssessedValuation[Dist],$C162,AssessedValuation[Tif_NonTIF],$A$4)</f>
        <v>2780</v>
      </c>
      <c r="L162" s="8">
        <f>SUMIFS(AssessedValuation[100% Multiresidential],AssessedValuation[Dist],$C162,AssessedValuation[Tif_NonTIF],$A$4)</f>
        <v>111571</v>
      </c>
      <c r="M162" s="8">
        <f>SUMIFS(AssessedValuation[100% Reserved],AssessedValuation[Dist],$C162,AssessedValuation[Tif_NonTIF],$A$4)</f>
        <v>0</v>
      </c>
      <c r="N162" s="8">
        <f>SUMIFS(AssessedValuation[100% Railroads],AssessedValuation[Dist],$C162,AssessedValuation[Tif_NonTIF],$A$4)</f>
        <v>0</v>
      </c>
      <c r="O162" s="8">
        <f>SUMIFS(AssessedValuation[100% Utilities],AssessedValuation[Dist],$C162,AssessedValuation[Tif_NonTIF],$A$4)</f>
        <v>2584991</v>
      </c>
      <c r="P162" s="8">
        <f>SUMIFS(AssessedValuation[100% Other],AssessedValuation[Dist],$C162,AssessedValuation[Tif_NonTIF],$A$4)</f>
        <v>0</v>
      </c>
      <c r="Q162" s="8">
        <f>SUMIFS(AssessedValuation[100% Gross],AssessedValuation[Dist],$C162,AssessedValuation[Tif_NonTIF],$A$4)</f>
        <v>305892820</v>
      </c>
      <c r="R162" s="8">
        <f>SUMIFS(AssessedValuation[100% Military Exempt],AssessedValuation[Dist],$C162,AssessedValuation[Tif_NonTIF],$A$4)</f>
        <v>201868</v>
      </c>
      <c r="S162" s="8">
        <f>SUMIFS(AssessedValuation[100% Net],AssessedValuation[Dist],$C162,AssessedValuation[Tif_NonTIF],$A$4)</f>
        <v>305690952</v>
      </c>
      <c r="T162" s="8">
        <f>SUMIFS(AssessedValuation[100% Gas &amp; Elec Utilities],AssessedValuation[Dist],$C162,AssessedValuation[Tif_NonTIF],$A$4)</f>
        <v>8272757</v>
      </c>
      <c r="U162" s="8">
        <f t="shared" si="2"/>
        <v>313963709</v>
      </c>
    </row>
    <row r="163" spans="1:21" x14ac:dyDescent="0.25">
      <c r="A163">
        <v>2023</v>
      </c>
      <c r="B163" t="s">
        <v>1038</v>
      </c>
      <c r="C163" t="s">
        <v>1362</v>
      </c>
      <c r="D163" t="s">
        <v>1362</v>
      </c>
      <c r="E163" t="s">
        <v>751</v>
      </c>
      <c r="F163" t="s">
        <v>1363</v>
      </c>
      <c r="G163" s="8">
        <f>SUMIFS(AssessedValuation[100% Residential],AssessedValuation[Dist],$C163,AssessedValuation[Tif_NonTIF],$A$4)</f>
        <v>622781850</v>
      </c>
      <c r="H163" s="8">
        <f>SUMIFS(AssessedValuation[100% Ag Land],AssessedValuation[Dist],$C163,AssessedValuation[Tif_NonTIF],$A$4)</f>
        <v>67273846</v>
      </c>
      <c r="I163" s="8">
        <f>SUMIFS(AssessedValuation[100% Ag Building],AssessedValuation[Dist],$C163,AssessedValuation[Tif_NonTIF],$A$4)</f>
        <v>2617870</v>
      </c>
      <c r="J163" s="8">
        <f>SUMIFS(AssessedValuation[100% Commercial],AssessedValuation[Dist],$C163,AssessedValuation[Tif_NonTIF],$A$4)</f>
        <v>60533603</v>
      </c>
      <c r="K163" s="8">
        <f>SUMIFS(AssessedValuation[100% Industrial],AssessedValuation[Dist],$C163,AssessedValuation[Tif_NonTIF],$A$4)</f>
        <v>20454970</v>
      </c>
      <c r="L163" s="8">
        <f>SUMIFS(AssessedValuation[100% Multiresidential],AssessedValuation[Dist],$C163,AssessedValuation[Tif_NonTIF],$A$4)</f>
        <v>13462237</v>
      </c>
      <c r="M163" s="8">
        <f>SUMIFS(AssessedValuation[100% Reserved],AssessedValuation[Dist],$C163,AssessedValuation[Tif_NonTIF],$A$4)</f>
        <v>0</v>
      </c>
      <c r="N163" s="8">
        <f>SUMIFS(AssessedValuation[100% Railroads],AssessedValuation[Dist],$C163,AssessedValuation[Tif_NonTIF],$A$4)</f>
        <v>15820485</v>
      </c>
      <c r="O163" s="8">
        <f>SUMIFS(AssessedValuation[100% Utilities],AssessedValuation[Dist],$C163,AssessedValuation[Tif_NonTIF],$A$4)</f>
        <v>9741193</v>
      </c>
      <c r="P163" s="8">
        <f>SUMIFS(AssessedValuation[100% Other],AssessedValuation[Dist],$C163,AssessedValuation[Tif_NonTIF],$A$4)</f>
        <v>81079</v>
      </c>
      <c r="Q163" s="8">
        <f>SUMIFS(AssessedValuation[100% Gross],AssessedValuation[Dist],$C163,AssessedValuation[Tif_NonTIF],$A$4)</f>
        <v>812767133</v>
      </c>
      <c r="R163" s="8">
        <f>SUMIFS(AssessedValuation[100% Military Exempt],AssessedValuation[Dist],$C163,AssessedValuation[Tif_NonTIF],$A$4)</f>
        <v>935910</v>
      </c>
      <c r="S163" s="8">
        <f>SUMIFS(AssessedValuation[100% Net],AssessedValuation[Dist],$C163,AssessedValuation[Tif_NonTIF],$A$4)</f>
        <v>811831223</v>
      </c>
      <c r="T163" s="8">
        <f>SUMIFS(AssessedValuation[100% Gas &amp; Elec Utilities],AssessedValuation[Dist],$C163,AssessedValuation[Tif_NonTIF],$A$4)</f>
        <v>26195421</v>
      </c>
      <c r="U163" s="8">
        <f t="shared" si="2"/>
        <v>838026644</v>
      </c>
    </row>
    <row r="164" spans="1:21" x14ac:dyDescent="0.25">
      <c r="A164">
        <v>2023</v>
      </c>
      <c r="B164" t="s">
        <v>1043</v>
      </c>
      <c r="C164" t="s">
        <v>1364</v>
      </c>
      <c r="D164" t="s">
        <v>1364</v>
      </c>
      <c r="E164" t="s">
        <v>875</v>
      </c>
      <c r="F164" t="s">
        <v>1365</v>
      </c>
      <c r="G164" s="8">
        <f>SUMIFS(AssessedValuation[100% Residential],AssessedValuation[Dist],$C164,AssessedValuation[Tif_NonTIF],$A$4)</f>
        <v>173057863</v>
      </c>
      <c r="H164" s="8">
        <f>SUMIFS(AssessedValuation[100% Ag Land],AssessedValuation[Dist],$C164,AssessedValuation[Tif_NonTIF],$A$4)</f>
        <v>128035175</v>
      </c>
      <c r="I164" s="8">
        <f>SUMIFS(AssessedValuation[100% Ag Building],AssessedValuation[Dist],$C164,AssessedValuation[Tif_NonTIF],$A$4)</f>
        <v>5733211</v>
      </c>
      <c r="J164" s="8">
        <f>SUMIFS(AssessedValuation[100% Commercial],AssessedValuation[Dist],$C164,AssessedValuation[Tif_NonTIF],$A$4)</f>
        <v>24257929</v>
      </c>
      <c r="K164" s="8">
        <f>SUMIFS(AssessedValuation[100% Industrial],AssessedValuation[Dist],$C164,AssessedValuation[Tif_NonTIF],$A$4)</f>
        <v>21637589</v>
      </c>
      <c r="L164" s="8">
        <f>SUMIFS(AssessedValuation[100% Multiresidential],AssessedValuation[Dist],$C164,AssessedValuation[Tif_NonTIF],$A$4)</f>
        <v>5713312</v>
      </c>
      <c r="M164" s="8">
        <f>SUMIFS(AssessedValuation[100% Reserved],AssessedValuation[Dist],$C164,AssessedValuation[Tif_NonTIF],$A$4)</f>
        <v>0</v>
      </c>
      <c r="N164" s="8">
        <f>SUMIFS(AssessedValuation[100% Railroads],AssessedValuation[Dist],$C164,AssessedValuation[Tif_NonTIF],$A$4)</f>
        <v>22420661</v>
      </c>
      <c r="O164" s="8">
        <f>SUMIFS(AssessedValuation[100% Utilities],AssessedValuation[Dist],$C164,AssessedValuation[Tif_NonTIF],$A$4)</f>
        <v>41174956</v>
      </c>
      <c r="P164" s="8">
        <f>SUMIFS(AssessedValuation[100% Other],AssessedValuation[Dist],$C164,AssessedValuation[Tif_NonTIF],$A$4)</f>
        <v>0</v>
      </c>
      <c r="Q164" s="8">
        <f>SUMIFS(AssessedValuation[100% Gross],AssessedValuation[Dist],$C164,AssessedValuation[Tif_NonTIF],$A$4)</f>
        <v>422030696</v>
      </c>
      <c r="R164" s="8">
        <f>SUMIFS(AssessedValuation[100% Military Exempt],AssessedValuation[Dist],$C164,AssessedValuation[Tif_NonTIF],$A$4)</f>
        <v>294468</v>
      </c>
      <c r="S164" s="8">
        <f>SUMIFS(AssessedValuation[100% Net],AssessedValuation[Dist],$C164,AssessedValuation[Tif_NonTIF],$A$4)</f>
        <v>421736228</v>
      </c>
      <c r="T164" s="8">
        <f>SUMIFS(AssessedValuation[100% Gas &amp; Elec Utilities],AssessedValuation[Dist],$C164,AssessedValuation[Tif_NonTIF],$A$4)</f>
        <v>50825110</v>
      </c>
      <c r="U164" s="8">
        <f t="shared" si="2"/>
        <v>472561338</v>
      </c>
    </row>
    <row r="165" spans="1:21" x14ac:dyDescent="0.25">
      <c r="A165">
        <v>2023</v>
      </c>
      <c r="B165" t="s">
        <v>1045</v>
      </c>
      <c r="C165" t="s">
        <v>1366</v>
      </c>
      <c r="D165" t="s">
        <v>1366</v>
      </c>
      <c r="E165" t="s">
        <v>293</v>
      </c>
      <c r="F165" t="s">
        <v>1367</v>
      </c>
      <c r="G165" s="8">
        <f>SUMIFS(AssessedValuation[100% Residential],AssessedValuation[Dist],$C165,AssessedValuation[Tif_NonTIF],$A$4)</f>
        <v>76151508</v>
      </c>
      <c r="H165" s="8">
        <f>SUMIFS(AssessedValuation[100% Ag Land],AssessedValuation[Dist],$C165,AssessedValuation[Tif_NonTIF],$A$4)</f>
        <v>32325684</v>
      </c>
      <c r="I165" s="8">
        <f>SUMIFS(AssessedValuation[100% Ag Building],AssessedValuation[Dist],$C165,AssessedValuation[Tif_NonTIF],$A$4)</f>
        <v>1950510</v>
      </c>
      <c r="J165" s="8">
        <f>SUMIFS(AssessedValuation[100% Commercial],AssessedValuation[Dist],$C165,AssessedValuation[Tif_NonTIF],$A$4)</f>
        <v>13941954</v>
      </c>
      <c r="K165" s="8">
        <f>SUMIFS(AssessedValuation[100% Industrial],AssessedValuation[Dist],$C165,AssessedValuation[Tif_NonTIF],$A$4)</f>
        <v>2920706</v>
      </c>
      <c r="L165" s="8">
        <f>SUMIFS(AssessedValuation[100% Multiresidential],AssessedValuation[Dist],$C165,AssessedValuation[Tif_NonTIF],$A$4)</f>
        <v>2053828</v>
      </c>
      <c r="M165" s="8">
        <f>SUMIFS(AssessedValuation[100% Reserved],AssessedValuation[Dist],$C165,AssessedValuation[Tif_NonTIF],$A$4)</f>
        <v>0</v>
      </c>
      <c r="N165" s="8">
        <f>SUMIFS(AssessedValuation[100% Railroads],AssessedValuation[Dist],$C165,AssessedValuation[Tif_NonTIF],$A$4)</f>
        <v>0</v>
      </c>
      <c r="O165" s="8">
        <f>SUMIFS(AssessedValuation[100% Utilities],AssessedValuation[Dist],$C165,AssessedValuation[Tif_NonTIF],$A$4)</f>
        <v>1698513</v>
      </c>
      <c r="P165" s="8">
        <f>SUMIFS(AssessedValuation[100% Other],AssessedValuation[Dist],$C165,AssessedValuation[Tif_NonTIF],$A$4)</f>
        <v>0</v>
      </c>
      <c r="Q165" s="8">
        <f>SUMIFS(AssessedValuation[100% Gross],AssessedValuation[Dist],$C165,AssessedValuation[Tif_NonTIF],$A$4)</f>
        <v>131042703</v>
      </c>
      <c r="R165" s="8">
        <f>SUMIFS(AssessedValuation[100% Military Exempt],AssessedValuation[Dist],$C165,AssessedValuation[Tif_NonTIF],$A$4)</f>
        <v>172236</v>
      </c>
      <c r="S165" s="8">
        <f>SUMIFS(AssessedValuation[100% Net],AssessedValuation[Dist],$C165,AssessedValuation[Tif_NonTIF],$A$4)</f>
        <v>130870467</v>
      </c>
      <c r="T165" s="8">
        <f>SUMIFS(AssessedValuation[100% Gas &amp; Elec Utilities],AssessedValuation[Dist],$C165,AssessedValuation[Tif_NonTIF],$A$4)</f>
        <v>2913706</v>
      </c>
      <c r="U165" s="8">
        <f t="shared" si="2"/>
        <v>133784173</v>
      </c>
    </row>
    <row r="166" spans="1:21" x14ac:dyDescent="0.25">
      <c r="A166">
        <v>2023</v>
      </c>
      <c r="B166" t="s">
        <v>1051</v>
      </c>
      <c r="C166" t="s">
        <v>1368</v>
      </c>
      <c r="D166" t="s">
        <v>1368</v>
      </c>
      <c r="E166" t="s">
        <v>282</v>
      </c>
      <c r="F166" t="s">
        <v>1369</v>
      </c>
      <c r="G166" s="8">
        <f>SUMIFS(AssessedValuation[100% Residential],AssessedValuation[Dist],$C166,AssessedValuation[Tif_NonTIF],$A$4)</f>
        <v>67746838</v>
      </c>
      <c r="H166" s="8">
        <f>SUMIFS(AssessedValuation[100% Ag Land],AssessedValuation[Dist],$C166,AssessedValuation[Tif_NonTIF],$A$4)</f>
        <v>124720293</v>
      </c>
      <c r="I166" s="8">
        <f>SUMIFS(AssessedValuation[100% Ag Building],AssessedValuation[Dist],$C166,AssessedValuation[Tif_NonTIF],$A$4)</f>
        <v>4700907</v>
      </c>
      <c r="J166" s="8">
        <f>SUMIFS(AssessedValuation[100% Commercial],AssessedValuation[Dist],$C166,AssessedValuation[Tif_NonTIF],$A$4)</f>
        <v>20469774</v>
      </c>
      <c r="K166" s="8">
        <f>SUMIFS(AssessedValuation[100% Industrial],AssessedValuation[Dist],$C166,AssessedValuation[Tif_NonTIF],$A$4)</f>
        <v>4430514</v>
      </c>
      <c r="L166" s="8">
        <f>SUMIFS(AssessedValuation[100% Multiresidential],AssessedValuation[Dist],$C166,AssessedValuation[Tif_NonTIF],$A$4)</f>
        <v>1420556</v>
      </c>
      <c r="M166" s="8">
        <f>SUMIFS(AssessedValuation[100% Reserved],AssessedValuation[Dist],$C166,AssessedValuation[Tif_NonTIF],$A$4)</f>
        <v>0</v>
      </c>
      <c r="N166" s="8">
        <f>SUMIFS(AssessedValuation[100% Railroads],AssessedValuation[Dist],$C166,AssessedValuation[Tif_NonTIF],$A$4)</f>
        <v>19557937</v>
      </c>
      <c r="O166" s="8">
        <f>SUMIFS(AssessedValuation[100% Utilities],AssessedValuation[Dist],$C166,AssessedValuation[Tif_NonTIF],$A$4)</f>
        <v>1537403</v>
      </c>
      <c r="P166" s="8">
        <f>SUMIFS(AssessedValuation[100% Other],AssessedValuation[Dist],$C166,AssessedValuation[Tif_NonTIF],$A$4)</f>
        <v>0</v>
      </c>
      <c r="Q166" s="8">
        <f>SUMIFS(AssessedValuation[100% Gross],AssessedValuation[Dist],$C166,AssessedValuation[Tif_NonTIF],$A$4)</f>
        <v>244584222</v>
      </c>
      <c r="R166" s="8">
        <f>SUMIFS(AssessedValuation[100% Military Exempt],AssessedValuation[Dist],$C166,AssessedValuation[Tif_NonTIF],$A$4)</f>
        <v>227378</v>
      </c>
      <c r="S166" s="8">
        <f>SUMIFS(AssessedValuation[100% Net],AssessedValuation[Dist],$C166,AssessedValuation[Tif_NonTIF],$A$4)</f>
        <v>244356844</v>
      </c>
      <c r="T166" s="8">
        <f>SUMIFS(AssessedValuation[100% Gas &amp; Elec Utilities],AssessedValuation[Dist],$C166,AssessedValuation[Tif_NonTIF],$A$4)</f>
        <v>9554125</v>
      </c>
      <c r="U166" s="8">
        <f t="shared" si="2"/>
        <v>253910969</v>
      </c>
    </row>
    <row r="167" spans="1:21" x14ac:dyDescent="0.25">
      <c r="A167">
        <v>2023</v>
      </c>
      <c r="B167" t="s">
        <v>1048</v>
      </c>
      <c r="C167" t="s">
        <v>1370</v>
      </c>
      <c r="D167" t="s">
        <v>1370</v>
      </c>
      <c r="E167" t="s">
        <v>913</v>
      </c>
      <c r="F167" t="s">
        <v>1371</v>
      </c>
      <c r="G167" s="8">
        <f>SUMIFS(AssessedValuation[100% Residential],AssessedValuation[Dist],$C167,AssessedValuation[Tif_NonTIF],$A$4)</f>
        <v>271644610</v>
      </c>
      <c r="H167" s="8">
        <f>SUMIFS(AssessedValuation[100% Ag Land],AssessedValuation[Dist],$C167,AssessedValuation[Tif_NonTIF],$A$4)</f>
        <v>99545940</v>
      </c>
      <c r="I167" s="8">
        <f>SUMIFS(AssessedValuation[100% Ag Building],AssessedValuation[Dist],$C167,AssessedValuation[Tif_NonTIF],$A$4)</f>
        <v>5201230</v>
      </c>
      <c r="J167" s="8">
        <f>SUMIFS(AssessedValuation[100% Commercial],AssessedValuation[Dist],$C167,AssessedValuation[Tif_NonTIF],$A$4)</f>
        <v>23455061</v>
      </c>
      <c r="K167" s="8">
        <f>SUMIFS(AssessedValuation[100% Industrial],AssessedValuation[Dist],$C167,AssessedValuation[Tif_NonTIF],$A$4)</f>
        <v>1108260</v>
      </c>
      <c r="L167" s="8">
        <f>SUMIFS(AssessedValuation[100% Multiresidential],AssessedValuation[Dist],$C167,AssessedValuation[Tif_NonTIF],$A$4)</f>
        <v>2629449</v>
      </c>
      <c r="M167" s="8">
        <f>SUMIFS(AssessedValuation[100% Reserved],AssessedValuation[Dist],$C167,AssessedValuation[Tif_NonTIF],$A$4)</f>
        <v>0</v>
      </c>
      <c r="N167" s="8">
        <f>SUMIFS(AssessedValuation[100% Railroads],AssessedValuation[Dist],$C167,AssessedValuation[Tif_NonTIF],$A$4)</f>
        <v>0</v>
      </c>
      <c r="O167" s="8">
        <f>SUMIFS(AssessedValuation[100% Utilities],AssessedValuation[Dist],$C167,AssessedValuation[Tif_NonTIF],$A$4)</f>
        <v>3148381</v>
      </c>
      <c r="P167" s="8">
        <f>SUMIFS(AssessedValuation[100% Other],AssessedValuation[Dist],$C167,AssessedValuation[Tif_NonTIF],$A$4)</f>
        <v>0</v>
      </c>
      <c r="Q167" s="8">
        <f>SUMIFS(AssessedValuation[100% Gross],AssessedValuation[Dist],$C167,AssessedValuation[Tif_NonTIF],$A$4)</f>
        <v>406732931</v>
      </c>
      <c r="R167" s="8">
        <f>SUMIFS(AssessedValuation[100% Military Exempt],AssessedValuation[Dist],$C167,AssessedValuation[Tif_NonTIF],$A$4)</f>
        <v>324100</v>
      </c>
      <c r="S167" s="8">
        <f>SUMIFS(AssessedValuation[100% Net],AssessedValuation[Dist],$C167,AssessedValuation[Tif_NonTIF],$A$4)</f>
        <v>406408831</v>
      </c>
      <c r="T167" s="8">
        <f>SUMIFS(AssessedValuation[100% Gas &amp; Elec Utilities],AssessedValuation[Dist],$C167,AssessedValuation[Tif_NonTIF],$A$4)</f>
        <v>21023563</v>
      </c>
      <c r="U167" s="8">
        <f t="shared" si="2"/>
        <v>427432394</v>
      </c>
    </row>
    <row r="168" spans="1:21" x14ac:dyDescent="0.25">
      <c r="A168">
        <v>2023</v>
      </c>
      <c r="B168" t="s">
        <v>1048</v>
      </c>
      <c r="C168" t="s">
        <v>1372</v>
      </c>
      <c r="D168" t="s">
        <v>1372</v>
      </c>
      <c r="E168" t="s">
        <v>748</v>
      </c>
      <c r="F168" t="s">
        <v>1373</v>
      </c>
      <c r="G168" s="8">
        <f>SUMIFS(AssessedValuation[100% Residential],AssessedValuation[Dist],$C168,AssessedValuation[Tif_NonTIF],$A$4)</f>
        <v>880211728</v>
      </c>
      <c r="H168" s="8">
        <f>SUMIFS(AssessedValuation[100% Ag Land],AssessedValuation[Dist],$C168,AssessedValuation[Tif_NonTIF],$A$4)</f>
        <v>241656056</v>
      </c>
      <c r="I168" s="8">
        <f>SUMIFS(AssessedValuation[100% Ag Building],AssessedValuation[Dist],$C168,AssessedValuation[Tif_NonTIF],$A$4)</f>
        <v>25892930</v>
      </c>
      <c r="J168" s="8">
        <f>SUMIFS(AssessedValuation[100% Commercial],AssessedValuation[Dist],$C168,AssessedValuation[Tif_NonTIF],$A$4)</f>
        <v>159208817</v>
      </c>
      <c r="K168" s="8">
        <f>SUMIFS(AssessedValuation[100% Industrial],AssessedValuation[Dist],$C168,AssessedValuation[Tif_NonTIF],$A$4)</f>
        <v>83664967</v>
      </c>
      <c r="L168" s="8">
        <f>SUMIFS(AssessedValuation[100% Multiresidential],AssessedValuation[Dist],$C168,AssessedValuation[Tif_NonTIF],$A$4)</f>
        <v>19984090</v>
      </c>
      <c r="M168" s="8">
        <f>SUMIFS(AssessedValuation[100% Reserved],AssessedValuation[Dist],$C168,AssessedValuation[Tif_NonTIF],$A$4)</f>
        <v>0</v>
      </c>
      <c r="N168" s="8">
        <f>SUMIFS(AssessedValuation[100% Railroads],AssessedValuation[Dist],$C168,AssessedValuation[Tif_NonTIF],$A$4)</f>
        <v>30452209</v>
      </c>
      <c r="O168" s="8">
        <f>SUMIFS(AssessedValuation[100% Utilities],AssessedValuation[Dist],$C168,AssessedValuation[Tif_NonTIF],$A$4)</f>
        <v>6134384</v>
      </c>
      <c r="P168" s="8">
        <f>SUMIFS(AssessedValuation[100% Other],AssessedValuation[Dist],$C168,AssessedValuation[Tif_NonTIF],$A$4)</f>
        <v>0</v>
      </c>
      <c r="Q168" s="8">
        <f>SUMIFS(AssessedValuation[100% Gross],AssessedValuation[Dist],$C168,AssessedValuation[Tif_NonTIF],$A$4)</f>
        <v>1447205181</v>
      </c>
      <c r="R168" s="8">
        <f>SUMIFS(AssessedValuation[100% Military Exempt],AssessedValuation[Dist],$C168,AssessedValuation[Tif_NonTIF],$A$4)</f>
        <v>984440</v>
      </c>
      <c r="S168" s="8">
        <f>SUMIFS(AssessedValuation[100% Net],AssessedValuation[Dist],$C168,AssessedValuation[Tif_NonTIF],$A$4)</f>
        <v>1446220741</v>
      </c>
      <c r="T168" s="8">
        <f>SUMIFS(AssessedValuation[100% Gas &amp; Elec Utilities],AssessedValuation[Dist],$C168,AssessedValuation[Tif_NonTIF],$A$4)</f>
        <v>50915018</v>
      </c>
      <c r="U168" s="8">
        <f t="shared" si="2"/>
        <v>1497135759</v>
      </c>
    </row>
    <row r="169" spans="1:21" x14ac:dyDescent="0.25">
      <c r="A169">
        <v>2023</v>
      </c>
      <c r="B169" t="s">
        <v>1045</v>
      </c>
      <c r="C169" t="s">
        <v>1374</v>
      </c>
      <c r="D169" t="s">
        <v>1374</v>
      </c>
      <c r="E169" t="s">
        <v>84</v>
      </c>
      <c r="F169" t="s">
        <v>1375</v>
      </c>
      <c r="G169" s="8">
        <f>SUMIFS(AssessedValuation[100% Residential],AssessedValuation[Dist],$C169,AssessedValuation[Tif_NonTIF],$A$4)</f>
        <v>89853482</v>
      </c>
      <c r="H169" s="8">
        <f>SUMIFS(AssessedValuation[100% Ag Land],AssessedValuation[Dist],$C169,AssessedValuation[Tif_NonTIF],$A$4)</f>
        <v>100234952</v>
      </c>
      <c r="I169" s="8">
        <f>SUMIFS(AssessedValuation[100% Ag Building],AssessedValuation[Dist],$C169,AssessedValuation[Tif_NonTIF],$A$4)</f>
        <v>7136594</v>
      </c>
      <c r="J169" s="8">
        <f>SUMIFS(AssessedValuation[100% Commercial],AssessedValuation[Dist],$C169,AssessedValuation[Tif_NonTIF],$A$4)</f>
        <v>8693006</v>
      </c>
      <c r="K169" s="8">
        <f>SUMIFS(AssessedValuation[100% Industrial],AssessedValuation[Dist],$C169,AssessedValuation[Tif_NonTIF],$A$4)</f>
        <v>22886796</v>
      </c>
      <c r="L169" s="8">
        <f>SUMIFS(AssessedValuation[100% Multiresidential],AssessedValuation[Dist],$C169,AssessedValuation[Tif_NonTIF],$A$4)</f>
        <v>2645235</v>
      </c>
      <c r="M169" s="8">
        <f>SUMIFS(AssessedValuation[100% Reserved],AssessedValuation[Dist],$C169,AssessedValuation[Tif_NonTIF],$A$4)</f>
        <v>0</v>
      </c>
      <c r="N169" s="8">
        <f>SUMIFS(AssessedValuation[100% Railroads],AssessedValuation[Dist],$C169,AssessedValuation[Tif_NonTIF],$A$4)</f>
        <v>0</v>
      </c>
      <c r="O169" s="8">
        <f>SUMIFS(AssessedValuation[100% Utilities],AssessedValuation[Dist],$C169,AssessedValuation[Tif_NonTIF],$A$4)</f>
        <v>1722206</v>
      </c>
      <c r="P169" s="8">
        <f>SUMIFS(AssessedValuation[100% Other],AssessedValuation[Dist],$C169,AssessedValuation[Tif_NonTIF],$A$4)</f>
        <v>0</v>
      </c>
      <c r="Q169" s="8">
        <f>SUMIFS(AssessedValuation[100% Gross],AssessedValuation[Dist],$C169,AssessedValuation[Tif_NonTIF],$A$4)</f>
        <v>233172271</v>
      </c>
      <c r="R169" s="8">
        <f>SUMIFS(AssessedValuation[100% Military Exempt],AssessedValuation[Dist],$C169,AssessedValuation[Tif_NonTIF],$A$4)</f>
        <v>208198</v>
      </c>
      <c r="S169" s="8">
        <f>SUMIFS(AssessedValuation[100% Net],AssessedValuation[Dist],$C169,AssessedValuation[Tif_NonTIF],$A$4)</f>
        <v>232964073</v>
      </c>
      <c r="T169" s="8">
        <f>SUMIFS(AssessedValuation[100% Gas &amp; Elec Utilities],AssessedValuation[Dist],$C169,AssessedValuation[Tif_NonTIF],$A$4)</f>
        <v>7740078</v>
      </c>
      <c r="U169" s="8">
        <f t="shared" si="2"/>
        <v>240704151</v>
      </c>
    </row>
    <row r="170" spans="1:21" x14ac:dyDescent="0.25">
      <c r="A170">
        <v>2023</v>
      </c>
      <c r="B170" t="s">
        <v>1045</v>
      </c>
      <c r="C170" t="s">
        <v>1376</v>
      </c>
      <c r="D170" t="s">
        <v>1376</v>
      </c>
      <c r="E170" t="s">
        <v>759</v>
      </c>
      <c r="F170" t="s">
        <v>1377</v>
      </c>
      <c r="G170" s="8">
        <f>SUMIFS(AssessedValuation[100% Residential],AssessedValuation[Dist],$C170,AssessedValuation[Tif_NonTIF],$A$4)</f>
        <v>1336071412</v>
      </c>
      <c r="H170" s="8">
        <f>SUMIFS(AssessedValuation[100% Ag Land],AssessedValuation[Dist],$C170,AssessedValuation[Tif_NonTIF],$A$4)</f>
        <v>28794862</v>
      </c>
      <c r="I170" s="8">
        <f>SUMIFS(AssessedValuation[100% Ag Building],AssessedValuation[Dist],$C170,AssessedValuation[Tif_NonTIF],$A$4)</f>
        <v>8374194</v>
      </c>
      <c r="J170" s="8">
        <f>SUMIFS(AssessedValuation[100% Commercial],AssessedValuation[Dist],$C170,AssessedValuation[Tif_NonTIF],$A$4)</f>
        <v>568329688</v>
      </c>
      <c r="K170" s="8">
        <f>SUMIFS(AssessedValuation[100% Industrial],AssessedValuation[Dist],$C170,AssessedValuation[Tif_NonTIF],$A$4)</f>
        <v>102295041</v>
      </c>
      <c r="L170" s="8">
        <f>SUMIFS(AssessedValuation[100% Multiresidential],AssessedValuation[Dist],$C170,AssessedValuation[Tif_NonTIF],$A$4)</f>
        <v>60273028</v>
      </c>
      <c r="M170" s="8">
        <f>SUMIFS(AssessedValuation[100% Reserved],AssessedValuation[Dist],$C170,AssessedValuation[Tif_NonTIF],$A$4)</f>
        <v>0</v>
      </c>
      <c r="N170" s="8">
        <f>SUMIFS(AssessedValuation[100% Railroads],AssessedValuation[Dist],$C170,AssessedValuation[Tif_NonTIF],$A$4)</f>
        <v>7957371</v>
      </c>
      <c r="O170" s="8">
        <f>SUMIFS(AssessedValuation[100% Utilities],AssessedValuation[Dist],$C170,AssessedValuation[Tif_NonTIF],$A$4)</f>
        <v>23112600</v>
      </c>
      <c r="P170" s="8">
        <f>SUMIFS(AssessedValuation[100% Other],AssessedValuation[Dist],$C170,AssessedValuation[Tif_NonTIF],$A$4)</f>
        <v>0</v>
      </c>
      <c r="Q170" s="8">
        <f>SUMIFS(AssessedValuation[100% Gross],AssessedValuation[Dist],$C170,AssessedValuation[Tif_NonTIF],$A$4)</f>
        <v>2135208196</v>
      </c>
      <c r="R170" s="8">
        <f>SUMIFS(AssessedValuation[100% Military Exempt],AssessedValuation[Dist],$C170,AssessedValuation[Tif_NonTIF],$A$4)</f>
        <v>1451968</v>
      </c>
      <c r="S170" s="8">
        <f>SUMIFS(AssessedValuation[100% Net],AssessedValuation[Dist],$C170,AssessedValuation[Tif_NonTIF],$A$4)</f>
        <v>2133756228</v>
      </c>
      <c r="T170" s="8">
        <f>SUMIFS(AssessedValuation[100% Gas &amp; Elec Utilities],AssessedValuation[Dist],$C170,AssessedValuation[Tif_NonTIF],$A$4)</f>
        <v>1550083849</v>
      </c>
      <c r="U170" s="8">
        <f t="shared" si="2"/>
        <v>3683840077</v>
      </c>
    </row>
    <row r="171" spans="1:21" x14ac:dyDescent="0.25">
      <c r="A171">
        <v>2023</v>
      </c>
      <c r="B171" t="s">
        <v>1057</v>
      </c>
      <c r="C171" t="s">
        <v>1378</v>
      </c>
      <c r="D171" t="s">
        <v>1378</v>
      </c>
      <c r="E171" t="s">
        <v>608</v>
      </c>
      <c r="F171" t="s">
        <v>1379</v>
      </c>
      <c r="G171" s="8">
        <f>SUMIFS(AssessedValuation[100% Residential],AssessedValuation[Dist],$C171,AssessedValuation[Tif_NonTIF],$A$4)</f>
        <v>3213078605</v>
      </c>
      <c r="H171" s="8">
        <f>SUMIFS(AssessedValuation[100% Ag Land],AssessedValuation[Dist],$C171,AssessedValuation[Tif_NonTIF],$A$4)</f>
        <v>47277763</v>
      </c>
      <c r="I171" s="8">
        <f>SUMIFS(AssessedValuation[100% Ag Building],AssessedValuation[Dist],$C171,AssessedValuation[Tif_NonTIF],$A$4)</f>
        <v>1451409</v>
      </c>
      <c r="J171" s="8">
        <f>SUMIFS(AssessedValuation[100% Commercial],AssessedValuation[Dist],$C171,AssessedValuation[Tif_NonTIF],$A$4)</f>
        <v>594267229</v>
      </c>
      <c r="K171" s="8">
        <f>SUMIFS(AssessedValuation[100% Industrial],AssessedValuation[Dist],$C171,AssessedValuation[Tif_NonTIF],$A$4)</f>
        <v>74978782</v>
      </c>
      <c r="L171" s="8">
        <f>SUMIFS(AssessedValuation[100% Multiresidential],AssessedValuation[Dist],$C171,AssessedValuation[Tif_NonTIF],$A$4)</f>
        <v>128892018</v>
      </c>
      <c r="M171" s="8">
        <f>SUMIFS(AssessedValuation[100% Reserved],AssessedValuation[Dist],$C171,AssessedValuation[Tif_NonTIF],$A$4)</f>
        <v>0</v>
      </c>
      <c r="N171" s="8">
        <f>SUMIFS(AssessedValuation[100% Railroads],AssessedValuation[Dist],$C171,AssessedValuation[Tif_NonTIF],$A$4)</f>
        <v>287265</v>
      </c>
      <c r="O171" s="8">
        <f>SUMIFS(AssessedValuation[100% Utilities],AssessedValuation[Dist],$C171,AssessedValuation[Tif_NonTIF],$A$4)</f>
        <v>1682648</v>
      </c>
      <c r="P171" s="8">
        <f>SUMIFS(AssessedValuation[100% Other],AssessedValuation[Dist],$C171,AssessedValuation[Tif_NonTIF],$A$4)</f>
        <v>0</v>
      </c>
      <c r="Q171" s="8">
        <f>SUMIFS(AssessedValuation[100% Gross],AssessedValuation[Dist],$C171,AssessedValuation[Tif_NonTIF],$A$4)</f>
        <v>4061915719</v>
      </c>
      <c r="R171" s="8">
        <f>SUMIFS(AssessedValuation[100% Military Exempt],AssessedValuation[Dist],$C171,AssessedValuation[Tif_NonTIF],$A$4)</f>
        <v>2942828</v>
      </c>
      <c r="S171" s="8">
        <f>SUMIFS(AssessedValuation[100% Net],AssessedValuation[Dist],$C171,AssessedValuation[Tif_NonTIF],$A$4)</f>
        <v>4058972891</v>
      </c>
      <c r="T171" s="8">
        <f>SUMIFS(AssessedValuation[100% Gas &amp; Elec Utilities],AssessedValuation[Dist],$C171,AssessedValuation[Tif_NonTIF],$A$4)</f>
        <v>79087380</v>
      </c>
      <c r="U171" s="8">
        <f t="shared" si="2"/>
        <v>4138060271</v>
      </c>
    </row>
    <row r="172" spans="1:21" x14ac:dyDescent="0.25">
      <c r="A172">
        <v>2023</v>
      </c>
      <c r="B172" t="s">
        <v>1057</v>
      </c>
      <c r="C172" t="s">
        <v>1380</v>
      </c>
      <c r="D172" t="s">
        <v>1380</v>
      </c>
      <c r="E172" t="s">
        <v>216</v>
      </c>
      <c r="F172" t="s">
        <v>1381</v>
      </c>
      <c r="G172" s="8">
        <f>SUMIFS(AssessedValuation[100% Residential],AssessedValuation[Dist],$C172,AssessedValuation[Tif_NonTIF],$A$4)</f>
        <v>250311411</v>
      </c>
      <c r="H172" s="8">
        <f>SUMIFS(AssessedValuation[100% Ag Land],AssessedValuation[Dist],$C172,AssessedValuation[Tif_NonTIF],$A$4)</f>
        <v>39747176</v>
      </c>
      <c r="I172" s="8">
        <f>SUMIFS(AssessedValuation[100% Ag Building],AssessedValuation[Dist],$C172,AssessedValuation[Tif_NonTIF],$A$4)</f>
        <v>1329280</v>
      </c>
      <c r="J172" s="8">
        <f>SUMIFS(AssessedValuation[100% Commercial],AssessedValuation[Dist],$C172,AssessedValuation[Tif_NonTIF],$A$4)</f>
        <v>15404717</v>
      </c>
      <c r="K172" s="8">
        <f>SUMIFS(AssessedValuation[100% Industrial],AssessedValuation[Dist],$C172,AssessedValuation[Tif_NonTIF],$A$4)</f>
        <v>2228960</v>
      </c>
      <c r="L172" s="8">
        <f>SUMIFS(AssessedValuation[100% Multiresidential],AssessedValuation[Dist],$C172,AssessedValuation[Tif_NonTIF],$A$4)</f>
        <v>9958055</v>
      </c>
      <c r="M172" s="8">
        <f>SUMIFS(AssessedValuation[100% Reserved],AssessedValuation[Dist],$C172,AssessedValuation[Tif_NonTIF],$A$4)</f>
        <v>0</v>
      </c>
      <c r="N172" s="8">
        <f>SUMIFS(AssessedValuation[100% Railroads],AssessedValuation[Dist],$C172,AssessedValuation[Tif_NonTIF],$A$4)</f>
        <v>4859413</v>
      </c>
      <c r="O172" s="8">
        <f>SUMIFS(AssessedValuation[100% Utilities],AssessedValuation[Dist],$C172,AssessedValuation[Tif_NonTIF],$A$4)</f>
        <v>1567744</v>
      </c>
      <c r="P172" s="8">
        <f>SUMIFS(AssessedValuation[100% Other],AssessedValuation[Dist],$C172,AssessedValuation[Tif_NonTIF],$A$4)</f>
        <v>0</v>
      </c>
      <c r="Q172" s="8">
        <f>SUMIFS(AssessedValuation[100% Gross],AssessedValuation[Dist],$C172,AssessedValuation[Tif_NonTIF],$A$4)</f>
        <v>325406756</v>
      </c>
      <c r="R172" s="8">
        <f>SUMIFS(AssessedValuation[100% Military Exempt],AssessedValuation[Dist],$C172,AssessedValuation[Tif_NonTIF],$A$4)</f>
        <v>237056</v>
      </c>
      <c r="S172" s="8">
        <f>SUMIFS(AssessedValuation[100% Net],AssessedValuation[Dist],$C172,AssessedValuation[Tif_NonTIF],$A$4)</f>
        <v>325169700</v>
      </c>
      <c r="T172" s="8">
        <f>SUMIFS(AssessedValuation[100% Gas &amp; Elec Utilities],AssessedValuation[Dist],$C172,AssessedValuation[Tif_NonTIF],$A$4)</f>
        <v>20672722</v>
      </c>
      <c r="U172" s="8">
        <f t="shared" si="2"/>
        <v>345842422</v>
      </c>
    </row>
    <row r="173" spans="1:21" x14ac:dyDescent="0.25">
      <c r="A173">
        <v>2023</v>
      </c>
      <c r="B173" t="s">
        <v>1045</v>
      </c>
      <c r="C173" t="s">
        <v>1382</v>
      </c>
      <c r="D173" t="s">
        <v>1382</v>
      </c>
      <c r="E173" t="s">
        <v>518</v>
      </c>
      <c r="F173" t="s">
        <v>1383</v>
      </c>
      <c r="G173" s="8">
        <f>SUMIFS(AssessedValuation[100% Residential],AssessedValuation[Dist],$C173,AssessedValuation[Tif_NonTIF],$A$4)</f>
        <v>189649585</v>
      </c>
      <c r="H173" s="8">
        <f>SUMIFS(AssessedValuation[100% Ag Land],AssessedValuation[Dist],$C173,AssessedValuation[Tif_NonTIF],$A$4)</f>
        <v>98736753</v>
      </c>
      <c r="I173" s="8">
        <f>SUMIFS(AssessedValuation[100% Ag Building],AssessedValuation[Dist],$C173,AssessedValuation[Tif_NonTIF],$A$4)</f>
        <v>4509240</v>
      </c>
      <c r="J173" s="8">
        <f>SUMIFS(AssessedValuation[100% Commercial],AssessedValuation[Dist],$C173,AssessedValuation[Tif_NonTIF],$A$4)</f>
        <v>13167810</v>
      </c>
      <c r="K173" s="8">
        <f>SUMIFS(AssessedValuation[100% Industrial],AssessedValuation[Dist],$C173,AssessedValuation[Tif_NonTIF],$A$4)</f>
        <v>1036836</v>
      </c>
      <c r="L173" s="8">
        <f>SUMIFS(AssessedValuation[100% Multiresidential],AssessedValuation[Dist],$C173,AssessedValuation[Tif_NonTIF],$A$4)</f>
        <v>2007314</v>
      </c>
      <c r="M173" s="8">
        <f>SUMIFS(AssessedValuation[100% Reserved],AssessedValuation[Dist],$C173,AssessedValuation[Tif_NonTIF],$A$4)</f>
        <v>0</v>
      </c>
      <c r="N173" s="8">
        <f>SUMIFS(AssessedValuation[100% Railroads],AssessedValuation[Dist],$C173,AssessedValuation[Tif_NonTIF],$A$4)</f>
        <v>10976779</v>
      </c>
      <c r="O173" s="8">
        <f>SUMIFS(AssessedValuation[100% Utilities],AssessedValuation[Dist],$C173,AssessedValuation[Tif_NonTIF],$A$4)</f>
        <v>1152418</v>
      </c>
      <c r="P173" s="8">
        <f>SUMIFS(AssessedValuation[100% Other],AssessedValuation[Dist],$C173,AssessedValuation[Tif_NonTIF],$A$4)</f>
        <v>0</v>
      </c>
      <c r="Q173" s="8">
        <f>SUMIFS(AssessedValuation[100% Gross],AssessedValuation[Dist],$C173,AssessedValuation[Tif_NonTIF],$A$4)</f>
        <v>321236735</v>
      </c>
      <c r="R173" s="8">
        <f>SUMIFS(AssessedValuation[100% Military Exempt],AssessedValuation[Dist],$C173,AssessedValuation[Tif_NonTIF],$A$4)</f>
        <v>284282</v>
      </c>
      <c r="S173" s="8">
        <f>SUMIFS(AssessedValuation[100% Net],AssessedValuation[Dist],$C173,AssessedValuation[Tif_NonTIF],$A$4)</f>
        <v>320952453</v>
      </c>
      <c r="T173" s="8">
        <f>SUMIFS(AssessedValuation[100% Gas &amp; Elec Utilities],AssessedValuation[Dist],$C173,AssessedValuation[Tif_NonTIF],$A$4)</f>
        <v>10431867</v>
      </c>
      <c r="U173" s="8">
        <f t="shared" si="2"/>
        <v>331384320</v>
      </c>
    </row>
    <row r="174" spans="1:21" x14ac:dyDescent="0.25">
      <c r="A174">
        <v>2023</v>
      </c>
      <c r="B174" t="s">
        <v>1057</v>
      </c>
      <c r="C174" t="s">
        <v>1384</v>
      </c>
      <c r="D174" t="s">
        <v>1384</v>
      </c>
      <c r="E174" t="s">
        <v>591</v>
      </c>
      <c r="F174" t="s">
        <v>1385</v>
      </c>
      <c r="G174" s="8">
        <f>SUMIFS(AssessedValuation[100% Residential],AssessedValuation[Dist],$C174,AssessedValuation[Tif_NonTIF],$A$4)</f>
        <v>156251127</v>
      </c>
      <c r="H174" s="8">
        <f>SUMIFS(AssessedValuation[100% Ag Land],AssessedValuation[Dist],$C174,AssessedValuation[Tif_NonTIF],$A$4)</f>
        <v>75426421</v>
      </c>
      <c r="I174" s="8">
        <f>SUMIFS(AssessedValuation[100% Ag Building],AssessedValuation[Dist],$C174,AssessedValuation[Tif_NonTIF],$A$4)</f>
        <v>4650950</v>
      </c>
      <c r="J174" s="8">
        <f>SUMIFS(AssessedValuation[100% Commercial],AssessedValuation[Dist],$C174,AssessedValuation[Tif_NonTIF],$A$4)</f>
        <v>7994893</v>
      </c>
      <c r="K174" s="8">
        <f>SUMIFS(AssessedValuation[100% Industrial],AssessedValuation[Dist],$C174,AssessedValuation[Tif_NonTIF],$A$4)</f>
        <v>7579000</v>
      </c>
      <c r="L174" s="8">
        <f>SUMIFS(AssessedValuation[100% Multiresidential],AssessedValuation[Dist],$C174,AssessedValuation[Tif_NonTIF],$A$4)</f>
        <v>3444348</v>
      </c>
      <c r="M174" s="8">
        <f>SUMIFS(AssessedValuation[100% Reserved],AssessedValuation[Dist],$C174,AssessedValuation[Tif_NonTIF],$A$4)</f>
        <v>0</v>
      </c>
      <c r="N174" s="8">
        <f>SUMIFS(AssessedValuation[100% Railroads],AssessedValuation[Dist],$C174,AssessedValuation[Tif_NonTIF],$A$4)</f>
        <v>164324</v>
      </c>
      <c r="O174" s="8">
        <f>SUMIFS(AssessedValuation[100% Utilities],AssessedValuation[Dist],$C174,AssessedValuation[Tif_NonTIF],$A$4)</f>
        <v>16264775</v>
      </c>
      <c r="P174" s="8">
        <f>SUMIFS(AssessedValuation[100% Other],AssessedValuation[Dist],$C174,AssessedValuation[Tif_NonTIF],$A$4)</f>
        <v>0</v>
      </c>
      <c r="Q174" s="8">
        <f>SUMIFS(AssessedValuation[100% Gross],AssessedValuation[Dist],$C174,AssessedValuation[Tif_NonTIF],$A$4)</f>
        <v>271775838</v>
      </c>
      <c r="R174" s="8">
        <f>SUMIFS(AssessedValuation[100% Military Exempt],AssessedValuation[Dist],$C174,AssessedValuation[Tif_NonTIF],$A$4)</f>
        <v>187052</v>
      </c>
      <c r="S174" s="8">
        <f>SUMIFS(AssessedValuation[100% Net],AssessedValuation[Dist],$C174,AssessedValuation[Tif_NonTIF],$A$4)</f>
        <v>271588786</v>
      </c>
      <c r="T174" s="8">
        <f>SUMIFS(AssessedValuation[100% Gas &amp; Elec Utilities],AssessedValuation[Dist],$C174,AssessedValuation[Tif_NonTIF],$A$4)</f>
        <v>11516636</v>
      </c>
      <c r="U174" s="8">
        <f t="shared" si="2"/>
        <v>283105422</v>
      </c>
    </row>
    <row r="175" spans="1:21" x14ac:dyDescent="0.25">
      <c r="A175">
        <v>2023</v>
      </c>
      <c r="B175" t="s">
        <v>1076</v>
      </c>
      <c r="C175" t="s">
        <v>1386</v>
      </c>
      <c r="D175" t="s">
        <v>1386</v>
      </c>
      <c r="E175" t="s">
        <v>656</v>
      </c>
      <c r="F175" t="s">
        <v>1387</v>
      </c>
      <c r="G175" s="8">
        <f>SUMIFS(AssessedValuation[100% Residential],AssessedValuation[Dist],$C175,AssessedValuation[Tif_NonTIF],$A$4)</f>
        <v>230204696</v>
      </c>
      <c r="H175" s="8">
        <f>SUMIFS(AssessedValuation[100% Ag Land],AssessedValuation[Dist],$C175,AssessedValuation[Tif_NonTIF],$A$4)</f>
        <v>77642599</v>
      </c>
      <c r="I175" s="8">
        <f>SUMIFS(AssessedValuation[100% Ag Building],AssessedValuation[Dist],$C175,AssessedValuation[Tif_NonTIF],$A$4)</f>
        <v>3162025</v>
      </c>
      <c r="J175" s="8">
        <f>SUMIFS(AssessedValuation[100% Commercial],AssessedValuation[Dist],$C175,AssessedValuation[Tif_NonTIF],$A$4)</f>
        <v>22409915</v>
      </c>
      <c r="K175" s="8">
        <f>SUMIFS(AssessedValuation[100% Industrial],AssessedValuation[Dist],$C175,AssessedValuation[Tif_NonTIF],$A$4)</f>
        <v>33864842</v>
      </c>
      <c r="L175" s="8">
        <f>SUMIFS(AssessedValuation[100% Multiresidential],AssessedValuation[Dist],$C175,AssessedValuation[Tif_NonTIF],$A$4)</f>
        <v>1340651</v>
      </c>
      <c r="M175" s="8">
        <f>SUMIFS(AssessedValuation[100% Reserved],AssessedValuation[Dist],$C175,AssessedValuation[Tif_NonTIF],$A$4)</f>
        <v>0</v>
      </c>
      <c r="N175" s="8">
        <f>SUMIFS(AssessedValuation[100% Railroads],AssessedValuation[Dist],$C175,AssessedValuation[Tif_NonTIF],$A$4)</f>
        <v>3447093</v>
      </c>
      <c r="O175" s="8">
        <f>SUMIFS(AssessedValuation[100% Utilities],AssessedValuation[Dist],$C175,AssessedValuation[Tif_NonTIF],$A$4)</f>
        <v>3305057</v>
      </c>
      <c r="P175" s="8">
        <f>SUMIFS(AssessedValuation[100% Other],AssessedValuation[Dist],$C175,AssessedValuation[Tif_NonTIF],$A$4)</f>
        <v>0</v>
      </c>
      <c r="Q175" s="8">
        <f>SUMIFS(AssessedValuation[100% Gross],AssessedValuation[Dist],$C175,AssessedValuation[Tif_NonTIF],$A$4)</f>
        <v>375376878</v>
      </c>
      <c r="R175" s="8">
        <f>SUMIFS(AssessedValuation[100% Military Exempt],AssessedValuation[Dist],$C175,AssessedValuation[Tif_NonTIF],$A$4)</f>
        <v>307432</v>
      </c>
      <c r="S175" s="8">
        <f>SUMIFS(AssessedValuation[100% Net],AssessedValuation[Dist],$C175,AssessedValuation[Tif_NonTIF],$A$4)</f>
        <v>375069446</v>
      </c>
      <c r="T175" s="8">
        <f>SUMIFS(AssessedValuation[100% Gas &amp; Elec Utilities],AssessedValuation[Dist],$C175,AssessedValuation[Tif_NonTIF],$A$4)</f>
        <v>113128526</v>
      </c>
      <c r="U175" s="8">
        <f t="shared" si="2"/>
        <v>488197972</v>
      </c>
    </row>
    <row r="176" spans="1:21" x14ac:dyDescent="0.25">
      <c r="A176">
        <v>2023</v>
      </c>
      <c r="B176" t="s">
        <v>1051</v>
      </c>
      <c r="C176" t="s">
        <v>1388</v>
      </c>
      <c r="D176" t="s">
        <v>1388</v>
      </c>
      <c r="E176" t="s">
        <v>457</v>
      </c>
      <c r="F176" t="s">
        <v>1389</v>
      </c>
      <c r="G176" s="8">
        <f>SUMIFS(AssessedValuation[100% Residential],AssessedValuation[Dist],$C176,AssessedValuation[Tif_NonTIF],$A$4)</f>
        <v>51099954</v>
      </c>
      <c r="H176" s="8">
        <f>SUMIFS(AssessedValuation[100% Ag Land],AssessedValuation[Dist],$C176,AssessedValuation[Tif_NonTIF],$A$4)</f>
        <v>146743180</v>
      </c>
      <c r="I176" s="8">
        <f>SUMIFS(AssessedValuation[100% Ag Building],AssessedValuation[Dist],$C176,AssessedValuation[Tif_NonTIF],$A$4)</f>
        <v>20017112</v>
      </c>
      <c r="J176" s="8">
        <f>SUMIFS(AssessedValuation[100% Commercial],AssessedValuation[Dist],$C176,AssessedValuation[Tif_NonTIF],$A$4)</f>
        <v>31379234</v>
      </c>
      <c r="K176" s="8">
        <f>SUMIFS(AssessedValuation[100% Industrial],AssessedValuation[Dist],$C176,AssessedValuation[Tif_NonTIF],$A$4)</f>
        <v>262375</v>
      </c>
      <c r="L176" s="8">
        <f>SUMIFS(AssessedValuation[100% Multiresidential],AssessedValuation[Dist],$C176,AssessedValuation[Tif_NonTIF],$A$4)</f>
        <v>365674</v>
      </c>
      <c r="M176" s="8">
        <f>SUMIFS(AssessedValuation[100% Reserved],AssessedValuation[Dist],$C176,AssessedValuation[Tif_NonTIF],$A$4)</f>
        <v>0</v>
      </c>
      <c r="N176" s="8">
        <f>SUMIFS(AssessedValuation[100% Railroads],AssessedValuation[Dist],$C176,AssessedValuation[Tif_NonTIF],$A$4)</f>
        <v>15054522</v>
      </c>
      <c r="O176" s="8">
        <f>SUMIFS(AssessedValuation[100% Utilities],AssessedValuation[Dist],$C176,AssessedValuation[Tif_NonTIF],$A$4)</f>
        <v>1472129</v>
      </c>
      <c r="P176" s="8">
        <f>SUMIFS(AssessedValuation[100% Other],AssessedValuation[Dist],$C176,AssessedValuation[Tif_NonTIF],$A$4)</f>
        <v>0</v>
      </c>
      <c r="Q176" s="8">
        <f>SUMIFS(AssessedValuation[100% Gross],AssessedValuation[Dist],$C176,AssessedValuation[Tif_NonTIF],$A$4)</f>
        <v>266394180</v>
      </c>
      <c r="R176" s="8">
        <f>SUMIFS(AssessedValuation[100% Military Exempt],AssessedValuation[Dist],$C176,AssessedValuation[Tif_NonTIF],$A$4)</f>
        <v>152432</v>
      </c>
      <c r="S176" s="8">
        <f>SUMIFS(AssessedValuation[100% Net],AssessedValuation[Dist],$C176,AssessedValuation[Tif_NonTIF],$A$4)</f>
        <v>266241748</v>
      </c>
      <c r="T176" s="8">
        <f>SUMIFS(AssessedValuation[100% Gas &amp; Elec Utilities],AssessedValuation[Dist],$C176,AssessedValuation[Tif_NonTIF],$A$4)</f>
        <v>35277461</v>
      </c>
      <c r="U176" s="8">
        <f t="shared" si="2"/>
        <v>301519209</v>
      </c>
    </row>
    <row r="177" spans="1:21" x14ac:dyDescent="0.25">
      <c r="A177">
        <v>2023</v>
      </c>
      <c r="B177" t="s">
        <v>1038</v>
      </c>
      <c r="C177" t="s">
        <v>1390</v>
      </c>
      <c r="D177" t="s">
        <v>1390</v>
      </c>
      <c r="E177" t="s">
        <v>543</v>
      </c>
      <c r="F177" t="s">
        <v>1391</v>
      </c>
      <c r="G177" s="8">
        <f>SUMIFS(AssessedValuation[100% Residential],AssessedValuation[Dist],$C177,AssessedValuation[Tif_NonTIF],$A$4)</f>
        <v>157129508</v>
      </c>
      <c r="H177" s="8">
        <f>SUMIFS(AssessedValuation[100% Ag Land],AssessedValuation[Dist],$C177,AssessedValuation[Tif_NonTIF],$A$4)</f>
        <v>121098990</v>
      </c>
      <c r="I177" s="8">
        <f>SUMIFS(AssessedValuation[100% Ag Building],AssessedValuation[Dist],$C177,AssessedValuation[Tif_NonTIF],$A$4)</f>
        <v>6513859</v>
      </c>
      <c r="J177" s="8">
        <f>SUMIFS(AssessedValuation[100% Commercial],AssessedValuation[Dist],$C177,AssessedValuation[Tif_NonTIF],$A$4)</f>
        <v>12954228</v>
      </c>
      <c r="K177" s="8">
        <f>SUMIFS(AssessedValuation[100% Industrial],AssessedValuation[Dist],$C177,AssessedValuation[Tif_NonTIF],$A$4)</f>
        <v>4075021</v>
      </c>
      <c r="L177" s="8">
        <f>SUMIFS(AssessedValuation[100% Multiresidential],AssessedValuation[Dist],$C177,AssessedValuation[Tif_NonTIF],$A$4)</f>
        <v>690250</v>
      </c>
      <c r="M177" s="8">
        <f>SUMIFS(AssessedValuation[100% Reserved],AssessedValuation[Dist],$C177,AssessedValuation[Tif_NonTIF],$A$4)</f>
        <v>0</v>
      </c>
      <c r="N177" s="8">
        <f>SUMIFS(AssessedValuation[100% Railroads],AssessedValuation[Dist],$C177,AssessedValuation[Tif_NonTIF],$A$4)</f>
        <v>8371662</v>
      </c>
      <c r="O177" s="8">
        <f>SUMIFS(AssessedValuation[100% Utilities],AssessedValuation[Dist],$C177,AssessedValuation[Tif_NonTIF],$A$4)</f>
        <v>21877534</v>
      </c>
      <c r="P177" s="8">
        <f>SUMIFS(AssessedValuation[100% Other],AssessedValuation[Dist],$C177,AssessedValuation[Tif_NonTIF],$A$4)</f>
        <v>0</v>
      </c>
      <c r="Q177" s="8">
        <f>SUMIFS(AssessedValuation[100% Gross],AssessedValuation[Dist],$C177,AssessedValuation[Tif_NonTIF],$A$4)</f>
        <v>332711052</v>
      </c>
      <c r="R177" s="8">
        <f>SUMIFS(AssessedValuation[100% Military Exempt],AssessedValuation[Dist],$C177,AssessedValuation[Tif_NonTIF],$A$4)</f>
        <v>166680</v>
      </c>
      <c r="S177" s="8">
        <f>SUMIFS(AssessedValuation[100% Net],AssessedValuation[Dist],$C177,AssessedValuation[Tif_NonTIF],$A$4)</f>
        <v>332544372</v>
      </c>
      <c r="T177" s="8">
        <f>SUMIFS(AssessedValuation[100% Gas &amp; Elec Utilities],AssessedValuation[Dist],$C177,AssessedValuation[Tif_NonTIF],$A$4)</f>
        <v>28645029</v>
      </c>
      <c r="U177" s="8">
        <f t="shared" si="2"/>
        <v>361189401</v>
      </c>
    </row>
    <row r="178" spans="1:21" x14ac:dyDescent="0.25">
      <c r="A178">
        <v>2023</v>
      </c>
      <c r="B178" t="s">
        <v>1038</v>
      </c>
      <c r="C178" t="s">
        <v>1392</v>
      </c>
      <c r="D178" t="s">
        <v>1392</v>
      </c>
      <c r="E178" t="s">
        <v>60</v>
      </c>
      <c r="F178" t="s">
        <v>1393</v>
      </c>
      <c r="G178" s="8">
        <f>SUMIFS(AssessedValuation[100% Residential],AssessedValuation[Dist],$C178,AssessedValuation[Tif_NonTIF],$A$4)</f>
        <v>245323081</v>
      </c>
      <c r="H178" s="8">
        <f>SUMIFS(AssessedValuation[100% Ag Land],AssessedValuation[Dist],$C178,AssessedValuation[Tif_NonTIF],$A$4)</f>
        <v>27536756</v>
      </c>
      <c r="I178" s="8">
        <f>SUMIFS(AssessedValuation[100% Ag Building],AssessedValuation[Dist],$C178,AssessedValuation[Tif_NonTIF],$A$4)</f>
        <v>1166557</v>
      </c>
      <c r="J178" s="8">
        <f>SUMIFS(AssessedValuation[100% Commercial],AssessedValuation[Dist],$C178,AssessedValuation[Tif_NonTIF],$A$4)</f>
        <v>11432356</v>
      </c>
      <c r="K178" s="8">
        <f>SUMIFS(AssessedValuation[100% Industrial],AssessedValuation[Dist],$C178,AssessedValuation[Tif_NonTIF],$A$4)</f>
        <v>420201</v>
      </c>
      <c r="L178" s="8">
        <f>SUMIFS(AssessedValuation[100% Multiresidential],AssessedValuation[Dist],$C178,AssessedValuation[Tif_NonTIF],$A$4)</f>
        <v>3303144</v>
      </c>
      <c r="M178" s="8">
        <f>SUMIFS(AssessedValuation[100% Reserved],AssessedValuation[Dist],$C178,AssessedValuation[Tif_NonTIF],$A$4)</f>
        <v>0</v>
      </c>
      <c r="N178" s="8">
        <f>SUMIFS(AssessedValuation[100% Railroads],AssessedValuation[Dist],$C178,AssessedValuation[Tif_NonTIF],$A$4)</f>
        <v>0</v>
      </c>
      <c r="O178" s="8">
        <f>SUMIFS(AssessedValuation[100% Utilities],AssessedValuation[Dist],$C178,AssessedValuation[Tif_NonTIF],$A$4)</f>
        <v>421209</v>
      </c>
      <c r="P178" s="8">
        <f>SUMIFS(AssessedValuation[100% Other],AssessedValuation[Dist],$C178,AssessedValuation[Tif_NonTIF],$A$4)</f>
        <v>617</v>
      </c>
      <c r="Q178" s="8">
        <f>SUMIFS(AssessedValuation[100% Gross],AssessedValuation[Dist],$C178,AssessedValuation[Tif_NonTIF],$A$4)</f>
        <v>289603921</v>
      </c>
      <c r="R178" s="8">
        <f>SUMIFS(AssessedValuation[100% Military Exempt],AssessedValuation[Dist],$C178,AssessedValuation[Tif_NonTIF],$A$4)</f>
        <v>314840</v>
      </c>
      <c r="S178" s="8">
        <f>SUMIFS(AssessedValuation[100% Net],AssessedValuation[Dist],$C178,AssessedValuation[Tif_NonTIF],$A$4)</f>
        <v>289289081</v>
      </c>
      <c r="T178" s="8">
        <f>SUMIFS(AssessedValuation[100% Gas &amp; Elec Utilities],AssessedValuation[Dist],$C178,AssessedValuation[Tif_NonTIF],$A$4)</f>
        <v>22104483</v>
      </c>
      <c r="U178" s="8">
        <f t="shared" si="2"/>
        <v>311393564</v>
      </c>
    </row>
    <row r="179" spans="1:21" x14ac:dyDescent="0.25">
      <c r="A179">
        <v>2023</v>
      </c>
      <c r="B179" t="s">
        <v>1051</v>
      </c>
      <c r="C179" t="s">
        <v>1394</v>
      </c>
      <c r="D179" t="s">
        <v>1394</v>
      </c>
      <c r="E179" t="s">
        <v>288</v>
      </c>
      <c r="F179" t="s">
        <v>1395</v>
      </c>
      <c r="G179" s="8">
        <f>SUMIFS(AssessedValuation[100% Residential],AssessedValuation[Dist],$C179,AssessedValuation[Tif_NonTIF],$A$4)</f>
        <v>277888468</v>
      </c>
      <c r="H179" s="8">
        <f>SUMIFS(AssessedValuation[100% Ag Land],AssessedValuation[Dist],$C179,AssessedValuation[Tif_NonTIF],$A$4)</f>
        <v>187191022</v>
      </c>
      <c r="I179" s="8">
        <f>SUMIFS(AssessedValuation[100% Ag Building],AssessedValuation[Dist],$C179,AssessedValuation[Tif_NonTIF],$A$4)</f>
        <v>5672373</v>
      </c>
      <c r="J179" s="8">
        <f>SUMIFS(AssessedValuation[100% Commercial],AssessedValuation[Dist],$C179,AssessedValuation[Tif_NonTIF],$A$4)</f>
        <v>30855826</v>
      </c>
      <c r="K179" s="8">
        <f>SUMIFS(AssessedValuation[100% Industrial],AssessedValuation[Dist],$C179,AssessedValuation[Tif_NonTIF],$A$4)</f>
        <v>43063715</v>
      </c>
      <c r="L179" s="8">
        <f>SUMIFS(AssessedValuation[100% Multiresidential],AssessedValuation[Dist],$C179,AssessedValuation[Tif_NonTIF],$A$4)</f>
        <v>1950660</v>
      </c>
      <c r="M179" s="8">
        <f>SUMIFS(AssessedValuation[100% Reserved],AssessedValuation[Dist],$C179,AssessedValuation[Tif_NonTIF],$A$4)</f>
        <v>0</v>
      </c>
      <c r="N179" s="8">
        <f>SUMIFS(AssessedValuation[100% Railroads],AssessedValuation[Dist],$C179,AssessedValuation[Tif_NonTIF],$A$4)</f>
        <v>21431734</v>
      </c>
      <c r="O179" s="8">
        <f>SUMIFS(AssessedValuation[100% Utilities],AssessedValuation[Dist],$C179,AssessedValuation[Tif_NonTIF],$A$4)</f>
        <v>1164140</v>
      </c>
      <c r="P179" s="8">
        <f>SUMIFS(AssessedValuation[100% Other],AssessedValuation[Dist],$C179,AssessedValuation[Tif_NonTIF],$A$4)</f>
        <v>8470</v>
      </c>
      <c r="Q179" s="8">
        <f>SUMIFS(AssessedValuation[100% Gross],AssessedValuation[Dist],$C179,AssessedValuation[Tif_NonTIF],$A$4)</f>
        <v>569226408</v>
      </c>
      <c r="R179" s="8">
        <f>SUMIFS(AssessedValuation[100% Military Exempt],AssessedValuation[Dist],$C179,AssessedValuation[Tif_NonTIF],$A$4)</f>
        <v>347336</v>
      </c>
      <c r="S179" s="8">
        <f>SUMIFS(AssessedValuation[100% Net],AssessedValuation[Dist],$C179,AssessedValuation[Tif_NonTIF],$A$4)</f>
        <v>568879072</v>
      </c>
      <c r="T179" s="8">
        <f>SUMIFS(AssessedValuation[100% Gas &amp; Elec Utilities],AssessedValuation[Dist],$C179,AssessedValuation[Tif_NonTIF],$A$4)</f>
        <v>47752588</v>
      </c>
      <c r="U179" s="8">
        <f t="shared" si="2"/>
        <v>616631660</v>
      </c>
    </row>
    <row r="180" spans="1:21" x14ac:dyDescent="0.25">
      <c r="A180">
        <v>2023</v>
      </c>
      <c r="B180" t="s">
        <v>1048</v>
      </c>
      <c r="C180" t="s">
        <v>1396</v>
      </c>
      <c r="D180" t="s">
        <v>1396</v>
      </c>
      <c r="E180" t="s">
        <v>1738</v>
      </c>
      <c r="F180" t="s">
        <v>1397</v>
      </c>
      <c r="G180" s="8">
        <f>SUMIFS(AssessedValuation[100% Residential],AssessedValuation[Dist],$C180,AssessedValuation[Tif_NonTIF],$A$4)</f>
        <v>181467753</v>
      </c>
      <c r="H180" s="8">
        <f>SUMIFS(AssessedValuation[100% Ag Land],AssessedValuation[Dist],$C180,AssessedValuation[Tif_NonTIF],$A$4)</f>
        <v>312684668</v>
      </c>
      <c r="I180" s="8">
        <f>SUMIFS(AssessedValuation[100% Ag Building],AssessedValuation[Dist],$C180,AssessedValuation[Tif_NonTIF],$A$4)</f>
        <v>12330398</v>
      </c>
      <c r="J180" s="8">
        <f>SUMIFS(AssessedValuation[100% Commercial],AssessedValuation[Dist],$C180,AssessedValuation[Tif_NonTIF],$A$4)</f>
        <v>32425193</v>
      </c>
      <c r="K180" s="8">
        <f>SUMIFS(AssessedValuation[100% Industrial],AssessedValuation[Dist],$C180,AssessedValuation[Tif_NonTIF],$A$4)</f>
        <v>2062291</v>
      </c>
      <c r="L180" s="8">
        <f>SUMIFS(AssessedValuation[100% Multiresidential],AssessedValuation[Dist],$C180,AssessedValuation[Tif_NonTIF],$A$4)</f>
        <v>2984957</v>
      </c>
      <c r="M180" s="8">
        <f>SUMIFS(AssessedValuation[100% Reserved],AssessedValuation[Dist],$C180,AssessedValuation[Tif_NonTIF],$A$4)</f>
        <v>0</v>
      </c>
      <c r="N180" s="8">
        <f>SUMIFS(AssessedValuation[100% Railroads],AssessedValuation[Dist],$C180,AssessedValuation[Tif_NonTIF],$A$4)</f>
        <v>0</v>
      </c>
      <c r="O180" s="8">
        <f>SUMIFS(AssessedValuation[100% Utilities],AssessedValuation[Dist],$C180,AssessedValuation[Tif_NonTIF],$A$4)</f>
        <v>3861462</v>
      </c>
      <c r="P180" s="8">
        <f>SUMIFS(AssessedValuation[100% Other],AssessedValuation[Dist],$C180,AssessedValuation[Tif_NonTIF],$A$4)</f>
        <v>0</v>
      </c>
      <c r="Q180" s="8">
        <f>SUMIFS(AssessedValuation[100% Gross],AssessedValuation[Dist],$C180,AssessedValuation[Tif_NonTIF],$A$4)</f>
        <v>547816722</v>
      </c>
      <c r="R180" s="8">
        <f>SUMIFS(AssessedValuation[100% Military Exempt],AssessedValuation[Dist],$C180,AssessedValuation[Tif_NonTIF],$A$4)</f>
        <v>405588</v>
      </c>
      <c r="S180" s="8">
        <f>SUMIFS(AssessedValuation[100% Net],AssessedValuation[Dist],$C180,AssessedValuation[Tif_NonTIF],$A$4)</f>
        <v>547411134</v>
      </c>
      <c r="T180" s="8">
        <f>SUMIFS(AssessedValuation[100% Gas &amp; Elec Utilities],AssessedValuation[Dist],$C180,AssessedValuation[Tif_NonTIF],$A$4)</f>
        <v>21483335</v>
      </c>
      <c r="U180" s="8">
        <f t="shared" si="2"/>
        <v>568894469</v>
      </c>
    </row>
    <row r="181" spans="1:21" x14ac:dyDescent="0.25">
      <c r="A181">
        <v>2023</v>
      </c>
      <c r="B181" t="s">
        <v>1076</v>
      </c>
      <c r="C181" t="s">
        <v>1398</v>
      </c>
      <c r="D181" t="s">
        <v>1398</v>
      </c>
      <c r="E181" t="s">
        <v>381</v>
      </c>
      <c r="F181" t="s">
        <v>1399</v>
      </c>
      <c r="G181" s="8">
        <f>SUMIFS(AssessedValuation[100% Residential],AssessedValuation[Dist],$C181,AssessedValuation[Tif_NonTIF],$A$4)</f>
        <v>422246352</v>
      </c>
      <c r="H181" s="8">
        <f>SUMIFS(AssessedValuation[100% Ag Land],AssessedValuation[Dist],$C181,AssessedValuation[Tif_NonTIF],$A$4)</f>
        <v>110643950</v>
      </c>
      <c r="I181" s="8">
        <f>SUMIFS(AssessedValuation[100% Ag Building],AssessedValuation[Dist],$C181,AssessedValuation[Tif_NonTIF],$A$4)</f>
        <v>5579400</v>
      </c>
      <c r="J181" s="8">
        <f>SUMIFS(AssessedValuation[100% Commercial],AssessedValuation[Dist],$C181,AssessedValuation[Tif_NonTIF],$A$4)</f>
        <v>87029431</v>
      </c>
      <c r="K181" s="8">
        <f>SUMIFS(AssessedValuation[100% Industrial],AssessedValuation[Dist],$C181,AssessedValuation[Tif_NonTIF],$A$4)</f>
        <v>9844710</v>
      </c>
      <c r="L181" s="8">
        <f>SUMIFS(AssessedValuation[100% Multiresidential],AssessedValuation[Dist],$C181,AssessedValuation[Tif_NonTIF],$A$4)</f>
        <v>15505007</v>
      </c>
      <c r="M181" s="8">
        <f>SUMIFS(AssessedValuation[100% Reserved],AssessedValuation[Dist],$C181,AssessedValuation[Tif_NonTIF],$A$4)</f>
        <v>0</v>
      </c>
      <c r="N181" s="8">
        <f>SUMIFS(AssessedValuation[100% Railroads],AssessedValuation[Dist],$C181,AssessedValuation[Tif_NonTIF],$A$4)</f>
        <v>0</v>
      </c>
      <c r="O181" s="8">
        <f>SUMIFS(AssessedValuation[100% Utilities],AssessedValuation[Dist],$C181,AssessedValuation[Tif_NonTIF],$A$4)</f>
        <v>4248831</v>
      </c>
      <c r="P181" s="8">
        <f>SUMIFS(AssessedValuation[100% Other],AssessedValuation[Dist],$C181,AssessedValuation[Tif_NonTIF],$A$4)</f>
        <v>0</v>
      </c>
      <c r="Q181" s="8">
        <f>SUMIFS(AssessedValuation[100% Gross],AssessedValuation[Dist],$C181,AssessedValuation[Tif_NonTIF],$A$4)</f>
        <v>655097681</v>
      </c>
      <c r="R181" s="8">
        <f>SUMIFS(AssessedValuation[100% Military Exempt],AssessedValuation[Dist],$C181,AssessedValuation[Tif_NonTIF],$A$4)</f>
        <v>713020</v>
      </c>
      <c r="S181" s="8">
        <f>SUMIFS(AssessedValuation[100% Net],AssessedValuation[Dist],$C181,AssessedValuation[Tif_NonTIF],$A$4)</f>
        <v>654384661</v>
      </c>
      <c r="T181" s="8">
        <f>SUMIFS(AssessedValuation[100% Gas &amp; Elec Utilities],AssessedValuation[Dist],$C181,AssessedValuation[Tif_NonTIF],$A$4)</f>
        <v>48731907</v>
      </c>
      <c r="U181" s="8">
        <f t="shared" si="2"/>
        <v>703116568</v>
      </c>
    </row>
    <row r="182" spans="1:21" x14ac:dyDescent="0.25">
      <c r="A182">
        <v>2023</v>
      </c>
      <c r="B182" t="s">
        <v>1066</v>
      </c>
      <c r="C182" t="s">
        <v>1400</v>
      </c>
      <c r="D182" t="s">
        <v>1400</v>
      </c>
      <c r="E182" t="s">
        <v>302</v>
      </c>
      <c r="F182" t="s">
        <v>1401</v>
      </c>
      <c r="G182" s="8">
        <f>SUMIFS(AssessedValuation[100% Residential],AssessedValuation[Dist],$C182,AssessedValuation[Tif_NonTIF],$A$4)</f>
        <v>466813763</v>
      </c>
      <c r="H182" s="8">
        <f>SUMIFS(AssessedValuation[100% Ag Land],AssessedValuation[Dist],$C182,AssessedValuation[Tif_NonTIF],$A$4)</f>
        <v>111884100</v>
      </c>
      <c r="I182" s="8">
        <f>SUMIFS(AssessedValuation[100% Ag Building],AssessedValuation[Dist],$C182,AssessedValuation[Tif_NonTIF],$A$4)</f>
        <v>14772400</v>
      </c>
      <c r="J182" s="8">
        <f>SUMIFS(AssessedValuation[100% Commercial],AssessedValuation[Dist],$C182,AssessedValuation[Tif_NonTIF],$A$4)</f>
        <v>24089271</v>
      </c>
      <c r="K182" s="8">
        <f>SUMIFS(AssessedValuation[100% Industrial],AssessedValuation[Dist],$C182,AssessedValuation[Tif_NonTIF],$A$4)</f>
        <v>8835396</v>
      </c>
      <c r="L182" s="8">
        <f>SUMIFS(AssessedValuation[100% Multiresidential],AssessedValuation[Dist],$C182,AssessedValuation[Tif_NonTIF],$A$4)</f>
        <v>2297835</v>
      </c>
      <c r="M182" s="8">
        <f>SUMIFS(AssessedValuation[100% Reserved],AssessedValuation[Dist],$C182,AssessedValuation[Tif_NonTIF],$A$4)</f>
        <v>0</v>
      </c>
      <c r="N182" s="8">
        <f>SUMIFS(AssessedValuation[100% Railroads],AssessedValuation[Dist],$C182,AssessedValuation[Tif_NonTIF],$A$4)</f>
        <v>1921943</v>
      </c>
      <c r="O182" s="8">
        <f>SUMIFS(AssessedValuation[100% Utilities],AssessedValuation[Dist],$C182,AssessedValuation[Tif_NonTIF],$A$4)</f>
        <v>20933947</v>
      </c>
      <c r="P182" s="8">
        <f>SUMIFS(AssessedValuation[100% Other],AssessedValuation[Dist],$C182,AssessedValuation[Tif_NonTIF],$A$4)</f>
        <v>0</v>
      </c>
      <c r="Q182" s="8">
        <f>SUMIFS(AssessedValuation[100% Gross],AssessedValuation[Dist],$C182,AssessedValuation[Tif_NonTIF],$A$4)</f>
        <v>651548655</v>
      </c>
      <c r="R182" s="8">
        <f>SUMIFS(AssessedValuation[100% Military Exempt],AssessedValuation[Dist],$C182,AssessedValuation[Tif_NonTIF],$A$4)</f>
        <v>375956</v>
      </c>
      <c r="S182" s="8">
        <f>SUMIFS(AssessedValuation[100% Net],AssessedValuation[Dist],$C182,AssessedValuation[Tif_NonTIF],$A$4)</f>
        <v>651172699</v>
      </c>
      <c r="T182" s="8">
        <f>SUMIFS(AssessedValuation[100% Gas &amp; Elec Utilities],AssessedValuation[Dist],$C182,AssessedValuation[Tif_NonTIF],$A$4)</f>
        <v>39470460</v>
      </c>
      <c r="U182" s="8">
        <f t="shared" si="2"/>
        <v>690643159</v>
      </c>
    </row>
    <row r="183" spans="1:21" x14ac:dyDescent="0.25">
      <c r="A183">
        <v>2023</v>
      </c>
      <c r="B183" t="s">
        <v>1048</v>
      </c>
      <c r="C183" t="s">
        <v>1402</v>
      </c>
      <c r="D183" t="s">
        <v>1402</v>
      </c>
      <c r="E183" t="s">
        <v>220</v>
      </c>
      <c r="F183" t="s">
        <v>1403</v>
      </c>
      <c r="G183" s="8">
        <f>SUMIFS(AssessedValuation[100% Residential],AssessedValuation[Dist],$C183,AssessedValuation[Tif_NonTIF],$A$4)</f>
        <v>138026058</v>
      </c>
      <c r="H183" s="8">
        <f>SUMIFS(AssessedValuation[100% Ag Land],AssessedValuation[Dist],$C183,AssessedValuation[Tif_NonTIF],$A$4)</f>
        <v>238540990</v>
      </c>
      <c r="I183" s="8">
        <f>SUMIFS(AssessedValuation[100% Ag Building],AssessedValuation[Dist],$C183,AssessedValuation[Tif_NonTIF],$A$4)</f>
        <v>15273360</v>
      </c>
      <c r="J183" s="8">
        <f>SUMIFS(AssessedValuation[100% Commercial],AssessedValuation[Dist],$C183,AssessedValuation[Tif_NonTIF],$A$4)</f>
        <v>19471562</v>
      </c>
      <c r="K183" s="8">
        <f>SUMIFS(AssessedValuation[100% Industrial],AssessedValuation[Dist],$C183,AssessedValuation[Tif_NonTIF],$A$4)</f>
        <v>30202979</v>
      </c>
      <c r="L183" s="8">
        <f>SUMIFS(AssessedValuation[100% Multiresidential],AssessedValuation[Dist],$C183,AssessedValuation[Tif_NonTIF],$A$4)</f>
        <v>838252</v>
      </c>
      <c r="M183" s="8">
        <f>SUMIFS(AssessedValuation[100% Reserved],AssessedValuation[Dist],$C183,AssessedValuation[Tif_NonTIF],$A$4)</f>
        <v>0</v>
      </c>
      <c r="N183" s="8">
        <f>SUMIFS(AssessedValuation[100% Railroads],AssessedValuation[Dist],$C183,AssessedValuation[Tif_NonTIF],$A$4)</f>
        <v>3910001</v>
      </c>
      <c r="O183" s="8">
        <f>SUMIFS(AssessedValuation[100% Utilities],AssessedValuation[Dist],$C183,AssessedValuation[Tif_NonTIF],$A$4)</f>
        <v>9246985</v>
      </c>
      <c r="P183" s="8">
        <f>SUMIFS(AssessedValuation[100% Other],AssessedValuation[Dist],$C183,AssessedValuation[Tif_NonTIF],$A$4)</f>
        <v>0</v>
      </c>
      <c r="Q183" s="8">
        <f>SUMIFS(AssessedValuation[100% Gross],AssessedValuation[Dist],$C183,AssessedValuation[Tif_NonTIF],$A$4)</f>
        <v>455510187</v>
      </c>
      <c r="R183" s="8">
        <f>SUMIFS(AssessedValuation[100% Military Exempt],AssessedValuation[Dist],$C183,AssessedValuation[Tif_NonTIF],$A$4)</f>
        <v>279652</v>
      </c>
      <c r="S183" s="8">
        <f>SUMIFS(AssessedValuation[100% Net],AssessedValuation[Dist],$C183,AssessedValuation[Tif_NonTIF],$A$4)</f>
        <v>455230535</v>
      </c>
      <c r="T183" s="8">
        <f>SUMIFS(AssessedValuation[100% Gas &amp; Elec Utilities],AssessedValuation[Dist],$C183,AssessedValuation[Tif_NonTIF],$A$4)</f>
        <v>23887569</v>
      </c>
      <c r="U183" s="8">
        <f t="shared" si="2"/>
        <v>479118104</v>
      </c>
    </row>
    <row r="184" spans="1:21" x14ac:dyDescent="0.25">
      <c r="A184">
        <v>2023</v>
      </c>
      <c r="B184" t="s">
        <v>1057</v>
      </c>
      <c r="C184" t="s">
        <v>1404</v>
      </c>
      <c r="D184" t="s">
        <v>1404</v>
      </c>
      <c r="E184" t="s">
        <v>692</v>
      </c>
      <c r="F184" t="s">
        <v>1405</v>
      </c>
      <c r="G184" s="8">
        <f>SUMIFS(AssessedValuation[100% Residential],AssessedValuation[Dist],$C184,AssessedValuation[Tif_NonTIF],$A$4)</f>
        <v>671823727</v>
      </c>
      <c r="H184" s="8">
        <f>SUMIFS(AssessedValuation[100% Ag Land],AssessedValuation[Dist],$C184,AssessedValuation[Tif_NonTIF],$A$4)</f>
        <v>134125</v>
      </c>
      <c r="I184" s="8">
        <f>SUMIFS(AssessedValuation[100% Ag Building],AssessedValuation[Dist],$C184,AssessedValuation[Tif_NonTIF],$A$4)</f>
        <v>0</v>
      </c>
      <c r="J184" s="8">
        <f>SUMIFS(AssessedValuation[100% Commercial],AssessedValuation[Dist],$C184,AssessedValuation[Tif_NonTIF],$A$4)</f>
        <v>133431221</v>
      </c>
      <c r="K184" s="8">
        <f>SUMIFS(AssessedValuation[100% Industrial],AssessedValuation[Dist],$C184,AssessedValuation[Tif_NonTIF],$A$4)</f>
        <v>7146884</v>
      </c>
      <c r="L184" s="8">
        <f>SUMIFS(AssessedValuation[100% Multiresidential],AssessedValuation[Dist],$C184,AssessedValuation[Tif_NonTIF],$A$4)</f>
        <v>52316913</v>
      </c>
      <c r="M184" s="8">
        <f>SUMIFS(AssessedValuation[100% Reserved],AssessedValuation[Dist],$C184,AssessedValuation[Tif_NonTIF],$A$4)</f>
        <v>0</v>
      </c>
      <c r="N184" s="8">
        <f>SUMIFS(AssessedValuation[100% Railroads],AssessedValuation[Dist],$C184,AssessedValuation[Tif_NonTIF],$A$4)</f>
        <v>0</v>
      </c>
      <c r="O184" s="8">
        <f>SUMIFS(AssessedValuation[100% Utilities],AssessedValuation[Dist],$C184,AssessedValuation[Tif_NonTIF],$A$4)</f>
        <v>688925</v>
      </c>
      <c r="P184" s="8">
        <f>SUMIFS(AssessedValuation[100% Other],AssessedValuation[Dist],$C184,AssessedValuation[Tif_NonTIF],$A$4)</f>
        <v>0</v>
      </c>
      <c r="Q184" s="8">
        <f>SUMIFS(AssessedValuation[100% Gross],AssessedValuation[Dist],$C184,AssessedValuation[Tif_NonTIF],$A$4)</f>
        <v>865541795</v>
      </c>
      <c r="R184" s="8">
        <f>SUMIFS(AssessedValuation[100% Military Exempt],AssessedValuation[Dist],$C184,AssessedValuation[Tif_NonTIF],$A$4)</f>
        <v>948224</v>
      </c>
      <c r="S184" s="8">
        <f>SUMIFS(AssessedValuation[100% Net],AssessedValuation[Dist],$C184,AssessedValuation[Tif_NonTIF],$A$4)</f>
        <v>864593571</v>
      </c>
      <c r="T184" s="8">
        <f>SUMIFS(AssessedValuation[100% Gas &amp; Elec Utilities],AssessedValuation[Dist],$C184,AssessedValuation[Tif_NonTIF],$A$4)</f>
        <v>64296601</v>
      </c>
      <c r="U184" s="8">
        <f t="shared" si="2"/>
        <v>928890172</v>
      </c>
    </row>
    <row r="185" spans="1:21" x14ac:dyDescent="0.25">
      <c r="A185">
        <v>2023</v>
      </c>
      <c r="B185" t="s">
        <v>1043</v>
      </c>
      <c r="C185" t="s">
        <v>1406</v>
      </c>
      <c r="D185" t="s">
        <v>1406</v>
      </c>
      <c r="E185" t="s">
        <v>704</v>
      </c>
      <c r="F185" t="s">
        <v>1407</v>
      </c>
      <c r="G185" s="8">
        <f>SUMIFS(AssessedValuation[100% Residential],AssessedValuation[Dist],$C185,AssessedValuation[Tif_NonTIF],$A$4)</f>
        <v>1152265284</v>
      </c>
      <c r="H185" s="8">
        <f>SUMIFS(AssessedValuation[100% Ag Land],AssessedValuation[Dist],$C185,AssessedValuation[Tif_NonTIF],$A$4)</f>
        <v>113603570</v>
      </c>
      <c r="I185" s="8">
        <f>SUMIFS(AssessedValuation[100% Ag Building],AssessedValuation[Dist],$C185,AssessedValuation[Tif_NonTIF],$A$4)</f>
        <v>3556260</v>
      </c>
      <c r="J185" s="8">
        <f>SUMIFS(AssessedValuation[100% Commercial],AssessedValuation[Dist],$C185,AssessedValuation[Tif_NonTIF],$A$4)</f>
        <v>252810078</v>
      </c>
      <c r="K185" s="8">
        <f>SUMIFS(AssessedValuation[100% Industrial],AssessedValuation[Dist],$C185,AssessedValuation[Tif_NonTIF],$A$4)</f>
        <v>91065876</v>
      </c>
      <c r="L185" s="8">
        <f>SUMIFS(AssessedValuation[100% Multiresidential],AssessedValuation[Dist],$C185,AssessedValuation[Tif_NonTIF],$A$4)</f>
        <v>46653533</v>
      </c>
      <c r="M185" s="8">
        <f>SUMIFS(AssessedValuation[100% Reserved],AssessedValuation[Dist],$C185,AssessedValuation[Tif_NonTIF],$A$4)</f>
        <v>0</v>
      </c>
      <c r="N185" s="8">
        <f>SUMIFS(AssessedValuation[100% Railroads],AssessedValuation[Dist],$C185,AssessedValuation[Tif_NonTIF],$A$4)</f>
        <v>11126133</v>
      </c>
      <c r="O185" s="8">
        <f>SUMIFS(AssessedValuation[100% Utilities],AssessedValuation[Dist],$C185,AssessedValuation[Tif_NonTIF],$A$4)</f>
        <v>2232578</v>
      </c>
      <c r="P185" s="8">
        <f>SUMIFS(AssessedValuation[100% Other],AssessedValuation[Dist],$C185,AssessedValuation[Tif_NonTIF],$A$4)</f>
        <v>0</v>
      </c>
      <c r="Q185" s="8">
        <f>SUMIFS(AssessedValuation[100% Gross],AssessedValuation[Dist],$C185,AssessedValuation[Tif_NonTIF],$A$4)</f>
        <v>1673313312</v>
      </c>
      <c r="R185" s="8">
        <f>SUMIFS(AssessedValuation[100% Military Exempt],AssessedValuation[Dist],$C185,AssessedValuation[Tif_NonTIF],$A$4)</f>
        <v>2067806</v>
      </c>
      <c r="S185" s="8">
        <f>SUMIFS(AssessedValuation[100% Net],AssessedValuation[Dist],$C185,AssessedValuation[Tif_NonTIF],$A$4)</f>
        <v>1671245506</v>
      </c>
      <c r="T185" s="8">
        <f>SUMIFS(AssessedValuation[100% Gas &amp; Elec Utilities],AssessedValuation[Dist],$C185,AssessedValuation[Tif_NonTIF],$A$4)</f>
        <v>546934857</v>
      </c>
      <c r="U185" s="8">
        <f t="shared" si="2"/>
        <v>2218180363</v>
      </c>
    </row>
    <row r="186" spans="1:21" x14ac:dyDescent="0.25">
      <c r="A186">
        <v>2023</v>
      </c>
      <c r="B186" t="s">
        <v>1038</v>
      </c>
      <c r="C186" t="s">
        <v>1408</v>
      </c>
      <c r="D186" t="s">
        <v>1408</v>
      </c>
      <c r="E186" t="s">
        <v>722</v>
      </c>
      <c r="F186" t="s">
        <v>1409</v>
      </c>
      <c r="G186" s="8">
        <f>SUMIFS(AssessedValuation[100% Residential],AssessedValuation[Dist],$C186,AssessedValuation[Tif_NonTIF],$A$4)</f>
        <v>290718600</v>
      </c>
      <c r="H186" s="8">
        <f>SUMIFS(AssessedValuation[100% Ag Land],AssessedValuation[Dist],$C186,AssessedValuation[Tif_NonTIF],$A$4)</f>
        <v>32421000</v>
      </c>
      <c r="I186" s="8">
        <f>SUMIFS(AssessedValuation[100% Ag Building],AssessedValuation[Dist],$C186,AssessedValuation[Tif_NonTIF],$A$4)</f>
        <v>1642300</v>
      </c>
      <c r="J186" s="8">
        <f>SUMIFS(AssessedValuation[100% Commercial],AssessedValuation[Dist],$C186,AssessedValuation[Tif_NonTIF],$A$4)</f>
        <v>11367360</v>
      </c>
      <c r="K186" s="8">
        <f>SUMIFS(AssessedValuation[100% Industrial],AssessedValuation[Dist],$C186,AssessedValuation[Tif_NonTIF],$A$4)</f>
        <v>0</v>
      </c>
      <c r="L186" s="8">
        <f>SUMIFS(AssessedValuation[100% Multiresidential],AssessedValuation[Dist],$C186,AssessedValuation[Tif_NonTIF],$A$4)</f>
        <v>1247040</v>
      </c>
      <c r="M186" s="8">
        <f>SUMIFS(AssessedValuation[100% Reserved],AssessedValuation[Dist],$C186,AssessedValuation[Tif_NonTIF],$A$4)</f>
        <v>0</v>
      </c>
      <c r="N186" s="8">
        <f>SUMIFS(AssessedValuation[100% Railroads],AssessedValuation[Dist],$C186,AssessedValuation[Tif_NonTIF],$A$4)</f>
        <v>0</v>
      </c>
      <c r="O186" s="8">
        <f>SUMIFS(AssessedValuation[100% Utilities],AssessedValuation[Dist],$C186,AssessedValuation[Tif_NonTIF],$A$4)</f>
        <v>1404531</v>
      </c>
      <c r="P186" s="8">
        <f>SUMIFS(AssessedValuation[100% Other],AssessedValuation[Dist],$C186,AssessedValuation[Tif_NonTIF],$A$4)</f>
        <v>0</v>
      </c>
      <c r="Q186" s="8">
        <f>SUMIFS(AssessedValuation[100% Gross],AssessedValuation[Dist],$C186,AssessedValuation[Tif_NonTIF],$A$4)</f>
        <v>338800831</v>
      </c>
      <c r="R186" s="8">
        <f>SUMIFS(AssessedValuation[100% Military Exempt],AssessedValuation[Dist],$C186,AssessedValuation[Tif_NonTIF],$A$4)</f>
        <v>251712</v>
      </c>
      <c r="S186" s="8">
        <f>SUMIFS(AssessedValuation[100% Net],AssessedValuation[Dist],$C186,AssessedValuation[Tif_NonTIF],$A$4)</f>
        <v>338549119</v>
      </c>
      <c r="T186" s="8">
        <f>SUMIFS(AssessedValuation[100% Gas &amp; Elec Utilities],AssessedValuation[Dist],$C186,AssessedValuation[Tif_NonTIF],$A$4)</f>
        <v>6391098</v>
      </c>
      <c r="U186" s="8">
        <f t="shared" si="2"/>
        <v>344940217</v>
      </c>
    </row>
    <row r="187" spans="1:21" x14ac:dyDescent="0.25">
      <c r="A187">
        <v>2023</v>
      </c>
      <c r="B187" t="s">
        <v>1043</v>
      </c>
      <c r="C187" t="s">
        <v>1410</v>
      </c>
      <c r="D187" t="s">
        <v>1410</v>
      </c>
      <c r="E187" t="s">
        <v>166</v>
      </c>
      <c r="F187" t="s">
        <v>1411</v>
      </c>
      <c r="G187" s="8">
        <f>SUMIFS(AssessedValuation[100% Residential],AssessedValuation[Dist],$C187,AssessedValuation[Tif_NonTIF],$A$4)</f>
        <v>1403046928</v>
      </c>
      <c r="H187" s="8">
        <f>SUMIFS(AssessedValuation[100% Ag Land],AssessedValuation[Dist],$C187,AssessedValuation[Tif_NonTIF],$A$4)</f>
        <v>55043720</v>
      </c>
      <c r="I187" s="8">
        <f>SUMIFS(AssessedValuation[100% Ag Building],AssessedValuation[Dist],$C187,AssessedValuation[Tif_NonTIF],$A$4)</f>
        <v>4798854</v>
      </c>
      <c r="J187" s="8">
        <f>SUMIFS(AssessedValuation[100% Commercial],AssessedValuation[Dist],$C187,AssessedValuation[Tif_NonTIF],$A$4)</f>
        <v>439020496</v>
      </c>
      <c r="K187" s="8">
        <f>SUMIFS(AssessedValuation[100% Industrial],AssessedValuation[Dist],$C187,AssessedValuation[Tif_NonTIF],$A$4)</f>
        <v>111516413</v>
      </c>
      <c r="L187" s="8">
        <f>SUMIFS(AssessedValuation[100% Multiresidential],AssessedValuation[Dist],$C187,AssessedValuation[Tif_NonTIF],$A$4)</f>
        <v>54935367</v>
      </c>
      <c r="M187" s="8">
        <f>SUMIFS(AssessedValuation[100% Reserved],AssessedValuation[Dist],$C187,AssessedValuation[Tif_NonTIF],$A$4)</f>
        <v>0</v>
      </c>
      <c r="N187" s="8">
        <f>SUMIFS(AssessedValuation[100% Railroads],AssessedValuation[Dist],$C187,AssessedValuation[Tif_NonTIF],$A$4)</f>
        <v>43979359</v>
      </c>
      <c r="O187" s="8">
        <f>SUMIFS(AssessedValuation[100% Utilities],AssessedValuation[Dist],$C187,AssessedValuation[Tif_NonTIF],$A$4)</f>
        <v>3470006</v>
      </c>
      <c r="P187" s="8">
        <f>SUMIFS(AssessedValuation[100% Other],AssessedValuation[Dist],$C187,AssessedValuation[Tif_NonTIF],$A$4)</f>
        <v>0</v>
      </c>
      <c r="Q187" s="8">
        <f>SUMIFS(AssessedValuation[100% Gross],AssessedValuation[Dist],$C187,AssessedValuation[Tif_NonTIF],$A$4)</f>
        <v>2115811143</v>
      </c>
      <c r="R187" s="8">
        <f>SUMIFS(AssessedValuation[100% Military Exempt],AssessedValuation[Dist],$C187,AssessedValuation[Tif_NonTIF],$A$4)</f>
        <v>2568724</v>
      </c>
      <c r="S187" s="8">
        <f>SUMIFS(AssessedValuation[100% Net],AssessedValuation[Dist],$C187,AssessedValuation[Tif_NonTIF],$A$4)</f>
        <v>2113242419</v>
      </c>
      <c r="T187" s="8">
        <f>SUMIFS(AssessedValuation[100% Gas &amp; Elec Utilities],AssessedValuation[Dist],$C187,AssessedValuation[Tif_NonTIF],$A$4)</f>
        <v>220630198</v>
      </c>
      <c r="U187" s="8">
        <f t="shared" si="2"/>
        <v>2333872617</v>
      </c>
    </row>
    <row r="188" spans="1:21" x14ac:dyDescent="0.25">
      <c r="A188">
        <v>2023</v>
      </c>
      <c r="B188" t="s">
        <v>1054</v>
      </c>
      <c r="C188" t="s">
        <v>1412</v>
      </c>
      <c r="D188" t="s">
        <v>1412</v>
      </c>
      <c r="E188" t="s">
        <v>305</v>
      </c>
      <c r="F188" t="s">
        <v>1413</v>
      </c>
      <c r="G188" s="8">
        <f>SUMIFS(AssessedValuation[100% Residential],AssessedValuation[Dist],$C188,AssessedValuation[Tif_NonTIF],$A$4)</f>
        <v>302552435</v>
      </c>
      <c r="H188" s="8">
        <f>SUMIFS(AssessedValuation[100% Ag Land],AssessedValuation[Dist],$C188,AssessedValuation[Tif_NonTIF],$A$4)</f>
        <v>175031177</v>
      </c>
      <c r="I188" s="8">
        <f>SUMIFS(AssessedValuation[100% Ag Building],AssessedValuation[Dist],$C188,AssessedValuation[Tif_NonTIF],$A$4)</f>
        <v>9758370</v>
      </c>
      <c r="J188" s="8">
        <f>SUMIFS(AssessedValuation[100% Commercial],AssessedValuation[Dist],$C188,AssessedValuation[Tif_NonTIF],$A$4)</f>
        <v>23211042</v>
      </c>
      <c r="K188" s="8">
        <f>SUMIFS(AssessedValuation[100% Industrial],AssessedValuation[Dist],$C188,AssessedValuation[Tif_NonTIF],$A$4)</f>
        <v>14113650</v>
      </c>
      <c r="L188" s="8">
        <f>SUMIFS(AssessedValuation[100% Multiresidential],AssessedValuation[Dist],$C188,AssessedValuation[Tif_NonTIF],$A$4)</f>
        <v>3282444</v>
      </c>
      <c r="M188" s="8">
        <f>SUMIFS(AssessedValuation[100% Reserved],AssessedValuation[Dist],$C188,AssessedValuation[Tif_NonTIF],$A$4)</f>
        <v>0</v>
      </c>
      <c r="N188" s="8">
        <f>SUMIFS(AssessedValuation[100% Railroads],AssessedValuation[Dist],$C188,AssessedValuation[Tif_NonTIF],$A$4)</f>
        <v>0</v>
      </c>
      <c r="O188" s="8">
        <f>SUMIFS(AssessedValuation[100% Utilities],AssessedValuation[Dist],$C188,AssessedValuation[Tif_NonTIF],$A$4)</f>
        <v>5506228</v>
      </c>
      <c r="P188" s="8">
        <f>SUMIFS(AssessedValuation[100% Other],AssessedValuation[Dist],$C188,AssessedValuation[Tif_NonTIF],$A$4)</f>
        <v>0</v>
      </c>
      <c r="Q188" s="8">
        <f>SUMIFS(AssessedValuation[100% Gross],AssessedValuation[Dist],$C188,AssessedValuation[Tif_NonTIF],$A$4)</f>
        <v>533455346</v>
      </c>
      <c r="R188" s="8">
        <f>SUMIFS(AssessedValuation[100% Military Exempt],AssessedValuation[Dist],$C188,AssessedValuation[Tif_NonTIF],$A$4)</f>
        <v>403736</v>
      </c>
      <c r="S188" s="8">
        <f>SUMIFS(AssessedValuation[100% Net],AssessedValuation[Dist],$C188,AssessedValuation[Tif_NonTIF],$A$4)</f>
        <v>533051610</v>
      </c>
      <c r="T188" s="8">
        <f>SUMIFS(AssessedValuation[100% Gas &amp; Elec Utilities],AssessedValuation[Dist],$C188,AssessedValuation[Tif_NonTIF],$A$4)</f>
        <v>41622758</v>
      </c>
      <c r="U188" s="8">
        <f t="shared" si="2"/>
        <v>574674368</v>
      </c>
    </row>
    <row r="189" spans="1:21" x14ac:dyDescent="0.25">
      <c r="A189">
        <v>2023</v>
      </c>
      <c r="B189" t="s">
        <v>1038</v>
      </c>
      <c r="C189" t="s">
        <v>1414</v>
      </c>
      <c r="D189" t="s">
        <v>1414</v>
      </c>
      <c r="E189" t="s">
        <v>727</v>
      </c>
      <c r="F189" t="s">
        <v>1415</v>
      </c>
      <c r="G189" s="8">
        <f>SUMIFS(AssessedValuation[100% Residential],AssessedValuation[Dist],$C189,AssessedValuation[Tif_NonTIF],$A$4)</f>
        <v>80972970</v>
      </c>
      <c r="H189" s="8">
        <f>SUMIFS(AssessedValuation[100% Ag Land],AssessedValuation[Dist],$C189,AssessedValuation[Tif_NonTIF],$A$4)</f>
        <v>31935388</v>
      </c>
      <c r="I189" s="8">
        <f>SUMIFS(AssessedValuation[100% Ag Building],AssessedValuation[Dist],$C189,AssessedValuation[Tif_NonTIF],$A$4)</f>
        <v>869120</v>
      </c>
      <c r="J189" s="8">
        <f>SUMIFS(AssessedValuation[100% Commercial],AssessedValuation[Dist],$C189,AssessedValuation[Tif_NonTIF],$A$4)</f>
        <v>2530960</v>
      </c>
      <c r="K189" s="8">
        <f>SUMIFS(AssessedValuation[100% Industrial],AssessedValuation[Dist],$C189,AssessedValuation[Tif_NonTIF],$A$4)</f>
        <v>0</v>
      </c>
      <c r="L189" s="8">
        <f>SUMIFS(AssessedValuation[100% Multiresidential],AssessedValuation[Dist],$C189,AssessedValuation[Tif_NonTIF],$A$4)</f>
        <v>553970</v>
      </c>
      <c r="M189" s="8">
        <f>SUMIFS(AssessedValuation[100% Reserved],AssessedValuation[Dist],$C189,AssessedValuation[Tif_NonTIF],$A$4)</f>
        <v>0</v>
      </c>
      <c r="N189" s="8">
        <f>SUMIFS(AssessedValuation[100% Railroads],AssessedValuation[Dist],$C189,AssessedValuation[Tif_NonTIF],$A$4)</f>
        <v>11703489</v>
      </c>
      <c r="O189" s="8">
        <f>SUMIFS(AssessedValuation[100% Utilities],AssessedValuation[Dist],$C189,AssessedValuation[Tif_NonTIF],$A$4)</f>
        <v>1703902</v>
      </c>
      <c r="P189" s="8">
        <f>SUMIFS(AssessedValuation[100% Other],AssessedValuation[Dist],$C189,AssessedValuation[Tif_NonTIF],$A$4)</f>
        <v>1020</v>
      </c>
      <c r="Q189" s="8">
        <f>SUMIFS(AssessedValuation[100% Gross],AssessedValuation[Dist],$C189,AssessedValuation[Tif_NonTIF],$A$4)</f>
        <v>130270819</v>
      </c>
      <c r="R189" s="8">
        <f>SUMIFS(AssessedValuation[100% Military Exempt],AssessedValuation[Dist],$C189,AssessedValuation[Tif_NonTIF],$A$4)</f>
        <v>201868</v>
      </c>
      <c r="S189" s="8">
        <f>SUMIFS(AssessedValuation[100% Net],AssessedValuation[Dist],$C189,AssessedValuation[Tif_NonTIF],$A$4)</f>
        <v>130068951</v>
      </c>
      <c r="T189" s="8">
        <f>SUMIFS(AssessedValuation[100% Gas &amp; Elec Utilities],AssessedValuation[Dist],$C189,AssessedValuation[Tif_NonTIF],$A$4)</f>
        <v>7162075</v>
      </c>
      <c r="U189" s="8">
        <f t="shared" si="2"/>
        <v>137231026</v>
      </c>
    </row>
    <row r="190" spans="1:21" x14ac:dyDescent="0.25">
      <c r="A190">
        <v>2023</v>
      </c>
      <c r="B190" t="s">
        <v>1066</v>
      </c>
      <c r="C190" t="s">
        <v>1416</v>
      </c>
      <c r="D190" t="s">
        <v>1416</v>
      </c>
      <c r="E190" t="s">
        <v>91</v>
      </c>
      <c r="F190" t="s">
        <v>1417</v>
      </c>
      <c r="G190" s="8">
        <f>SUMIFS(AssessedValuation[100% Residential],AssessedValuation[Dist],$C190,AssessedValuation[Tif_NonTIF],$A$4)</f>
        <v>265950056</v>
      </c>
      <c r="H190" s="8">
        <f>SUMIFS(AssessedValuation[100% Ag Land],AssessedValuation[Dist],$C190,AssessedValuation[Tif_NonTIF],$A$4)</f>
        <v>110711601</v>
      </c>
      <c r="I190" s="8">
        <f>SUMIFS(AssessedValuation[100% Ag Building],AssessedValuation[Dist],$C190,AssessedValuation[Tif_NonTIF],$A$4)</f>
        <v>7787717</v>
      </c>
      <c r="J190" s="8">
        <f>SUMIFS(AssessedValuation[100% Commercial],AssessedValuation[Dist],$C190,AssessedValuation[Tif_NonTIF],$A$4)</f>
        <v>35756131</v>
      </c>
      <c r="K190" s="8">
        <f>SUMIFS(AssessedValuation[100% Industrial],AssessedValuation[Dist],$C190,AssessedValuation[Tif_NonTIF],$A$4)</f>
        <v>5778165</v>
      </c>
      <c r="L190" s="8">
        <f>SUMIFS(AssessedValuation[100% Multiresidential],AssessedValuation[Dist],$C190,AssessedValuation[Tif_NonTIF],$A$4)</f>
        <v>9092130</v>
      </c>
      <c r="M190" s="8">
        <f>SUMIFS(AssessedValuation[100% Reserved],AssessedValuation[Dist],$C190,AssessedValuation[Tif_NonTIF],$A$4)</f>
        <v>0</v>
      </c>
      <c r="N190" s="8">
        <f>SUMIFS(AssessedValuation[100% Railroads],AssessedValuation[Dist],$C190,AssessedValuation[Tif_NonTIF],$A$4)</f>
        <v>8415126</v>
      </c>
      <c r="O190" s="8">
        <f>SUMIFS(AssessedValuation[100% Utilities],AssessedValuation[Dist],$C190,AssessedValuation[Tif_NonTIF],$A$4)</f>
        <v>896650</v>
      </c>
      <c r="P190" s="8">
        <f>SUMIFS(AssessedValuation[100% Other],AssessedValuation[Dist],$C190,AssessedValuation[Tif_NonTIF],$A$4)</f>
        <v>0</v>
      </c>
      <c r="Q190" s="8">
        <f>SUMIFS(AssessedValuation[100% Gross],AssessedValuation[Dist],$C190,AssessedValuation[Tif_NonTIF],$A$4)</f>
        <v>444387576</v>
      </c>
      <c r="R190" s="8">
        <f>SUMIFS(AssessedValuation[100% Military Exempt],AssessedValuation[Dist],$C190,AssessedValuation[Tif_NonTIF],$A$4)</f>
        <v>403736</v>
      </c>
      <c r="S190" s="8">
        <f>SUMIFS(AssessedValuation[100% Net],AssessedValuation[Dist],$C190,AssessedValuation[Tif_NonTIF],$A$4)</f>
        <v>443983840</v>
      </c>
      <c r="T190" s="8">
        <f>SUMIFS(AssessedValuation[100% Gas &amp; Elec Utilities],AssessedValuation[Dist],$C190,AssessedValuation[Tif_NonTIF],$A$4)</f>
        <v>24157510</v>
      </c>
      <c r="U190" s="8">
        <f t="shared" si="2"/>
        <v>468141350</v>
      </c>
    </row>
    <row r="191" spans="1:21" x14ac:dyDescent="0.25">
      <c r="A191">
        <v>2023</v>
      </c>
      <c r="B191" t="s">
        <v>1057</v>
      </c>
      <c r="C191" t="s">
        <v>1418</v>
      </c>
      <c r="D191" t="s">
        <v>1418</v>
      </c>
      <c r="E191" t="s">
        <v>215</v>
      </c>
      <c r="F191" t="s">
        <v>1419</v>
      </c>
      <c r="G191" s="8">
        <f>SUMIFS(AssessedValuation[100% Residential],AssessedValuation[Dist],$C191,AssessedValuation[Tif_NonTIF],$A$4)</f>
        <v>148064430</v>
      </c>
      <c r="H191" s="8">
        <f>SUMIFS(AssessedValuation[100% Ag Land],AssessedValuation[Dist],$C191,AssessedValuation[Tif_NonTIF],$A$4)</f>
        <v>165703320</v>
      </c>
      <c r="I191" s="8">
        <f>SUMIFS(AssessedValuation[100% Ag Building],AssessedValuation[Dist],$C191,AssessedValuation[Tif_NonTIF],$A$4)</f>
        <v>6740530</v>
      </c>
      <c r="J191" s="8">
        <f>SUMIFS(AssessedValuation[100% Commercial],AssessedValuation[Dist],$C191,AssessedValuation[Tif_NonTIF],$A$4)</f>
        <v>13762600</v>
      </c>
      <c r="K191" s="8">
        <f>SUMIFS(AssessedValuation[100% Industrial],AssessedValuation[Dist],$C191,AssessedValuation[Tif_NonTIF],$A$4)</f>
        <v>0</v>
      </c>
      <c r="L191" s="8">
        <f>SUMIFS(AssessedValuation[100% Multiresidential],AssessedValuation[Dist],$C191,AssessedValuation[Tif_NonTIF],$A$4)</f>
        <v>558092</v>
      </c>
      <c r="M191" s="8">
        <f>SUMIFS(AssessedValuation[100% Reserved],AssessedValuation[Dist],$C191,AssessedValuation[Tif_NonTIF],$A$4)</f>
        <v>0</v>
      </c>
      <c r="N191" s="8">
        <f>SUMIFS(AssessedValuation[100% Railroads],AssessedValuation[Dist],$C191,AssessedValuation[Tif_NonTIF],$A$4)</f>
        <v>0</v>
      </c>
      <c r="O191" s="8">
        <f>SUMIFS(AssessedValuation[100% Utilities],AssessedValuation[Dist],$C191,AssessedValuation[Tif_NonTIF],$A$4)</f>
        <v>37422280</v>
      </c>
      <c r="P191" s="8">
        <f>SUMIFS(AssessedValuation[100% Other],AssessedValuation[Dist],$C191,AssessedValuation[Tif_NonTIF],$A$4)</f>
        <v>0</v>
      </c>
      <c r="Q191" s="8">
        <f>SUMIFS(AssessedValuation[100% Gross],AssessedValuation[Dist],$C191,AssessedValuation[Tif_NonTIF],$A$4)</f>
        <v>372251252</v>
      </c>
      <c r="R191" s="8">
        <f>SUMIFS(AssessedValuation[100% Military Exempt],AssessedValuation[Dist],$C191,AssessedValuation[Tif_NonTIF],$A$4)</f>
        <v>396328</v>
      </c>
      <c r="S191" s="8">
        <f>SUMIFS(AssessedValuation[100% Net],AssessedValuation[Dist],$C191,AssessedValuation[Tif_NonTIF],$A$4)</f>
        <v>371854924</v>
      </c>
      <c r="T191" s="8">
        <f>SUMIFS(AssessedValuation[100% Gas &amp; Elec Utilities],AssessedValuation[Dist],$C191,AssessedValuation[Tif_NonTIF],$A$4)</f>
        <v>45298509</v>
      </c>
      <c r="U191" s="8">
        <f t="shared" si="2"/>
        <v>417153433</v>
      </c>
    </row>
    <row r="192" spans="1:21" x14ac:dyDescent="0.25">
      <c r="A192">
        <v>2023</v>
      </c>
      <c r="B192" t="s">
        <v>1057</v>
      </c>
      <c r="C192" t="s">
        <v>1420</v>
      </c>
      <c r="D192" t="s">
        <v>1420</v>
      </c>
      <c r="E192" t="s">
        <v>562</v>
      </c>
      <c r="F192" t="s">
        <v>1421</v>
      </c>
      <c r="G192" s="8">
        <f>SUMIFS(AssessedValuation[100% Residential],AssessedValuation[Dist],$C192,AssessedValuation[Tif_NonTIF],$A$4)</f>
        <v>585455889</v>
      </c>
      <c r="H192" s="8">
        <f>SUMIFS(AssessedValuation[100% Ag Land],AssessedValuation[Dist],$C192,AssessedValuation[Tif_NonTIF],$A$4)</f>
        <v>143356060</v>
      </c>
      <c r="I192" s="8">
        <f>SUMIFS(AssessedValuation[100% Ag Building],AssessedValuation[Dist],$C192,AssessedValuation[Tif_NonTIF],$A$4)</f>
        <v>25039410</v>
      </c>
      <c r="J192" s="8">
        <f>SUMIFS(AssessedValuation[100% Commercial],AssessedValuation[Dist],$C192,AssessedValuation[Tif_NonTIF],$A$4)</f>
        <v>58772449</v>
      </c>
      <c r="K192" s="8">
        <f>SUMIFS(AssessedValuation[100% Industrial],AssessedValuation[Dist],$C192,AssessedValuation[Tif_NonTIF],$A$4)</f>
        <v>12414348</v>
      </c>
      <c r="L192" s="8">
        <f>SUMIFS(AssessedValuation[100% Multiresidential],AssessedValuation[Dist],$C192,AssessedValuation[Tif_NonTIF],$A$4)</f>
        <v>9800540</v>
      </c>
      <c r="M192" s="8">
        <f>SUMIFS(AssessedValuation[100% Reserved],AssessedValuation[Dist],$C192,AssessedValuation[Tif_NonTIF],$A$4)</f>
        <v>0</v>
      </c>
      <c r="N192" s="8">
        <f>SUMIFS(AssessedValuation[100% Railroads],AssessedValuation[Dist],$C192,AssessedValuation[Tif_NonTIF],$A$4)</f>
        <v>591168</v>
      </c>
      <c r="O192" s="8">
        <f>SUMIFS(AssessedValuation[100% Utilities],AssessedValuation[Dist],$C192,AssessedValuation[Tif_NonTIF],$A$4)</f>
        <v>9303317</v>
      </c>
      <c r="P192" s="8">
        <f>SUMIFS(AssessedValuation[100% Other],AssessedValuation[Dist],$C192,AssessedValuation[Tif_NonTIF],$A$4)</f>
        <v>0</v>
      </c>
      <c r="Q192" s="8">
        <f>SUMIFS(AssessedValuation[100% Gross],AssessedValuation[Dist],$C192,AssessedValuation[Tif_NonTIF],$A$4)</f>
        <v>844733181</v>
      </c>
      <c r="R192" s="8">
        <f>SUMIFS(AssessedValuation[100% Military Exempt],AssessedValuation[Dist],$C192,AssessedValuation[Tif_NonTIF],$A$4)</f>
        <v>394476</v>
      </c>
      <c r="S192" s="8">
        <f>SUMIFS(AssessedValuation[100% Net],AssessedValuation[Dist],$C192,AssessedValuation[Tif_NonTIF],$A$4)</f>
        <v>844338705</v>
      </c>
      <c r="T192" s="8">
        <f>SUMIFS(AssessedValuation[100% Gas &amp; Elec Utilities],AssessedValuation[Dist],$C192,AssessedValuation[Tif_NonTIF],$A$4)</f>
        <v>77661756</v>
      </c>
      <c r="U192" s="8">
        <f t="shared" si="2"/>
        <v>922000461</v>
      </c>
    </row>
    <row r="193" spans="1:21" x14ac:dyDescent="0.25">
      <c r="A193">
        <v>2023</v>
      </c>
      <c r="B193" t="s">
        <v>1045</v>
      </c>
      <c r="C193" t="s">
        <v>1422</v>
      </c>
      <c r="D193" t="s">
        <v>1422</v>
      </c>
      <c r="E193" t="s">
        <v>460</v>
      </c>
      <c r="F193" t="s">
        <v>1423</v>
      </c>
      <c r="G193" s="8">
        <f>SUMIFS(AssessedValuation[100% Residential],AssessedValuation[Dist],$C193,AssessedValuation[Tif_NonTIF],$A$4)</f>
        <v>328831779</v>
      </c>
      <c r="H193" s="8">
        <f>SUMIFS(AssessedValuation[100% Ag Land],AssessedValuation[Dist],$C193,AssessedValuation[Tif_NonTIF],$A$4)</f>
        <v>88950996</v>
      </c>
      <c r="I193" s="8">
        <f>SUMIFS(AssessedValuation[100% Ag Building],AssessedValuation[Dist],$C193,AssessedValuation[Tif_NonTIF],$A$4)</f>
        <v>2096791</v>
      </c>
      <c r="J193" s="8">
        <f>SUMIFS(AssessedValuation[100% Commercial],AssessedValuation[Dist],$C193,AssessedValuation[Tif_NonTIF],$A$4)</f>
        <v>36967621</v>
      </c>
      <c r="K193" s="8">
        <f>SUMIFS(AssessedValuation[100% Industrial],AssessedValuation[Dist],$C193,AssessedValuation[Tif_NonTIF],$A$4)</f>
        <v>2739898</v>
      </c>
      <c r="L193" s="8">
        <f>SUMIFS(AssessedValuation[100% Multiresidential],AssessedValuation[Dist],$C193,AssessedValuation[Tif_NonTIF],$A$4)</f>
        <v>8324349</v>
      </c>
      <c r="M193" s="8">
        <f>SUMIFS(AssessedValuation[100% Reserved],AssessedValuation[Dist],$C193,AssessedValuation[Tif_NonTIF],$A$4)</f>
        <v>0</v>
      </c>
      <c r="N193" s="8">
        <f>SUMIFS(AssessedValuation[100% Railroads],AssessedValuation[Dist],$C193,AssessedValuation[Tif_NonTIF],$A$4)</f>
        <v>35273385</v>
      </c>
      <c r="O193" s="8">
        <f>SUMIFS(AssessedValuation[100% Utilities],AssessedValuation[Dist],$C193,AssessedValuation[Tif_NonTIF],$A$4)</f>
        <v>1657120</v>
      </c>
      <c r="P193" s="8">
        <f>SUMIFS(AssessedValuation[100% Other],AssessedValuation[Dist],$C193,AssessedValuation[Tif_NonTIF],$A$4)</f>
        <v>528666</v>
      </c>
      <c r="Q193" s="8">
        <f>SUMIFS(AssessedValuation[100% Gross],AssessedValuation[Dist],$C193,AssessedValuation[Tif_NonTIF],$A$4)</f>
        <v>505370605</v>
      </c>
      <c r="R193" s="8">
        <f>SUMIFS(AssessedValuation[100% Military Exempt],AssessedValuation[Dist],$C193,AssessedValuation[Tif_NonTIF],$A$4)</f>
        <v>487076</v>
      </c>
      <c r="S193" s="8">
        <f>SUMIFS(AssessedValuation[100% Net],AssessedValuation[Dist],$C193,AssessedValuation[Tif_NonTIF],$A$4)</f>
        <v>504883529</v>
      </c>
      <c r="T193" s="8">
        <f>SUMIFS(AssessedValuation[100% Gas &amp; Elec Utilities],AssessedValuation[Dist],$C193,AssessedValuation[Tif_NonTIF],$A$4)</f>
        <v>14200771</v>
      </c>
      <c r="U193" s="8">
        <f t="shared" si="2"/>
        <v>519084300</v>
      </c>
    </row>
    <row r="194" spans="1:21" x14ac:dyDescent="0.25">
      <c r="A194">
        <v>2023</v>
      </c>
      <c r="B194" t="s">
        <v>1048</v>
      </c>
      <c r="C194" t="s">
        <v>1424</v>
      </c>
      <c r="D194" t="s">
        <v>1424</v>
      </c>
      <c r="E194" t="s">
        <v>738</v>
      </c>
      <c r="F194" t="s">
        <v>1425</v>
      </c>
      <c r="G194" s="8">
        <f>SUMIFS(AssessedValuation[100% Residential],AssessedValuation[Dist],$C194,AssessedValuation[Tif_NonTIF],$A$4)</f>
        <v>661003696</v>
      </c>
      <c r="H194" s="8">
        <f>SUMIFS(AssessedValuation[100% Ag Land],AssessedValuation[Dist],$C194,AssessedValuation[Tif_NonTIF],$A$4)</f>
        <v>220106020</v>
      </c>
      <c r="I194" s="8">
        <f>SUMIFS(AssessedValuation[100% Ag Building],AssessedValuation[Dist],$C194,AssessedValuation[Tif_NonTIF],$A$4)</f>
        <v>17949110</v>
      </c>
      <c r="J194" s="8">
        <f>SUMIFS(AssessedValuation[100% Commercial],AssessedValuation[Dist],$C194,AssessedValuation[Tif_NonTIF],$A$4)</f>
        <v>78942792</v>
      </c>
      <c r="K194" s="8">
        <f>SUMIFS(AssessedValuation[100% Industrial],AssessedValuation[Dist],$C194,AssessedValuation[Tif_NonTIF],$A$4)</f>
        <v>38833519</v>
      </c>
      <c r="L194" s="8">
        <f>SUMIFS(AssessedValuation[100% Multiresidential],AssessedValuation[Dist],$C194,AssessedValuation[Tif_NonTIF],$A$4)</f>
        <v>10850846</v>
      </c>
      <c r="M194" s="8">
        <f>SUMIFS(AssessedValuation[100% Reserved],AssessedValuation[Dist],$C194,AssessedValuation[Tif_NonTIF],$A$4)</f>
        <v>0</v>
      </c>
      <c r="N194" s="8">
        <f>SUMIFS(AssessedValuation[100% Railroads],AssessedValuation[Dist],$C194,AssessedValuation[Tif_NonTIF],$A$4)</f>
        <v>27325282</v>
      </c>
      <c r="O194" s="8">
        <f>SUMIFS(AssessedValuation[100% Utilities],AssessedValuation[Dist],$C194,AssessedValuation[Tif_NonTIF],$A$4)</f>
        <v>39366765</v>
      </c>
      <c r="P194" s="8">
        <f>SUMIFS(AssessedValuation[100% Other],AssessedValuation[Dist],$C194,AssessedValuation[Tif_NonTIF],$A$4)</f>
        <v>0</v>
      </c>
      <c r="Q194" s="8">
        <f>SUMIFS(AssessedValuation[100% Gross],AssessedValuation[Dist],$C194,AssessedValuation[Tif_NonTIF],$A$4)</f>
        <v>1094378030</v>
      </c>
      <c r="R194" s="8">
        <f>SUMIFS(AssessedValuation[100% Military Exempt],AssessedValuation[Dist],$C194,AssessedValuation[Tif_NonTIF],$A$4)</f>
        <v>698204</v>
      </c>
      <c r="S194" s="8">
        <f>SUMIFS(AssessedValuation[100% Net],AssessedValuation[Dist],$C194,AssessedValuation[Tif_NonTIF],$A$4)</f>
        <v>1093679826</v>
      </c>
      <c r="T194" s="8">
        <f>SUMIFS(AssessedValuation[100% Gas &amp; Elec Utilities],AssessedValuation[Dist],$C194,AssessedValuation[Tif_NonTIF],$A$4)</f>
        <v>13661769</v>
      </c>
      <c r="U194" s="8">
        <f t="shared" si="2"/>
        <v>1107341595</v>
      </c>
    </row>
    <row r="195" spans="1:21" x14ac:dyDescent="0.25">
      <c r="A195">
        <v>2023</v>
      </c>
      <c r="B195" t="s">
        <v>1043</v>
      </c>
      <c r="C195" t="s">
        <v>1426</v>
      </c>
      <c r="D195" t="s">
        <v>1426</v>
      </c>
      <c r="E195" t="s">
        <v>921</v>
      </c>
      <c r="F195" t="s">
        <v>1427</v>
      </c>
      <c r="G195" s="8">
        <f>SUMIFS(AssessedValuation[100% Residential],AssessedValuation[Dist],$C195,AssessedValuation[Tif_NonTIF],$A$4)</f>
        <v>405754448</v>
      </c>
      <c r="H195" s="8">
        <f>SUMIFS(AssessedValuation[100% Ag Land],AssessedValuation[Dist],$C195,AssessedValuation[Tif_NonTIF],$A$4)</f>
        <v>121806080</v>
      </c>
      <c r="I195" s="8">
        <f>SUMIFS(AssessedValuation[100% Ag Building],AssessedValuation[Dist],$C195,AssessedValuation[Tif_NonTIF],$A$4)</f>
        <v>6836100</v>
      </c>
      <c r="J195" s="8">
        <f>SUMIFS(AssessedValuation[100% Commercial],AssessedValuation[Dist],$C195,AssessedValuation[Tif_NonTIF],$A$4)</f>
        <v>18131131</v>
      </c>
      <c r="K195" s="8">
        <f>SUMIFS(AssessedValuation[100% Industrial],AssessedValuation[Dist],$C195,AssessedValuation[Tif_NonTIF],$A$4)</f>
        <v>33656123</v>
      </c>
      <c r="L195" s="8">
        <f>SUMIFS(AssessedValuation[100% Multiresidential],AssessedValuation[Dist],$C195,AssessedValuation[Tif_NonTIF],$A$4)</f>
        <v>2614420</v>
      </c>
      <c r="M195" s="8">
        <f>SUMIFS(AssessedValuation[100% Reserved],AssessedValuation[Dist],$C195,AssessedValuation[Tif_NonTIF],$A$4)</f>
        <v>0</v>
      </c>
      <c r="N195" s="8">
        <f>SUMIFS(AssessedValuation[100% Railroads],AssessedValuation[Dist],$C195,AssessedValuation[Tif_NonTIF],$A$4)</f>
        <v>0</v>
      </c>
      <c r="O195" s="8">
        <f>SUMIFS(AssessedValuation[100% Utilities],AssessedValuation[Dist],$C195,AssessedValuation[Tif_NonTIF],$A$4)</f>
        <v>6253263</v>
      </c>
      <c r="P195" s="8">
        <f>SUMIFS(AssessedValuation[100% Other],AssessedValuation[Dist],$C195,AssessedValuation[Tif_NonTIF],$A$4)</f>
        <v>0</v>
      </c>
      <c r="Q195" s="8">
        <f>SUMIFS(AssessedValuation[100% Gross],AssessedValuation[Dist],$C195,AssessedValuation[Tif_NonTIF],$A$4)</f>
        <v>595051565</v>
      </c>
      <c r="R195" s="8">
        <f>SUMIFS(AssessedValuation[100% Military Exempt],AssessedValuation[Dist],$C195,AssessedValuation[Tif_NonTIF],$A$4)</f>
        <v>314840</v>
      </c>
      <c r="S195" s="8">
        <f>SUMIFS(AssessedValuation[100% Net],AssessedValuation[Dist],$C195,AssessedValuation[Tif_NonTIF],$A$4)</f>
        <v>594736725</v>
      </c>
      <c r="T195" s="8">
        <f>SUMIFS(AssessedValuation[100% Gas &amp; Elec Utilities],AssessedValuation[Dist],$C195,AssessedValuation[Tif_NonTIF],$A$4)</f>
        <v>50957816</v>
      </c>
      <c r="U195" s="8">
        <f t="shared" si="2"/>
        <v>645694541</v>
      </c>
    </row>
    <row r="196" spans="1:21" x14ac:dyDescent="0.25">
      <c r="A196">
        <v>2023</v>
      </c>
      <c r="B196" t="s">
        <v>1057</v>
      </c>
      <c r="C196" t="s">
        <v>1428</v>
      </c>
      <c r="D196" t="s">
        <v>1428</v>
      </c>
      <c r="E196" t="s">
        <v>335</v>
      </c>
      <c r="F196" t="s">
        <v>1429</v>
      </c>
      <c r="G196" s="8">
        <f>SUMIFS(AssessedValuation[100% Residential],AssessedValuation[Dist],$C196,AssessedValuation[Tif_NonTIF],$A$4)</f>
        <v>367509575</v>
      </c>
      <c r="H196" s="8">
        <f>SUMIFS(AssessedValuation[100% Ag Land],AssessedValuation[Dist],$C196,AssessedValuation[Tif_NonTIF],$A$4)</f>
        <v>138905700</v>
      </c>
      <c r="I196" s="8">
        <f>SUMIFS(AssessedValuation[100% Ag Building],AssessedValuation[Dist],$C196,AssessedValuation[Tif_NonTIF],$A$4)</f>
        <v>8827410</v>
      </c>
      <c r="J196" s="8">
        <f>SUMIFS(AssessedValuation[100% Commercial],AssessedValuation[Dist],$C196,AssessedValuation[Tif_NonTIF],$A$4)</f>
        <v>49782645</v>
      </c>
      <c r="K196" s="8">
        <f>SUMIFS(AssessedValuation[100% Industrial],AssessedValuation[Dist],$C196,AssessedValuation[Tif_NonTIF],$A$4)</f>
        <v>14585579</v>
      </c>
      <c r="L196" s="8">
        <f>SUMIFS(AssessedValuation[100% Multiresidential],AssessedValuation[Dist],$C196,AssessedValuation[Tif_NonTIF],$A$4)</f>
        <v>9635729</v>
      </c>
      <c r="M196" s="8">
        <f>SUMIFS(AssessedValuation[100% Reserved],AssessedValuation[Dist],$C196,AssessedValuation[Tif_NonTIF],$A$4)</f>
        <v>0</v>
      </c>
      <c r="N196" s="8">
        <f>SUMIFS(AssessedValuation[100% Railroads],AssessedValuation[Dist],$C196,AssessedValuation[Tif_NonTIF],$A$4)</f>
        <v>0</v>
      </c>
      <c r="O196" s="8">
        <f>SUMIFS(AssessedValuation[100% Utilities],AssessedValuation[Dist],$C196,AssessedValuation[Tif_NonTIF],$A$4)</f>
        <v>21950101</v>
      </c>
      <c r="P196" s="8">
        <f>SUMIFS(AssessedValuation[100% Other],AssessedValuation[Dist],$C196,AssessedValuation[Tif_NonTIF],$A$4)</f>
        <v>0</v>
      </c>
      <c r="Q196" s="8">
        <f>SUMIFS(AssessedValuation[100% Gross],AssessedValuation[Dist],$C196,AssessedValuation[Tif_NonTIF],$A$4)</f>
        <v>611196739</v>
      </c>
      <c r="R196" s="8">
        <f>SUMIFS(AssessedValuation[100% Military Exempt],AssessedValuation[Dist],$C196,AssessedValuation[Tif_NonTIF],$A$4)</f>
        <v>544488</v>
      </c>
      <c r="S196" s="8">
        <f>SUMIFS(AssessedValuation[100% Net],AssessedValuation[Dist],$C196,AssessedValuation[Tif_NonTIF],$A$4)</f>
        <v>610652251</v>
      </c>
      <c r="T196" s="8">
        <f>SUMIFS(AssessedValuation[100% Gas &amp; Elec Utilities],AssessedValuation[Dist],$C196,AssessedValuation[Tif_NonTIF],$A$4)</f>
        <v>50166014</v>
      </c>
      <c r="U196" s="8">
        <f t="shared" si="2"/>
        <v>660818265</v>
      </c>
    </row>
    <row r="197" spans="1:21" x14ac:dyDescent="0.25">
      <c r="A197">
        <v>2023</v>
      </c>
      <c r="B197" t="s">
        <v>1054</v>
      </c>
      <c r="C197" t="s">
        <v>1430</v>
      </c>
      <c r="D197" t="s">
        <v>1430</v>
      </c>
      <c r="E197" t="s">
        <v>42</v>
      </c>
      <c r="F197" t="s">
        <v>1431</v>
      </c>
      <c r="G197" s="8">
        <f>SUMIFS(AssessedValuation[100% Residential],AssessedValuation[Dist],$C197,AssessedValuation[Tif_NonTIF],$A$4)</f>
        <v>154858447</v>
      </c>
      <c r="H197" s="8">
        <f>SUMIFS(AssessedValuation[100% Ag Land],AssessedValuation[Dist],$C197,AssessedValuation[Tif_NonTIF],$A$4)</f>
        <v>44620814</v>
      </c>
      <c r="I197" s="8">
        <f>SUMIFS(AssessedValuation[100% Ag Building],AssessedValuation[Dist],$C197,AssessedValuation[Tif_NonTIF],$A$4)</f>
        <v>1714158</v>
      </c>
      <c r="J197" s="8">
        <f>SUMIFS(AssessedValuation[100% Commercial],AssessedValuation[Dist],$C197,AssessedValuation[Tif_NonTIF],$A$4)</f>
        <v>16457317</v>
      </c>
      <c r="K197" s="8">
        <f>SUMIFS(AssessedValuation[100% Industrial],AssessedValuation[Dist],$C197,AssessedValuation[Tif_NonTIF],$A$4)</f>
        <v>1321781</v>
      </c>
      <c r="L197" s="8">
        <f>SUMIFS(AssessedValuation[100% Multiresidential],AssessedValuation[Dist],$C197,AssessedValuation[Tif_NonTIF],$A$4)</f>
        <v>131049</v>
      </c>
      <c r="M197" s="8">
        <f>SUMIFS(AssessedValuation[100% Reserved],AssessedValuation[Dist],$C197,AssessedValuation[Tif_NonTIF],$A$4)</f>
        <v>0</v>
      </c>
      <c r="N197" s="8">
        <f>SUMIFS(AssessedValuation[100% Railroads],AssessedValuation[Dist],$C197,AssessedValuation[Tif_NonTIF],$A$4)</f>
        <v>4721044</v>
      </c>
      <c r="O197" s="8">
        <f>SUMIFS(AssessedValuation[100% Utilities],AssessedValuation[Dist],$C197,AssessedValuation[Tif_NonTIF],$A$4)</f>
        <v>1529928</v>
      </c>
      <c r="P197" s="8">
        <f>SUMIFS(AssessedValuation[100% Other],AssessedValuation[Dist],$C197,AssessedValuation[Tif_NonTIF],$A$4)</f>
        <v>8540</v>
      </c>
      <c r="Q197" s="8">
        <f>SUMIFS(AssessedValuation[100% Gross],AssessedValuation[Dist],$C197,AssessedValuation[Tif_NonTIF],$A$4)</f>
        <v>225363078</v>
      </c>
      <c r="R197" s="8">
        <f>SUMIFS(AssessedValuation[100% Military Exempt],AssessedValuation[Dist],$C197,AssessedValuation[Tif_NonTIF],$A$4)</f>
        <v>196312</v>
      </c>
      <c r="S197" s="8">
        <f>SUMIFS(AssessedValuation[100% Net],AssessedValuation[Dist],$C197,AssessedValuation[Tif_NonTIF],$A$4)</f>
        <v>225166766</v>
      </c>
      <c r="T197" s="8">
        <f>SUMIFS(AssessedValuation[100% Gas &amp; Elec Utilities],AssessedValuation[Dist],$C197,AssessedValuation[Tif_NonTIF],$A$4)</f>
        <v>9711061</v>
      </c>
      <c r="U197" s="8">
        <f t="shared" si="2"/>
        <v>234877827</v>
      </c>
    </row>
    <row r="198" spans="1:21" x14ac:dyDescent="0.25">
      <c r="A198">
        <v>2023</v>
      </c>
      <c r="B198" t="s">
        <v>1045</v>
      </c>
      <c r="C198" t="s">
        <v>1432</v>
      </c>
      <c r="D198" t="s">
        <v>1432</v>
      </c>
      <c r="E198" t="s">
        <v>357</v>
      </c>
      <c r="F198" t="s">
        <v>1433</v>
      </c>
      <c r="G198" s="8">
        <f>SUMIFS(AssessedValuation[100% Residential],AssessedValuation[Dist],$C198,AssessedValuation[Tif_NonTIF],$A$4)</f>
        <v>60961944</v>
      </c>
      <c r="H198" s="8">
        <f>SUMIFS(AssessedValuation[100% Ag Land],AssessedValuation[Dist],$C198,AssessedValuation[Tif_NonTIF],$A$4)</f>
        <v>69939948</v>
      </c>
      <c r="I198" s="8">
        <f>SUMIFS(AssessedValuation[100% Ag Building],AssessedValuation[Dist],$C198,AssessedValuation[Tif_NonTIF],$A$4)</f>
        <v>6896302</v>
      </c>
      <c r="J198" s="8">
        <f>SUMIFS(AssessedValuation[100% Commercial],AssessedValuation[Dist],$C198,AssessedValuation[Tif_NonTIF],$A$4)</f>
        <v>6161929</v>
      </c>
      <c r="K198" s="8">
        <f>SUMIFS(AssessedValuation[100% Industrial],AssessedValuation[Dist],$C198,AssessedValuation[Tif_NonTIF],$A$4)</f>
        <v>193730</v>
      </c>
      <c r="L198" s="8">
        <f>SUMIFS(AssessedValuation[100% Multiresidential],AssessedValuation[Dist],$C198,AssessedValuation[Tif_NonTIF],$A$4)</f>
        <v>561718</v>
      </c>
      <c r="M198" s="8">
        <f>SUMIFS(AssessedValuation[100% Reserved],AssessedValuation[Dist],$C198,AssessedValuation[Tif_NonTIF],$A$4)</f>
        <v>0</v>
      </c>
      <c r="N198" s="8">
        <f>SUMIFS(AssessedValuation[100% Railroads],AssessedValuation[Dist],$C198,AssessedValuation[Tif_NonTIF],$A$4)</f>
        <v>0</v>
      </c>
      <c r="O198" s="8">
        <f>SUMIFS(AssessedValuation[100% Utilities],AssessedValuation[Dist],$C198,AssessedValuation[Tif_NonTIF],$A$4)</f>
        <v>440969</v>
      </c>
      <c r="P198" s="8">
        <f>SUMIFS(AssessedValuation[100% Other],AssessedValuation[Dist],$C198,AssessedValuation[Tif_NonTIF],$A$4)</f>
        <v>0</v>
      </c>
      <c r="Q198" s="8">
        <f>SUMIFS(AssessedValuation[100% Gross],AssessedValuation[Dist],$C198,AssessedValuation[Tif_NonTIF],$A$4)</f>
        <v>145156540</v>
      </c>
      <c r="R198" s="8">
        <f>SUMIFS(AssessedValuation[100% Military Exempt],AssessedValuation[Dist],$C198,AssessedValuation[Tif_NonTIF],$A$4)</f>
        <v>125936</v>
      </c>
      <c r="S198" s="8">
        <f>SUMIFS(AssessedValuation[100% Net],AssessedValuation[Dist],$C198,AssessedValuation[Tif_NonTIF],$A$4)</f>
        <v>145030604</v>
      </c>
      <c r="T198" s="8">
        <f>SUMIFS(AssessedValuation[100% Gas &amp; Elec Utilities],AssessedValuation[Dist],$C198,AssessedValuation[Tif_NonTIF],$A$4)</f>
        <v>13275509</v>
      </c>
      <c r="U198" s="8">
        <f t="shared" si="2"/>
        <v>158306113</v>
      </c>
    </row>
    <row r="199" spans="1:21" x14ac:dyDescent="0.25">
      <c r="A199">
        <v>2023</v>
      </c>
      <c r="B199" t="s">
        <v>1054</v>
      </c>
      <c r="C199" t="s">
        <v>1434</v>
      </c>
      <c r="D199" t="s">
        <v>1434</v>
      </c>
      <c r="E199" t="s">
        <v>339</v>
      </c>
      <c r="F199" t="s">
        <v>1435</v>
      </c>
      <c r="G199" s="8">
        <f>SUMIFS(AssessedValuation[100% Residential],AssessedValuation[Dist],$C199,AssessedValuation[Tif_NonTIF],$A$4)</f>
        <v>53784510</v>
      </c>
      <c r="H199" s="8">
        <f>SUMIFS(AssessedValuation[100% Ag Land],AssessedValuation[Dist],$C199,AssessedValuation[Tif_NonTIF],$A$4)</f>
        <v>39648510</v>
      </c>
      <c r="I199" s="8">
        <f>SUMIFS(AssessedValuation[100% Ag Building],AssessedValuation[Dist],$C199,AssessedValuation[Tif_NonTIF],$A$4)</f>
        <v>845110</v>
      </c>
      <c r="J199" s="8">
        <f>SUMIFS(AssessedValuation[100% Commercial],AssessedValuation[Dist],$C199,AssessedValuation[Tif_NonTIF],$A$4)</f>
        <v>5341901</v>
      </c>
      <c r="K199" s="8">
        <f>SUMIFS(AssessedValuation[100% Industrial],AssessedValuation[Dist],$C199,AssessedValuation[Tif_NonTIF],$A$4)</f>
        <v>472102</v>
      </c>
      <c r="L199" s="8">
        <f>SUMIFS(AssessedValuation[100% Multiresidential],AssessedValuation[Dist],$C199,AssessedValuation[Tif_NonTIF],$A$4)</f>
        <v>764406</v>
      </c>
      <c r="M199" s="8">
        <f>SUMIFS(AssessedValuation[100% Reserved],AssessedValuation[Dist],$C199,AssessedValuation[Tif_NonTIF],$A$4)</f>
        <v>0</v>
      </c>
      <c r="N199" s="8">
        <f>SUMIFS(AssessedValuation[100% Railroads],AssessedValuation[Dist],$C199,AssessedValuation[Tif_NonTIF],$A$4)</f>
        <v>0</v>
      </c>
      <c r="O199" s="8">
        <f>SUMIFS(AssessedValuation[100% Utilities],AssessedValuation[Dist],$C199,AssessedValuation[Tif_NonTIF],$A$4)</f>
        <v>1928276</v>
      </c>
      <c r="P199" s="8">
        <f>SUMIFS(AssessedValuation[100% Other],AssessedValuation[Dist],$C199,AssessedValuation[Tif_NonTIF],$A$4)</f>
        <v>0</v>
      </c>
      <c r="Q199" s="8">
        <f>SUMIFS(AssessedValuation[100% Gross],AssessedValuation[Dist],$C199,AssessedValuation[Tif_NonTIF],$A$4)</f>
        <v>102784815</v>
      </c>
      <c r="R199" s="8">
        <f>SUMIFS(AssessedValuation[100% Military Exempt],AssessedValuation[Dist],$C199,AssessedValuation[Tif_NonTIF],$A$4)</f>
        <v>81488</v>
      </c>
      <c r="S199" s="8">
        <f>SUMIFS(AssessedValuation[100% Net],AssessedValuation[Dist],$C199,AssessedValuation[Tif_NonTIF],$A$4)</f>
        <v>102703327</v>
      </c>
      <c r="T199" s="8">
        <f>SUMIFS(AssessedValuation[100% Gas &amp; Elec Utilities],AssessedValuation[Dist],$C199,AssessedValuation[Tif_NonTIF],$A$4)</f>
        <v>7235050</v>
      </c>
      <c r="U199" s="8">
        <f t="shared" si="2"/>
        <v>109938377</v>
      </c>
    </row>
    <row r="200" spans="1:21" x14ac:dyDescent="0.25">
      <c r="A200">
        <v>2023</v>
      </c>
      <c r="B200" t="s">
        <v>1054</v>
      </c>
      <c r="C200" t="s">
        <v>1436</v>
      </c>
      <c r="D200" t="s">
        <v>1436</v>
      </c>
      <c r="E200" t="s">
        <v>107</v>
      </c>
      <c r="F200" t="s">
        <v>1437</v>
      </c>
      <c r="G200" s="8">
        <f>SUMIFS(AssessedValuation[100% Residential],AssessedValuation[Dist],$C200,AssessedValuation[Tif_NonTIF],$A$4)</f>
        <v>70893700</v>
      </c>
      <c r="H200" s="8">
        <f>SUMIFS(AssessedValuation[100% Ag Land],AssessedValuation[Dist],$C200,AssessedValuation[Tif_NonTIF],$A$4)</f>
        <v>45363376</v>
      </c>
      <c r="I200" s="8">
        <f>SUMIFS(AssessedValuation[100% Ag Building],AssessedValuation[Dist],$C200,AssessedValuation[Tif_NonTIF],$A$4)</f>
        <v>2081730</v>
      </c>
      <c r="J200" s="8">
        <f>SUMIFS(AssessedValuation[100% Commercial],AssessedValuation[Dist],$C200,AssessedValuation[Tif_NonTIF],$A$4)</f>
        <v>1840844</v>
      </c>
      <c r="K200" s="8">
        <f>SUMIFS(AssessedValuation[100% Industrial],AssessedValuation[Dist],$C200,AssessedValuation[Tif_NonTIF],$A$4)</f>
        <v>0</v>
      </c>
      <c r="L200" s="8">
        <f>SUMIFS(AssessedValuation[100% Multiresidential],AssessedValuation[Dist],$C200,AssessedValuation[Tif_NonTIF],$A$4)</f>
        <v>163804</v>
      </c>
      <c r="M200" s="8">
        <f>SUMIFS(AssessedValuation[100% Reserved],AssessedValuation[Dist],$C200,AssessedValuation[Tif_NonTIF],$A$4)</f>
        <v>0</v>
      </c>
      <c r="N200" s="8">
        <f>SUMIFS(AssessedValuation[100% Railroads],AssessedValuation[Dist],$C200,AssessedValuation[Tif_NonTIF],$A$4)</f>
        <v>236662</v>
      </c>
      <c r="O200" s="8">
        <f>SUMIFS(AssessedValuation[100% Utilities],AssessedValuation[Dist],$C200,AssessedValuation[Tif_NonTIF],$A$4)</f>
        <v>3496351</v>
      </c>
      <c r="P200" s="8">
        <f>SUMIFS(AssessedValuation[100% Other],AssessedValuation[Dist],$C200,AssessedValuation[Tif_NonTIF],$A$4)</f>
        <v>11675</v>
      </c>
      <c r="Q200" s="8">
        <f>SUMIFS(AssessedValuation[100% Gross],AssessedValuation[Dist],$C200,AssessedValuation[Tif_NonTIF],$A$4)</f>
        <v>124088142</v>
      </c>
      <c r="R200" s="8">
        <f>SUMIFS(AssessedValuation[100% Military Exempt],AssessedValuation[Dist],$C200,AssessedValuation[Tif_NonTIF],$A$4)</f>
        <v>145489</v>
      </c>
      <c r="S200" s="8">
        <f>SUMIFS(AssessedValuation[100% Net],AssessedValuation[Dist],$C200,AssessedValuation[Tif_NonTIF],$A$4)</f>
        <v>123942653</v>
      </c>
      <c r="T200" s="8">
        <f>SUMIFS(AssessedValuation[100% Gas &amp; Elec Utilities],AssessedValuation[Dist],$C200,AssessedValuation[Tif_NonTIF],$A$4)</f>
        <v>43339120</v>
      </c>
      <c r="U200" s="8">
        <f t="shared" ref="U200:U263" si="3">SUM(S200:T200)</f>
        <v>167281773</v>
      </c>
    </row>
    <row r="201" spans="1:21" x14ac:dyDescent="0.25">
      <c r="A201">
        <v>2023</v>
      </c>
      <c r="B201" t="s">
        <v>1045</v>
      </c>
      <c r="C201" t="s">
        <v>1438</v>
      </c>
      <c r="D201" t="s">
        <v>1438</v>
      </c>
      <c r="E201" t="s">
        <v>508</v>
      </c>
      <c r="F201" t="s">
        <v>1439</v>
      </c>
      <c r="G201" s="8">
        <f>SUMIFS(AssessedValuation[100% Residential],AssessedValuation[Dist],$C201,AssessedValuation[Tif_NonTIF],$A$4)</f>
        <v>356825954</v>
      </c>
      <c r="H201" s="8">
        <f>SUMIFS(AssessedValuation[100% Ag Land],AssessedValuation[Dist],$C201,AssessedValuation[Tif_NonTIF],$A$4)</f>
        <v>150150497</v>
      </c>
      <c r="I201" s="8">
        <f>SUMIFS(AssessedValuation[100% Ag Building],AssessedValuation[Dist],$C201,AssessedValuation[Tif_NonTIF],$A$4)</f>
        <v>9950750</v>
      </c>
      <c r="J201" s="8">
        <f>SUMIFS(AssessedValuation[100% Commercial],AssessedValuation[Dist],$C201,AssessedValuation[Tif_NonTIF],$A$4)</f>
        <v>26714247</v>
      </c>
      <c r="K201" s="8">
        <f>SUMIFS(AssessedValuation[100% Industrial],AssessedValuation[Dist],$C201,AssessedValuation[Tif_NonTIF],$A$4)</f>
        <v>2109817</v>
      </c>
      <c r="L201" s="8">
        <f>SUMIFS(AssessedValuation[100% Multiresidential],AssessedValuation[Dist],$C201,AssessedValuation[Tif_NonTIF],$A$4)</f>
        <v>4991573</v>
      </c>
      <c r="M201" s="8">
        <f>SUMIFS(AssessedValuation[100% Reserved],AssessedValuation[Dist],$C201,AssessedValuation[Tif_NonTIF],$A$4)</f>
        <v>0</v>
      </c>
      <c r="N201" s="8">
        <f>SUMIFS(AssessedValuation[100% Railroads],AssessedValuation[Dist],$C201,AssessedValuation[Tif_NonTIF],$A$4)</f>
        <v>0</v>
      </c>
      <c r="O201" s="8">
        <f>SUMIFS(AssessedValuation[100% Utilities],AssessedValuation[Dist],$C201,AssessedValuation[Tif_NonTIF],$A$4)</f>
        <v>2181003</v>
      </c>
      <c r="P201" s="8">
        <f>SUMIFS(AssessedValuation[100% Other],AssessedValuation[Dist],$C201,AssessedValuation[Tif_NonTIF],$A$4)</f>
        <v>0</v>
      </c>
      <c r="Q201" s="8">
        <f>SUMIFS(AssessedValuation[100% Gross],AssessedValuation[Dist],$C201,AssessedValuation[Tif_NonTIF],$A$4)</f>
        <v>552923841</v>
      </c>
      <c r="R201" s="8">
        <f>SUMIFS(AssessedValuation[100% Military Exempt],AssessedValuation[Dist],$C201,AssessedValuation[Tif_NonTIF],$A$4)</f>
        <v>407363</v>
      </c>
      <c r="S201" s="8">
        <f>SUMIFS(AssessedValuation[100% Net],AssessedValuation[Dist],$C201,AssessedValuation[Tif_NonTIF],$A$4)</f>
        <v>552516478</v>
      </c>
      <c r="T201" s="8">
        <f>SUMIFS(AssessedValuation[100% Gas &amp; Elec Utilities],AssessedValuation[Dist],$C201,AssessedValuation[Tif_NonTIF],$A$4)</f>
        <v>30568150</v>
      </c>
      <c r="U201" s="8">
        <f t="shared" si="3"/>
        <v>583084628</v>
      </c>
    </row>
    <row r="202" spans="1:21" x14ac:dyDescent="0.25">
      <c r="A202">
        <v>2023</v>
      </c>
      <c r="B202" t="s">
        <v>1054</v>
      </c>
      <c r="C202" t="s">
        <v>1440</v>
      </c>
      <c r="D202" t="s">
        <v>1440</v>
      </c>
      <c r="E202" t="s">
        <v>463</v>
      </c>
      <c r="F202" t="s">
        <v>1441</v>
      </c>
      <c r="G202" s="8">
        <f>SUMIFS(AssessedValuation[100% Residential],AssessedValuation[Dist],$C202,AssessedValuation[Tif_NonTIF],$A$4)</f>
        <v>591270165</v>
      </c>
      <c r="H202" s="8">
        <f>SUMIFS(AssessedValuation[100% Ag Land],AssessedValuation[Dist],$C202,AssessedValuation[Tif_NonTIF],$A$4)</f>
        <v>121784900</v>
      </c>
      <c r="I202" s="8">
        <f>SUMIFS(AssessedValuation[100% Ag Building],AssessedValuation[Dist],$C202,AssessedValuation[Tif_NonTIF],$A$4)</f>
        <v>6464269</v>
      </c>
      <c r="J202" s="8">
        <f>SUMIFS(AssessedValuation[100% Commercial],AssessedValuation[Dist],$C202,AssessedValuation[Tif_NonTIF],$A$4)</f>
        <v>148995854</v>
      </c>
      <c r="K202" s="8">
        <f>SUMIFS(AssessedValuation[100% Industrial],AssessedValuation[Dist],$C202,AssessedValuation[Tif_NonTIF],$A$4)</f>
        <v>40178527</v>
      </c>
      <c r="L202" s="8">
        <f>SUMIFS(AssessedValuation[100% Multiresidential],AssessedValuation[Dist],$C202,AssessedValuation[Tif_NonTIF],$A$4)</f>
        <v>16324816</v>
      </c>
      <c r="M202" s="8">
        <f>SUMIFS(AssessedValuation[100% Reserved],AssessedValuation[Dist],$C202,AssessedValuation[Tif_NonTIF],$A$4)</f>
        <v>0</v>
      </c>
      <c r="N202" s="8">
        <f>SUMIFS(AssessedValuation[100% Railroads],AssessedValuation[Dist],$C202,AssessedValuation[Tif_NonTIF],$A$4)</f>
        <v>14110619</v>
      </c>
      <c r="O202" s="8">
        <f>SUMIFS(AssessedValuation[100% Utilities],AssessedValuation[Dist],$C202,AssessedValuation[Tif_NonTIF],$A$4)</f>
        <v>9196218</v>
      </c>
      <c r="P202" s="8">
        <f>SUMIFS(AssessedValuation[100% Other],AssessedValuation[Dist],$C202,AssessedValuation[Tif_NonTIF],$A$4)</f>
        <v>0</v>
      </c>
      <c r="Q202" s="8">
        <f>SUMIFS(AssessedValuation[100% Gross],AssessedValuation[Dist],$C202,AssessedValuation[Tif_NonTIF],$A$4)</f>
        <v>948325368</v>
      </c>
      <c r="R202" s="8">
        <f>SUMIFS(AssessedValuation[100% Military Exempt],AssessedValuation[Dist],$C202,AssessedValuation[Tif_NonTIF],$A$4)</f>
        <v>885256</v>
      </c>
      <c r="S202" s="8">
        <f>SUMIFS(AssessedValuation[100% Net],AssessedValuation[Dist],$C202,AssessedValuation[Tif_NonTIF],$A$4)</f>
        <v>947440112</v>
      </c>
      <c r="T202" s="8">
        <f>SUMIFS(AssessedValuation[100% Gas &amp; Elec Utilities],AssessedValuation[Dist],$C202,AssessedValuation[Tif_NonTIF],$A$4)</f>
        <v>26746300</v>
      </c>
      <c r="U202" s="8">
        <f t="shared" si="3"/>
        <v>974186412</v>
      </c>
    </row>
    <row r="203" spans="1:21" x14ac:dyDescent="0.25">
      <c r="A203">
        <v>2023</v>
      </c>
      <c r="B203" t="s">
        <v>1057</v>
      </c>
      <c r="C203" t="s">
        <v>1442</v>
      </c>
      <c r="D203" t="s">
        <v>1442</v>
      </c>
      <c r="E203" t="s">
        <v>596</v>
      </c>
      <c r="F203" t="s">
        <v>1443</v>
      </c>
      <c r="G203" s="8">
        <f>SUMIFS(AssessedValuation[100% Residential],AssessedValuation[Dist],$C203,AssessedValuation[Tif_NonTIF],$A$4)</f>
        <v>470503503</v>
      </c>
      <c r="H203" s="8">
        <f>SUMIFS(AssessedValuation[100% Ag Land],AssessedValuation[Dist],$C203,AssessedValuation[Tif_NonTIF],$A$4)</f>
        <v>59322501</v>
      </c>
      <c r="I203" s="8">
        <f>SUMIFS(AssessedValuation[100% Ag Building],AssessedValuation[Dist],$C203,AssessedValuation[Tif_NonTIF],$A$4)</f>
        <v>1940052</v>
      </c>
      <c r="J203" s="8">
        <f>SUMIFS(AssessedValuation[100% Commercial],AssessedValuation[Dist],$C203,AssessedValuation[Tif_NonTIF],$A$4)</f>
        <v>34482899</v>
      </c>
      <c r="K203" s="8">
        <f>SUMIFS(AssessedValuation[100% Industrial],AssessedValuation[Dist],$C203,AssessedValuation[Tif_NonTIF],$A$4)</f>
        <v>1033561</v>
      </c>
      <c r="L203" s="8">
        <f>SUMIFS(AssessedValuation[100% Multiresidential],AssessedValuation[Dist],$C203,AssessedValuation[Tif_NonTIF],$A$4)</f>
        <v>9093706</v>
      </c>
      <c r="M203" s="8">
        <f>SUMIFS(AssessedValuation[100% Reserved],AssessedValuation[Dist],$C203,AssessedValuation[Tif_NonTIF],$A$4)</f>
        <v>0</v>
      </c>
      <c r="N203" s="8">
        <f>SUMIFS(AssessedValuation[100% Railroads],AssessedValuation[Dist],$C203,AssessedValuation[Tif_NonTIF],$A$4)</f>
        <v>9947364</v>
      </c>
      <c r="O203" s="8">
        <f>SUMIFS(AssessedValuation[100% Utilities],AssessedValuation[Dist],$C203,AssessedValuation[Tif_NonTIF],$A$4)</f>
        <v>4782507</v>
      </c>
      <c r="P203" s="8">
        <f>SUMIFS(AssessedValuation[100% Other],AssessedValuation[Dist],$C203,AssessedValuation[Tif_NonTIF],$A$4)</f>
        <v>0</v>
      </c>
      <c r="Q203" s="8">
        <f>SUMIFS(AssessedValuation[100% Gross],AssessedValuation[Dist],$C203,AssessedValuation[Tif_NonTIF],$A$4)</f>
        <v>591106093</v>
      </c>
      <c r="R203" s="8">
        <f>SUMIFS(AssessedValuation[100% Military Exempt],AssessedValuation[Dist],$C203,AssessedValuation[Tif_NonTIF],$A$4)</f>
        <v>370400</v>
      </c>
      <c r="S203" s="8">
        <f>SUMIFS(AssessedValuation[100% Net],AssessedValuation[Dist],$C203,AssessedValuation[Tif_NonTIF],$A$4)</f>
        <v>590735693</v>
      </c>
      <c r="T203" s="8">
        <f>SUMIFS(AssessedValuation[100% Gas &amp; Elec Utilities],AssessedValuation[Dist],$C203,AssessedValuation[Tif_NonTIF],$A$4)</f>
        <v>38135156</v>
      </c>
      <c r="U203" s="8">
        <f t="shared" si="3"/>
        <v>628870849</v>
      </c>
    </row>
    <row r="204" spans="1:21" x14ac:dyDescent="0.25">
      <c r="A204">
        <v>2023</v>
      </c>
      <c r="B204" t="s">
        <v>1045</v>
      </c>
      <c r="C204" t="s">
        <v>1444</v>
      </c>
      <c r="D204" t="s">
        <v>1444</v>
      </c>
      <c r="E204" t="s">
        <v>260</v>
      </c>
      <c r="F204" t="s">
        <v>1445</v>
      </c>
      <c r="G204" s="8">
        <f>SUMIFS(AssessedValuation[100% Residential],AssessedValuation[Dist],$C204,AssessedValuation[Tif_NonTIF],$A$4)</f>
        <v>64251157</v>
      </c>
      <c r="H204" s="8">
        <f>SUMIFS(AssessedValuation[100% Ag Land],AssessedValuation[Dist],$C204,AssessedValuation[Tif_NonTIF],$A$4)</f>
        <v>38371268</v>
      </c>
      <c r="I204" s="8">
        <f>SUMIFS(AssessedValuation[100% Ag Building],AssessedValuation[Dist],$C204,AssessedValuation[Tif_NonTIF],$A$4)</f>
        <v>6347310</v>
      </c>
      <c r="J204" s="8">
        <f>SUMIFS(AssessedValuation[100% Commercial],AssessedValuation[Dist],$C204,AssessedValuation[Tif_NonTIF],$A$4)</f>
        <v>1808070</v>
      </c>
      <c r="K204" s="8">
        <f>SUMIFS(AssessedValuation[100% Industrial],AssessedValuation[Dist],$C204,AssessedValuation[Tif_NonTIF],$A$4)</f>
        <v>317000</v>
      </c>
      <c r="L204" s="8">
        <f>SUMIFS(AssessedValuation[100% Multiresidential],AssessedValuation[Dist],$C204,AssessedValuation[Tif_NonTIF],$A$4)</f>
        <v>135320</v>
      </c>
      <c r="M204" s="8">
        <f>SUMIFS(AssessedValuation[100% Reserved],AssessedValuation[Dist],$C204,AssessedValuation[Tif_NonTIF],$A$4)</f>
        <v>0</v>
      </c>
      <c r="N204" s="8">
        <f>SUMIFS(AssessedValuation[100% Railroads],AssessedValuation[Dist],$C204,AssessedValuation[Tif_NonTIF],$A$4)</f>
        <v>7388147</v>
      </c>
      <c r="O204" s="8">
        <f>SUMIFS(AssessedValuation[100% Utilities],AssessedValuation[Dist],$C204,AssessedValuation[Tif_NonTIF],$A$4)</f>
        <v>716366</v>
      </c>
      <c r="P204" s="8">
        <f>SUMIFS(AssessedValuation[100% Other],AssessedValuation[Dist],$C204,AssessedValuation[Tif_NonTIF],$A$4)</f>
        <v>0</v>
      </c>
      <c r="Q204" s="8">
        <f>SUMIFS(AssessedValuation[100% Gross],AssessedValuation[Dist],$C204,AssessedValuation[Tif_NonTIF],$A$4)</f>
        <v>119334638</v>
      </c>
      <c r="R204" s="8">
        <f>SUMIFS(AssessedValuation[100% Military Exempt],AssessedValuation[Dist],$C204,AssessedValuation[Tif_NonTIF],$A$4)</f>
        <v>111120</v>
      </c>
      <c r="S204" s="8">
        <f>SUMIFS(AssessedValuation[100% Net],AssessedValuation[Dist],$C204,AssessedValuation[Tif_NonTIF],$A$4)</f>
        <v>119223518</v>
      </c>
      <c r="T204" s="8">
        <f>SUMIFS(AssessedValuation[100% Gas &amp; Elec Utilities],AssessedValuation[Dist],$C204,AssessedValuation[Tif_NonTIF],$A$4)</f>
        <v>7555559</v>
      </c>
      <c r="U204" s="8">
        <f t="shared" si="3"/>
        <v>126779077</v>
      </c>
    </row>
    <row r="205" spans="1:21" x14ac:dyDescent="0.25">
      <c r="A205">
        <v>2023</v>
      </c>
      <c r="B205" t="s">
        <v>1076</v>
      </c>
      <c r="C205" t="s">
        <v>1446</v>
      </c>
      <c r="D205" t="s">
        <v>1446</v>
      </c>
      <c r="E205" t="s">
        <v>715</v>
      </c>
      <c r="F205" t="s">
        <v>1447</v>
      </c>
      <c r="G205" s="8">
        <f>SUMIFS(AssessedValuation[100% Residential],AssessedValuation[Dist],$C205,AssessedValuation[Tif_NonTIF],$A$4)</f>
        <v>1490189487</v>
      </c>
      <c r="H205" s="8">
        <f>SUMIFS(AssessedValuation[100% Ag Land],AssessedValuation[Dist],$C205,AssessedValuation[Tif_NonTIF],$A$4)</f>
        <v>90984610</v>
      </c>
      <c r="I205" s="8">
        <f>SUMIFS(AssessedValuation[100% Ag Building],AssessedValuation[Dist],$C205,AssessedValuation[Tif_NonTIF],$A$4)</f>
        <v>6381775</v>
      </c>
      <c r="J205" s="8">
        <f>SUMIFS(AssessedValuation[100% Commercial],AssessedValuation[Dist],$C205,AssessedValuation[Tif_NonTIF],$A$4)</f>
        <v>284398947</v>
      </c>
      <c r="K205" s="8">
        <f>SUMIFS(AssessedValuation[100% Industrial],AssessedValuation[Dist],$C205,AssessedValuation[Tif_NonTIF],$A$4)</f>
        <v>220816088</v>
      </c>
      <c r="L205" s="8">
        <f>SUMIFS(AssessedValuation[100% Multiresidential],AssessedValuation[Dist],$C205,AssessedValuation[Tif_NonTIF],$A$4)</f>
        <v>47259978</v>
      </c>
      <c r="M205" s="8">
        <f>SUMIFS(AssessedValuation[100% Reserved],AssessedValuation[Dist],$C205,AssessedValuation[Tif_NonTIF],$A$4)</f>
        <v>0</v>
      </c>
      <c r="N205" s="8">
        <f>SUMIFS(AssessedValuation[100% Railroads],AssessedValuation[Dist],$C205,AssessedValuation[Tif_NonTIF],$A$4)</f>
        <v>5387123</v>
      </c>
      <c r="O205" s="8">
        <f>SUMIFS(AssessedValuation[100% Utilities],AssessedValuation[Dist],$C205,AssessedValuation[Tif_NonTIF],$A$4)</f>
        <v>16228728</v>
      </c>
      <c r="P205" s="8">
        <f>SUMIFS(AssessedValuation[100% Other],AssessedValuation[Dist],$C205,AssessedValuation[Tif_NonTIF],$A$4)</f>
        <v>0</v>
      </c>
      <c r="Q205" s="8">
        <f>SUMIFS(AssessedValuation[100% Gross],AssessedValuation[Dist],$C205,AssessedValuation[Tif_NonTIF],$A$4)</f>
        <v>2161646736</v>
      </c>
      <c r="R205" s="8">
        <f>SUMIFS(AssessedValuation[100% Military Exempt],AssessedValuation[Dist],$C205,AssessedValuation[Tif_NonTIF],$A$4)</f>
        <v>1737781</v>
      </c>
      <c r="S205" s="8">
        <f>SUMIFS(AssessedValuation[100% Net],AssessedValuation[Dist],$C205,AssessedValuation[Tif_NonTIF],$A$4)</f>
        <v>2159908955</v>
      </c>
      <c r="T205" s="8">
        <f>SUMIFS(AssessedValuation[100% Gas &amp; Elec Utilities],AssessedValuation[Dist],$C205,AssessedValuation[Tif_NonTIF],$A$4)</f>
        <v>45544153</v>
      </c>
      <c r="U205" s="8">
        <f t="shared" si="3"/>
        <v>2205453108</v>
      </c>
    </row>
    <row r="206" spans="1:21" x14ac:dyDescent="0.25">
      <c r="A206">
        <v>2023</v>
      </c>
      <c r="B206" t="s">
        <v>1043</v>
      </c>
      <c r="C206" t="s">
        <v>1448</v>
      </c>
      <c r="D206" t="s">
        <v>1448</v>
      </c>
      <c r="E206" t="s">
        <v>146</v>
      </c>
      <c r="F206" t="s">
        <v>1449</v>
      </c>
      <c r="G206" s="8">
        <f>SUMIFS(AssessedValuation[100% Residential],AssessedValuation[Dist],$C206,AssessedValuation[Tif_NonTIF],$A$4)</f>
        <v>230143800</v>
      </c>
      <c r="H206" s="8">
        <f>SUMIFS(AssessedValuation[100% Ag Land],AssessedValuation[Dist],$C206,AssessedValuation[Tif_NonTIF],$A$4)</f>
        <v>141645820</v>
      </c>
      <c r="I206" s="8">
        <f>SUMIFS(AssessedValuation[100% Ag Building],AssessedValuation[Dist],$C206,AssessedValuation[Tif_NonTIF],$A$4)</f>
        <v>6938600</v>
      </c>
      <c r="J206" s="8">
        <f>SUMIFS(AssessedValuation[100% Commercial],AssessedValuation[Dist],$C206,AssessedValuation[Tif_NonTIF],$A$4)</f>
        <v>15604480</v>
      </c>
      <c r="K206" s="8">
        <f>SUMIFS(AssessedValuation[100% Industrial],AssessedValuation[Dist],$C206,AssessedValuation[Tif_NonTIF],$A$4)</f>
        <v>1393440</v>
      </c>
      <c r="L206" s="8">
        <f>SUMIFS(AssessedValuation[100% Multiresidential],AssessedValuation[Dist],$C206,AssessedValuation[Tif_NonTIF],$A$4)</f>
        <v>2523490</v>
      </c>
      <c r="M206" s="8">
        <f>SUMIFS(AssessedValuation[100% Reserved],AssessedValuation[Dist],$C206,AssessedValuation[Tif_NonTIF],$A$4)</f>
        <v>0</v>
      </c>
      <c r="N206" s="8">
        <f>SUMIFS(AssessedValuation[100% Railroads],AssessedValuation[Dist],$C206,AssessedValuation[Tif_NonTIF],$A$4)</f>
        <v>6509932</v>
      </c>
      <c r="O206" s="8">
        <f>SUMIFS(AssessedValuation[100% Utilities],AssessedValuation[Dist],$C206,AssessedValuation[Tif_NonTIF],$A$4)</f>
        <v>1055471</v>
      </c>
      <c r="P206" s="8">
        <f>SUMIFS(AssessedValuation[100% Other],AssessedValuation[Dist],$C206,AssessedValuation[Tif_NonTIF],$A$4)</f>
        <v>0</v>
      </c>
      <c r="Q206" s="8">
        <f>SUMIFS(AssessedValuation[100% Gross],AssessedValuation[Dist],$C206,AssessedValuation[Tif_NonTIF],$A$4)</f>
        <v>405815033</v>
      </c>
      <c r="R206" s="8">
        <f>SUMIFS(AssessedValuation[100% Military Exempt],AssessedValuation[Dist],$C206,AssessedValuation[Tif_NonTIF],$A$4)</f>
        <v>396328</v>
      </c>
      <c r="S206" s="8">
        <f>SUMIFS(AssessedValuation[100% Net],AssessedValuation[Dist],$C206,AssessedValuation[Tif_NonTIF],$A$4)</f>
        <v>405418705</v>
      </c>
      <c r="T206" s="8">
        <f>SUMIFS(AssessedValuation[100% Gas &amp; Elec Utilities],AssessedValuation[Dist],$C206,AssessedValuation[Tif_NonTIF],$A$4)</f>
        <v>14639238</v>
      </c>
      <c r="U206" s="8">
        <f t="shared" si="3"/>
        <v>420057943</v>
      </c>
    </row>
    <row r="207" spans="1:21" x14ac:dyDescent="0.25">
      <c r="A207">
        <v>2023</v>
      </c>
      <c r="B207" t="s">
        <v>1038</v>
      </c>
      <c r="C207" t="s">
        <v>1450</v>
      </c>
      <c r="D207" t="s">
        <v>1450</v>
      </c>
      <c r="E207" t="s">
        <v>897</v>
      </c>
      <c r="F207" t="s">
        <v>1451</v>
      </c>
      <c r="G207" s="8">
        <f>SUMIFS(AssessedValuation[100% Residential],AssessedValuation[Dist],$C207,AssessedValuation[Tif_NonTIF],$A$4)</f>
        <v>531318500</v>
      </c>
      <c r="H207" s="8">
        <f>SUMIFS(AssessedValuation[100% Ag Land],AssessedValuation[Dist],$C207,AssessedValuation[Tif_NonTIF],$A$4)</f>
        <v>98654900</v>
      </c>
      <c r="I207" s="8">
        <f>SUMIFS(AssessedValuation[100% Ag Building],AssessedValuation[Dist],$C207,AssessedValuation[Tif_NonTIF],$A$4)</f>
        <v>4223200</v>
      </c>
      <c r="J207" s="8">
        <f>SUMIFS(AssessedValuation[100% Commercial],AssessedValuation[Dist],$C207,AssessedValuation[Tif_NonTIF],$A$4)</f>
        <v>67647023</v>
      </c>
      <c r="K207" s="8">
        <f>SUMIFS(AssessedValuation[100% Industrial],AssessedValuation[Dist],$C207,AssessedValuation[Tif_NonTIF],$A$4)</f>
        <v>41148036</v>
      </c>
      <c r="L207" s="8">
        <f>SUMIFS(AssessedValuation[100% Multiresidential],AssessedValuation[Dist],$C207,AssessedValuation[Tif_NonTIF],$A$4)</f>
        <v>28566970</v>
      </c>
      <c r="M207" s="8">
        <f>SUMIFS(AssessedValuation[100% Reserved],AssessedValuation[Dist],$C207,AssessedValuation[Tif_NonTIF],$A$4)</f>
        <v>0</v>
      </c>
      <c r="N207" s="8">
        <f>SUMIFS(AssessedValuation[100% Railroads],AssessedValuation[Dist],$C207,AssessedValuation[Tif_NonTIF],$A$4)</f>
        <v>32752930</v>
      </c>
      <c r="O207" s="8">
        <f>SUMIFS(AssessedValuation[100% Utilities],AssessedValuation[Dist],$C207,AssessedValuation[Tif_NonTIF],$A$4)</f>
        <v>2974352</v>
      </c>
      <c r="P207" s="8">
        <f>SUMIFS(AssessedValuation[100% Other],AssessedValuation[Dist],$C207,AssessedValuation[Tif_NonTIF],$A$4)</f>
        <v>0</v>
      </c>
      <c r="Q207" s="8">
        <f>SUMIFS(AssessedValuation[100% Gross],AssessedValuation[Dist],$C207,AssessedValuation[Tif_NonTIF],$A$4)</f>
        <v>807285911</v>
      </c>
      <c r="R207" s="8">
        <f>SUMIFS(AssessedValuation[100% Military Exempt],AssessedValuation[Dist],$C207,AssessedValuation[Tif_NonTIF],$A$4)</f>
        <v>607456</v>
      </c>
      <c r="S207" s="8">
        <f>SUMIFS(AssessedValuation[100% Net],AssessedValuation[Dist],$C207,AssessedValuation[Tif_NonTIF],$A$4)</f>
        <v>806678455</v>
      </c>
      <c r="T207" s="8">
        <f>SUMIFS(AssessedValuation[100% Gas &amp; Elec Utilities],AssessedValuation[Dist],$C207,AssessedValuation[Tif_NonTIF],$A$4)</f>
        <v>72463658</v>
      </c>
      <c r="U207" s="8">
        <f t="shared" si="3"/>
        <v>879142113</v>
      </c>
    </row>
    <row r="208" spans="1:21" x14ac:dyDescent="0.25">
      <c r="A208">
        <v>2023</v>
      </c>
      <c r="B208" t="s">
        <v>1066</v>
      </c>
      <c r="C208" t="s">
        <v>1452</v>
      </c>
      <c r="D208" t="s">
        <v>1452</v>
      </c>
      <c r="E208" t="s">
        <v>223</v>
      </c>
      <c r="F208" t="s">
        <v>1453</v>
      </c>
      <c r="G208" s="8">
        <f>SUMIFS(AssessedValuation[100% Residential],AssessedValuation[Dist],$C208,AssessedValuation[Tif_NonTIF],$A$4)</f>
        <v>366462157</v>
      </c>
      <c r="H208" s="8">
        <f>SUMIFS(AssessedValuation[100% Ag Land],AssessedValuation[Dist],$C208,AssessedValuation[Tif_NonTIF],$A$4)</f>
        <v>211743750</v>
      </c>
      <c r="I208" s="8">
        <f>SUMIFS(AssessedValuation[100% Ag Building],AssessedValuation[Dist],$C208,AssessedValuation[Tif_NonTIF],$A$4)</f>
        <v>16125550</v>
      </c>
      <c r="J208" s="8">
        <f>SUMIFS(AssessedValuation[100% Commercial],AssessedValuation[Dist],$C208,AssessedValuation[Tif_NonTIF],$A$4)</f>
        <v>54966330</v>
      </c>
      <c r="K208" s="8">
        <f>SUMIFS(AssessedValuation[100% Industrial],AssessedValuation[Dist],$C208,AssessedValuation[Tif_NonTIF],$A$4)</f>
        <v>48874800</v>
      </c>
      <c r="L208" s="8">
        <f>SUMIFS(AssessedValuation[100% Multiresidential],AssessedValuation[Dist],$C208,AssessedValuation[Tif_NonTIF],$A$4)</f>
        <v>10740325</v>
      </c>
      <c r="M208" s="8">
        <f>SUMIFS(AssessedValuation[100% Reserved],AssessedValuation[Dist],$C208,AssessedValuation[Tif_NonTIF],$A$4)</f>
        <v>0</v>
      </c>
      <c r="N208" s="8">
        <f>SUMIFS(AssessedValuation[100% Railroads],AssessedValuation[Dist],$C208,AssessedValuation[Tif_NonTIF],$A$4)</f>
        <v>4318580</v>
      </c>
      <c r="O208" s="8">
        <f>SUMIFS(AssessedValuation[100% Utilities],AssessedValuation[Dist],$C208,AssessedValuation[Tif_NonTIF],$A$4)</f>
        <v>38236749</v>
      </c>
      <c r="P208" s="8">
        <f>SUMIFS(AssessedValuation[100% Other],AssessedValuation[Dist],$C208,AssessedValuation[Tif_NonTIF],$A$4)</f>
        <v>0</v>
      </c>
      <c r="Q208" s="8">
        <f>SUMIFS(AssessedValuation[100% Gross],AssessedValuation[Dist],$C208,AssessedValuation[Tif_NonTIF],$A$4)</f>
        <v>751468241</v>
      </c>
      <c r="R208" s="8">
        <f>SUMIFS(AssessedValuation[100% Military Exempt],AssessedValuation[Dist],$C208,AssessedValuation[Tif_NonTIF],$A$4)</f>
        <v>618568</v>
      </c>
      <c r="S208" s="8">
        <f>SUMIFS(AssessedValuation[100% Net],AssessedValuation[Dist],$C208,AssessedValuation[Tif_NonTIF],$A$4)</f>
        <v>750849673</v>
      </c>
      <c r="T208" s="8">
        <f>SUMIFS(AssessedValuation[100% Gas &amp; Elec Utilities],AssessedValuation[Dist],$C208,AssessedValuation[Tif_NonTIF],$A$4)</f>
        <v>17247327</v>
      </c>
      <c r="U208" s="8">
        <f t="shared" si="3"/>
        <v>768097000</v>
      </c>
    </row>
    <row r="209" spans="1:21" x14ac:dyDescent="0.25">
      <c r="A209">
        <v>2023</v>
      </c>
      <c r="B209" t="s">
        <v>1054</v>
      </c>
      <c r="C209" t="s">
        <v>1454</v>
      </c>
      <c r="D209" t="s">
        <v>1454</v>
      </c>
      <c r="E209" t="s">
        <v>338</v>
      </c>
      <c r="F209" t="s">
        <v>1455</v>
      </c>
      <c r="G209" s="8">
        <f>SUMIFS(AssessedValuation[100% Residential],AssessedValuation[Dist],$C209,AssessedValuation[Tif_NonTIF],$A$4)</f>
        <v>160665560</v>
      </c>
      <c r="H209" s="8">
        <f>SUMIFS(AssessedValuation[100% Ag Land],AssessedValuation[Dist],$C209,AssessedValuation[Tif_NonTIF],$A$4)</f>
        <v>38321590</v>
      </c>
      <c r="I209" s="8">
        <f>SUMIFS(AssessedValuation[100% Ag Building],AssessedValuation[Dist],$C209,AssessedValuation[Tif_NonTIF],$A$4)</f>
        <v>1511490</v>
      </c>
      <c r="J209" s="8">
        <f>SUMIFS(AssessedValuation[100% Commercial],AssessedValuation[Dist],$C209,AssessedValuation[Tif_NonTIF],$A$4)</f>
        <v>9944500</v>
      </c>
      <c r="K209" s="8">
        <f>SUMIFS(AssessedValuation[100% Industrial],AssessedValuation[Dist],$C209,AssessedValuation[Tif_NonTIF],$A$4)</f>
        <v>290030</v>
      </c>
      <c r="L209" s="8">
        <f>SUMIFS(AssessedValuation[100% Multiresidential],AssessedValuation[Dist],$C209,AssessedValuation[Tif_NonTIF],$A$4)</f>
        <v>861800</v>
      </c>
      <c r="M209" s="8">
        <f>SUMIFS(AssessedValuation[100% Reserved],AssessedValuation[Dist],$C209,AssessedValuation[Tif_NonTIF],$A$4)</f>
        <v>0</v>
      </c>
      <c r="N209" s="8">
        <f>SUMIFS(AssessedValuation[100% Railroads],AssessedValuation[Dist],$C209,AssessedValuation[Tif_NonTIF],$A$4)</f>
        <v>6166640</v>
      </c>
      <c r="O209" s="8">
        <f>SUMIFS(AssessedValuation[100% Utilities],AssessedValuation[Dist],$C209,AssessedValuation[Tif_NonTIF],$A$4)</f>
        <v>2549962</v>
      </c>
      <c r="P209" s="8">
        <f>SUMIFS(AssessedValuation[100% Other],AssessedValuation[Dist],$C209,AssessedValuation[Tif_NonTIF],$A$4)</f>
        <v>0</v>
      </c>
      <c r="Q209" s="8">
        <f>SUMIFS(AssessedValuation[100% Gross],AssessedValuation[Dist],$C209,AssessedValuation[Tif_NonTIF],$A$4)</f>
        <v>220311572</v>
      </c>
      <c r="R209" s="8">
        <f>SUMIFS(AssessedValuation[100% Military Exempt],AssessedValuation[Dist],$C209,AssessedValuation[Tif_NonTIF],$A$4)</f>
        <v>357436</v>
      </c>
      <c r="S209" s="8">
        <f>SUMIFS(AssessedValuation[100% Net],AssessedValuation[Dist],$C209,AssessedValuation[Tif_NonTIF],$A$4)</f>
        <v>219954136</v>
      </c>
      <c r="T209" s="8">
        <f>SUMIFS(AssessedValuation[100% Gas &amp; Elec Utilities],AssessedValuation[Dist],$C209,AssessedValuation[Tif_NonTIF],$A$4)</f>
        <v>3493441</v>
      </c>
      <c r="U209" s="8">
        <f t="shared" si="3"/>
        <v>223447577</v>
      </c>
    </row>
    <row r="210" spans="1:21" x14ac:dyDescent="0.25">
      <c r="A210">
        <v>2023</v>
      </c>
      <c r="B210" t="s">
        <v>1051</v>
      </c>
      <c r="C210" t="s">
        <v>1456</v>
      </c>
      <c r="D210" t="s">
        <v>1456</v>
      </c>
      <c r="E210" t="s">
        <v>228</v>
      </c>
      <c r="F210" t="s">
        <v>1457</v>
      </c>
      <c r="G210" s="8">
        <f>SUMIFS(AssessedValuation[100% Residential],AssessedValuation[Dist],$C210,AssessedValuation[Tif_NonTIF],$A$4)</f>
        <v>93401487</v>
      </c>
      <c r="H210" s="8">
        <f>SUMIFS(AssessedValuation[100% Ag Land],AssessedValuation[Dist],$C210,AssessedValuation[Tif_NonTIF],$A$4)</f>
        <v>157837984</v>
      </c>
      <c r="I210" s="8">
        <f>SUMIFS(AssessedValuation[100% Ag Building],AssessedValuation[Dist],$C210,AssessedValuation[Tif_NonTIF],$A$4)</f>
        <v>10720969</v>
      </c>
      <c r="J210" s="8">
        <f>SUMIFS(AssessedValuation[100% Commercial],AssessedValuation[Dist],$C210,AssessedValuation[Tif_NonTIF],$A$4)</f>
        <v>9964485</v>
      </c>
      <c r="K210" s="8">
        <f>SUMIFS(AssessedValuation[100% Industrial],AssessedValuation[Dist],$C210,AssessedValuation[Tif_NonTIF],$A$4)</f>
        <v>65077534</v>
      </c>
      <c r="L210" s="8">
        <f>SUMIFS(AssessedValuation[100% Multiresidential],AssessedValuation[Dist],$C210,AssessedValuation[Tif_NonTIF],$A$4)</f>
        <v>1020619</v>
      </c>
      <c r="M210" s="8">
        <f>SUMIFS(AssessedValuation[100% Reserved],AssessedValuation[Dist],$C210,AssessedValuation[Tif_NonTIF],$A$4)</f>
        <v>0</v>
      </c>
      <c r="N210" s="8">
        <f>SUMIFS(AssessedValuation[100% Railroads],AssessedValuation[Dist],$C210,AssessedValuation[Tif_NonTIF],$A$4)</f>
        <v>3889483</v>
      </c>
      <c r="O210" s="8">
        <f>SUMIFS(AssessedValuation[100% Utilities],AssessedValuation[Dist],$C210,AssessedValuation[Tif_NonTIF],$A$4)</f>
        <v>47271274</v>
      </c>
      <c r="P210" s="8">
        <f>SUMIFS(AssessedValuation[100% Other],AssessedValuation[Dist],$C210,AssessedValuation[Tif_NonTIF],$A$4)</f>
        <v>0</v>
      </c>
      <c r="Q210" s="8">
        <f>SUMIFS(AssessedValuation[100% Gross],AssessedValuation[Dist],$C210,AssessedValuation[Tif_NonTIF],$A$4)</f>
        <v>389183835</v>
      </c>
      <c r="R210" s="8">
        <f>SUMIFS(AssessedValuation[100% Military Exempt],AssessedValuation[Dist],$C210,AssessedValuation[Tif_NonTIF],$A$4)</f>
        <v>201153</v>
      </c>
      <c r="S210" s="8">
        <f>SUMIFS(AssessedValuation[100% Net],AssessedValuation[Dist],$C210,AssessedValuation[Tif_NonTIF],$A$4)</f>
        <v>388982682</v>
      </c>
      <c r="T210" s="8">
        <f>SUMIFS(AssessedValuation[100% Gas &amp; Elec Utilities],AssessedValuation[Dist],$C210,AssessedValuation[Tif_NonTIF],$A$4)</f>
        <v>12045814</v>
      </c>
      <c r="U210" s="8">
        <f t="shared" si="3"/>
        <v>401028496</v>
      </c>
    </row>
    <row r="211" spans="1:21" x14ac:dyDescent="0.25">
      <c r="A211">
        <v>2023</v>
      </c>
      <c r="B211" t="s">
        <v>1038</v>
      </c>
      <c r="C211" t="s">
        <v>1458</v>
      </c>
      <c r="D211" t="s">
        <v>1458</v>
      </c>
      <c r="E211" t="s">
        <v>544</v>
      </c>
      <c r="F211" t="s">
        <v>1459</v>
      </c>
      <c r="G211" s="8">
        <f>SUMIFS(AssessedValuation[100% Residential],AssessedValuation[Dist],$C211,AssessedValuation[Tif_NonTIF],$A$4)</f>
        <v>1009475875</v>
      </c>
      <c r="H211" s="8">
        <f>SUMIFS(AssessedValuation[100% Ag Land],AssessedValuation[Dist],$C211,AssessedValuation[Tif_NonTIF],$A$4)</f>
        <v>154005620</v>
      </c>
      <c r="I211" s="8">
        <f>SUMIFS(AssessedValuation[100% Ag Building],AssessedValuation[Dist],$C211,AssessedValuation[Tif_NonTIF],$A$4)</f>
        <v>4127690</v>
      </c>
      <c r="J211" s="8">
        <f>SUMIFS(AssessedValuation[100% Commercial],AssessedValuation[Dist],$C211,AssessedValuation[Tif_NonTIF],$A$4)</f>
        <v>101803904</v>
      </c>
      <c r="K211" s="8">
        <f>SUMIFS(AssessedValuation[100% Industrial],AssessedValuation[Dist],$C211,AssessedValuation[Tif_NonTIF],$A$4)</f>
        <v>32375163</v>
      </c>
      <c r="L211" s="8">
        <f>SUMIFS(AssessedValuation[100% Multiresidential],AssessedValuation[Dist],$C211,AssessedValuation[Tif_NonTIF],$A$4)</f>
        <v>39246645</v>
      </c>
      <c r="M211" s="8">
        <f>SUMIFS(AssessedValuation[100% Reserved],AssessedValuation[Dist],$C211,AssessedValuation[Tif_NonTIF],$A$4)</f>
        <v>0</v>
      </c>
      <c r="N211" s="8">
        <f>SUMIFS(AssessedValuation[100% Railroads],AssessedValuation[Dist],$C211,AssessedValuation[Tif_NonTIF],$A$4)</f>
        <v>4353737</v>
      </c>
      <c r="O211" s="8">
        <f>SUMIFS(AssessedValuation[100% Utilities],AssessedValuation[Dist],$C211,AssessedValuation[Tif_NonTIF],$A$4)</f>
        <v>44344475</v>
      </c>
      <c r="P211" s="8">
        <f>SUMIFS(AssessedValuation[100% Other],AssessedValuation[Dist],$C211,AssessedValuation[Tif_NonTIF],$A$4)</f>
        <v>0</v>
      </c>
      <c r="Q211" s="8">
        <f>SUMIFS(AssessedValuation[100% Gross],AssessedValuation[Dist],$C211,AssessedValuation[Tif_NonTIF],$A$4)</f>
        <v>1389733109</v>
      </c>
      <c r="R211" s="8">
        <f>SUMIFS(AssessedValuation[100% Military Exempt],AssessedValuation[Dist],$C211,AssessedValuation[Tif_NonTIF],$A$4)</f>
        <v>1492712</v>
      </c>
      <c r="S211" s="8">
        <f>SUMIFS(AssessedValuation[100% Net],AssessedValuation[Dist],$C211,AssessedValuation[Tif_NonTIF],$A$4)</f>
        <v>1388240397</v>
      </c>
      <c r="T211" s="8">
        <f>SUMIFS(AssessedValuation[100% Gas &amp; Elec Utilities],AssessedValuation[Dist],$C211,AssessedValuation[Tif_NonTIF],$A$4)</f>
        <v>112343793</v>
      </c>
      <c r="U211" s="8">
        <f t="shared" si="3"/>
        <v>1500584190</v>
      </c>
    </row>
    <row r="212" spans="1:21" x14ac:dyDescent="0.25">
      <c r="A212">
        <v>2023</v>
      </c>
      <c r="B212" t="s">
        <v>1045</v>
      </c>
      <c r="C212" t="s">
        <v>1460</v>
      </c>
      <c r="D212" t="s">
        <v>1460</v>
      </c>
      <c r="E212" t="s">
        <v>101</v>
      </c>
      <c r="F212" t="s">
        <v>1461</v>
      </c>
      <c r="G212" s="8">
        <f>SUMIFS(AssessedValuation[100% Residential],AssessedValuation[Dist],$C212,AssessedValuation[Tif_NonTIF],$A$4)</f>
        <v>184808420</v>
      </c>
      <c r="H212" s="8">
        <f>SUMIFS(AssessedValuation[100% Ag Land],AssessedValuation[Dist],$C212,AssessedValuation[Tif_NonTIF],$A$4)</f>
        <v>172430560</v>
      </c>
      <c r="I212" s="8">
        <f>SUMIFS(AssessedValuation[100% Ag Building],AssessedValuation[Dist],$C212,AssessedValuation[Tif_NonTIF],$A$4)</f>
        <v>2656240</v>
      </c>
      <c r="J212" s="8">
        <f>SUMIFS(AssessedValuation[100% Commercial],AssessedValuation[Dist],$C212,AssessedValuation[Tif_NonTIF],$A$4)</f>
        <v>25812149</v>
      </c>
      <c r="K212" s="8">
        <f>SUMIFS(AssessedValuation[100% Industrial],AssessedValuation[Dist],$C212,AssessedValuation[Tif_NonTIF],$A$4)</f>
        <v>24959887</v>
      </c>
      <c r="L212" s="8">
        <f>SUMIFS(AssessedValuation[100% Multiresidential],AssessedValuation[Dist],$C212,AssessedValuation[Tif_NonTIF],$A$4)</f>
        <v>4810421</v>
      </c>
      <c r="M212" s="8">
        <f>SUMIFS(AssessedValuation[100% Reserved],AssessedValuation[Dist],$C212,AssessedValuation[Tif_NonTIF],$A$4)</f>
        <v>0</v>
      </c>
      <c r="N212" s="8">
        <f>SUMIFS(AssessedValuation[100% Railroads],AssessedValuation[Dist],$C212,AssessedValuation[Tif_NonTIF],$A$4)</f>
        <v>0</v>
      </c>
      <c r="O212" s="8">
        <f>SUMIFS(AssessedValuation[100% Utilities],AssessedValuation[Dist],$C212,AssessedValuation[Tif_NonTIF],$A$4)</f>
        <v>3901262</v>
      </c>
      <c r="P212" s="8">
        <f>SUMIFS(AssessedValuation[100% Other],AssessedValuation[Dist],$C212,AssessedValuation[Tif_NonTIF],$A$4)</f>
        <v>0</v>
      </c>
      <c r="Q212" s="8">
        <f>SUMIFS(AssessedValuation[100% Gross],AssessedValuation[Dist],$C212,AssessedValuation[Tif_NonTIF],$A$4)</f>
        <v>419378939</v>
      </c>
      <c r="R212" s="8">
        <f>SUMIFS(AssessedValuation[100% Military Exempt],AssessedValuation[Dist],$C212,AssessedValuation[Tif_NonTIF],$A$4)</f>
        <v>410867</v>
      </c>
      <c r="S212" s="8">
        <f>SUMIFS(AssessedValuation[100% Net],AssessedValuation[Dist],$C212,AssessedValuation[Tif_NonTIF],$A$4)</f>
        <v>418968072</v>
      </c>
      <c r="T212" s="8">
        <f>SUMIFS(AssessedValuation[100% Gas &amp; Elec Utilities],AssessedValuation[Dist],$C212,AssessedValuation[Tif_NonTIF],$A$4)</f>
        <v>16323676</v>
      </c>
      <c r="U212" s="8">
        <f t="shared" si="3"/>
        <v>435291748</v>
      </c>
    </row>
    <row r="213" spans="1:21" x14ac:dyDescent="0.25">
      <c r="A213">
        <v>2023</v>
      </c>
      <c r="B213" t="s">
        <v>1043</v>
      </c>
      <c r="C213" t="s">
        <v>1462</v>
      </c>
      <c r="D213" t="s">
        <v>1462</v>
      </c>
      <c r="E213" t="s">
        <v>181</v>
      </c>
      <c r="F213" t="s">
        <v>1463</v>
      </c>
      <c r="G213" s="8">
        <f>SUMIFS(AssessedValuation[100% Residential],AssessedValuation[Dist],$C213,AssessedValuation[Tif_NonTIF],$A$4)</f>
        <v>190634123</v>
      </c>
      <c r="H213" s="8">
        <f>SUMIFS(AssessedValuation[100% Ag Land],AssessedValuation[Dist],$C213,AssessedValuation[Tif_NonTIF],$A$4)</f>
        <v>174748130</v>
      </c>
      <c r="I213" s="8">
        <f>SUMIFS(AssessedValuation[100% Ag Building],AssessedValuation[Dist],$C213,AssessedValuation[Tif_NonTIF],$A$4)</f>
        <v>9039160</v>
      </c>
      <c r="J213" s="8">
        <f>SUMIFS(AssessedValuation[100% Commercial],AssessedValuation[Dist],$C213,AssessedValuation[Tif_NonTIF],$A$4)</f>
        <v>20469131</v>
      </c>
      <c r="K213" s="8">
        <f>SUMIFS(AssessedValuation[100% Industrial],AssessedValuation[Dist],$C213,AssessedValuation[Tif_NonTIF],$A$4)</f>
        <v>5888145</v>
      </c>
      <c r="L213" s="8">
        <f>SUMIFS(AssessedValuation[100% Multiresidential],AssessedValuation[Dist],$C213,AssessedValuation[Tif_NonTIF],$A$4)</f>
        <v>4297906</v>
      </c>
      <c r="M213" s="8">
        <f>SUMIFS(AssessedValuation[100% Reserved],AssessedValuation[Dist],$C213,AssessedValuation[Tif_NonTIF],$A$4)</f>
        <v>0</v>
      </c>
      <c r="N213" s="8">
        <f>SUMIFS(AssessedValuation[100% Railroads],AssessedValuation[Dist],$C213,AssessedValuation[Tif_NonTIF],$A$4)</f>
        <v>2444589</v>
      </c>
      <c r="O213" s="8">
        <f>SUMIFS(AssessedValuation[100% Utilities],AssessedValuation[Dist],$C213,AssessedValuation[Tif_NonTIF],$A$4)</f>
        <v>1020997</v>
      </c>
      <c r="P213" s="8">
        <f>SUMIFS(AssessedValuation[100% Other],AssessedValuation[Dist],$C213,AssessedValuation[Tif_NonTIF],$A$4)</f>
        <v>0</v>
      </c>
      <c r="Q213" s="8">
        <f>SUMIFS(AssessedValuation[100% Gross],AssessedValuation[Dist],$C213,AssessedValuation[Tif_NonTIF],$A$4)</f>
        <v>408542181</v>
      </c>
      <c r="R213" s="8">
        <f>SUMIFS(AssessedValuation[100% Military Exempt],AssessedValuation[Dist],$C213,AssessedValuation[Tif_NonTIF],$A$4)</f>
        <v>407440</v>
      </c>
      <c r="S213" s="8">
        <f>SUMIFS(AssessedValuation[100% Net],AssessedValuation[Dist],$C213,AssessedValuation[Tif_NonTIF],$A$4)</f>
        <v>408134741</v>
      </c>
      <c r="T213" s="8">
        <f>SUMIFS(AssessedValuation[100% Gas &amp; Elec Utilities],AssessedValuation[Dist],$C213,AssessedValuation[Tif_NonTIF],$A$4)</f>
        <v>13383414</v>
      </c>
      <c r="U213" s="8">
        <f t="shared" si="3"/>
        <v>421518155</v>
      </c>
    </row>
    <row r="214" spans="1:21" x14ac:dyDescent="0.25">
      <c r="A214">
        <v>2023</v>
      </c>
      <c r="B214" t="s">
        <v>1057</v>
      </c>
      <c r="C214" t="s">
        <v>1464</v>
      </c>
      <c r="D214" t="s">
        <v>1464</v>
      </c>
      <c r="E214" t="s">
        <v>163</v>
      </c>
      <c r="F214" t="s">
        <v>1465</v>
      </c>
      <c r="G214" s="8">
        <f>SUMIFS(AssessedValuation[100% Residential],AssessedValuation[Dist],$C214,AssessedValuation[Tif_NonTIF],$A$4)</f>
        <v>256694980</v>
      </c>
      <c r="H214" s="8">
        <f>SUMIFS(AssessedValuation[100% Ag Land],AssessedValuation[Dist],$C214,AssessedValuation[Tif_NonTIF],$A$4)</f>
        <v>196722988</v>
      </c>
      <c r="I214" s="8">
        <f>SUMIFS(AssessedValuation[100% Ag Building],AssessedValuation[Dist],$C214,AssessedValuation[Tif_NonTIF],$A$4)</f>
        <v>5599636</v>
      </c>
      <c r="J214" s="8">
        <f>SUMIFS(AssessedValuation[100% Commercial],AssessedValuation[Dist],$C214,AssessedValuation[Tif_NonTIF],$A$4)</f>
        <v>23018752</v>
      </c>
      <c r="K214" s="8">
        <f>SUMIFS(AssessedValuation[100% Industrial],AssessedValuation[Dist],$C214,AssessedValuation[Tif_NonTIF],$A$4)</f>
        <v>9757572</v>
      </c>
      <c r="L214" s="8">
        <f>SUMIFS(AssessedValuation[100% Multiresidential],AssessedValuation[Dist],$C214,AssessedValuation[Tif_NonTIF],$A$4)</f>
        <v>5290321</v>
      </c>
      <c r="M214" s="8">
        <f>SUMIFS(AssessedValuation[100% Reserved],AssessedValuation[Dist],$C214,AssessedValuation[Tif_NonTIF],$A$4)</f>
        <v>0</v>
      </c>
      <c r="N214" s="8">
        <f>SUMIFS(AssessedValuation[100% Railroads],AssessedValuation[Dist],$C214,AssessedValuation[Tif_NonTIF],$A$4)</f>
        <v>27833374</v>
      </c>
      <c r="O214" s="8">
        <f>SUMIFS(AssessedValuation[100% Utilities],AssessedValuation[Dist],$C214,AssessedValuation[Tif_NonTIF],$A$4)</f>
        <v>4237186</v>
      </c>
      <c r="P214" s="8">
        <f>SUMIFS(AssessedValuation[100% Other],AssessedValuation[Dist],$C214,AssessedValuation[Tif_NonTIF],$A$4)</f>
        <v>0</v>
      </c>
      <c r="Q214" s="8">
        <f>SUMIFS(AssessedValuation[100% Gross],AssessedValuation[Dist],$C214,AssessedValuation[Tif_NonTIF],$A$4)</f>
        <v>529154809</v>
      </c>
      <c r="R214" s="8">
        <f>SUMIFS(AssessedValuation[100% Military Exempt],AssessedValuation[Dist],$C214,AssessedValuation[Tif_NonTIF],$A$4)</f>
        <v>553748</v>
      </c>
      <c r="S214" s="8">
        <f>SUMIFS(AssessedValuation[100% Net],AssessedValuation[Dist],$C214,AssessedValuation[Tif_NonTIF],$A$4)</f>
        <v>528601061</v>
      </c>
      <c r="T214" s="8">
        <f>SUMIFS(AssessedValuation[100% Gas &amp; Elec Utilities],AssessedValuation[Dist],$C214,AssessedValuation[Tif_NonTIF],$A$4)</f>
        <v>31045283</v>
      </c>
      <c r="U214" s="8">
        <f t="shared" si="3"/>
        <v>559646344</v>
      </c>
    </row>
    <row r="215" spans="1:21" x14ac:dyDescent="0.25">
      <c r="A215">
        <v>2023</v>
      </c>
      <c r="B215" t="s">
        <v>1066</v>
      </c>
      <c r="C215" t="s">
        <v>1466</v>
      </c>
      <c r="D215" t="s">
        <v>1466</v>
      </c>
      <c r="E215" t="s">
        <v>1467</v>
      </c>
      <c r="F215" t="s">
        <v>1468</v>
      </c>
      <c r="G215" s="8">
        <f>SUMIFS(AssessedValuation[100% Residential],AssessedValuation[Dist],$C215,AssessedValuation[Tif_NonTIF],$A$4)</f>
        <v>410280308</v>
      </c>
      <c r="H215" s="8">
        <f>SUMIFS(AssessedValuation[100% Ag Land],AssessedValuation[Dist],$C215,AssessedValuation[Tif_NonTIF],$A$4)</f>
        <v>222928278</v>
      </c>
      <c r="I215" s="8">
        <f>SUMIFS(AssessedValuation[100% Ag Building],AssessedValuation[Dist],$C215,AssessedValuation[Tif_NonTIF],$A$4)</f>
        <v>20550541</v>
      </c>
      <c r="J215" s="8">
        <f>SUMIFS(AssessedValuation[100% Commercial],AssessedValuation[Dist],$C215,AssessedValuation[Tif_NonTIF],$A$4)</f>
        <v>46024439</v>
      </c>
      <c r="K215" s="8">
        <f>SUMIFS(AssessedValuation[100% Industrial],AssessedValuation[Dist],$C215,AssessedValuation[Tif_NonTIF],$A$4)</f>
        <v>10125620</v>
      </c>
      <c r="L215" s="8">
        <f>SUMIFS(AssessedValuation[100% Multiresidential],AssessedValuation[Dist],$C215,AssessedValuation[Tif_NonTIF],$A$4)</f>
        <v>9353080</v>
      </c>
      <c r="M215" s="8">
        <f>SUMIFS(AssessedValuation[100% Reserved],AssessedValuation[Dist],$C215,AssessedValuation[Tif_NonTIF],$A$4)</f>
        <v>0</v>
      </c>
      <c r="N215" s="8">
        <f>SUMIFS(AssessedValuation[100% Railroads],AssessedValuation[Dist],$C215,AssessedValuation[Tif_NonTIF],$A$4)</f>
        <v>0</v>
      </c>
      <c r="O215" s="8">
        <f>SUMIFS(AssessedValuation[100% Utilities],AssessedValuation[Dist],$C215,AssessedValuation[Tif_NonTIF],$A$4)</f>
        <v>5238056</v>
      </c>
      <c r="P215" s="8">
        <f>SUMIFS(AssessedValuation[100% Other],AssessedValuation[Dist],$C215,AssessedValuation[Tif_NonTIF],$A$4)</f>
        <v>0</v>
      </c>
      <c r="Q215" s="8">
        <f>SUMIFS(AssessedValuation[100% Gross],AssessedValuation[Dist],$C215,AssessedValuation[Tif_NonTIF],$A$4)</f>
        <v>724500322</v>
      </c>
      <c r="R215" s="8">
        <f>SUMIFS(AssessedValuation[100% Military Exempt],AssessedValuation[Dist],$C215,AssessedValuation[Tif_NonTIF],$A$4)</f>
        <v>755616</v>
      </c>
      <c r="S215" s="8">
        <f>SUMIFS(AssessedValuation[100% Net],AssessedValuation[Dist],$C215,AssessedValuation[Tif_NonTIF],$A$4)</f>
        <v>723744706</v>
      </c>
      <c r="T215" s="8">
        <f>SUMIFS(AssessedValuation[100% Gas &amp; Elec Utilities],AssessedValuation[Dist],$C215,AssessedValuation[Tif_NonTIF],$A$4)</f>
        <v>50608442</v>
      </c>
      <c r="U215" s="8">
        <f t="shared" si="3"/>
        <v>774353148</v>
      </c>
    </row>
    <row r="216" spans="1:21" x14ac:dyDescent="0.25">
      <c r="A216">
        <v>2023</v>
      </c>
      <c r="B216" t="s">
        <v>1043</v>
      </c>
      <c r="C216" t="s">
        <v>1469</v>
      </c>
      <c r="D216" t="s">
        <v>1469</v>
      </c>
      <c r="E216" t="s">
        <v>603</v>
      </c>
      <c r="F216" t="s">
        <v>1470</v>
      </c>
      <c r="G216" s="8">
        <f>SUMIFS(AssessedValuation[100% Residential],AssessedValuation[Dist],$C216,AssessedValuation[Tif_NonTIF],$A$4)</f>
        <v>105115623</v>
      </c>
      <c r="H216" s="8">
        <f>SUMIFS(AssessedValuation[100% Ag Land],AssessedValuation[Dist],$C216,AssessedValuation[Tif_NonTIF],$A$4)</f>
        <v>258788570</v>
      </c>
      <c r="I216" s="8">
        <f>SUMIFS(AssessedValuation[100% Ag Building],AssessedValuation[Dist],$C216,AssessedValuation[Tif_NonTIF],$A$4)</f>
        <v>16481418</v>
      </c>
      <c r="J216" s="8">
        <f>SUMIFS(AssessedValuation[100% Commercial],AssessedValuation[Dist],$C216,AssessedValuation[Tif_NonTIF],$A$4)</f>
        <v>27737353</v>
      </c>
      <c r="K216" s="8">
        <f>SUMIFS(AssessedValuation[100% Industrial],AssessedValuation[Dist],$C216,AssessedValuation[Tif_NonTIF],$A$4)</f>
        <v>9877534</v>
      </c>
      <c r="L216" s="8">
        <f>SUMIFS(AssessedValuation[100% Multiresidential],AssessedValuation[Dist],$C216,AssessedValuation[Tif_NonTIF],$A$4)</f>
        <v>1161839</v>
      </c>
      <c r="M216" s="8">
        <f>SUMIFS(AssessedValuation[100% Reserved],AssessedValuation[Dist],$C216,AssessedValuation[Tif_NonTIF],$A$4)</f>
        <v>0</v>
      </c>
      <c r="N216" s="8">
        <f>SUMIFS(AssessedValuation[100% Railroads],AssessedValuation[Dist],$C216,AssessedValuation[Tif_NonTIF],$A$4)</f>
        <v>16262196</v>
      </c>
      <c r="O216" s="8">
        <f>SUMIFS(AssessedValuation[100% Utilities],AssessedValuation[Dist],$C216,AssessedValuation[Tif_NonTIF],$A$4)</f>
        <v>11054417</v>
      </c>
      <c r="P216" s="8">
        <f>SUMIFS(AssessedValuation[100% Other],AssessedValuation[Dist],$C216,AssessedValuation[Tif_NonTIF],$A$4)</f>
        <v>0</v>
      </c>
      <c r="Q216" s="8">
        <f>SUMIFS(AssessedValuation[100% Gross],AssessedValuation[Dist],$C216,AssessedValuation[Tif_NonTIF],$A$4)</f>
        <v>446478950</v>
      </c>
      <c r="R216" s="8">
        <f>SUMIFS(AssessedValuation[100% Military Exempt],AssessedValuation[Dist],$C216,AssessedValuation[Tif_NonTIF],$A$4)</f>
        <v>327804</v>
      </c>
      <c r="S216" s="8">
        <f>SUMIFS(AssessedValuation[100% Net],AssessedValuation[Dist],$C216,AssessedValuation[Tif_NonTIF],$A$4)</f>
        <v>446151146</v>
      </c>
      <c r="T216" s="8">
        <f>SUMIFS(AssessedValuation[100% Gas &amp; Elec Utilities],AssessedValuation[Dist],$C216,AssessedValuation[Tif_NonTIF],$A$4)</f>
        <v>74411098</v>
      </c>
      <c r="U216" s="8">
        <f t="shared" si="3"/>
        <v>520562244</v>
      </c>
    </row>
    <row r="217" spans="1:21" x14ac:dyDescent="0.25">
      <c r="A217">
        <v>2023</v>
      </c>
      <c r="B217" t="s">
        <v>1051</v>
      </c>
      <c r="C217" t="s">
        <v>1471</v>
      </c>
      <c r="D217" t="s">
        <v>1471</v>
      </c>
      <c r="E217" t="s">
        <v>602</v>
      </c>
      <c r="F217" t="s">
        <v>1472</v>
      </c>
      <c r="G217" s="8">
        <f>SUMIFS(AssessedValuation[100% Residential],AssessedValuation[Dist],$C217,AssessedValuation[Tif_NonTIF],$A$4)</f>
        <v>68913727</v>
      </c>
      <c r="H217" s="8">
        <f>SUMIFS(AssessedValuation[100% Ag Land],AssessedValuation[Dist],$C217,AssessedValuation[Tif_NonTIF],$A$4)</f>
        <v>185774819</v>
      </c>
      <c r="I217" s="8">
        <f>SUMIFS(AssessedValuation[100% Ag Building],AssessedValuation[Dist],$C217,AssessedValuation[Tif_NonTIF],$A$4)</f>
        <v>13101699</v>
      </c>
      <c r="J217" s="8">
        <f>SUMIFS(AssessedValuation[100% Commercial],AssessedValuation[Dist],$C217,AssessedValuation[Tif_NonTIF],$A$4)</f>
        <v>20050131</v>
      </c>
      <c r="K217" s="8">
        <f>SUMIFS(AssessedValuation[100% Industrial],AssessedValuation[Dist],$C217,AssessedValuation[Tif_NonTIF],$A$4)</f>
        <v>16345895</v>
      </c>
      <c r="L217" s="8">
        <f>SUMIFS(AssessedValuation[100% Multiresidential],AssessedValuation[Dist],$C217,AssessedValuation[Tif_NonTIF],$A$4)</f>
        <v>2619558</v>
      </c>
      <c r="M217" s="8">
        <f>SUMIFS(AssessedValuation[100% Reserved],AssessedValuation[Dist],$C217,AssessedValuation[Tif_NonTIF],$A$4)</f>
        <v>0</v>
      </c>
      <c r="N217" s="8">
        <f>SUMIFS(AssessedValuation[100% Railroads],AssessedValuation[Dist],$C217,AssessedValuation[Tif_NonTIF],$A$4)</f>
        <v>17212428</v>
      </c>
      <c r="O217" s="8">
        <f>SUMIFS(AssessedValuation[100% Utilities],AssessedValuation[Dist],$C217,AssessedValuation[Tif_NonTIF],$A$4)</f>
        <v>7957223</v>
      </c>
      <c r="P217" s="8">
        <f>SUMIFS(AssessedValuation[100% Other],AssessedValuation[Dist],$C217,AssessedValuation[Tif_NonTIF],$A$4)</f>
        <v>0</v>
      </c>
      <c r="Q217" s="8">
        <f>SUMIFS(AssessedValuation[100% Gross],AssessedValuation[Dist],$C217,AssessedValuation[Tif_NonTIF],$A$4)</f>
        <v>331975480</v>
      </c>
      <c r="R217" s="8">
        <f>SUMIFS(AssessedValuation[100% Military Exempt],AssessedValuation[Dist],$C217,AssessedValuation[Tif_NonTIF],$A$4)</f>
        <v>214832</v>
      </c>
      <c r="S217" s="8">
        <f>SUMIFS(AssessedValuation[100% Net],AssessedValuation[Dist],$C217,AssessedValuation[Tif_NonTIF],$A$4)</f>
        <v>331760648</v>
      </c>
      <c r="T217" s="8">
        <f>SUMIFS(AssessedValuation[100% Gas &amp; Elec Utilities],AssessedValuation[Dist],$C217,AssessedValuation[Tif_NonTIF],$A$4)</f>
        <v>113676151</v>
      </c>
      <c r="U217" s="8">
        <f t="shared" si="3"/>
        <v>445436799</v>
      </c>
    </row>
    <row r="218" spans="1:21" x14ac:dyDescent="0.25">
      <c r="A218">
        <v>2023</v>
      </c>
      <c r="B218" t="s">
        <v>1057</v>
      </c>
      <c r="C218" t="s">
        <v>1473</v>
      </c>
      <c r="D218" t="s">
        <v>1473</v>
      </c>
      <c r="E218" t="s">
        <v>49</v>
      </c>
      <c r="F218" t="s">
        <v>1474</v>
      </c>
      <c r="G218" s="8">
        <f>SUMIFS(AssessedValuation[100% Residential],AssessedValuation[Dist],$C218,AssessedValuation[Tif_NonTIF],$A$4)</f>
        <v>232897410</v>
      </c>
      <c r="H218" s="8">
        <f>SUMIFS(AssessedValuation[100% Ag Land],AssessedValuation[Dist],$C218,AssessedValuation[Tif_NonTIF],$A$4)</f>
        <v>130937290</v>
      </c>
      <c r="I218" s="8">
        <f>SUMIFS(AssessedValuation[100% Ag Building],AssessedValuation[Dist],$C218,AssessedValuation[Tif_NonTIF],$A$4)</f>
        <v>6133240</v>
      </c>
      <c r="J218" s="8">
        <f>SUMIFS(AssessedValuation[100% Commercial],AssessedValuation[Dist],$C218,AssessedValuation[Tif_NonTIF],$A$4)</f>
        <v>9180125</v>
      </c>
      <c r="K218" s="8">
        <f>SUMIFS(AssessedValuation[100% Industrial],AssessedValuation[Dist],$C218,AssessedValuation[Tif_NonTIF],$A$4)</f>
        <v>397100</v>
      </c>
      <c r="L218" s="8">
        <f>SUMIFS(AssessedValuation[100% Multiresidential],AssessedValuation[Dist],$C218,AssessedValuation[Tif_NonTIF],$A$4)</f>
        <v>723165</v>
      </c>
      <c r="M218" s="8">
        <f>SUMIFS(AssessedValuation[100% Reserved],AssessedValuation[Dist],$C218,AssessedValuation[Tif_NonTIF],$A$4)</f>
        <v>0</v>
      </c>
      <c r="N218" s="8">
        <f>SUMIFS(AssessedValuation[100% Railroads],AssessedValuation[Dist],$C218,AssessedValuation[Tif_NonTIF],$A$4)</f>
        <v>1627838</v>
      </c>
      <c r="O218" s="8">
        <f>SUMIFS(AssessedValuation[100% Utilities],AssessedValuation[Dist],$C218,AssessedValuation[Tif_NonTIF],$A$4)</f>
        <v>873099</v>
      </c>
      <c r="P218" s="8">
        <f>SUMIFS(AssessedValuation[100% Other],AssessedValuation[Dist],$C218,AssessedValuation[Tif_NonTIF],$A$4)</f>
        <v>0</v>
      </c>
      <c r="Q218" s="8">
        <f>SUMIFS(AssessedValuation[100% Gross],AssessedValuation[Dist],$C218,AssessedValuation[Tif_NonTIF],$A$4)</f>
        <v>382769267</v>
      </c>
      <c r="R218" s="8">
        <f>SUMIFS(AssessedValuation[100% Military Exempt],AssessedValuation[Dist],$C218,AssessedValuation[Tif_NonTIF],$A$4)</f>
        <v>325453</v>
      </c>
      <c r="S218" s="8">
        <f>SUMIFS(AssessedValuation[100% Net],AssessedValuation[Dist],$C218,AssessedValuation[Tif_NonTIF],$A$4)</f>
        <v>382443814</v>
      </c>
      <c r="T218" s="8">
        <f>SUMIFS(AssessedValuation[100% Gas &amp; Elec Utilities],AssessedValuation[Dist],$C218,AssessedValuation[Tif_NonTIF],$A$4)</f>
        <v>36035687</v>
      </c>
      <c r="U218" s="8">
        <f t="shared" si="3"/>
        <v>418479501</v>
      </c>
    </row>
    <row r="219" spans="1:21" x14ac:dyDescent="0.25">
      <c r="A219">
        <v>2023</v>
      </c>
      <c r="B219" t="s">
        <v>1054</v>
      </c>
      <c r="C219" t="s">
        <v>1475</v>
      </c>
      <c r="D219" t="s">
        <v>1475</v>
      </c>
      <c r="E219" t="s">
        <v>723</v>
      </c>
      <c r="F219" t="s">
        <v>1476</v>
      </c>
      <c r="G219" s="8">
        <f>SUMIFS(AssessedValuation[100% Residential],AssessedValuation[Dist],$C219,AssessedValuation[Tif_NonTIF],$A$4)</f>
        <v>135124720</v>
      </c>
      <c r="H219" s="8">
        <f>SUMIFS(AssessedValuation[100% Ag Land],AssessedValuation[Dist],$C219,AssessedValuation[Tif_NonTIF],$A$4)</f>
        <v>132053670</v>
      </c>
      <c r="I219" s="8">
        <f>SUMIFS(AssessedValuation[100% Ag Building],AssessedValuation[Dist],$C219,AssessedValuation[Tif_NonTIF],$A$4)</f>
        <v>7263880</v>
      </c>
      <c r="J219" s="8">
        <f>SUMIFS(AssessedValuation[100% Commercial],AssessedValuation[Dist],$C219,AssessedValuation[Tif_NonTIF],$A$4)</f>
        <v>7428483</v>
      </c>
      <c r="K219" s="8">
        <f>SUMIFS(AssessedValuation[100% Industrial],AssessedValuation[Dist],$C219,AssessedValuation[Tif_NonTIF],$A$4)</f>
        <v>8957479</v>
      </c>
      <c r="L219" s="8">
        <f>SUMIFS(AssessedValuation[100% Multiresidential],AssessedValuation[Dist],$C219,AssessedValuation[Tif_NonTIF],$A$4)</f>
        <v>981854</v>
      </c>
      <c r="M219" s="8">
        <f>SUMIFS(AssessedValuation[100% Reserved],AssessedValuation[Dist],$C219,AssessedValuation[Tif_NonTIF],$A$4)</f>
        <v>0</v>
      </c>
      <c r="N219" s="8">
        <f>SUMIFS(AssessedValuation[100% Railroads],AssessedValuation[Dist],$C219,AssessedValuation[Tif_NonTIF],$A$4)</f>
        <v>16045688</v>
      </c>
      <c r="O219" s="8">
        <f>SUMIFS(AssessedValuation[100% Utilities],AssessedValuation[Dist],$C219,AssessedValuation[Tif_NonTIF],$A$4)</f>
        <v>41429335</v>
      </c>
      <c r="P219" s="8">
        <f>SUMIFS(AssessedValuation[100% Other],AssessedValuation[Dist],$C219,AssessedValuation[Tif_NonTIF],$A$4)</f>
        <v>0</v>
      </c>
      <c r="Q219" s="8">
        <f>SUMIFS(AssessedValuation[100% Gross],AssessedValuation[Dist],$C219,AssessedValuation[Tif_NonTIF],$A$4)</f>
        <v>349285109</v>
      </c>
      <c r="R219" s="8">
        <f>SUMIFS(AssessedValuation[100% Military Exempt],AssessedValuation[Dist],$C219,AssessedValuation[Tif_NonTIF],$A$4)</f>
        <v>180413</v>
      </c>
      <c r="S219" s="8">
        <f>SUMIFS(AssessedValuation[100% Net],AssessedValuation[Dist],$C219,AssessedValuation[Tif_NonTIF],$A$4)</f>
        <v>349104696</v>
      </c>
      <c r="T219" s="8">
        <f>SUMIFS(AssessedValuation[100% Gas &amp; Elec Utilities],AssessedValuation[Dist],$C219,AssessedValuation[Tif_NonTIF],$A$4)</f>
        <v>54711853</v>
      </c>
      <c r="U219" s="8">
        <f t="shared" si="3"/>
        <v>403816549</v>
      </c>
    </row>
    <row r="220" spans="1:21" x14ac:dyDescent="0.25">
      <c r="A220">
        <v>2023</v>
      </c>
      <c r="B220" t="s">
        <v>1038</v>
      </c>
      <c r="C220" t="s">
        <v>1477</v>
      </c>
      <c r="D220" t="s">
        <v>1477</v>
      </c>
      <c r="E220" t="s">
        <v>201</v>
      </c>
      <c r="F220" t="s">
        <v>1478</v>
      </c>
      <c r="G220" s="8">
        <f>SUMIFS(AssessedValuation[100% Residential],AssessedValuation[Dist],$C220,AssessedValuation[Tif_NonTIF],$A$4)</f>
        <v>843438948</v>
      </c>
      <c r="H220" s="8">
        <f>SUMIFS(AssessedValuation[100% Ag Land],AssessedValuation[Dist],$C220,AssessedValuation[Tif_NonTIF],$A$4)</f>
        <v>59627657</v>
      </c>
      <c r="I220" s="8">
        <f>SUMIFS(AssessedValuation[100% Ag Building],AssessedValuation[Dist],$C220,AssessedValuation[Tif_NonTIF],$A$4)</f>
        <v>3648380</v>
      </c>
      <c r="J220" s="8">
        <f>SUMIFS(AssessedValuation[100% Commercial],AssessedValuation[Dist],$C220,AssessedValuation[Tif_NonTIF],$A$4)</f>
        <v>45529795</v>
      </c>
      <c r="K220" s="8">
        <f>SUMIFS(AssessedValuation[100% Industrial],AssessedValuation[Dist],$C220,AssessedValuation[Tif_NonTIF],$A$4)</f>
        <v>1193103</v>
      </c>
      <c r="L220" s="8">
        <f>SUMIFS(AssessedValuation[100% Multiresidential],AssessedValuation[Dist],$C220,AssessedValuation[Tif_NonTIF],$A$4)</f>
        <v>7984709</v>
      </c>
      <c r="M220" s="8">
        <f>SUMIFS(AssessedValuation[100% Reserved],AssessedValuation[Dist],$C220,AssessedValuation[Tif_NonTIF],$A$4)</f>
        <v>0</v>
      </c>
      <c r="N220" s="8">
        <f>SUMIFS(AssessedValuation[100% Railroads],AssessedValuation[Dist],$C220,AssessedValuation[Tif_NonTIF],$A$4)</f>
        <v>9790997</v>
      </c>
      <c r="O220" s="8">
        <f>SUMIFS(AssessedValuation[100% Utilities],AssessedValuation[Dist],$C220,AssessedValuation[Tif_NonTIF],$A$4)</f>
        <v>3536013</v>
      </c>
      <c r="P220" s="8">
        <f>SUMIFS(AssessedValuation[100% Other],AssessedValuation[Dist],$C220,AssessedValuation[Tif_NonTIF],$A$4)</f>
        <v>0</v>
      </c>
      <c r="Q220" s="8">
        <f>SUMIFS(AssessedValuation[100% Gross],AssessedValuation[Dist],$C220,AssessedValuation[Tif_NonTIF],$A$4)</f>
        <v>974749602</v>
      </c>
      <c r="R220" s="8">
        <f>SUMIFS(AssessedValuation[100% Military Exempt],AssessedValuation[Dist],$C220,AssessedValuation[Tif_NonTIF],$A$4)</f>
        <v>494484</v>
      </c>
      <c r="S220" s="8">
        <f>SUMIFS(AssessedValuation[100% Net],AssessedValuation[Dist],$C220,AssessedValuation[Tif_NonTIF],$A$4)</f>
        <v>974255118</v>
      </c>
      <c r="T220" s="8">
        <f>SUMIFS(AssessedValuation[100% Gas &amp; Elec Utilities],AssessedValuation[Dist],$C220,AssessedValuation[Tif_NonTIF],$A$4)</f>
        <v>27316741</v>
      </c>
      <c r="U220" s="8">
        <f t="shared" si="3"/>
        <v>1001571859</v>
      </c>
    </row>
    <row r="221" spans="1:21" x14ac:dyDescent="0.25">
      <c r="A221">
        <v>2023</v>
      </c>
      <c r="B221" t="s">
        <v>1076</v>
      </c>
      <c r="C221" t="s">
        <v>1479</v>
      </c>
      <c r="D221" t="s">
        <v>1479</v>
      </c>
      <c r="E221" t="s">
        <v>865</v>
      </c>
      <c r="F221" t="s">
        <v>1480</v>
      </c>
      <c r="G221" s="8">
        <f>SUMIFS(AssessedValuation[100% Residential],AssessedValuation[Dist],$C221,AssessedValuation[Tif_NonTIF],$A$4)</f>
        <v>1381019950</v>
      </c>
      <c r="H221" s="8">
        <f>SUMIFS(AssessedValuation[100% Ag Land],AssessedValuation[Dist],$C221,AssessedValuation[Tif_NonTIF],$A$4)</f>
        <v>162891920</v>
      </c>
      <c r="I221" s="8">
        <f>SUMIFS(AssessedValuation[100% Ag Building],AssessedValuation[Dist],$C221,AssessedValuation[Tif_NonTIF],$A$4)</f>
        <v>13643620</v>
      </c>
      <c r="J221" s="8">
        <f>SUMIFS(AssessedValuation[100% Commercial],AssessedValuation[Dist],$C221,AssessedValuation[Tif_NonTIF],$A$4)</f>
        <v>255151779</v>
      </c>
      <c r="K221" s="8">
        <f>SUMIFS(AssessedValuation[100% Industrial],AssessedValuation[Dist],$C221,AssessedValuation[Tif_NonTIF],$A$4)</f>
        <v>115622958</v>
      </c>
      <c r="L221" s="8">
        <f>SUMIFS(AssessedValuation[100% Multiresidential],AssessedValuation[Dist],$C221,AssessedValuation[Tif_NonTIF],$A$4)</f>
        <v>27156142</v>
      </c>
      <c r="M221" s="8">
        <f>SUMIFS(AssessedValuation[100% Reserved],AssessedValuation[Dist],$C221,AssessedValuation[Tif_NonTIF],$A$4)</f>
        <v>0</v>
      </c>
      <c r="N221" s="8">
        <f>SUMIFS(AssessedValuation[100% Railroads],AssessedValuation[Dist],$C221,AssessedValuation[Tif_NonTIF],$A$4)</f>
        <v>2572831</v>
      </c>
      <c r="O221" s="8">
        <f>SUMIFS(AssessedValuation[100% Utilities],AssessedValuation[Dist],$C221,AssessedValuation[Tif_NonTIF],$A$4)</f>
        <v>30582393</v>
      </c>
      <c r="P221" s="8">
        <f>SUMIFS(AssessedValuation[100% Other],AssessedValuation[Dist],$C221,AssessedValuation[Tif_NonTIF],$A$4)</f>
        <v>0</v>
      </c>
      <c r="Q221" s="8">
        <f>SUMIFS(AssessedValuation[100% Gross],AssessedValuation[Dist],$C221,AssessedValuation[Tif_NonTIF],$A$4)</f>
        <v>1988641593</v>
      </c>
      <c r="R221" s="8">
        <f>SUMIFS(AssessedValuation[100% Military Exempt],AssessedValuation[Dist],$C221,AssessedValuation[Tif_NonTIF],$A$4)</f>
        <v>1442708</v>
      </c>
      <c r="S221" s="8">
        <f>SUMIFS(AssessedValuation[100% Net],AssessedValuation[Dist],$C221,AssessedValuation[Tif_NonTIF],$A$4)</f>
        <v>1987198885</v>
      </c>
      <c r="T221" s="8">
        <f>SUMIFS(AssessedValuation[100% Gas &amp; Elec Utilities],AssessedValuation[Dist],$C221,AssessedValuation[Tif_NonTIF],$A$4)</f>
        <v>112830567</v>
      </c>
      <c r="U221" s="8">
        <f t="shared" si="3"/>
        <v>2100029452</v>
      </c>
    </row>
    <row r="222" spans="1:21" x14ac:dyDescent="0.25">
      <c r="A222">
        <v>2023</v>
      </c>
      <c r="B222" t="s">
        <v>1043</v>
      </c>
      <c r="C222" t="s">
        <v>1481</v>
      </c>
      <c r="D222" t="s">
        <v>1481</v>
      </c>
      <c r="E222" t="s">
        <v>953</v>
      </c>
      <c r="F222" t="s">
        <v>1482</v>
      </c>
      <c r="G222" s="8">
        <f>SUMIFS(AssessedValuation[100% Residential],AssessedValuation[Dist],$C222,AssessedValuation[Tif_NonTIF],$A$4)</f>
        <v>154583200</v>
      </c>
      <c r="H222" s="8">
        <f>SUMIFS(AssessedValuation[100% Ag Land],AssessedValuation[Dist],$C222,AssessedValuation[Tif_NonTIF],$A$4)</f>
        <v>166028940</v>
      </c>
      <c r="I222" s="8">
        <f>SUMIFS(AssessedValuation[100% Ag Building],AssessedValuation[Dist],$C222,AssessedValuation[Tif_NonTIF],$A$4)</f>
        <v>3296850</v>
      </c>
      <c r="J222" s="8">
        <f>SUMIFS(AssessedValuation[100% Commercial],AssessedValuation[Dist],$C222,AssessedValuation[Tif_NonTIF],$A$4)</f>
        <v>15653347</v>
      </c>
      <c r="K222" s="8">
        <f>SUMIFS(AssessedValuation[100% Industrial],AssessedValuation[Dist],$C222,AssessedValuation[Tif_NonTIF],$A$4)</f>
        <v>1918920</v>
      </c>
      <c r="L222" s="8">
        <f>SUMIFS(AssessedValuation[100% Multiresidential],AssessedValuation[Dist],$C222,AssessedValuation[Tif_NonTIF],$A$4)</f>
        <v>6136704</v>
      </c>
      <c r="M222" s="8">
        <f>SUMIFS(AssessedValuation[100% Reserved],AssessedValuation[Dist],$C222,AssessedValuation[Tif_NonTIF],$A$4)</f>
        <v>0</v>
      </c>
      <c r="N222" s="8">
        <f>SUMIFS(AssessedValuation[100% Railroads],AssessedValuation[Dist],$C222,AssessedValuation[Tif_NonTIF],$A$4)</f>
        <v>0</v>
      </c>
      <c r="O222" s="8">
        <f>SUMIFS(AssessedValuation[100% Utilities],AssessedValuation[Dist],$C222,AssessedValuation[Tif_NonTIF],$A$4)</f>
        <v>1283065</v>
      </c>
      <c r="P222" s="8">
        <f>SUMIFS(AssessedValuation[100% Other],AssessedValuation[Dist],$C222,AssessedValuation[Tif_NonTIF],$A$4)</f>
        <v>0</v>
      </c>
      <c r="Q222" s="8">
        <f>SUMIFS(AssessedValuation[100% Gross],AssessedValuation[Dist],$C222,AssessedValuation[Tif_NonTIF],$A$4)</f>
        <v>348901026</v>
      </c>
      <c r="R222" s="8">
        <f>SUMIFS(AssessedValuation[100% Military Exempt],AssessedValuation[Dist],$C222,AssessedValuation[Tif_NonTIF],$A$4)</f>
        <v>314840</v>
      </c>
      <c r="S222" s="8">
        <f>SUMIFS(AssessedValuation[100% Net],AssessedValuation[Dist],$C222,AssessedValuation[Tif_NonTIF],$A$4)</f>
        <v>348586186</v>
      </c>
      <c r="T222" s="8">
        <f>SUMIFS(AssessedValuation[100% Gas &amp; Elec Utilities],AssessedValuation[Dist],$C222,AssessedValuation[Tif_NonTIF],$A$4)</f>
        <v>20864119</v>
      </c>
      <c r="U222" s="8">
        <f t="shared" si="3"/>
        <v>369450305</v>
      </c>
    </row>
    <row r="223" spans="1:21" x14ac:dyDescent="0.25">
      <c r="A223">
        <v>2023</v>
      </c>
      <c r="B223" t="s">
        <v>1051</v>
      </c>
      <c r="C223" t="s">
        <v>1483</v>
      </c>
      <c r="D223" t="s">
        <v>1483</v>
      </c>
      <c r="E223" t="s">
        <v>387</v>
      </c>
      <c r="F223" t="s">
        <v>1484</v>
      </c>
      <c r="G223" s="8">
        <f>SUMIFS(AssessedValuation[100% Residential],AssessedValuation[Dist],$C223,AssessedValuation[Tif_NonTIF],$A$4)</f>
        <v>117297934</v>
      </c>
      <c r="H223" s="8">
        <f>SUMIFS(AssessedValuation[100% Ag Land],AssessedValuation[Dist],$C223,AssessedValuation[Tif_NonTIF],$A$4)</f>
        <v>283206675</v>
      </c>
      <c r="I223" s="8">
        <f>SUMIFS(AssessedValuation[100% Ag Building],AssessedValuation[Dist],$C223,AssessedValuation[Tif_NonTIF],$A$4)</f>
        <v>19604142</v>
      </c>
      <c r="J223" s="8">
        <f>SUMIFS(AssessedValuation[100% Commercial],AssessedValuation[Dist],$C223,AssessedValuation[Tif_NonTIF],$A$4)</f>
        <v>14172370</v>
      </c>
      <c r="K223" s="8">
        <f>SUMIFS(AssessedValuation[100% Industrial],AssessedValuation[Dist],$C223,AssessedValuation[Tif_NonTIF],$A$4)</f>
        <v>10553454</v>
      </c>
      <c r="L223" s="8">
        <f>SUMIFS(AssessedValuation[100% Multiresidential],AssessedValuation[Dist],$C223,AssessedValuation[Tif_NonTIF],$A$4)</f>
        <v>2577121</v>
      </c>
      <c r="M223" s="8">
        <f>SUMIFS(AssessedValuation[100% Reserved],AssessedValuation[Dist],$C223,AssessedValuation[Tif_NonTIF],$A$4)</f>
        <v>0</v>
      </c>
      <c r="N223" s="8">
        <f>SUMIFS(AssessedValuation[100% Railroads],AssessedValuation[Dist],$C223,AssessedValuation[Tif_NonTIF],$A$4)</f>
        <v>14662440</v>
      </c>
      <c r="O223" s="8">
        <f>SUMIFS(AssessedValuation[100% Utilities],AssessedValuation[Dist],$C223,AssessedValuation[Tif_NonTIF],$A$4)</f>
        <v>889377</v>
      </c>
      <c r="P223" s="8">
        <f>SUMIFS(AssessedValuation[100% Other],AssessedValuation[Dist],$C223,AssessedValuation[Tif_NonTIF],$A$4)</f>
        <v>0</v>
      </c>
      <c r="Q223" s="8">
        <f>SUMIFS(AssessedValuation[100% Gross],AssessedValuation[Dist],$C223,AssessedValuation[Tif_NonTIF],$A$4)</f>
        <v>462963513</v>
      </c>
      <c r="R223" s="8">
        <f>SUMIFS(AssessedValuation[100% Military Exempt],AssessedValuation[Dist],$C223,AssessedValuation[Tif_NonTIF],$A$4)</f>
        <v>290764</v>
      </c>
      <c r="S223" s="8">
        <f>SUMIFS(AssessedValuation[100% Net],AssessedValuation[Dist],$C223,AssessedValuation[Tif_NonTIF],$A$4)</f>
        <v>462672749</v>
      </c>
      <c r="T223" s="8">
        <f>SUMIFS(AssessedValuation[100% Gas &amp; Elec Utilities],AssessedValuation[Dist],$C223,AssessedValuation[Tif_NonTIF],$A$4)</f>
        <v>59776399</v>
      </c>
      <c r="U223" s="8">
        <f t="shared" si="3"/>
        <v>522449148</v>
      </c>
    </row>
    <row r="224" spans="1:21" x14ac:dyDescent="0.25">
      <c r="A224">
        <v>2023</v>
      </c>
      <c r="B224" t="s">
        <v>1076</v>
      </c>
      <c r="C224" t="s">
        <v>1485</v>
      </c>
      <c r="D224" t="s">
        <v>1485</v>
      </c>
      <c r="E224" t="s">
        <v>408</v>
      </c>
      <c r="F224" t="s">
        <v>1486</v>
      </c>
      <c r="G224" s="8">
        <f>SUMIFS(AssessedValuation[100% Residential],AssessedValuation[Dist],$C224,AssessedValuation[Tif_NonTIF],$A$4)</f>
        <v>173929050</v>
      </c>
      <c r="H224" s="8">
        <f>SUMIFS(AssessedValuation[100% Ag Land],AssessedValuation[Dist],$C224,AssessedValuation[Tif_NonTIF],$A$4)</f>
        <v>140033450</v>
      </c>
      <c r="I224" s="8">
        <f>SUMIFS(AssessedValuation[100% Ag Building],AssessedValuation[Dist],$C224,AssessedValuation[Tif_NonTIF],$A$4)</f>
        <v>6956050</v>
      </c>
      <c r="J224" s="8">
        <f>SUMIFS(AssessedValuation[100% Commercial],AssessedValuation[Dist],$C224,AssessedValuation[Tif_NonTIF],$A$4)</f>
        <v>5799180</v>
      </c>
      <c r="K224" s="8">
        <f>SUMIFS(AssessedValuation[100% Industrial],AssessedValuation[Dist],$C224,AssessedValuation[Tif_NonTIF],$A$4)</f>
        <v>128210</v>
      </c>
      <c r="L224" s="8">
        <f>SUMIFS(AssessedValuation[100% Multiresidential],AssessedValuation[Dist],$C224,AssessedValuation[Tif_NonTIF],$A$4)</f>
        <v>982614</v>
      </c>
      <c r="M224" s="8">
        <f>SUMIFS(AssessedValuation[100% Reserved],AssessedValuation[Dist],$C224,AssessedValuation[Tif_NonTIF],$A$4)</f>
        <v>0</v>
      </c>
      <c r="N224" s="8">
        <f>SUMIFS(AssessedValuation[100% Railroads],AssessedValuation[Dist],$C224,AssessedValuation[Tif_NonTIF],$A$4)</f>
        <v>527333</v>
      </c>
      <c r="O224" s="8">
        <f>SUMIFS(AssessedValuation[100% Utilities],AssessedValuation[Dist],$C224,AssessedValuation[Tif_NonTIF],$A$4)</f>
        <v>787705</v>
      </c>
      <c r="P224" s="8">
        <f>SUMIFS(AssessedValuation[100% Other],AssessedValuation[Dist],$C224,AssessedValuation[Tif_NonTIF],$A$4)</f>
        <v>0</v>
      </c>
      <c r="Q224" s="8">
        <f>SUMIFS(AssessedValuation[100% Gross],AssessedValuation[Dist],$C224,AssessedValuation[Tif_NonTIF],$A$4)</f>
        <v>329143592</v>
      </c>
      <c r="R224" s="8">
        <f>SUMIFS(AssessedValuation[100% Military Exempt],AssessedValuation[Dist],$C224,AssessedValuation[Tif_NonTIF],$A$4)</f>
        <v>250020</v>
      </c>
      <c r="S224" s="8">
        <f>SUMIFS(AssessedValuation[100% Net],AssessedValuation[Dist],$C224,AssessedValuation[Tif_NonTIF],$A$4)</f>
        <v>328893572</v>
      </c>
      <c r="T224" s="8">
        <f>SUMIFS(AssessedValuation[100% Gas &amp; Elec Utilities],AssessedValuation[Dist],$C224,AssessedValuation[Tif_NonTIF],$A$4)</f>
        <v>16976962</v>
      </c>
      <c r="U224" s="8">
        <f t="shared" si="3"/>
        <v>345870534</v>
      </c>
    </row>
    <row r="225" spans="1:21" x14ac:dyDescent="0.25">
      <c r="A225">
        <v>2023</v>
      </c>
      <c r="B225" t="s">
        <v>1043</v>
      </c>
      <c r="C225" t="s">
        <v>1487</v>
      </c>
      <c r="D225" t="s">
        <v>1487</v>
      </c>
      <c r="E225" t="s">
        <v>915</v>
      </c>
      <c r="F225" t="s">
        <v>1488</v>
      </c>
      <c r="G225" s="8">
        <f>SUMIFS(AssessedValuation[100% Residential],AssessedValuation[Dist],$C225,AssessedValuation[Tif_NonTIF],$A$4)</f>
        <v>152643601</v>
      </c>
      <c r="H225" s="8">
        <f>SUMIFS(AssessedValuation[100% Ag Land],AssessedValuation[Dist],$C225,AssessedValuation[Tif_NonTIF],$A$4)</f>
        <v>113679490</v>
      </c>
      <c r="I225" s="8">
        <f>SUMIFS(AssessedValuation[100% Ag Building],AssessedValuation[Dist],$C225,AssessedValuation[Tif_NonTIF],$A$4)</f>
        <v>4851418</v>
      </c>
      <c r="J225" s="8">
        <f>SUMIFS(AssessedValuation[100% Commercial],AssessedValuation[Dist],$C225,AssessedValuation[Tif_NonTIF],$A$4)</f>
        <v>68570033</v>
      </c>
      <c r="K225" s="8">
        <f>SUMIFS(AssessedValuation[100% Industrial],AssessedValuation[Dist],$C225,AssessedValuation[Tif_NonTIF],$A$4)</f>
        <v>14144744</v>
      </c>
      <c r="L225" s="8">
        <f>SUMIFS(AssessedValuation[100% Multiresidential],AssessedValuation[Dist],$C225,AssessedValuation[Tif_NonTIF],$A$4)</f>
        <v>4249686</v>
      </c>
      <c r="M225" s="8">
        <f>SUMIFS(AssessedValuation[100% Reserved],AssessedValuation[Dist],$C225,AssessedValuation[Tif_NonTIF],$A$4)</f>
        <v>0</v>
      </c>
      <c r="N225" s="8">
        <f>SUMIFS(AssessedValuation[100% Railroads],AssessedValuation[Dist],$C225,AssessedValuation[Tif_NonTIF],$A$4)</f>
        <v>13519754</v>
      </c>
      <c r="O225" s="8">
        <f>SUMIFS(AssessedValuation[100% Utilities],AssessedValuation[Dist],$C225,AssessedValuation[Tif_NonTIF],$A$4)</f>
        <v>2946936</v>
      </c>
      <c r="P225" s="8">
        <f>SUMIFS(AssessedValuation[100% Other],AssessedValuation[Dist],$C225,AssessedValuation[Tif_NonTIF],$A$4)</f>
        <v>0</v>
      </c>
      <c r="Q225" s="8">
        <f>SUMIFS(AssessedValuation[100% Gross],AssessedValuation[Dist],$C225,AssessedValuation[Tif_NonTIF],$A$4)</f>
        <v>374605662</v>
      </c>
      <c r="R225" s="8">
        <f>SUMIFS(AssessedValuation[100% Military Exempt],AssessedValuation[Dist],$C225,AssessedValuation[Tif_NonTIF],$A$4)</f>
        <v>370400</v>
      </c>
      <c r="S225" s="8">
        <f>SUMIFS(AssessedValuation[100% Net],AssessedValuation[Dist],$C225,AssessedValuation[Tif_NonTIF],$A$4)</f>
        <v>374235262</v>
      </c>
      <c r="T225" s="8">
        <f>SUMIFS(AssessedValuation[100% Gas &amp; Elec Utilities],AssessedValuation[Dist],$C225,AssessedValuation[Tif_NonTIF],$A$4)</f>
        <v>60359857</v>
      </c>
      <c r="U225" s="8">
        <f t="shared" si="3"/>
        <v>434595119</v>
      </c>
    </row>
    <row r="226" spans="1:21" x14ac:dyDescent="0.25">
      <c r="A226">
        <v>2023</v>
      </c>
      <c r="B226" t="s">
        <v>1038</v>
      </c>
      <c r="C226" t="s">
        <v>1489</v>
      </c>
      <c r="D226" t="s">
        <v>1489</v>
      </c>
      <c r="E226" t="s">
        <v>927</v>
      </c>
      <c r="F226" t="s">
        <v>1490</v>
      </c>
      <c r="G226" s="8">
        <f>SUMIFS(AssessedValuation[100% Residential],AssessedValuation[Dist],$C226,AssessedValuation[Tif_NonTIF],$A$4)</f>
        <v>1294184869</v>
      </c>
      <c r="H226" s="8">
        <f>SUMIFS(AssessedValuation[100% Ag Land],AssessedValuation[Dist],$C226,AssessedValuation[Tif_NonTIF],$A$4)</f>
        <v>16284047</v>
      </c>
      <c r="I226" s="8">
        <f>SUMIFS(AssessedValuation[100% Ag Building],AssessedValuation[Dist],$C226,AssessedValuation[Tif_NonTIF],$A$4)</f>
        <v>924460</v>
      </c>
      <c r="J226" s="8">
        <f>SUMIFS(AssessedValuation[100% Commercial],AssessedValuation[Dist],$C226,AssessedValuation[Tif_NonTIF],$A$4)</f>
        <v>69676171</v>
      </c>
      <c r="K226" s="8">
        <f>SUMIFS(AssessedValuation[100% Industrial],AssessedValuation[Dist],$C226,AssessedValuation[Tif_NonTIF],$A$4)</f>
        <v>6891710</v>
      </c>
      <c r="L226" s="8">
        <f>SUMIFS(AssessedValuation[100% Multiresidential],AssessedValuation[Dist],$C226,AssessedValuation[Tif_NonTIF],$A$4)</f>
        <v>20102040</v>
      </c>
      <c r="M226" s="8">
        <f>SUMIFS(AssessedValuation[100% Reserved],AssessedValuation[Dist],$C226,AssessedValuation[Tif_NonTIF],$A$4)</f>
        <v>0</v>
      </c>
      <c r="N226" s="8">
        <f>SUMIFS(AssessedValuation[100% Railroads],AssessedValuation[Dist],$C226,AssessedValuation[Tif_NonTIF],$A$4)</f>
        <v>0</v>
      </c>
      <c r="O226" s="8">
        <f>SUMIFS(AssessedValuation[100% Utilities],AssessedValuation[Dist],$C226,AssessedValuation[Tif_NonTIF],$A$4)</f>
        <v>2300769</v>
      </c>
      <c r="P226" s="8">
        <f>SUMIFS(AssessedValuation[100% Other],AssessedValuation[Dist],$C226,AssessedValuation[Tif_NonTIF],$A$4)</f>
        <v>0</v>
      </c>
      <c r="Q226" s="8">
        <f>SUMIFS(AssessedValuation[100% Gross],AssessedValuation[Dist],$C226,AssessedValuation[Tif_NonTIF],$A$4)</f>
        <v>1410364066</v>
      </c>
      <c r="R226" s="8">
        <f>SUMIFS(AssessedValuation[100% Military Exempt],AssessedValuation[Dist],$C226,AssessedValuation[Tif_NonTIF],$A$4)</f>
        <v>926330</v>
      </c>
      <c r="S226" s="8">
        <f>SUMIFS(AssessedValuation[100% Net],AssessedValuation[Dist],$C226,AssessedValuation[Tif_NonTIF],$A$4)</f>
        <v>1409437736</v>
      </c>
      <c r="T226" s="8">
        <f>SUMIFS(AssessedValuation[100% Gas &amp; Elec Utilities],AssessedValuation[Dist],$C226,AssessedValuation[Tif_NonTIF],$A$4)</f>
        <v>50239303</v>
      </c>
      <c r="U226" s="8">
        <f t="shared" si="3"/>
        <v>1459677039</v>
      </c>
    </row>
    <row r="227" spans="1:21" x14ac:dyDescent="0.25">
      <c r="A227">
        <v>2023</v>
      </c>
      <c r="B227" t="s">
        <v>1048</v>
      </c>
      <c r="C227" t="s">
        <v>1491</v>
      </c>
      <c r="D227" t="s">
        <v>1491</v>
      </c>
      <c r="E227" t="s">
        <v>256</v>
      </c>
      <c r="F227" t="s">
        <v>1492</v>
      </c>
      <c r="G227" s="8">
        <f>SUMIFS(AssessedValuation[100% Residential],AssessedValuation[Dist],$C227,AssessedValuation[Tif_NonTIF],$A$4)</f>
        <v>224605775</v>
      </c>
      <c r="H227" s="8">
        <f>SUMIFS(AssessedValuation[100% Ag Land],AssessedValuation[Dist],$C227,AssessedValuation[Tif_NonTIF],$A$4)</f>
        <v>333381587</v>
      </c>
      <c r="I227" s="8">
        <f>SUMIFS(AssessedValuation[100% Ag Building],AssessedValuation[Dist],$C227,AssessedValuation[Tif_NonTIF],$A$4)</f>
        <v>21857009</v>
      </c>
      <c r="J227" s="8">
        <f>SUMIFS(AssessedValuation[100% Commercial],AssessedValuation[Dist],$C227,AssessedValuation[Tif_NonTIF],$A$4)</f>
        <v>52043710</v>
      </c>
      <c r="K227" s="8">
        <f>SUMIFS(AssessedValuation[100% Industrial],AssessedValuation[Dist],$C227,AssessedValuation[Tif_NonTIF],$A$4)</f>
        <v>30428891</v>
      </c>
      <c r="L227" s="8">
        <f>SUMIFS(AssessedValuation[100% Multiresidential],AssessedValuation[Dist],$C227,AssessedValuation[Tif_NonTIF],$A$4)</f>
        <v>5921349</v>
      </c>
      <c r="M227" s="8">
        <f>SUMIFS(AssessedValuation[100% Reserved],AssessedValuation[Dist],$C227,AssessedValuation[Tif_NonTIF],$A$4)</f>
        <v>0</v>
      </c>
      <c r="N227" s="8">
        <f>SUMIFS(AssessedValuation[100% Railroads],AssessedValuation[Dist],$C227,AssessedValuation[Tif_NonTIF],$A$4)</f>
        <v>4614485</v>
      </c>
      <c r="O227" s="8">
        <f>SUMIFS(AssessedValuation[100% Utilities],AssessedValuation[Dist],$C227,AssessedValuation[Tif_NonTIF],$A$4)</f>
        <v>2841609</v>
      </c>
      <c r="P227" s="8">
        <f>SUMIFS(AssessedValuation[100% Other],AssessedValuation[Dist],$C227,AssessedValuation[Tif_NonTIF],$A$4)</f>
        <v>0</v>
      </c>
      <c r="Q227" s="8">
        <f>SUMIFS(AssessedValuation[100% Gross],AssessedValuation[Dist],$C227,AssessedValuation[Tif_NonTIF],$A$4)</f>
        <v>675694415</v>
      </c>
      <c r="R227" s="8">
        <f>SUMIFS(AssessedValuation[100% Military Exempt],AssessedValuation[Dist],$C227,AssessedValuation[Tif_NonTIF],$A$4)</f>
        <v>600048</v>
      </c>
      <c r="S227" s="8">
        <f>SUMIFS(AssessedValuation[100% Net],AssessedValuation[Dist],$C227,AssessedValuation[Tif_NonTIF],$A$4)</f>
        <v>675094367</v>
      </c>
      <c r="T227" s="8">
        <f>SUMIFS(AssessedValuation[100% Gas &amp; Elec Utilities],AssessedValuation[Dist],$C227,AssessedValuation[Tif_NonTIF],$A$4)</f>
        <v>32956486</v>
      </c>
      <c r="U227" s="8">
        <f t="shared" si="3"/>
        <v>708050853</v>
      </c>
    </row>
    <row r="228" spans="1:21" x14ac:dyDescent="0.25">
      <c r="A228">
        <v>2023</v>
      </c>
      <c r="B228" t="s">
        <v>1066</v>
      </c>
      <c r="C228" t="s">
        <v>1493</v>
      </c>
      <c r="D228" t="s">
        <v>1493</v>
      </c>
      <c r="E228" t="s">
        <v>72</v>
      </c>
      <c r="F228" t="s">
        <v>1494</v>
      </c>
      <c r="G228" s="8">
        <f>SUMIFS(AssessedValuation[100% Residential],AssessedValuation[Dist],$C228,AssessedValuation[Tif_NonTIF],$A$4)</f>
        <v>317272629</v>
      </c>
      <c r="H228" s="8">
        <f>SUMIFS(AssessedValuation[100% Ag Land],AssessedValuation[Dist],$C228,AssessedValuation[Tif_NonTIF],$A$4)</f>
        <v>118252340</v>
      </c>
      <c r="I228" s="8">
        <f>SUMIFS(AssessedValuation[100% Ag Building],AssessedValuation[Dist],$C228,AssessedValuation[Tif_NonTIF],$A$4)</f>
        <v>6251140</v>
      </c>
      <c r="J228" s="8">
        <f>SUMIFS(AssessedValuation[100% Commercial],AssessedValuation[Dist],$C228,AssessedValuation[Tif_NonTIF],$A$4)</f>
        <v>44385882</v>
      </c>
      <c r="K228" s="8">
        <f>SUMIFS(AssessedValuation[100% Industrial],AssessedValuation[Dist],$C228,AssessedValuation[Tif_NonTIF],$A$4)</f>
        <v>11543711</v>
      </c>
      <c r="L228" s="8">
        <f>SUMIFS(AssessedValuation[100% Multiresidential],AssessedValuation[Dist],$C228,AssessedValuation[Tif_NonTIF],$A$4)</f>
        <v>11382113</v>
      </c>
      <c r="M228" s="8">
        <f>SUMIFS(AssessedValuation[100% Reserved],AssessedValuation[Dist],$C228,AssessedValuation[Tif_NonTIF],$A$4)</f>
        <v>0</v>
      </c>
      <c r="N228" s="8">
        <f>SUMIFS(AssessedValuation[100% Railroads],AssessedValuation[Dist],$C228,AssessedValuation[Tif_NonTIF],$A$4)</f>
        <v>1767838</v>
      </c>
      <c r="O228" s="8">
        <f>SUMIFS(AssessedValuation[100% Utilities],AssessedValuation[Dist],$C228,AssessedValuation[Tif_NonTIF],$A$4)</f>
        <v>14700147</v>
      </c>
      <c r="P228" s="8">
        <f>SUMIFS(AssessedValuation[100% Other],AssessedValuation[Dist],$C228,AssessedValuation[Tif_NonTIF],$A$4)</f>
        <v>0</v>
      </c>
      <c r="Q228" s="8">
        <f>SUMIFS(AssessedValuation[100% Gross],AssessedValuation[Dist],$C228,AssessedValuation[Tif_NonTIF],$A$4)</f>
        <v>525555800</v>
      </c>
      <c r="R228" s="8">
        <f>SUMIFS(AssessedValuation[100% Military Exempt],AssessedValuation[Dist],$C228,AssessedValuation[Tif_NonTIF],$A$4)</f>
        <v>883404</v>
      </c>
      <c r="S228" s="8">
        <f>SUMIFS(AssessedValuation[100% Net],AssessedValuation[Dist],$C228,AssessedValuation[Tif_NonTIF],$A$4)</f>
        <v>524672396</v>
      </c>
      <c r="T228" s="8">
        <f>SUMIFS(AssessedValuation[100% Gas &amp; Elec Utilities],AssessedValuation[Dist],$C228,AssessedValuation[Tif_NonTIF],$A$4)</f>
        <v>102259749</v>
      </c>
      <c r="U228" s="8">
        <f t="shared" si="3"/>
        <v>626932145</v>
      </c>
    </row>
    <row r="229" spans="1:21" x14ac:dyDescent="0.25">
      <c r="A229">
        <v>2023</v>
      </c>
      <c r="B229" t="s">
        <v>1038</v>
      </c>
      <c r="C229" t="s">
        <v>1495</v>
      </c>
      <c r="D229" t="s">
        <v>1495</v>
      </c>
      <c r="E229" t="s">
        <v>206</v>
      </c>
      <c r="F229" t="s">
        <v>1496</v>
      </c>
      <c r="G229" s="8">
        <f>SUMIFS(AssessedValuation[100% Residential],AssessedValuation[Dist],$C229,AssessedValuation[Tif_NonTIF],$A$4)</f>
        <v>245630968</v>
      </c>
      <c r="H229" s="8">
        <f>SUMIFS(AssessedValuation[100% Ag Land],AssessedValuation[Dist],$C229,AssessedValuation[Tif_NonTIF],$A$4)</f>
        <v>118367884</v>
      </c>
      <c r="I229" s="8">
        <f>SUMIFS(AssessedValuation[100% Ag Building],AssessedValuation[Dist],$C229,AssessedValuation[Tif_NonTIF],$A$4)</f>
        <v>6623525</v>
      </c>
      <c r="J229" s="8">
        <f>SUMIFS(AssessedValuation[100% Commercial],AssessedValuation[Dist],$C229,AssessedValuation[Tif_NonTIF],$A$4)</f>
        <v>14010455</v>
      </c>
      <c r="K229" s="8">
        <f>SUMIFS(AssessedValuation[100% Industrial],AssessedValuation[Dist],$C229,AssessedValuation[Tif_NonTIF],$A$4)</f>
        <v>28166592</v>
      </c>
      <c r="L229" s="8">
        <f>SUMIFS(AssessedValuation[100% Multiresidential],AssessedValuation[Dist],$C229,AssessedValuation[Tif_NonTIF],$A$4)</f>
        <v>4149184</v>
      </c>
      <c r="M229" s="8">
        <f>SUMIFS(AssessedValuation[100% Reserved],AssessedValuation[Dist],$C229,AssessedValuation[Tif_NonTIF],$A$4)</f>
        <v>0</v>
      </c>
      <c r="N229" s="8">
        <f>SUMIFS(AssessedValuation[100% Railroads],AssessedValuation[Dist],$C229,AssessedValuation[Tif_NonTIF],$A$4)</f>
        <v>12353015</v>
      </c>
      <c r="O229" s="8">
        <f>SUMIFS(AssessedValuation[100% Utilities],AssessedValuation[Dist],$C229,AssessedValuation[Tif_NonTIF],$A$4)</f>
        <v>49797239</v>
      </c>
      <c r="P229" s="8">
        <f>SUMIFS(AssessedValuation[100% Other],AssessedValuation[Dist],$C229,AssessedValuation[Tif_NonTIF],$A$4)</f>
        <v>16151</v>
      </c>
      <c r="Q229" s="8">
        <f>SUMIFS(AssessedValuation[100% Gross],AssessedValuation[Dist],$C229,AssessedValuation[Tif_NonTIF],$A$4)</f>
        <v>479115013</v>
      </c>
      <c r="R229" s="8">
        <f>SUMIFS(AssessedValuation[100% Military Exempt],AssessedValuation[Dist],$C229,AssessedValuation[Tif_NonTIF],$A$4)</f>
        <v>350028</v>
      </c>
      <c r="S229" s="8">
        <f>SUMIFS(AssessedValuation[100% Net],AssessedValuation[Dist],$C229,AssessedValuation[Tif_NonTIF],$A$4)</f>
        <v>478764985</v>
      </c>
      <c r="T229" s="8">
        <f>SUMIFS(AssessedValuation[100% Gas &amp; Elec Utilities],AssessedValuation[Dist],$C229,AssessedValuation[Tif_NonTIF],$A$4)</f>
        <v>13322012</v>
      </c>
      <c r="U229" s="8">
        <f t="shared" si="3"/>
        <v>492086997</v>
      </c>
    </row>
    <row r="230" spans="1:21" x14ac:dyDescent="0.25">
      <c r="A230">
        <v>2023</v>
      </c>
      <c r="B230" t="s">
        <v>1051</v>
      </c>
      <c r="C230" t="s">
        <v>1497</v>
      </c>
      <c r="D230" t="s">
        <v>1497</v>
      </c>
      <c r="E230" t="s">
        <v>264</v>
      </c>
      <c r="F230" t="s">
        <v>1498</v>
      </c>
      <c r="G230" s="8">
        <f>SUMIFS(AssessedValuation[100% Residential],AssessedValuation[Dist],$C230,AssessedValuation[Tif_NonTIF],$A$4)</f>
        <v>2334647322</v>
      </c>
      <c r="H230" s="8">
        <f>SUMIFS(AssessedValuation[100% Ag Land],AssessedValuation[Dist],$C230,AssessedValuation[Tif_NonTIF],$A$4)</f>
        <v>91127070</v>
      </c>
      <c r="I230" s="8">
        <f>SUMIFS(AssessedValuation[100% Ag Building],AssessedValuation[Dist],$C230,AssessedValuation[Tif_NonTIF],$A$4)</f>
        <v>2975267</v>
      </c>
      <c r="J230" s="8">
        <f>SUMIFS(AssessedValuation[100% Commercial],AssessedValuation[Dist],$C230,AssessedValuation[Tif_NonTIF],$A$4)</f>
        <v>190737165</v>
      </c>
      <c r="K230" s="8">
        <f>SUMIFS(AssessedValuation[100% Industrial],AssessedValuation[Dist],$C230,AssessedValuation[Tif_NonTIF],$A$4)</f>
        <v>72176911</v>
      </c>
      <c r="L230" s="8">
        <f>SUMIFS(AssessedValuation[100% Multiresidential],AssessedValuation[Dist],$C230,AssessedValuation[Tif_NonTIF],$A$4)</f>
        <v>26591004</v>
      </c>
      <c r="M230" s="8">
        <f>SUMIFS(AssessedValuation[100% Reserved],AssessedValuation[Dist],$C230,AssessedValuation[Tif_NonTIF],$A$4)</f>
        <v>0</v>
      </c>
      <c r="N230" s="8">
        <f>SUMIFS(AssessedValuation[100% Railroads],AssessedValuation[Dist],$C230,AssessedValuation[Tif_NonTIF],$A$4)</f>
        <v>0</v>
      </c>
      <c r="O230" s="8">
        <f>SUMIFS(AssessedValuation[100% Utilities],AssessedValuation[Dist],$C230,AssessedValuation[Tif_NonTIF],$A$4)</f>
        <v>10410997</v>
      </c>
      <c r="P230" s="8">
        <f>SUMIFS(AssessedValuation[100% Other],AssessedValuation[Dist],$C230,AssessedValuation[Tif_NonTIF],$A$4)</f>
        <v>0</v>
      </c>
      <c r="Q230" s="8">
        <f>SUMIFS(AssessedValuation[100% Gross],AssessedValuation[Dist],$C230,AssessedValuation[Tif_NonTIF],$A$4)</f>
        <v>2728665736</v>
      </c>
      <c r="R230" s="8">
        <f>SUMIFS(AssessedValuation[100% Military Exempt],AssessedValuation[Dist],$C230,AssessedValuation[Tif_NonTIF],$A$4)</f>
        <v>666720</v>
      </c>
      <c r="S230" s="8">
        <f>SUMIFS(AssessedValuation[100% Net],AssessedValuation[Dist],$C230,AssessedValuation[Tif_NonTIF],$A$4)</f>
        <v>2727999016</v>
      </c>
      <c r="T230" s="8">
        <f>SUMIFS(AssessedValuation[100% Gas &amp; Elec Utilities],AssessedValuation[Dist],$C230,AssessedValuation[Tif_NonTIF],$A$4)</f>
        <v>38202929</v>
      </c>
      <c r="U230" s="8">
        <f t="shared" si="3"/>
        <v>2766201945</v>
      </c>
    </row>
    <row r="231" spans="1:21" x14ac:dyDescent="0.25">
      <c r="A231">
        <v>2023</v>
      </c>
      <c r="B231" t="s">
        <v>1057</v>
      </c>
      <c r="C231" t="s">
        <v>1499</v>
      </c>
      <c r="D231" t="s">
        <v>1499</v>
      </c>
      <c r="E231" t="s">
        <v>639</v>
      </c>
      <c r="F231" t="s">
        <v>1500</v>
      </c>
      <c r="G231" s="8">
        <f>SUMIFS(AssessedValuation[100% Residential],AssessedValuation[Dist],$C231,AssessedValuation[Tif_NonTIF],$A$4)</f>
        <v>71120580</v>
      </c>
      <c r="H231" s="8">
        <f>SUMIFS(AssessedValuation[100% Ag Land],AssessedValuation[Dist],$C231,AssessedValuation[Tif_NonTIF],$A$4)</f>
        <v>65165880</v>
      </c>
      <c r="I231" s="8">
        <f>SUMIFS(AssessedValuation[100% Ag Building],AssessedValuation[Dist],$C231,AssessedValuation[Tif_NonTIF],$A$4)</f>
        <v>2910780</v>
      </c>
      <c r="J231" s="8">
        <f>SUMIFS(AssessedValuation[100% Commercial],AssessedValuation[Dist],$C231,AssessedValuation[Tif_NonTIF],$A$4)</f>
        <v>4670485</v>
      </c>
      <c r="K231" s="8">
        <f>SUMIFS(AssessedValuation[100% Industrial],AssessedValuation[Dist],$C231,AssessedValuation[Tif_NonTIF],$A$4)</f>
        <v>0</v>
      </c>
      <c r="L231" s="8">
        <f>SUMIFS(AssessedValuation[100% Multiresidential],AssessedValuation[Dist],$C231,AssessedValuation[Tif_NonTIF],$A$4)</f>
        <v>360670</v>
      </c>
      <c r="M231" s="8">
        <f>SUMIFS(AssessedValuation[100% Reserved],AssessedValuation[Dist],$C231,AssessedValuation[Tif_NonTIF],$A$4)</f>
        <v>0</v>
      </c>
      <c r="N231" s="8">
        <f>SUMIFS(AssessedValuation[100% Railroads],AssessedValuation[Dist],$C231,AssessedValuation[Tif_NonTIF],$A$4)</f>
        <v>0</v>
      </c>
      <c r="O231" s="8">
        <f>SUMIFS(AssessedValuation[100% Utilities],AssessedValuation[Dist],$C231,AssessedValuation[Tif_NonTIF],$A$4)</f>
        <v>9164360</v>
      </c>
      <c r="P231" s="8">
        <f>SUMIFS(AssessedValuation[100% Other],AssessedValuation[Dist],$C231,AssessedValuation[Tif_NonTIF],$A$4)</f>
        <v>0</v>
      </c>
      <c r="Q231" s="8">
        <f>SUMIFS(AssessedValuation[100% Gross],AssessedValuation[Dist],$C231,AssessedValuation[Tif_NonTIF],$A$4)</f>
        <v>153392755</v>
      </c>
      <c r="R231" s="8">
        <f>SUMIFS(AssessedValuation[100% Military Exempt],AssessedValuation[Dist],$C231,AssessedValuation[Tif_NonTIF],$A$4)</f>
        <v>144456</v>
      </c>
      <c r="S231" s="8">
        <f>SUMIFS(AssessedValuation[100% Net],AssessedValuation[Dist],$C231,AssessedValuation[Tif_NonTIF],$A$4)</f>
        <v>153248299</v>
      </c>
      <c r="T231" s="8">
        <f>SUMIFS(AssessedValuation[100% Gas &amp; Elec Utilities],AssessedValuation[Dist],$C231,AssessedValuation[Tif_NonTIF],$A$4)</f>
        <v>19127220</v>
      </c>
      <c r="U231" s="8">
        <f t="shared" si="3"/>
        <v>172375519</v>
      </c>
    </row>
    <row r="232" spans="1:21" x14ac:dyDescent="0.25">
      <c r="A232">
        <v>2023</v>
      </c>
      <c r="B232" t="s">
        <v>1045</v>
      </c>
      <c r="C232" t="s">
        <v>1034</v>
      </c>
      <c r="D232" t="s">
        <v>1034</v>
      </c>
      <c r="E232" t="s">
        <v>81</v>
      </c>
      <c r="F232" t="s">
        <v>1501</v>
      </c>
      <c r="G232" s="8">
        <f>SUMIFS(AssessedValuation[100% Residential],AssessedValuation[Dist],$C232,AssessedValuation[Tif_NonTIF],$A$4)</f>
        <v>56990900</v>
      </c>
      <c r="H232" s="8">
        <f>SUMIFS(AssessedValuation[100% Ag Land],AssessedValuation[Dist],$C232,AssessedValuation[Tif_NonTIF],$A$4)</f>
        <v>105871050</v>
      </c>
      <c r="I232" s="8">
        <f>SUMIFS(AssessedValuation[100% Ag Building],AssessedValuation[Dist],$C232,AssessedValuation[Tif_NonTIF],$A$4)</f>
        <v>3587320</v>
      </c>
      <c r="J232" s="8">
        <f>SUMIFS(AssessedValuation[100% Commercial],AssessedValuation[Dist],$C232,AssessedValuation[Tif_NonTIF],$A$4)</f>
        <v>3126100</v>
      </c>
      <c r="K232" s="8">
        <f>SUMIFS(AssessedValuation[100% Industrial],AssessedValuation[Dist],$C232,AssessedValuation[Tif_NonTIF],$A$4)</f>
        <v>29787705</v>
      </c>
      <c r="L232" s="8">
        <f>SUMIFS(AssessedValuation[100% Multiresidential],AssessedValuation[Dist],$C232,AssessedValuation[Tif_NonTIF],$A$4)</f>
        <v>0</v>
      </c>
      <c r="M232" s="8">
        <f>SUMIFS(AssessedValuation[100% Reserved],AssessedValuation[Dist],$C232,AssessedValuation[Tif_NonTIF],$A$4)</f>
        <v>0</v>
      </c>
      <c r="N232" s="8">
        <f>SUMIFS(AssessedValuation[100% Railroads],AssessedValuation[Dist],$C232,AssessedValuation[Tif_NonTIF],$A$4)</f>
        <v>0</v>
      </c>
      <c r="O232" s="8">
        <f>SUMIFS(AssessedValuation[100% Utilities],AssessedValuation[Dist],$C232,AssessedValuation[Tif_NonTIF],$A$4)</f>
        <v>12183062</v>
      </c>
      <c r="P232" s="8">
        <f>SUMIFS(AssessedValuation[100% Other],AssessedValuation[Dist],$C232,AssessedValuation[Tif_NonTIF],$A$4)</f>
        <v>0</v>
      </c>
      <c r="Q232" s="8">
        <f>SUMIFS(AssessedValuation[100% Gross],AssessedValuation[Dist],$C232,AssessedValuation[Tif_NonTIF],$A$4)</f>
        <v>211546137</v>
      </c>
      <c r="R232" s="8">
        <f>SUMIFS(AssessedValuation[100% Military Exempt],AssessedValuation[Dist],$C232,AssessedValuation[Tif_NonTIF],$A$4)</f>
        <v>121836</v>
      </c>
      <c r="S232" s="8">
        <f>SUMIFS(AssessedValuation[100% Net],AssessedValuation[Dist],$C232,AssessedValuation[Tif_NonTIF],$A$4)</f>
        <v>211424301</v>
      </c>
      <c r="T232" s="8">
        <f>SUMIFS(AssessedValuation[100% Gas &amp; Elec Utilities],AssessedValuation[Dist],$C232,AssessedValuation[Tif_NonTIF],$A$4)</f>
        <v>25449863</v>
      </c>
      <c r="U232" s="8">
        <f t="shared" si="3"/>
        <v>236874164</v>
      </c>
    </row>
    <row r="233" spans="1:21" x14ac:dyDescent="0.25">
      <c r="A233">
        <v>2023</v>
      </c>
      <c r="B233" t="s">
        <v>1043</v>
      </c>
      <c r="C233" t="s">
        <v>1502</v>
      </c>
      <c r="D233" t="s">
        <v>1502</v>
      </c>
      <c r="E233" t="s">
        <v>580</v>
      </c>
      <c r="F233" t="s">
        <v>1503</v>
      </c>
      <c r="G233" s="8">
        <f>SUMIFS(AssessedValuation[100% Residential],AssessedValuation[Dist],$C233,AssessedValuation[Tif_NonTIF],$A$4)</f>
        <v>339177250</v>
      </c>
      <c r="H233" s="8">
        <f>SUMIFS(AssessedValuation[100% Ag Land],AssessedValuation[Dist],$C233,AssessedValuation[Tif_NonTIF],$A$4)</f>
        <v>180836610</v>
      </c>
      <c r="I233" s="8">
        <f>SUMIFS(AssessedValuation[100% Ag Building],AssessedValuation[Dist],$C233,AssessedValuation[Tif_NonTIF],$A$4)</f>
        <v>13835830</v>
      </c>
      <c r="J233" s="8">
        <f>SUMIFS(AssessedValuation[100% Commercial],AssessedValuation[Dist],$C233,AssessedValuation[Tif_NonTIF],$A$4)</f>
        <v>24300883</v>
      </c>
      <c r="K233" s="8">
        <f>SUMIFS(AssessedValuation[100% Industrial],AssessedValuation[Dist],$C233,AssessedValuation[Tif_NonTIF],$A$4)</f>
        <v>5090490</v>
      </c>
      <c r="L233" s="8">
        <f>SUMIFS(AssessedValuation[100% Multiresidential],AssessedValuation[Dist],$C233,AssessedValuation[Tif_NonTIF],$A$4)</f>
        <v>6301486</v>
      </c>
      <c r="M233" s="8">
        <f>SUMIFS(AssessedValuation[100% Reserved],AssessedValuation[Dist],$C233,AssessedValuation[Tif_NonTIF],$A$4)</f>
        <v>0</v>
      </c>
      <c r="N233" s="8">
        <f>SUMIFS(AssessedValuation[100% Railroads],AssessedValuation[Dist],$C233,AssessedValuation[Tif_NonTIF],$A$4)</f>
        <v>3830864</v>
      </c>
      <c r="O233" s="8">
        <f>SUMIFS(AssessedValuation[100% Utilities],AssessedValuation[Dist],$C233,AssessedValuation[Tif_NonTIF],$A$4)</f>
        <v>13903832</v>
      </c>
      <c r="P233" s="8">
        <f>SUMIFS(AssessedValuation[100% Other],AssessedValuation[Dist],$C233,AssessedValuation[Tif_NonTIF],$A$4)</f>
        <v>0</v>
      </c>
      <c r="Q233" s="8">
        <f>SUMIFS(AssessedValuation[100% Gross],AssessedValuation[Dist],$C233,AssessedValuation[Tif_NonTIF],$A$4)</f>
        <v>587277245</v>
      </c>
      <c r="R233" s="8">
        <f>SUMIFS(AssessedValuation[100% Military Exempt],AssessedValuation[Dist],$C233,AssessedValuation[Tif_NonTIF],$A$4)</f>
        <v>533376</v>
      </c>
      <c r="S233" s="8">
        <f>SUMIFS(AssessedValuation[100% Net],AssessedValuation[Dist],$C233,AssessedValuation[Tif_NonTIF],$A$4)</f>
        <v>586743869</v>
      </c>
      <c r="T233" s="8">
        <f>SUMIFS(AssessedValuation[100% Gas &amp; Elec Utilities],AssessedValuation[Dist],$C233,AssessedValuation[Tif_NonTIF],$A$4)</f>
        <v>14547037</v>
      </c>
      <c r="U233" s="8">
        <f t="shared" si="3"/>
        <v>601290906</v>
      </c>
    </row>
    <row r="234" spans="1:21" x14ac:dyDescent="0.25">
      <c r="A234">
        <v>2023</v>
      </c>
      <c r="B234" t="s">
        <v>1054</v>
      </c>
      <c r="C234" t="s">
        <v>1504</v>
      </c>
      <c r="D234" t="s">
        <v>1504</v>
      </c>
      <c r="E234" t="s">
        <v>665</v>
      </c>
      <c r="F234" t="s">
        <v>1505</v>
      </c>
      <c r="G234" s="8">
        <f>SUMIFS(AssessedValuation[100% Residential],AssessedValuation[Dist],$C234,AssessedValuation[Tif_NonTIF],$A$4)</f>
        <v>701551473</v>
      </c>
      <c r="H234" s="8">
        <f>SUMIFS(AssessedValuation[100% Ag Land],AssessedValuation[Dist],$C234,AssessedValuation[Tif_NonTIF],$A$4)</f>
        <v>116197690</v>
      </c>
      <c r="I234" s="8">
        <f>SUMIFS(AssessedValuation[100% Ag Building],AssessedValuation[Dist],$C234,AssessedValuation[Tif_NonTIF],$A$4)</f>
        <v>7329730</v>
      </c>
      <c r="J234" s="8">
        <f>SUMIFS(AssessedValuation[100% Commercial],AssessedValuation[Dist],$C234,AssessedValuation[Tif_NonTIF],$A$4)</f>
        <v>104748022</v>
      </c>
      <c r="K234" s="8">
        <f>SUMIFS(AssessedValuation[100% Industrial],AssessedValuation[Dist],$C234,AssessedValuation[Tif_NonTIF],$A$4)</f>
        <v>37991420</v>
      </c>
      <c r="L234" s="8">
        <f>SUMIFS(AssessedValuation[100% Multiresidential],AssessedValuation[Dist],$C234,AssessedValuation[Tif_NonTIF],$A$4)</f>
        <v>37721011</v>
      </c>
      <c r="M234" s="8">
        <f>SUMIFS(AssessedValuation[100% Reserved],AssessedValuation[Dist],$C234,AssessedValuation[Tif_NonTIF],$A$4)</f>
        <v>0</v>
      </c>
      <c r="N234" s="8">
        <f>SUMIFS(AssessedValuation[100% Railroads],AssessedValuation[Dist],$C234,AssessedValuation[Tif_NonTIF],$A$4)</f>
        <v>13760320</v>
      </c>
      <c r="O234" s="8">
        <f>SUMIFS(AssessedValuation[100% Utilities],AssessedValuation[Dist],$C234,AssessedValuation[Tif_NonTIF],$A$4)</f>
        <v>34175474</v>
      </c>
      <c r="P234" s="8">
        <f>SUMIFS(AssessedValuation[100% Other],AssessedValuation[Dist],$C234,AssessedValuation[Tif_NonTIF],$A$4)</f>
        <v>0</v>
      </c>
      <c r="Q234" s="8">
        <f>SUMIFS(AssessedValuation[100% Gross],AssessedValuation[Dist],$C234,AssessedValuation[Tif_NonTIF],$A$4)</f>
        <v>1053475140</v>
      </c>
      <c r="R234" s="8">
        <f>SUMIFS(AssessedValuation[100% Military Exempt],AssessedValuation[Dist],$C234,AssessedValuation[Tif_NonTIF],$A$4)</f>
        <v>1015822</v>
      </c>
      <c r="S234" s="8">
        <f>SUMIFS(AssessedValuation[100% Net],AssessedValuation[Dist],$C234,AssessedValuation[Tif_NonTIF],$A$4)</f>
        <v>1052459318</v>
      </c>
      <c r="T234" s="8">
        <f>SUMIFS(AssessedValuation[100% Gas &amp; Elec Utilities],AssessedValuation[Dist],$C234,AssessedValuation[Tif_NonTIF],$A$4)</f>
        <v>78172093</v>
      </c>
      <c r="U234" s="8">
        <f t="shared" si="3"/>
        <v>1130631411</v>
      </c>
    </row>
    <row r="235" spans="1:21" x14ac:dyDescent="0.25">
      <c r="A235">
        <v>2023</v>
      </c>
      <c r="B235" t="s">
        <v>1054</v>
      </c>
      <c r="C235" t="s">
        <v>1506</v>
      </c>
      <c r="D235" t="s">
        <v>1506</v>
      </c>
      <c r="E235" t="s">
        <v>955</v>
      </c>
      <c r="F235" t="s">
        <v>1507</v>
      </c>
      <c r="G235" s="8">
        <f>SUMIFS(AssessedValuation[100% Residential],AssessedValuation[Dist],$C235,AssessedValuation[Tif_NonTIF],$A$4)</f>
        <v>971382903</v>
      </c>
      <c r="H235" s="8">
        <f>SUMIFS(AssessedValuation[100% Ag Land],AssessedValuation[Dist],$C235,AssessedValuation[Tif_NonTIF],$A$4)</f>
        <v>44858814</v>
      </c>
      <c r="I235" s="8">
        <f>SUMIFS(AssessedValuation[100% Ag Building],AssessedValuation[Dist],$C235,AssessedValuation[Tif_NonTIF],$A$4)</f>
        <v>1842752</v>
      </c>
      <c r="J235" s="8">
        <f>SUMIFS(AssessedValuation[100% Commercial],AssessedValuation[Dist],$C235,AssessedValuation[Tif_NonTIF],$A$4)</f>
        <v>267202055</v>
      </c>
      <c r="K235" s="8">
        <f>SUMIFS(AssessedValuation[100% Industrial],AssessedValuation[Dist],$C235,AssessedValuation[Tif_NonTIF],$A$4)</f>
        <v>38324445</v>
      </c>
      <c r="L235" s="8">
        <f>SUMIFS(AssessedValuation[100% Multiresidential],AssessedValuation[Dist],$C235,AssessedValuation[Tif_NonTIF],$A$4)</f>
        <v>46910749</v>
      </c>
      <c r="M235" s="8">
        <f>SUMIFS(AssessedValuation[100% Reserved],AssessedValuation[Dist],$C235,AssessedValuation[Tif_NonTIF],$A$4)</f>
        <v>0</v>
      </c>
      <c r="N235" s="8">
        <f>SUMIFS(AssessedValuation[100% Railroads],AssessedValuation[Dist],$C235,AssessedValuation[Tif_NonTIF],$A$4)</f>
        <v>11157934</v>
      </c>
      <c r="O235" s="8">
        <f>SUMIFS(AssessedValuation[100% Utilities],AssessedValuation[Dist],$C235,AssessedValuation[Tif_NonTIF],$A$4)</f>
        <v>11308926</v>
      </c>
      <c r="P235" s="8">
        <f>SUMIFS(AssessedValuation[100% Other],AssessedValuation[Dist],$C235,AssessedValuation[Tif_NonTIF],$A$4)</f>
        <v>0</v>
      </c>
      <c r="Q235" s="8">
        <f>SUMIFS(AssessedValuation[100% Gross],AssessedValuation[Dist],$C235,AssessedValuation[Tif_NonTIF],$A$4)</f>
        <v>1392988578</v>
      </c>
      <c r="R235" s="8">
        <f>SUMIFS(AssessedValuation[100% Military Exempt],AssessedValuation[Dist],$C235,AssessedValuation[Tif_NonTIF],$A$4)</f>
        <v>2057976</v>
      </c>
      <c r="S235" s="8">
        <f>SUMIFS(AssessedValuation[100% Net],AssessedValuation[Dist],$C235,AssessedValuation[Tif_NonTIF],$A$4)</f>
        <v>1390930602</v>
      </c>
      <c r="T235" s="8">
        <f>SUMIFS(AssessedValuation[100% Gas &amp; Elec Utilities],AssessedValuation[Dist],$C235,AssessedValuation[Tif_NonTIF],$A$4)</f>
        <v>176233524</v>
      </c>
      <c r="U235" s="8">
        <f t="shared" si="3"/>
        <v>1567164126</v>
      </c>
    </row>
    <row r="236" spans="1:21" x14ac:dyDescent="0.25">
      <c r="A236">
        <v>2023</v>
      </c>
      <c r="B236" t="s">
        <v>1038</v>
      </c>
      <c r="C236" t="s">
        <v>1508</v>
      </c>
      <c r="D236" t="s">
        <v>1508</v>
      </c>
      <c r="E236" t="s">
        <v>369</v>
      </c>
      <c r="F236" t="s">
        <v>1509</v>
      </c>
      <c r="G236" s="8">
        <f>SUMIFS(AssessedValuation[100% Residential],AssessedValuation[Dist],$C236,AssessedValuation[Tif_NonTIF],$A$4)</f>
        <v>583835274</v>
      </c>
      <c r="H236" s="8">
        <f>SUMIFS(AssessedValuation[100% Ag Land],AssessedValuation[Dist],$C236,AssessedValuation[Tif_NonTIF],$A$4)</f>
        <v>138955071</v>
      </c>
      <c r="I236" s="8">
        <f>SUMIFS(AssessedValuation[100% Ag Building],AssessedValuation[Dist],$C236,AssessedValuation[Tif_NonTIF],$A$4)</f>
        <v>4634500</v>
      </c>
      <c r="J236" s="8">
        <f>SUMIFS(AssessedValuation[100% Commercial],AssessedValuation[Dist],$C236,AssessedValuation[Tif_NonTIF],$A$4)</f>
        <v>31250387</v>
      </c>
      <c r="K236" s="8">
        <f>SUMIFS(AssessedValuation[100% Industrial],AssessedValuation[Dist],$C236,AssessedValuation[Tif_NonTIF],$A$4)</f>
        <v>881100</v>
      </c>
      <c r="L236" s="8">
        <f>SUMIFS(AssessedValuation[100% Multiresidential],AssessedValuation[Dist],$C236,AssessedValuation[Tif_NonTIF],$A$4)</f>
        <v>6605532</v>
      </c>
      <c r="M236" s="8">
        <f>SUMIFS(AssessedValuation[100% Reserved],AssessedValuation[Dist],$C236,AssessedValuation[Tif_NonTIF],$A$4)</f>
        <v>0</v>
      </c>
      <c r="N236" s="8">
        <f>SUMIFS(AssessedValuation[100% Railroads],AssessedValuation[Dist],$C236,AssessedValuation[Tif_NonTIF],$A$4)</f>
        <v>0</v>
      </c>
      <c r="O236" s="8">
        <f>SUMIFS(AssessedValuation[100% Utilities],AssessedValuation[Dist],$C236,AssessedValuation[Tif_NonTIF],$A$4)</f>
        <v>23666584</v>
      </c>
      <c r="P236" s="8">
        <f>SUMIFS(AssessedValuation[100% Other],AssessedValuation[Dist],$C236,AssessedValuation[Tif_NonTIF],$A$4)</f>
        <v>0</v>
      </c>
      <c r="Q236" s="8">
        <f>SUMIFS(AssessedValuation[100% Gross],AssessedValuation[Dist],$C236,AssessedValuation[Tif_NonTIF],$A$4)</f>
        <v>789828448</v>
      </c>
      <c r="R236" s="8">
        <f>SUMIFS(AssessedValuation[100% Military Exempt],AssessedValuation[Dist],$C236,AssessedValuation[Tif_NonTIF],$A$4)</f>
        <v>487075</v>
      </c>
      <c r="S236" s="8">
        <f>SUMIFS(AssessedValuation[100% Net],AssessedValuation[Dist],$C236,AssessedValuation[Tif_NonTIF],$A$4)</f>
        <v>789341373</v>
      </c>
      <c r="T236" s="8">
        <f>SUMIFS(AssessedValuation[100% Gas &amp; Elec Utilities],AssessedValuation[Dist],$C236,AssessedValuation[Tif_NonTIF],$A$4)</f>
        <v>31444079</v>
      </c>
      <c r="U236" s="8">
        <f t="shared" si="3"/>
        <v>820785452</v>
      </c>
    </row>
    <row r="237" spans="1:21" x14ac:dyDescent="0.25">
      <c r="A237">
        <v>2023</v>
      </c>
      <c r="B237" t="s">
        <v>1051</v>
      </c>
      <c r="C237" t="s">
        <v>1510</v>
      </c>
      <c r="D237" t="s">
        <v>1510</v>
      </c>
      <c r="E237" t="s">
        <v>446</v>
      </c>
      <c r="F237" t="s">
        <v>1511</v>
      </c>
      <c r="G237" s="8">
        <f>SUMIFS(AssessedValuation[100% Residential],AssessedValuation[Dist],$C237,AssessedValuation[Tif_NonTIF],$A$4)</f>
        <v>38469600</v>
      </c>
      <c r="H237" s="8">
        <f>SUMIFS(AssessedValuation[100% Ag Land],AssessedValuation[Dist],$C237,AssessedValuation[Tif_NonTIF],$A$4)</f>
        <v>105932100</v>
      </c>
      <c r="I237" s="8">
        <f>SUMIFS(AssessedValuation[100% Ag Building],AssessedValuation[Dist],$C237,AssessedValuation[Tif_NonTIF],$A$4)</f>
        <v>4712100</v>
      </c>
      <c r="J237" s="8">
        <f>SUMIFS(AssessedValuation[100% Commercial],AssessedValuation[Dist],$C237,AssessedValuation[Tif_NonTIF],$A$4)</f>
        <v>6847700</v>
      </c>
      <c r="K237" s="8">
        <f>SUMIFS(AssessedValuation[100% Industrial],AssessedValuation[Dist],$C237,AssessedValuation[Tif_NonTIF],$A$4)</f>
        <v>12227350</v>
      </c>
      <c r="L237" s="8">
        <f>SUMIFS(AssessedValuation[100% Multiresidential],AssessedValuation[Dist],$C237,AssessedValuation[Tif_NonTIF],$A$4)</f>
        <v>54300</v>
      </c>
      <c r="M237" s="8">
        <f>SUMIFS(AssessedValuation[100% Reserved],AssessedValuation[Dist],$C237,AssessedValuation[Tif_NonTIF],$A$4)</f>
        <v>0</v>
      </c>
      <c r="N237" s="8">
        <f>SUMIFS(AssessedValuation[100% Railroads],AssessedValuation[Dist],$C237,AssessedValuation[Tif_NonTIF],$A$4)</f>
        <v>6098324</v>
      </c>
      <c r="O237" s="8">
        <f>SUMIFS(AssessedValuation[100% Utilities],AssessedValuation[Dist],$C237,AssessedValuation[Tif_NonTIF],$A$4)</f>
        <v>224347</v>
      </c>
      <c r="P237" s="8">
        <f>SUMIFS(AssessedValuation[100% Other],AssessedValuation[Dist],$C237,AssessedValuation[Tif_NonTIF],$A$4)</f>
        <v>0</v>
      </c>
      <c r="Q237" s="8">
        <f>SUMIFS(AssessedValuation[100% Gross],AssessedValuation[Dist],$C237,AssessedValuation[Tif_NonTIF],$A$4)</f>
        <v>174565821</v>
      </c>
      <c r="R237" s="8">
        <f>SUMIFS(AssessedValuation[100% Military Exempt],AssessedValuation[Dist],$C237,AssessedValuation[Tif_NonTIF],$A$4)</f>
        <v>125275</v>
      </c>
      <c r="S237" s="8">
        <f>SUMIFS(AssessedValuation[100% Net],AssessedValuation[Dist],$C237,AssessedValuation[Tif_NonTIF],$A$4)</f>
        <v>174440546</v>
      </c>
      <c r="T237" s="8">
        <f>SUMIFS(AssessedValuation[100% Gas &amp; Elec Utilities],AssessedValuation[Dist],$C237,AssessedValuation[Tif_NonTIF],$A$4)</f>
        <v>8349903</v>
      </c>
      <c r="U237" s="8">
        <f t="shared" si="3"/>
        <v>182790449</v>
      </c>
    </row>
    <row r="238" spans="1:21" x14ac:dyDescent="0.25">
      <c r="A238">
        <v>2023</v>
      </c>
      <c r="B238" t="s">
        <v>1038</v>
      </c>
      <c r="C238" t="s">
        <v>1512</v>
      </c>
      <c r="D238" t="s">
        <v>1747</v>
      </c>
      <c r="E238" t="s">
        <v>631</v>
      </c>
      <c r="F238" t="s">
        <v>631</v>
      </c>
      <c r="G238" s="8">
        <f>SUMIFS(AssessedValuation[100% Residential],AssessedValuation[Dist],$C238,AssessedValuation[Tif_NonTIF],$A$4)</f>
        <v>347976720</v>
      </c>
      <c r="H238" s="8">
        <f>SUMIFS(AssessedValuation[100% Ag Land],AssessedValuation[Dist],$C238,AssessedValuation[Tif_NonTIF],$A$4)</f>
        <v>133853843</v>
      </c>
      <c r="I238" s="8">
        <f>SUMIFS(AssessedValuation[100% Ag Building],AssessedValuation[Dist],$C238,AssessedValuation[Tif_NonTIF],$A$4)</f>
        <v>4576120</v>
      </c>
      <c r="J238" s="8">
        <f>SUMIFS(AssessedValuation[100% Commercial],AssessedValuation[Dist],$C238,AssessedValuation[Tif_NonTIF],$A$4)</f>
        <v>23678798</v>
      </c>
      <c r="K238" s="8">
        <f>SUMIFS(AssessedValuation[100% Industrial],AssessedValuation[Dist],$C238,AssessedValuation[Tif_NonTIF],$A$4)</f>
        <v>2648871</v>
      </c>
      <c r="L238" s="8">
        <f>SUMIFS(AssessedValuation[100% Multiresidential],AssessedValuation[Dist],$C238,AssessedValuation[Tif_NonTIF],$A$4)</f>
        <v>5363706</v>
      </c>
      <c r="M238" s="8">
        <f>SUMIFS(AssessedValuation[100% Reserved],AssessedValuation[Dist],$C238,AssessedValuation[Tif_NonTIF],$A$4)</f>
        <v>0</v>
      </c>
      <c r="N238" s="8">
        <f>SUMIFS(AssessedValuation[100% Railroads],AssessedValuation[Dist],$C238,AssessedValuation[Tif_NonTIF],$A$4)</f>
        <v>1437690</v>
      </c>
      <c r="O238" s="8">
        <f>SUMIFS(AssessedValuation[100% Utilities],AssessedValuation[Dist],$C238,AssessedValuation[Tif_NonTIF],$A$4)</f>
        <v>6949034</v>
      </c>
      <c r="P238" s="8">
        <f>SUMIFS(AssessedValuation[100% Other],AssessedValuation[Dist],$C238,AssessedValuation[Tif_NonTIF],$A$4)</f>
        <v>0</v>
      </c>
      <c r="Q238" s="8">
        <f>SUMIFS(AssessedValuation[100% Gross],AssessedValuation[Dist],$C238,AssessedValuation[Tif_NonTIF],$A$4)</f>
        <v>526484782</v>
      </c>
      <c r="R238" s="8">
        <f>SUMIFS(AssessedValuation[100% Military Exempt],AssessedValuation[Dist],$C238,AssessedValuation[Tif_NonTIF],$A$4)</f>
        <v>455592</v>
      </c>
      <c r="S238" s="8">
        <f>SUMIFS(AssessedValuation[100% Net],AssessedValuation[Dist],$C238,AssessedValuation[Tif_NonTIF],$A$4)</f>
        <v>526029190</v>
      </c>
      <c r="T238" s="8">
        <f>SUMIFS(AssessedValuation[100% Gas &amp; Elec Utilities],AssessedValuation[Dist],$C238,AssessedValuation[Tif_NonTIF],$A$4)</f>
        <v>28263746</v>
      </c>
      <c r="U238" s="8">
        <f t="shared" si="3"/>
        <v>554292936</v>
      </c>
    </row>
    <row r="239" spans="1:21" x14ac:dyDescent="0.25">
      <c r="A239">
        <v>2023</v>
      </c>
      <c r="B239" t="s">
        <v>1054</v>
      </c>
      <c r="C239" t="s">
        <v>1513</v>
      </c>
      <c r="D239" t="s">
        <v>1513</v>
      </c>
      <c r="E239" t="s">
        <v>542</v>
      </c>
      <c r="F239" t="s">
        <v>1514</v>
      </c>
      <c r="G239" s="8">
        <f>SUMIFS(AssessedValuation[100% Residential],AssessedValuation[Dist],$C239,AssessedValuation[Tif_NonTIF],$A$4)</f>
        <v>146831904</v>
      </c>
      <c r="H239" s="8">
        <f>SUMIFS(AssessedValuation[100% Ag Land],AssessedValuation[Dist],$C239,AssessedValuation[Tif_NonTIF],$A$4)</f>
        <v>185384789</v>
      </c>
      <c r="I239" s="8">
        <f>SUMIFS(AssessedValuation[100% Ag Building],AssessedValuation[Dist],$C239,AssessedValuation[Tif_NonTIF],$A$4)</f>
        <v>11675084</v>
      </c>
      <c r="J239" s="8">
        <f>SUMIFS(AssessedValuation[100% Commercial],AssessedValuation[Dist],$C239,AssessedValuation[Tif_NonTIF],$A$4)</f>
        <v>11603292</v>
      </c>
      <c r="K239" s="8">
        <f>SUMIFS(AssessedValuation[100% Industrial],AssessedValuation[Dist],$C239,AssessedValuation[Tif_NonTIF],$A$4)</f>
        <v>17993970</v>
      </c>
      <c r="L239" s="8">
        <f>SUMIFS(AssessedValuation[100% Multiresidential],AssessedValuation[Dist],$C239,AssessedValuation[Tif_NonTIF],$A$4)</f>
        <v>800962</v>
      </c>
      <c r="M239" s="8">
        <f>SUMIFS(AssessedValuation[100% Reserved],AssessedValuation[Dist],$C239,AssessedValuation[Tif_NonTIF],$A$4)</f>
        <v>0</v>
      </c>
      <c r="N239" s="8">
        <f>SUMIFS(AssessedValuation[100% Railroads],AssessedValuation[Dist],$C239,AssessedValuation[Tif_NonTIF],$A$4)</f>
        <v>6333548</v>
      </c>
      <c r="O239" s="8">
        <f>SUMIFS(AssessedValuation[100% Utilities],AssessedValuation[Dist],$C239,AssessedValuation[Tif_NonTIF],$A$4)</f>
        <v>34368877</v>
      </c>
      <c r="P239" s="8">
        <f>SUMIFS(AssessedValuation[100% Other],AssessedValuation[Dist],$C239,AssessedValuation[Tif_NonTIF],$A$4)</f>
        <v>115060</v>
      </c>
      <c r="Q239" s="8">
        <f>SUMIFS(AssessedValuation[100% Gross],AssessedValuation[Dist],$C239,AssessedValuation[Tif_NonTIF],$A$4)</f>
        <v>415107486</v>
      </c>
      <c r="R239" s="8">
        <f>SUMIFS(AssessedValuation[100% Military Exempt],AssessedValuation[Dist],$C239,AssessedValuation[Tif_NonTIF],$A$4)</f>
        <v>296639</v>
      </c>
      <c r="S239" s="8">
        <f>SUMIFS(AssessedValuation[100% Net],AssessedValuation[Dist],$C239,AssessedValuation[Tif_NonTIF],$A$4)</f>
        <v>414810847</v>
      </c>
      <c r="T239" s="8">
        <f>SUMIFS(AssessedValuation[100% Gas &amp; Elec Utilities],AssessedValuation[Dist],$C239,AssessedValuation[Tif_NonTIF],$A$4)</f>
        <v>36233425</v>
      </c>
      <c r="U239" s="8">
        <f t="shared" si="3"/>
        <v>451044272</v>
      </c>
    </row>
    <row r="240" spans="1:21" x14ac:dyDescent="0.25">
      <c r="A240">
        <v>2023</v>
      </c>
      <c r="B240" t="s">
        <v>1038</v>
      </c>
      <c r="C240" t="s">
        <v>1515</v>
      </c>
      <c r="D240" t="s">
        <v>1515</v>
      </c>
      <c r="E240" t="s">
        <v>632</v>
      </c>
      <c r="F240" t="s">
        <v>1516</v>
      </c>
      <c r="G240" s="8">
        <f>SUMIFS(AssessedValuation[100% Residential],AssessedValuation[Dist],$C240,AssessedValuation[Tif_NonTIF],$A$4)</f>
        <v>1257624687</v>
      </c>
      <c r="H240" s="8">
        <f>SUMIFS(AssessedValuation[100% Ag Land],AssessedValuation[Dist],$C240,AssessedValuation[Tif_NonTIF],$A$4)</f>
        <v>120374588</v>
      </c>
      <c r="I240" s="8">
        <f>SUMIFS(AssessedValuation[100% Ag Building],AssessedValuation[Dist],$C240,AssessedValuation[Tif_NonTIF],$A$4)</f>
        <v>8372130</v>
      </c>
      <c r="J240" s="8">
        <f>SUMIFS(AssessedValuation[100% Commercial],AssessedValuation[Dist],$C240,AssessedValuation[Tif_NonTIF],$A$4)</f>
        <v>185056963</v>
      </c>
      <c r="K240" s="8">
        <f>SUMIFS(AssessedValuation[100% Industrial],AssessedValuation[Dist],$C240,AssessedValuation[Tif_NonTIF],$A$4)</f>
        <v>54885616</v>
      </c>
      <c r="L240" s="8">
        <f>SUMIFS(AssessedValuation[100% Multiresidential],AssessedValuation[Dist],$C240,AssessedValuation[Tif_NonTIF],$A$4)</f>
        <v>32952599</v>
      </c>
      <c r="M240" s="8">
        <f>SUMIFS(AssessedValuation[100% Reserved],AssessedValuation[Dist],$C240,AssessedValuation[Tif_NonTIF],$A$4)</f>
        <v>0</v>
      </c>
      <c r="N240" s="8">
        <f>SUMIFS(AssessedValuation[100% Railroads],AssessedValuation[Dist],$C240,AssessedValuation[Tif_NonTIF],$A$4)</f>
        <v>1172253</v>
      </c>
      <c r="O240" s="8">
        <f>SUMIFS(AssessedValuation[100% Utilities],AssessedValuation[Dist],$C240,AssessedValuation[Tif_NonTIF],$A$4)</f>
        <v>20188915</v>
      </c>
      <c r="P240" s="8">
        <f>SUMIFS(AssessedValuation[100% Other],AssessedValuation[Dist],$C240,AssessedValuation[Tif_NonTIF],$A$4)</f>
        <v>7269</v>
      </c>
      <c r="Q240" s="8">
        <f>SUMIFS(AssessedValuation[100% Gross],AssessedValuation[Dist],$C240,AssessedValuation[Tif_NonTIF],$A$4)</f>
        <v>1680635020</v>
      </c>
      <c r="R240" s="8">
        <f>SUMIFS(AssessedValuation[100% Military Exempt],AssessedValuation[Dist],$C240,AssessedValuation[Tif_NonTIF],$A$4)</f>
        <v>703760</v>
      </c>
      <c r="S240" s="8">
        <f>SUMIFS(AssessedValuation[100% Net],AssessedValuation[Dist],$C240,AssessedValuation[Tif_NonTIF],$A$4)</f>
        <v>1679931260</v>
      </c>
      <c r="T240" s="8">
        <f>SUMIFS(AssessedValuation[100% Gas &amp; Elec Utilities],AssessedValuation[Dist],$C240,AssessedValuation[Tif_NonTIF],$A$4)</f>
        <v>414103542</v>
      </c>
      <c r="U240" s="8">
        <f t="shared" si="3"/>
        <v>2094034802</v>
      </c>
    </row>
    <row r="241" spans="1:21" x14ac:dyDescent="0.25">
      <c r="A241">
        <v>2023</v>
      </c>
      <c r="B241" t="s">
        <v>1038</v>
      </c>
      <c r="C241" t="s">
        <v>1517</v>
      </c>
      <c r="D241" t="s">
        <v>1517</v>
      </c>
      <c r="E241" t="s">
        <v>207</v>
      </c>
      <c r="F241" t="s">
        <v>1518</v>
      </c>
      <c r="G241" s="8">
        <f>SUMIFS(AssessedValuation[100% Residential],AssessedValuation[Dist],$C241,AssessedValuation[Tif_NonTIF],$A$4)</f>
        <v>370458696</v>
      </c>
      <c r="H241" s="8">
        <f>SUMIFS(AssessedValuation[100% Ag Land],AssessedValuation[Dist],$C241,AssessedValuation[Tif_NonTIF],$A$4)</f>
        <v>122214217</v>
      </c>
      <c r="I241" s="8">
        <f>SUMIFS(AssessedValuation[100% Ag Building],AssessedValuation[Dist],$C241,AssessedValuation[Tif_NonTIF],$A$4)</f>
        <v>4932497</v>
      </c>
      <c r="J241" s="8">
        <f>SUMIFS(AssessedValuation[100% Commercial],AssessedValuation[Dist],$C241,AssessedValuation[Tif_NonTIF],$A$4)</f>
        <v>54630940</v>
      </c>
      <c r="K241" s="8">
        <f>SUMIFS(AssessedValuation[100% Industrial],AssessedValuation[Dist],$C241,AssessedValuation[Tif_NonTIF],$A$4)</f>
        <v>18871459</v>
      </c>
      <c r="L241" s="8">
        <f>SUMIFS(AssessedValuation[100% Multiresidential],AssessedValuation[Dist],$C241,AssessedValuation[Tif_NonTIF],$A$4)</f>
        <v>13040814</v>
      </c>
      <c r="M241" s="8">
        <f>SUMIFS(AssessedValuation[100% Reserved],AssessedValuation[Dist],$C241,AssessedValuation[Tif_NonTIF],$A$4)</f>
        <v>0</v>
      </c>
      <c r="N241" s="8">
        <f>SUMIFS(AssessedValuation[100% Railroads],AssessedValuation[Dist],$C241,AssessedValuation[Tif_NonTIF],$A$4)</f>
        <v>0</v>
      </c>
      <c r="O241" s="8">
        <f>SUMIFS(AssessedValuation[100% Utilities],AssessedValuation[Dist],$C241,AssessedValuation[Tif_NonTIF],$A$4)</f>
        <v>4001877</v>
      </c>
      <c r="P241" s="8">
        <f>SUMIFS(AssessedValuation[100% Other],AssessedValuation[Dist],$C241,AssessedValuation[Tif_NonTIF],$A$4)</f>
        <v>0</v>
      </c>
      <c r="Q241" s="8">
        <f>SUMIFS(AssessedValuation[100% Gross],AssessedValuation[Dist],$C241,AssessedValuation[Tif_NonTIF],$A$4)</f>
        <v>588150500</v>
      </c>
      <c r="R241" s="8">
        <f>SUMIFS(AssessedValuation[100% Military Exempt],AssessedValuation[Dist],$C241,AssessedValuation[Tif_NonTIF],$A$4)</f>
        <v>609833</v>
      </c>
      <c r="S241" s="8">
        <f>SUMIFS(AssessedValuation[100% Net],AssessedValuation[Dist],$C241,AssessedValuation[Tif_NonTIF],$A$4)</f>
        <v>587540667</v>
      </c>
      <c r="T241" s="8">
        <f>SUMIFS(AssessedValuation[100% Gas &amp; Elec Utilities],AssessedValuation[Dist],$C241,AssessedValuation[Tif_NonTIF],$A$4)</f>
        <v>82015128</v>
      </c>
      <c r="U241" s="8">
        <f t="shared" si="3"/>
        <v>669555795</v>
      </c>
    </row>
    <row r="242" spans="1:21" x14ac:dyDescent="0.25">
      <c r="A242">
        <v>2023</v>
      </c>
      <c r="B242" t="s">
        <v>1076</v>
      </c>
      <c r="C242" t="s">
        <v>1519</v>
      </c>
      <c r="D242" t="s">
        <v>1519</v>
      </c>
      <c r="E242" t="s">
        <v>892</v>
      </c>
      <c r="F242" t="s">
        <v>1520</v>
      </c>
      <c r="G242" s="8">
        <f>SUMIFS(AssessedValuation[100% Residential],AssessedValuation[Dist],$C242,AssessedValuation[Tif_NonTIF],$A$4)</f>
        <v>3029887059</v>
      </c>
      <c r="H242" s="8">
        <f>SUMIFS(AssessedValuation[100% Ag Land],AssessedValuation[Dist],$C242,AssessedValuation[Tif_NonTIF],$A$4)</f>
        <v>20247530</v>
      </c>
      <c r="I242" s="8">
        <f>SUMIFS(AssessedValuation[100% Ag Building],AssessedValuation[Dist],$C242,AssessedValuation[Tif_NonTIF],$A$4)</f>
        <v>1655010</v>
      </c>
      <c r="J242" s="8">
        <f>SUMIFS(AssessedValuation[100% Commercial],AssessedValuation[Dist],$C242,AssessedValuation[Tif_NonTIF],$A$4)</f>
        <v>191862139</v>
      </c>
      <c r="K242" s="8">
        <f>SUMIFS(AssessedValuation[100% Industrial],AssessedValuation[Dist],$C242,AssessedValuation[Tif_NonTIF],$A$4)</f>
        <v>73378498</v>
      </c>
      <c r="L242" s="8">
        <f>SUMIFS(AssessedValuation[100% Multiresidential],AssessedValuation[Dist],$C242,AssessedValuation[Tif_NonTIF],$A$4)</f>
        <v>89334852</v>
      </c>
      <c r="M242" s="8">
        <f>SUMIFS(AssessedValuation[100% Reserved],AssessedValuation[Dist],$C242,AssessedValuation[Tif_NonTIF],$A$4)</f>
        <v>0</v>
      </c>
      <c r="N242" s="8">
        <f>SUMIFS(AssessedValuation[100% Railroads],AssessedValuation[Dist],$C242,AssessedValuation[Tif_NonTIF],$A$4)</f>
        <v>3560886</v>
      </c>
      <c r="O242" s="8">
        <f>SUMIFS(AssessedValuation[100% Utilities],AssessedValuation[Dist],$C242,AssessedValuation[Tif_NonTIF],$A$4)</f>
        <v>14262069</v>
      </c>
      <c r="P242" s="8">
        <f>SUMIFS(AssessedValuation[100% Other],AssessedValuation[Dist],$C242,AssessedValuation[Tif_NonTIF],$A$4)</f>
        <v>0</v>
      </c>
      <c r="Q242" s="8">
        <f>SUMIFS(AssessedValuation[100% Gross],AssessedValuation[Dist],$C242,AssessedValuation[Tif_NonTIF],$A$4)</f>
        <v>3424188043</v>
      </c>
      <c r="R242" s="8">
        <f>SUMIFS(AssessedValuation[100% Military Exempt],AssessedValuation[Dist],$C242,AssessedValuation[Tif_NonTIF],$A$4)</f>
        <v>2113132</v>
      </c>
      <c r="S242" s="8">
        <f>SUMIFS(AssessedValuation[100% Net],AssessedValuation[Dist],$C242,AssessedValuation[Tif_NonTIF],$A$4)</f>
        <v>3422074911</v>
      </c>
      <c r="T242" s="8">
        <f>SUMIFS(AssessedValuation[100% Gas &amp; Elec Utilities],AssessedValuation[Dist],$C242,AssessedValuation[Tif_NonTIF],$A$4)</f>
        <v>159554037</v>
      </c>
      <c r="U242" s="8">
        <f t="shared" si="3"/>
        <v>3581628948</v>
      </c>
    </row>
    <row r="243" spans="1:21" x14ac:dyDescent="0.25">
      <c r="A243">
        <v>2023</v>
      </c>
      <c r="B243" t="s">
        <v>1038</v>
      </c>
      <c r="C243" t="s">
        <v>1521</v>
      </c>
      <c r="D243" t="s">
        <v>1521</v>
      </c>
      <c r="E243" t="s">
        <v>668</v>
      </c>
      <c r="F243" t="s">
        <v>1522</v>
      </c>
      <c r="G243" s="8">
        <f>SUMIFS(AssessedValuation[100% Residential],AssessedValuation[Dist],$C243,AssessedValuation[Tif_NonTIF],$A$4)</f>
        <v>223053100</v>
      </c>
      <c r="H243" s="8">
        <f>SUMIFS(AssessedValuation[100% Ag Land],AssessedValuation[Dist],$C243,AssessedValuation[Tif_NonTIF],$A$4)</f>
        <v>59331741</v>
      </c>
      <c r="I243" s="8">
        <f>SUMIFS(AssessedValuation[100% Ag Building],AssessedValuation[Dist],$C243,AssessedValuation[Tif_NonTIF],$A$4)</f>
        <v>2183590</v>
      </c>
      <c r="J243" s="8">
        <f>SUMIFS(AssessedValuation[100% Commercial],AssessedValuation[Dist],$C243,AssessedValuation[Tif_NonTIF],$A$4)</f>
        <v>6424433</v>
      </c>
      <c r="K243" s="8">
        <f>SUMIFS(AssessedValuation[100% Industrial],AssessedValuation[Dist],$C243,AssessedValuation[Tif_NonTIF],$A$4)</f>
        <v>2129100</v>
      </c>
      <c r="L243" s="8">
        <f>SUMIFS(AssessedValuation[100% Multiresidential],AssessedValuation[Dist],$C243,AssessedValuation[Tif_NonTIF],$A$4)</f>
        <v>1791175</v>
      </c>
      <c r="M243" s="8">
        <f>SUMIFS(AssessedValuation[100% Reserved],AssessedValuation[Dist],$C243,AssessedValuation[Tif_NonTIF],$A$4)</f>
        <v>0</v>
      </c>
      <c r="N243" s="8">
        <f>SUMIFS(AssessedValuation[100% Railroads],AssessedValuation[Dist],$C243,AssessedValuation[Tif_NonTIF],$A$4)</f>
        <v>25864012</v>
      </c>
      <c r="O243" s="8">
        <f>SUMIFS(AssessedValuation[100% Utilities],AssessedValuation[Dist],$C243,AssessedValuation[Tif_NonTIF],$A$4)</f>
        <v>300164</v>
      </c>
      <c r="P243" s="8">
        <f>SUMIFS(AssessedValuation[100% Other],AssessedValuation[Dist],$C243,AssessedValuation[Tif_NonTIF],$A$4)</f>
        <v>0</v>
      </c>
      <c r="Q243" s="8">
        <f>SUMIFS(AssessedValuation[100% Gross],AssessedValuation[Dist],$C243,AssessedValuation[Tif_NonTIF],$A$4)</f>
        <v>321077315</v>
      </c>
      <c r="R243" s="8">
        <f>SUMIFS(AssessedValuation[100% Military Exempt],AssessedValuation[Dist],$C243,AssessedValuation[Tif_NonTIF],$A$4)</f>
        <v>258944</v>
      </c>
      <c r="S243" s="8">
        <f>SUMIFS(AssessedValuation[100% Net],AssessedValuation[Dist],$C243,AssessedValuation[Tif_NonTIF],$A$4)</f>
        <v>320818371</v>
      </c>
      <c r="T243" s="8">
        <f>SUMIFS(AssessedValuation[100% Gas &amp; Elec Utilities],AssessedValuation[Dist],$C243,AssessedValuation[Tif_NonTIF],$A$4)</f>
        <v>10489664</v>
      </c>
      <c r="U243" s="8">
        <f t="shared" si="3"/>
        <v>331308035</v>
      </c>
    </row>
    <row r="244" spans="1:21" x14ac:dyDescent="0.25">
      <c r="A244">
        <v>2023</v>
      </c>
      <c r="B244" t="s">
        <v>1051</v>
      </c>
      <c r="C244" t="s">
        <v>1523</v>
      </c>
      <c r="D244" t="s">
        <v>1523</v>
      </c>
      <c r="E244" t="s">
        <v>1524</v>
      </c>
      <c r="F244" t="s">
        <v>1525</v>
      </c>
      <c r="G244" s="8">
        <f>SUMIFS(AssessedValuation[100% Residential],AssessedValuation[Dist],$C244,AssessedValuation[Tif_NonTIF],$A$4)</f>
        <v>218657941</v>
      </c>
      <c r="H244" s="8">
        <f>SUMIFS(AssessedValuation[100% Ag Land],AssessedValuation[Dist],$C244,AssessedValuation[Tif_NonTIF],$A$4)</f>
        <v>368340039</v>
      </c>
      <c r="I244" s="8">
        <f>SUMIFS(AssessedValuation[100% Ag Building],AssessedValuation[Dist],$C244,AssessedValuation[Tif_NonTIF],$A$4)</f>
        <v>12836556</v>
      </c>
      <c r="J244" s="8">
        <f>SUMIFS(AssessedValuation[100% Commercial],AssessedValuation[Dist],$C244,AssessedValuation[Tif_NonTIF],$A$4)</f>
        <v>60420793</v>
      </c>
      <c r="K244" s="8">
        <f>SUMIFS(AssessedValuation[100% Industrial],AssessedValuation[Dist],$C244,AssessedValuation[Tif_NonTIF],$A$4)</f>
        <v>136527853</v>
      </c>
      <c r="L244" s="8">
        <f>SUMIFS(AssessedValuation[100% Multiresidential],AssessedValuation[Dist],$C244,AssessedValuation[Tif_NonTIF],$A$4)</f>
        <v>3538133</v>
      </c>
      <c r="M244" s="8">
        <f>SUMIFS(AssessedValuation[100% Reserved],AssessedValuation[Dist],$C244,AssessedValuation[Tif_NonTIF],$A$4)</f>
        <v>0</v>
      </c>
      <c r="N244" s="8">
        <f>SUMIFS(AssessedValuation[100% Railroads],AssessedValuation[Dist],$C244,AssessedValuation[Tif_NonTIF],$A$4)</f>
        <v>30875515</v>
      </c>
      <c r="O244" s="8">
        <f>SUMIFS(AssessedValuation[100% Utilities],AssessedValuation[Dist],$C244,AssessedValuation[Tif_NonTIF],$A$4)</f>
        <v>7939097</v>
      </c>
      <c r="P244" s="8">
        <f>SUMIFS(AssessedValuation[100% Other],AssessedValuation[Dist],$C244,AssessedValuation[Tif_NonTIF],$A$4)</f>
        <v>0</v>
      </c>
      <c r="Q244" s="8">
        <f>SUMIFS(AssessedValuation[100% Gross],AssessedValuation[Dist],$C244,AssessedValuation[Tif_NonTIF],$A$4)</f>
        <v>839135927</v>
      </c>
      <c r="R244" s="8">
        <f>SUMIFS(AssessedValuation[100% Military Exempt],AssessedValuation[Dist],$C244,AssessedValuation[Tif_NonTIF],$A$4)</f>
        <v>558479</v>
      </c>
      <c r="S244" s="8">
        <f>SUMIFS(AssessedValuation[100% Net],AssessedValuation[Dist],$C244,AssessedValuation[Tif_NonTIF],$A$4)</f>
        <v>838577448</v>
      </c>
      <c r="T244" s="8">
        <f>SUMIFS(AssessedValuation[100% Gas &amp; Elec Utilities],AssessedValuation[Dist],$C244,AssessedValuation[Tif_NonTIF],$A$4)</f>
        <v>29525671</v>
      </c>
      <c r="U244" s="8">
        <f t="shared" si="3"/>
        <v>868103119</v>
      </c>
    </row>
    <row r="245" spans="1:21" x14ac:dyDescent="0.25">
      <c r="A245">
        <v>2023</v>
      </c>
      <c r="B245" t="s">
        <v>1066</v>
      </c>
      <c r="C245" t="s">
        <v>1526</v>
      </c>
      <c r="D245" t="s">
        <v>1526</v>
      </c>
      <c r="E245" t="s">
        <v>90</v>
      </c>
      <c r="F245" t="s">
        <v>1527</v>
      </c>
      <c r="G245" s="8">
        <f>SUMIFS(AssessedValuation[100% Residential],AssessedValuation[Dist],$C245,AssessedValuation[Tif_NonTIF],$A$4)</f>
        <v>116640708</v>
      </c>
      <c r="H245" s="8">
        <f>SUMIFS(AssessedValuation[100% Ag Land],AssessedValuation[Dist],$C245,AssessedValuation[Tif_NonTIF],$A$4)</f>
        <v>99275531</v>
      </c>
      <c r="I245" s="8">
        <f>SUMIFS(AssessedValuation[100% Ag Building],AssessedValuation[Dist],$C245,AssessedValuation[Tif_NonTIF],$A$4)</f>
        <v>7214557</v>
      </c>
      <c r="J245" s="8">
        <f>SUMIFS(AssessedValuation[100% Commercial],AssessedValuation[Dist],$C245,AssessedValuation[Tif_NonTIF],$A$4)</f>
        <v>19892103</v>
      </c>
      <c r="K245" s="8">
        <f>SUMIFS(AssessedValuation[100% Industrial],AssessedValuation[Dist],$C245,AssessedValuation[Tif_NonTIF],$A$4)</f>
        <v>10382017</v>
      </c>
      <c r="L245" s="8">
        <f>SUMIFS(AssessedValuation[100% Multiresidential],AssessedValuation[Dist],$C245,AssessedValuation[Tif_NonTIF],$A$4)</f>
        <v>3872349</v>
      </c>
      <c r="M245" s="8">
        <f>SUMIFS(AssessedValuation[100% Reserved],AssessedValuation[Dist],$C245,AssessedValuation[Tif_NonTIF],$A$4)</f>
        <v>0</v>
      </c>
      <c r="N245" s="8">
        <f>SUMIFS(AssessedValuation[100% Railroads],AssessedValuation[Dist],$C245,AssessedValuation[Tif_NonTIF],$A$4)</f>
        <v>3721861</v>
      </c>
      <c r="O245" s="8">
        <f>SUMIFS(AssessedValuation[100% Utilities],AssessedValuation[Dist],$C245,AssessedValuation[Tif_NonTIF],$A$4)</f>
        <v>2427257</v>
      </c>
      <c r="P245" s="8">
        <f>SUMIFS(AssessedValuation[100% Other],AssessedValuation[Dist],$C245,AssessedValuation[Tif_NonTIF],$A$4)</f>
        <v>0</v>
      </c>
      <c r="Q245" s="8">
        <f>SUMIFS(AssessedValuation[100% Gross],AssessedValuation[Dist],$C245,AssessedValuation[Tif_NonTIF],$A$4)</f>
        <v>263426383</v>
      </c>
      <c r="R245" s="8">
        <f>SUMIFS(AssessedValuation[100% Military Exempt],AssessedValuation[Dist],$C245,AssessedValuation[Tif_NonTIF],$A$4)</f>
        <v>188904</v>
      </c>
      <c r="S245" s="8">
        <f>SUMIFS(AssessedValuation[100% Net],AssessedValuation[Dist],$C245,AssessedValuation[Tif_NonTIF],$A$4)</f>
        <v>263237479</v>
      </c>
      <c r="T245" s="8">
        <f>SUMIFS(AssessedValuation[100% Gas &amp; Elec Utilities],AssessedValuation[Dist],$C245,AssessedValuation[Tif_NonTIF],$A$4)</f>
        <v>16399480</v>
      </c>
      <c r="U245" s="8">
        <f t="shared" si="3"/>
        <v>279636959</v>
      </c>
    </row>
    <row r="246" spans="1:21" x14ac:dyDescent="0.25">
      <c r="A246">
        <v>2023</v>
      </c>
      <c r="B246" t="s">
        <v>1051</v>
      </c>
      <c r="C246" t="s">
        <v>1528</v>
      </c>
      <c r="D246" t="s">
        <v>1748</v>
      </c>
      <c r="E246" t="s">
        <v>150</v>
      </c>
      <c r="F246" t="s">
        <v>1529</v>
      </c>
      <c r="G246" s="8">
        <f>SUMIFS(AssessedValuation[100% Residential],AssessedValuation[Dist],$C246,AssessedValuation[Tif_NonTIF],$A$4)</f>
        <v>161793971</v>
      </c>
      <c r="H246" s="8">
        <f>SUMIFS(AssessedValuation[100% Ag Land],AssessedValuation[Dist],$C246,AssessedValuation[Tif_NonTIF],$A$4)</f>
        <v>241599740</v>
      </c>
      <c r="I246" s="8">
        <f>SUMIFS(AssessedValuation[100% Ag Building],AssessedValuation[Dist],$C246,AssessedValuation[Tif_NonTIF],$A$4)</f>
        <v>12024220</v>
      </c>
      <c r="J246" s="8">
        <f>SUMIFS(AssessedValuation[100% Commercial],AssessedValuation[Dist],$C246,AssessedValuation[Tif_NonTIF],$A$4)</f>
        <v>43565109</v>
      </c>
      <c r="K246" s="8">
        <f>SUMIFS(AssessedValuation[100% Industrial],AssessedValuation[Dist],$C246,AssessedValuation[Tif_NonTIF],$A$4)</f>
        <v>42595205</v>
      </c>
      <c r="L246" s="8">
        <f>SUMIFS(AssessedValuation[100% Multiresidential],AssessedValuation[Dist],$C246,AssessedValuation[Tif_NonTIF],$A$4)</f>
        <v>2579430</v>
      </c>
      <c r="M246" s="8">
        <f>SUMIFS(AssessedValuation[100% Reserved],AssessedValuation[Dist],$C246,AssessedValuation[Tif_NonTIF],$A$4)</f>
        <v>0</v>
      </c>
      <c r="N246" s="8">
        <f>SUMIFS(AssessedValuation[100% Railroads],AssessedValuation[Dist],$C246,AssessedValuation[Tif_NonTIF],$A$4)</f>
        <v>36982488</v>
      </c>
      <c r="O246" s="8">
        <f>SUMIFS(AssessedValuation[100% Utilities],AssessedValuation[Dist],$C246,AssessedValuation[Tif_NonTIF],$A$4)</f>
        <v>52348466</v>
      </c>
      <c r="P246" s="8">
        <f>SUMIFS(AssessedValuation[100% Other],AssessedValuation[Dist],$C246,AssessedValuation[Tif_NonTIF],$A$4)</f>
        <v>47210</v>
      </c>
      <c r="Q246" s="8">
        <f>SUMIFS(AssessedValuation[100% Gross],AssessedValuation[Dist],$C246,AssessedValuation[Tif_NonTIF],$A$4)</f>
        <v>593535839</v>
      </c>
      <c r="R246" s="8">
        <f>SUMIFS(AssessedValuation[100% Military Exempt],AssessedValuation[Dist],$C246,AssessedValuation[Tif_NonTIF],$A$4)</f>
        <v>324100</v>
      </c>
      <c r="S246" s="8">
        <f>SUMIFS(AssessedValuation[100% Net],AssessedValuation[Dist],$C246,AssessedValuation[Tif_NonTIF],$A$4)</f>
        <v>593211739</v>
      </c>
      <c r="T246" s="8">
        <f>SUMIFS(AssessedValuation[100% Gas &amp; Elec Utilities],AssessedValuation[Dist],$C246,AssessedValuation[Tif_NonTIF],$A$4)</f>
        <v>22972253</v>
      </c>
      <c r="U246" s="8">
        <f t="shared" si="3"/>
        <v>616183992</v>
      </c>
    </row>
    <row r="247" spans="1:21" x14ac:dyDescent="0.25">
      <c r="A247">
        <v>2023</v>
      </c>
      <c r="B247" t="s">
        <v>1045</v>
      </c>
      <c r="C247" t="s">
        <v>1530</v>
      </c>
      <c r="D247" t="s">
        <v>1530</v>
      </c>
      <c r="E247" t="s">
        <v>731</v>
      </c>
      <c r="F247" t="s">
        <v>1531</v>
      </c>
      <c r="G247" s="8">
        <f>SUMIFS(AssessedValuation[100% Residential],AssessedValuation[Dist],$C247,AssessedValuation[Tif_NonTIF],$A$4)</f>
        <v>265846573</v>
      </c>
      <c r="H247" s="8">
        <f>SUMIFS(AssessedValuation[100% Ag Land],AssessedValuation[Dist],$C247,AssessedValuation[Tif_NonTIF],$A$4)</f>
        <v>140212960</v>
      </c>
      <c r="I247" s="8">
        <f>SUMIFS(AssessedValuation[100% Ag Building],AssessedValuation[Dist],$C247,AssessedValuation[Tif_NonTIF],$A$4)</f>
        <v>8919550</v>
      </c>
      <c r="J247" s="8">
        <f>SUMIFS(AssessedValuation[100% Commercial],AssessedValuation[Dist],$C247,AssessedValuation[Tif_NonTIF],$A$4)</f>
        <v>61528629</v>
      </c>
      <c r="K247" s="8">
        <f>SUMIFS(AssessedValuation[100% Industrial],AssessedValuation[Dist],$C247,AssessedValuation[Tif_NonTIF],$A$4)</f>
        <v>17624870</v>
      </c>
      <c r="L247" s="8">
        <f>SUMIFS(AssessedValuation[100% Multiresidential],AssessedValuation[Dist],$C247,AssessedValuation[Tif_NonTIF],$A$4)</f>
        <v>10385796</v>
      </c>
      <c r="M247" s="8">
        <f>SUMIFS(AssessedValuation[100% Reserved],AssessedValuation[Dist],$C247,AssessedValuation[Tif_NonTIF],$A$4)</f>
        <v>0</v>
      </c>
      <c r="N247" s="8">
        <f>SUMIFS(AssessedValuation[100% Railroads],AssessedValuation[Dist],$C247,AssessedValuation[Tif_NonTIF],$A$4)</f>
        <v>23681474</v>
      </c>
      <c r="O247" s="8">
        <f>SUMIFS(AssessedValuation[100% Utilities],AssessedValuation[Dist],$C247,AssessedValuation[Tif_NonTIF],$A$4)</f>
        <v>11229218</v>
      </c>
      <c r="P247" s="8">
        <f>SUMIFS(AssessedValuation[100% Other],AssessedValuation[Dist],$C247,AssessedValuation[Tif_NonTIF],$A$4)</f>
        <v>0</v>
      </c>
      <c r="Q247" s="8">
        <f>SUMIFS(AssessedValuation[100% Gross],AssessedValuation[Dist],$C247,AssessedValuation[Tif_NonTIF],$A$4)</f>
        <v>539429070</v>
      </c>
      <c r="R247" s="8">
        <f>SUMIFS(AssessedValuation[100% Military Exempt],AssessedValuation[Dist],$C247,AssessedValuation[Tif_NonTIF],$A$4)</f>
        <v>515782</v>
      </c>
      <c r="S247" s="8">
        <f>SUMIFS(AssessedValuation[100% Net],AssessedValuation[Dist],$C247,AssessedValuation[Tif_NonTIF],$A$4)</f>
        <v>538913288</v>
      </c>
      <c r="T247" s="8">
        <f>SUMIFS(AssessedValuation[100% Gas &amp; Elec Utilities],AssessedValuation[Dist],$C247,AssessedValuation[Tif_NonTIF],$A$4)</f>
        <v>25131910</v>
      </c>
      <c r="U247" s="8">
        <f t="shared" si="3"/>
        <v>564045198</v>
      </c>
    </row>
    <row r="248" spans="1:21" x14ac:dyDescent="0.25">
      <c r="A248">
        <v>2023</v>
      </c>
      <c r="B248" t="s">
        <v>1048</v>
      </c>
      <c r="C248" t="s">
        <v>1532</v>
      </c>
      <c r="D248" t="s">
        <v>1532</v>
      </c>
      <c r="E248" t="s">
        <v>770</v>
      </c>
      <c r="F248" t="s">
        <v>1533</v>
      </c>
      <c r="G248" s="8">
        <f>SUMIFS(AssessedValuation[100% Residential],AssessedValuation[Dist],$C248,AssessedValuation[Tif_NonTIF],$A$4)</f>
        <v>178388720</v>
      </c>
      <c r="H248" s="8">
        <f>SUMIFS(AssessedValuation[100% Ag Land],AssessedValuation[Dist],$C248,AssessedValuation[Tif_NonTIF],$A$4)</f>
        <v>187763820</v>
      </c>
      <c r="I248" s="8">
        <f>SUMIFS(AssessedValuation[100% Ag Building],AssessedValuation[Dist],$C248,AssessedValuation[Tif_NonTIF],$A$4)</f>
        <v>15271900</v>
      </c>
      <c r="J248" s="8">
        <f>SUMIFS(AssessedValuation[100% Commercial],AssessedValuation[Dist],$C248,AssessedValuation[Tif_NonTIF],$A$4)</f>
        <v>28820068</v>
      </c>
      <c r="K248" s="8">
        <f>SUMIFS(AssessedValuation[100% Industrial],AssessedValuation[Dist],$C248,AssessedValuation[Tif_NonTIF],$A$4)</f>
        <v>725550</v>
      </c>
      <c r="L248" s="8">
        <f>SUMIFS(AssessedValuation[100% Multiresidential],AssessedValuation[Dist],$C248,AssessedValuation[Tif_NonTIF],$A$4)</f>
        <v>6347292</v>
      </c>
      <c r="M248" s="8">
        <f>SUMIFS(AssessedValuation[100% Reserved],AssessedValuation[Dist],$C248,AssessedValuation[Tif_NonTIF],$A$4)</f>
        <v>0</v>
      </c>
      <c r="N248" s="8">
        <f>SUMIFS(AssessedValuation[100% Railroads],AssessedValuation[Dist],$C248,AssessedValuation[Tif_NonTIF],$A$4)</f>
        <v>2081534</v>
      </c>
      <c r="O248" s="8">
        <f>SUMIFS(AssessedValuation[100% Utilities],AssessedValuation[Dist],$C248,AssessedValuation[Tif_NonTIF],$A$4)</f>
        <v>7239520</v>
      </c>
      <c r="P248" s="8">
        <f>SUMIFS(AssessedValuation[100% Other],AssessedValuation[Dist],$C248,AssessedValuation[Tif_NonTIF],$A$4)</f>
        <v>0</v>
      </c>
      <c r="Q248" s="8">
        <f>SUMIFS(AssessedValuation[100% Gross],AssessedValuation[Dist],$C248,AssessedValuation[Tif_NonTIF],$A$4)</f>
        <v>426638404</v>
      </c>
      <c r="R248" s="8">
        <f>SUMIFS(AssessedValuation[100% Military Exempt],AssessedValuation[Dist],$C248,AssessedValuation[Tif_NonTIF],$A$4)</f>
        <v>237056</v>
      </c>
      <c r="S248" s="8">
        <f>SUMIFS(AssessedValuation[100% Net],AssessedValuation[Dist],$C248,AssessedValuation[Tif_NonTIF],$A$4)</f>
        <v>426401348</v>
      </c>
      <c r="T248" s="8">
        <f>SUMIFS(AssessedValuation[100% Gas &amp; Elec Utilities],AssessedValuation[Dist],$C248,AssessedValuation[Tif_NonTIF],$A$4)</f>
        <v>12955727</v>
      </c>
      <c r="U248" s="8">
        <f t="shared" si="3"/>
        <v>439357075</v>
      </c>
    </row>
    <row r="249" spans="1:21" x14ac:dyDescent="0.25">
      <c r="A249">
        <v>2023</v>
      </c>
      <c r="B249" t="s">
        <v>1066</v>
      </c>
      <c r="C249" t="s">
        <v>1534</v>
      </c>
      <c r="D249" t="s">
        <v>1534</v>
      </c>
      <c r="E249" t="s">
        <v>497</v>
      </c>
      <c r="F249" t="s">
        <v>1535</v>
      </c>
      <c r="G249" s="8">
        <f>SUMIFS(AssessedValuation[100% Residential],AssessedValuation[Dist],$C249,AssessedValuation[Tif_NonTIF],$A$4)</f>
        <v>109871630</v>
      </c>
      <c r="H249" s="8">
        <f>SUMIFS(AssessedValuation[100% Ag Land],AssessedValuation[Dist],$C249,AssessedValuation[Tif_NonTIF],$A$4)</f>
        <v>165876210</v>
      </c>
      <c r="I249" s="8">
        <f>SUMIFS(AssessedValuation[100% Ag Building],AssessedValuation[Dist],$C249,AssessedValuation[Tif_NonTIF],$A$4)</f>
        <v>19705500</v>
      </c>
      <c r="J249" s="8">
        <f>SUMIFS(AssessedValuation[100% Commercial],AssessedValuation[Dist],$C249,AssessedValuation[Tif_NonTIF],$A$4)</f>
        <v>9823309</v>
      </c>
      <c r="K249" s="8">
        <f>SUMIFS(AssessedValuation[100% Industrial],AssessedValuation[Dist],$C249,AssessedValuation[Tif_NonTIF],$A$4)</f>
        <v>67284115</v>
      </c>
      <c r="L249" s="8">
        <f>SUMIFS(AssessedValuation[100% Multiresidential],AssessedValuation[Dist],$C249,AssessedValuation[Tif_NonTIF],$A$4)</f>
        <v>364313</v>
      </c>
      <c r="M249" s="8">
        <f>SUMIFS(AssessedValuation[100% Reserved],AssessedValuation[Dist],$C249,AssessedValuation[Tif_NonTIF],$A$4)</f>
        <v>0</v>
      </c>
      <c r="N249" s="8">
        <f>SUMIFS(AssessedValuation[100% Railroads],AssessedValuation[Dist],$C249,AssessedValuation[Tif_NonTIF],$A$4)</f>
        <v>0</v>
      </c>
      <c r="O249" s="8">
        <f>SUMIFS(AssessedValuation[100% Utilities],AssessedValuation[Dist],$C249,AssessedValuation[Tif_NonTIF],$A$4)</f>
        <v>14654845</v>
      </c>
      <c r="P249" s="8">
        <f>SUMIFS(AssessedValuation[100% Other],AssessedValuation[Dist],$C249,AssessedValuation[Tif_NonTIF],$A$4)</f>
        <v>0</v>
      </c>
      <c r="Q249" s="8">
        <f>SUMIFS(AssessedValuation[100% Gross],AssessedValuation[Dist],$C249,AssessedValuation[Tif_NonTIF],$A$4)</f>
        <v>387579922</v>
      </c>
      <c r="R249" s="8">
        <f>SUMIFS(AssessedValuation[100% Military Exempt],AssessedValuation[Dist],$C249,AssessedValuation[Tif_NonTIF],$A$4)</f>
        <v>201868</v>
      </c>
      <c r="S249" s="8">
        <f>SUMIFS(AssessedValuation[100% Net],AssessedValuation[Dist],$C249,AssessedValuation[Tif_NonTIF],$A$4)</f>
        <v>387378054</v>
      </c>
      <c r="T249" s="8">
        <f>SUMIFS(AssessedValuation[100% Gas &amp; Elec Utilities],AssessedValuation[Dist],$C249,AssessedValuation[Tif_NonTIF],$A$4)</f>
        <v>13545152</v>
      </c>
      <c r="U249" s="8">
        <f t="shared" si="3"/>
        <v>400923206</v>
      </c>
    </row>
    <row r="250" spans="1:21" x14ac:dyDescent="0.25">
      <c r="A250">
        <v>2023</v>
      </c>
      <c r="B250" t="s">
        <v>1048</v>
      </c>
      <c r="C250" t="s">
        <v>1536</v>
      </c>
      <c r="D250" t="s">
        <v>1536</v>
      </c>
      <c r="E250" t="s">
        <v>321</v>
      </c>
      <c r="F250" t="s">
        <v>1537</v>
      </c>
      <c r="G250" s="8">
        <f>SUMIFS(AssessedValuation[100% Residential],AssessedValuation[Dist],$C250,AssessedValuation[Tif_NonTIF],$A$4)</f>
        <v>99193417</v>
      </c>
      <c r="H250" s="8">
        <f>SUMIFS(AssessedValuation[100% Ag Land],AssessedValuation[Dist],$C250,AssessedValuation[Tif_NonTIF],$A$4)</f>
        <v>191818113</v>
      </c>
      <c r="I250" s="8">
        <f>SUMIFS(AssessedValuation[100% Ag Building],AssessedValuation[Dist],$C250,AssessedValuation[Tif_NonTIF],$A$4)</f>
        <v>10077880</v>
      </c>
      <c r="J250" s="8">
        <f>SUMIFS(AssessedValuation[100% Commercial],AssessedValuation[Dist],$C250,AssessedValuation[Tif_NonTIF],$A$4)</f>
        <v>13193317</v>
      </c>
      <c r="K250" s="8">
        <f>SUMIFS(AssessedValuation[100% Industrial],AssessedValuation[Dist],$C250,AssessedValuation[Tif_NonTIF],$A$4)</f>
        <v>936390</v>
      </c>
      <c r="L250" s="8">
        <f>SUMIFS(AssessedValuation[100% Multiresidential],AssessedValuation[Dist],$C250,AssessedValuation[Tif_NonTIF],$A$4)</f>
        <v>97970</v>
      </c>
      <c r="M250" s="8">
        <f>SUMIFS(AssessedValuation[100% Reserved],AssessedValuation[Dist],$C250,AssessedValuation[Tif_NonTIF],$A$4)</f>
        <v>0</v>
      </c>
      <c r="N250" s="8">
        <f>SUMIFS(AssessedValuation[100% Railroads],AssessedValuation[Dist],$C250,AssessedValuation[Tif_NonTIF],$A$4)</f>
        <v>0</v>
      </c>
      <c r="O250" s="8">
        <f>SUMIFS(AssessedValuation[100% Utilities],AssessedValuation[Dist],$C250,AssessedValuation[Tif_NonTIF],$A$4)</f>
        <v>1572573</v>
      </c>
      <c r="P250" s="8">
        <f>SUMIFS(AssessedValuation[100% Other],AssessedValuation[Dist],$C250,AssessedValuation[Tif_NonTIF],$A$4)</f>
        <v>0</v>
      </c>
      <c r="Q250" s="8">
        <f>SUMIFS(AssessedValuation[100% Gross],AssessedValuation[Dist],$C250,AssessedValuation[Tif_NonTIF],$A$4)</f>
        <v>316889660</v>
      </c>
      <c r="R250" s="8">
        <f>SUMIFS(AssessedValuation[100% Military Exempt],AssessedValuation[Dist],$C250,AssessedValuation[Tif_NonTIF],$A$4)</f>
        <v>287060</v>
      </c>
      <c r="S250" s="8">
        <f>SUMIFS(AssessedValuation[100% Net],AssessedValuation[Dist],$C250,AssessedValuation[Tif_NonTIF],$A$4)</f>
        <v>316602600</v>
      </c>
      <c r="T250" s="8">
        <f>SUMIFS(AssessedValuation[100% Gas &amp; Elec Utilities],AssessedValuation[Dist],$C250,AssessedValuation[Tif_NonTIF],$A$4)</f>
        <v>22946635</v>
      </c>
      <c r="U250" s="8">
        <f t="shared" si="3"/>
        <v>339549235</v>
      </c>
    </row>
    <row r="251" spans="1:21" x14ac:dyDescent="0.25">
      <c r="A251">
        <v>2023</v>
      </c>
      <c r="B251" t="s">
        <v>1045</v>
      </c>
      <c r="C251" t="s">
        <v>1538</v>
      </c>
      <c r="D251" t="s">
        <v>1749</v>
      </c>
      <c r="E251" t="s">
        <v>786</v>
      </c>
      <c r="F251" t="s">
        <v>1539</v>
      </c>
      <c r="G251" s="8">
        <f>SUMIFS(AssessedValuation[100% Residential],AssessedValuation[Dist],$C251,AssessedValuation[Tif_NonTIF],$A$4)</f>
        <v>231719490</v>
      </c>
      <c r="H251" s="8">
        <f>SUMIFS(AssessedValuation[100% Ag Land],AssessedValuation[Dist],$C251,AssessedValuation[Tif_NonTIF],$A$4)</f>
        <v>203276281</v>
      </c>
      <c r="I251" s="8">
        <f>SUMIFS(AssessedValuation[100% Ag Building],AssessedValuation[Dist],$C251,AssessedValuation[Tif_NonTIF],$A$4)</f>
        <v>5933100</v>
      </c>
      <c r="J251" s="8">
        <f>SUMIFS(AssessedValuation[100% Commercial],AssessedValuation[Dist],$C251,AssessedValuation[Tif_NonTIF],$A$4)</f>
        <v>14479939</v>
      </c>
      <c r="K251" s="8">
        <f>SUMIFS(AssessedValuation[100% Industrial],AssessedValuation[Dist],$C251,AssessedValuation[Tif_NonTIF],$A$4)</f>
        <v>12451934</v>
      </c>
      <c r="L251" s="8">
        <f>SUMIFS(AssessedValuation[100% Multiresidential],AssessedValuation[Dist],$C251,AssessedValuation[Tif_NonTIF],$A$4)</f>
        <v>4623408</v>
      </c>
      <c r="M251" s="8">
        <f>SUMIFS(AssessedValuation[100% Reserved],AssessedValuation[Dist],$C251,AssessedValuation[Tif_NonTIF],$A$4)</f>
        <v>0</v>
      </c>
      <c r="N251" s="8">
        <f>SUMIFS(AssessedValuation[100% Railroads],AssessedValuation[Dist],$C251,AssessedValuation[Tif_NonTIF],$A$4)</f>
        <v>4765402</v>
      </c>
      <c r="O251" s="8">
        <f>SUMIFS(AssessedValuation[100% Utilities],AssessedValuation[Dist],$C251,AssessedValuation[Tif_NonTIF],$A$4)</f>
        <v>42002238</v>
      </c>
      <c r="P251" s="8">
        <f>SUMIFS(AssessedValuation[100% Other],AssessedValuation[Dist],$C251,AssessedValuation[Tif_NonTIF],$A$4)</f>
        <v>0</v>
      </c>
      <c r="Q251" s="8">
        <f>SUMIFS(AssessedValuation[100% Gross],AssessedValuation[Dist],$C251,AssessedValuation[Tif_NonTIF],$A$4)</f>
        <v>519251792</v>
      </c>
      <c r="R251" s="8">
        <f>SUMIFS(AssessedValuation[100% Military Exempt],AssessedValuation[Dist],$C251,AssessedValuation[Tif_NonTIF],$A$4)</f>
        <v>337064</v>
      </c>
      <c r="S251" s="8">
        <f>SUMIFS(AssessedValuation[100% Net],AssessedValuation[Dist],$C251,AssessedValuation[Tif_NonTIF],$A$4)</f>
        <v>518914728</v>
      </c>
      <c r="T251" s="8">
        <f>SUMIFS(AssessedValuation[100% Gas &amp; Elec Utilities],AssessedValuation[Dist],$C251,AssessedValuation[Tif_NonTIF],$A$4)</f>
        <v>38791276</v>
      </c>
      <c r="U251" s="8">
        <f t="shared" si="3"/>
        <v>557706004</v>
      </c>
    </row>
    <row r="252" spans="1:21" x14ac:dyDescent="0.25">
      <c r="A252">
        <v>2023</v>
      </c>
      <c r="B252" t="s">
        <v>1048</v>
      </c>
      <c r="C252" t="s">
        <v>1540</v>
      </c>
      <c r="D252" t="s">
        <v>1540</v>
      </c>
      <c r="E252" t="s">
        <v>662</v>
      </c>
      <c r="F252" t="s">
        <v>1541</v>
      </c>
      <c r="G252" s="8">
        <f>SUMIFS(AssessedValuation[100% Residential],AssessedValuation[Dist],$C252,AssessedValuation[Tif_NonTIF],$A$4)</f>
        <v>310998939</v>
      </c>
      <c r="H252" s="8">
        <f>SUMIFS(AssessedValuation[100% Ag Land],AssessedValuation[Dist],$C252,AssessedValuation[Tif_NonTIF],$A$4)</f>
        <v>90709900</v>
      </c>
      <c r="I252" s="8">
        <f>SUMIFS(AssessedValuation[100% Ag Building],AssessedValuation[Dist],$C252,AssessedValuation[Tif_NonTIF],$A$4)</f>
        <v>11436290</v>
      </c>
      <c r="J252" s="8">
        <f>SUMIFS(AssessedValuation[100% Commercial],AssessedValuation[Dist],$C252,AssessedValuation[Tif_NonTIF],$A$4)</f>
        <v>31247008</v>
      </c>
      <c r="K252" s="8">
        <f>SUMIFS(AssessedValuation[100% Industrial],AssessedValuation[Dist],$C252,AssessedValuation[Tif_NonTIF],$A$4)</f>
        <v>16376105</v>
      </c>
      <c r="L252" s="8">
        <f>SUMIFS(AssessedValuation[100% Multiresidential],AssessedValuation[Dist],$C252,AssessedValuation[Tif_NonTIF],$A$4)</f>
        <v>3991530</v>
      </c>
      <c r="M252" s="8">
        <f>SUMIFS(AssessedValuation[100% Reserved],AssessedValuation[Dist],$C252,AssessedValuation[Tif_NonTIF],$A$4)</f>
        <v>0</v>
      </c>
      <c r="N252" s="8">
        <f>SUMIFS(AssessedValuation[100% Railroads],AssessedValuation[Dist],$C252,AssessedValuation[Tif_NonTIF],$A$4)</f>
        <v>1398823</v>
      </c>
      <c r="O252" s="8">
        <f>SUMIFS(AssessedValuation[100% Utilities],AssessedValuation[Dist],$C252,AssessedValuation[Tif_NonTIF],$A$4)</f>
        <v>32330129</v>
      </c>
      <c r="P252" s="8">
        <f>SUMIFS(AssessedValuation[100% Other],AssessedValuation[Dist],$C252,AssessedValuation[Tif_NonTIF],$A$4)</f>
        <v>0</v>
      </c>
      <c r="Q252" s="8">
        <f>SUMIFS(AssessedValuation[100% Gross],AssessedValuation[Dist],$C252,AssessedValuation[Tif_NonTIF],$A$4)</f>
        <v>498488724</v>
      </c>
      <c r="R252" s="8">
        <f>SUMIFS(AssessedValuation[100% Military Exempt],AssessedValuation[Dist],$C252,AssessedValuation[Tif_NonTIF],$A$4)</f>
        <v>274096</v>
      </c>
      <c r="S252" s="8">
        <f>SUMIFS(AssessedValuation[100% Net],AssessedValuation[Dist],$C252,AssessedValuation[Tif_NonTIF],$A$4)</f>
        <v>498214628</v>
      </c>
      <c r="T252" s="8">
        <f>SUMIFS(AssessedValuation[100% Gas &amp; Elec Utilities],AssessedValuation[Dist],$C252,AssessedValuation[Tif_NonTIF],$A$4)</f>
        <v>14379348</v>
      </c>
      <c r="U252" s="8">
        <f t="shared" si="3"/>
        <v>512593976</v>
      </c>
    </row>
    <row r="253" spans="1:21" x14ac:dyDescent="0.25">
      <c r="A253">
        <v>2023</v>
      </c>
      <c r="B253" t="s">
        <v>1038</v>
      </c>
      <c r="C253" t="s">
        <v>1542</v>
      </c>
      <c r="D253" t="s">
        <v>1542</v>
      </c>
      <c r="E253" t="s">
        <v>209</v>
      </c>
      <c r="F253" t="s">
        <v>1543</v>
      </c>
      <c r="G253" s="8">
        <f>SUMIFS(AssessedValuation[100% Residential],AssessedValuation[Dist],$C253,AssessedValuation[Tif_NonTIF],$A$4)</f>
        <v>385993909</v>
      </c>
      <c r="H253" s="8">
        <f>SUMIFS(AssessedValuation[100% Ag Land],AssessedValuation[Dist],$C253,AssessedValuation[Tif_NonTIF],$A$4)</f>
        <v>79741237</v>
      </c>
      <c r="I253" s="8">
        <f>SUMIFS(AssessedValuation[100% Ag Building],AssessedValuation[Dist],$C253,AssessedValuation[Tif_NonTIF],$A$4)</f>
        <v>2936627</v>
      </c>
      <c r="J253" s="8">
        <f>SUMIFS(AssessedValuation[100% Commercial],AssessedValuation[Dist],$C253,AssessedValuation[Tif_NonTIF],$A$4)</f>
        <v>44671873</v>
      </c>
      <c r="K253" s="8">
        <f>SUMIFS(AssessedValuation[100% Industrial],AssessedValuation[Dist],$C253,AssessedValuation[Tif_NonTIF],$A$4)</f>
        <v>50941697</v>
      </c>
      <c r="L253" s="8">
        <f>SUMIFS(AssessedValuation[100% Multiresidential],AssessedValuation[Dist],$C253,AssessedValuation[Tif_NonTIF],$A$4)</f>
        <v>5906975</v>
      </c>
      <c r="M253" s="8">
        <f>SUMIFS(AssessedValuation[100% Reserved],AssessedValuation[Dist],$C253,AssessedValuation[Tif_NonTIF],$A$4)</f>
        <v>0</v>
      </c>
      <c r="N253" s="8">
        <f>SUMIFS(AssessedValuation[100% Railroads],AssessedValuation[Dist],$C253,AssessedValuation[Tif_NonTIF],$A$4)</f>
        <v>6182522</v>
      </c>
      <c r="O253" s="8">
        <f>SUMIFS(AssessedValuation[100% Utilities],AssessedValuation[Dist],$C253,AssessedValuation[Tif_NonTIF],$A$4)</f>
        <v>10501200</v>
      </c>
      <c r="P253" s="8">
        <f>SUMIFS(AssessedValuation[100% Other],AssessedValuation[Dist],$C253,AssessedValuation[Tif_NonTIF],$A$4)</f>
        <v>0</v>
      </c>
      <c r="Q253" s="8">
        <f>SUMIFS(AssessedValuation[100% Gross],AssessedValuation[Dist],$C253,AssessedValuation[Tif_NonTIF],$A$4)</f>
        <v>586876040</v>
      </c>
      <c r="R253" s="8">
        <f>SUMIFS(AssessedValuation[100% Military Exempt],AssessedValuation[Dist],$C253,AssessedValuation[Tif_NonTIF],$A$4)</f>
        <v>466704</v>
      </c>
      <c r="S253" s="8">
        <f>SUMIFS(AssessedValuation[100% Net],AssessedValuation[Dist],$C253,AssessedValuation[Tif_NonTIF],$A$4)</f>
        <v>586409336</v>
      </c>
      <c r="T253" s="8">
        <f>SUMIFS(AssessedValuation[100% Gas &amp; Elec Utilities],AssessedValuation[Dist],$C253,AssessedValuation[Tif_NonTIF],$A$4)</f>
        <v>25723724</v>
      </c>
      <c r="U253" s="8">
        <f t="shared" si="3"/>
        <v>612133060</v>
      </c>
    </row>
    <row r="254" spans="1:21" x14ac:dyDescent="0.25">
      <c r="A254">
        <v>2023</v>
      </c>
      <c r="B254" t="s">
        <v>1043</v>
      </c>
      <c r="C254" t="s">
        <v>1544</v>
      </c>
      <c r="D254" t="s">
        <v>1544</v>
      </c>
      <c r="E254" t="s">
        <v>318</v>
      </c>
      <c r="F254" t="s">
        <v>1545</v>
      </c>
      <c r="G254" s="8">
        <f>SUMIFS(AssessedValuation[100% Residential],AssessedValuation[Dist],$C254,AssessedValuation[Tif_NonTIF],$A$4)</f>
        <v>146081239</v>
      </c>
      <c r="H254" s="8">
        <f>SUMIFS(AssessedValuation[100% Ag Land],AssessedValuation[Dist],$C254,AssessedValuation[Tif_NonTIF],$A$4)</f>
        <v>153558790</v>
      </c>
      <c r="I254" s="8">
        <f>SUMIFS(AssessedValuation[100% Ag Building],AssessedValuation[Dist],$C254,AssessedValuation[Tif_NonTIF],$A$4)</f>
        <v>8133130</v>
      </c>
      <c r="J254" s="8">
        <f>SUMIFS(AssessedValuation[100% Commercial],AssessedValuation[Dist],$C254,AssessedValuation[Tif_NonTIF],$A$4)</f>
        <v>11984388</v>
      </c>
      <c r="K254" s="8">
        <f>SUMIFS(AssessedValuation[100% Industrial],AssessedValuation[Dist],$C254,AssessedValuation[Tif_NonTIF],$A$4)</f>
        <v>1220800</v>
      </c>
      <c r="L254" s="8">
        <f>SUMIFS(AssessedValuation[100% Multiresidential],AssessedValuation[Dist],$C254,AssessedValuation[Tif_NonTIF],$A$4)</f>
        <v>1327198</v>
      </c>
      <c r="M254" s="8">
        <f>SUMIFS(AssessedValuation[100% Reserved],AssessedValuation[Dist],$C254,AssessedValuation[Tif_NonTIF],$A$4)</f>
        <v>0</v>
      </c>
      <c r="N254" s="8">
        <f>SUMIFS(AssessedValuation[100% Railroads],AssessedValuation[Dist],$C254,AssessedValuation[Tif_NonTIF],$A$4)</f>
        <v>6408034</v>
      </c>
      <c r="O254" s="8">
        <f>SUMIFS(AssessedValuation[100% Utilities],AssessedValuation[Dist],$C254,AssessedValuation[Tif_NonTIF],$A$4)</f>
        <v>2434839</v>
      </c>
      <c r="P254" s="8">
        <f>SUMIFS(AssessedValuation[100% Other],AssessedValuation[Dist],$C254,AssessedValuation[Tif_NonTIF],$A$4)</f>
        <v>0</v>
      </c>
      <c r="Q254" s="8">
        <f>SUMIFS(AssessedValuation[100% Gross],AssessedValuation[Dist],$C254,AssessedValuation[Tif_NonTIF],$A$4)</f>
        <v>331148418</v>
      </c>
      <c r="R254" s="8">
        <f>SUMIFS(AssessedValuation[100% Military Exempt],AssessedValuation[Dist],$C254,AssessedValuation[Tif_NonTIF],$A$4)</f>
        <v>305580</v>
      </c>
      <c r="S254" s="8">
        <f>SUMIFS(AssessedValuation[100% Net],AssessedValuation[Dist],$C254,AssessedValuation[Tif_NonTIF],$A$4)</f>
        <v>330842838</v>
      </c>
      <c r="T254" s="8">
        <f>SUMIFS(AssessedValuation[100% Gas &amp; Elec Utilities],AssessedValuation[Dist],$C254,AssessedValuation[Tif_NonTIF],$A$4)</f>
        <v>19858422</v>
      </c>
      <c r="U254" s="8">
        <f t="shared" si="3"/>
        <v>350701260</v>
      </c>
    </row>
    <row r="255" spans="1:21" x14ac:dyDescent="0.25">
      <c r="A255">
        <v>2023</v>
      </c>
      <c r="B255" t="s">
        <v>1051</v>
      </c>
      <c r="C255" t="s">
        <v>1546</v>
      </c>
      <c r="D255" t="s">
        <v>1546</v>
      </c>
      <c r="E255" t="s">
        <v>266</v>
      </c>
      <c r="F255" t="s">
        <v>1547</v>
      </c>
      <c r="G255" s="8">
        <f>SUMIFS(AssessedValuation[100% Residential],AssessedValuation[Dist],$C255,AssessedValuation[Tif_NonTIF],$A$4)</f>
        <v>85145350</v>
      </c>
      <c r="H255" s="8">
        <f>SUMIFS(AssessedValuation[100% Ag Land],AssessedValuation[Dist],$C255,AssessedValuation[Tif_NonTIF],$A$4)</f>
        <v>67985530</v>
      </c>
      <c r="I255" s="8">
        <f>SUMIFS(AssessedValuation[100% Ag Building],AssessedValuation[Dist],$C255,AssessedValuation[Tif_NonTIF],$A$4)</f>
        <v>5227266</v>
      </c>
      <c r="J255" s="8">
        <f>SUMIFS(AssessedValuation[100% Commercial],AssessedValuation[Dist],$C255,AssessedValuation[Tif_NonTIF],$A$4)</f>
        <v>11109419</v>
      </c>
      <c r="K255" s="8">
        <f>SUMIFS(AssessedValuation[100% Industrial],AssessedValuation[Dist],$C255,AssessedValuation[Tif_NonTIF],$A$4)</f>
        <v>6939690</v>
      </c>
      <c r="L255" s="8">
        <f>SUMIFS(AssessedValuation[100% Multiresidential],AssessedValuation[Dist],$C255,AssessedValuation[Tif_NonTIF],$A$4)</f>
        <v>2232431</v>
      </c>
      <c r="M255" s="8">
        <f>SUMIFS(AssessedValuation[100% Reserved],AssessedValuation[Dist],$C255,AssessedValuation[Tif_NonTIF],$A$4)</f>
        <v>0</v>
      </c>
      <c r="N255" s="8">
        <f>SUMIFS(AssessedValuation[100% Railroads],AssessedValuation[Dist],$C255,AssessedValuation[Tif_NonTIF],$A$4)</f>
        <v>3210105</v>
      </c>
      <c r="O255" s="8">
        <f>SUMIFS(AssessedValuation[100% Utilities],AssessedValuation[Dist],$C255,AssessedValuation[Tif_NonTIF],$A$4)</f>
        <v>706221</v>
      </c>
      <c r="P255" s="8">
        <f>SUMIFS(AssessedValuation[100% Other],AssessedValuation[Dist],$C255,AssessedValuation[Tif_NonTIF],$A$4)</f>
        <v>0</v>
      </c>
      <c r="Q255" s="8">
        <f>SUMIFS(AssessedValuation[100% Gross],AssessedValuation[Dist],$C255,AssessedValuation[Tif_NonTIF],$A$4)</f>
        <v>182556012</v>
      </c>
      <c r="R255" s="8">
        <f>SUMIFS(AssessedValuation[100% Military Exempt],AssessedValuation[Dist],$C255,AssessedValuation[Tif_NonTIF],$A$4)</f>
        <v>168532</v>
      </c>
      <c r="S255" s="8">
        <f>SUMIFS(AssessedValuation[100% Net],AssessedValuation[Dist],$C255,AssessedValuation[Tif_NonTIF],$A$4)</f>
        <v>182387480</v>
      </c>
      <c r="T255" s="8">
        <f>SUMIFS(AssessedValuation[100% Gas &amp; Elec Utilities],AssessedValuation[Dist],$C255,AssessedValuation[Tif_NonTIF],$A$4)</f>
        <v>10253676</v>
      </c>
      <c r="U255" s="8">
        <f t="shared" si="3"/>
        <v>192641156</v>
      </c>
    </row>
    <row r="256" spans="1:21" x14ac:dyDescent="0.25">
      <c r="A256">
        <v>2023</v>
      </c>
      <c r="B256" t="s">
        <v>1038</v>
      </c>
      <c r="C256" t="s">
        <v>1548</v>
      </c>
      <c r="D256" t="s">
        <v>1548</v>
      </c>
      <c r="E256" t="s">
        <v>820</v>
      </c>
      <c r="F256" t="s">
        <v>1549</v>
      </c>
      <c r="G256" s="8">
        <f>SUMIFS(AssessedValuation[100% Residential],AssessedValuation[Dist],$C256,AssessedValuation[Tif_NonTIF],$A$4)</f>
        <v>540560007</v>
      </c>
      <c r="H256" s="8">
        <f>SUMIFS(AssessedValuation[100% Ag Land],AssessedValuation[Dist],$C256,AssessedValuation[Tif_NonTIF],$A$4)</f>
        <v>3446563</v>
      </c>
      <c r="I256" s="8">
        <f>SUMIFS(AssessedValuation[100% Ag Building],AssessedValuation[Dist],$C256,AssessedValuation[Tif_NonTIF],$A$4)</f>
        <v>224580</v>
      </c>
      <c r="J256" s="8">
        <f>SUMIFS(AssessedValuation[100% Commercial],AssessedValuation[Dist],$C256,AssessedValuation[Tif_NonTIF],$A$4)</f>
        <v>667184151</v>
      </c>
      <c r="K256" s="8">
        <f>SUMIFS(AssessedValuation[100% Industrial],AssessedValuation[Dist],$C256,AssessedValuation[Tif_NonTIF],$A$4)</f>
        <v>314511779</v>
      </c>
      <c r="L256" s="8">
        <f>SUMIFS(AssessedValuation[100% Multiresidential],AssessedValuation[Dist],$C256,AssessedValuation[Tif_NonTIF],$A$4)</f>
        <v>16185760</v>
      </c>
      <c r="M256" s="8">
        <f>SUMIFS(AssessedValuation[100% Reserved],AssessedValuation[Dist],$C256,AssessedValuation[Tif_NonTIF],$A$4)</f>
        <v>0</v>
      </c>
      <c r="N256" s="8">
        <f>SUMIFS(AssessedValuation[100% Railroads],AssessedValuation[Dist],$C256,AssessedValuation[Tif_NonTIF],$A$4)</f>
        <v>10199957</v>
      </c>
      <c r="O256" s="8">
        <f>SUMIFS(AssessedValuation[100% Utilities],AssessedValuation[Dist],$C256,AssessedValuation[Tif_NonTIF],$A$4)</f>
        <v>1986495</v>
      </c>
      <c r="P256" s="8">
        <f>SUMIFS(AssessedValuation[100% Other],AssessedValuation[Dist],$C256,AssessedValuation[Tif_NonTIF],$A$4)</f>
        <v>0</v>
      </c>
      <c r="Q256" s="8">
        <f>SUMIFS(AssessedValuation[100% Gross],AssessedValuation[Dist],$C256,AssessedValuation[Tif_NonTIF],$A$4)</f>
        <v>1554299292</v>
      </c>
      <c r="R256" s="8">
        <f>SUMIFS(AssessedValuation[100% Military Exempt],AssessedValuation[Dist],$C256,AssessedValuation[Tif_NonTIF],$A$4)</f>
        <v>609308</v>
      </c>
      <c r="S256" s="8">
        <f>SUMIFS(AssessedValuation[100% Net],AssessedValuation[Dist],$C256,AssessedValuation[Tif_NonTIF],$A$4)</f>
        <v>1553689984</v>
      </c>
      <c r="T256" s="8">
        <f>SUMIFS(AssessedValuation[100% Gas &amp; Elec Utilities],AssessedValuation[Dist],$C256,AssessedValuation[Tif_NonTIF],$A$4)</f>
        <v>54790072</v>
      </c>
      <c r="U256" s="8">
        <f t="shared" si="3"/>
        <v>1608480056</v>
      </c>
    </row>
    <row r="257" spans="1:21" x14ac:dyDescent="0.25">
      <c r="A257">
        <v>2023</v>
      </c>
      <c r="B257" t="s">
        <v>1051</v>
      </c>
      <c r="C257" t="s">
        <v>1550</v>
      </c>
      <c r="D257" t="s">
        <v>1550</v>
      </c>
      <c r="E257" t="s">
        <v>77</v>
      </c>
      <c r="F257" t="s">
        <v>1551</v>
      </c>
      <c r="G257" s="8">
        <f>SUMIFS(AssessedValuation[100% Residential],AssessedValuation[Dist],$C257,AssessedValuation[Tif_NonTIF],$A$4)</f>
        <v>92148952</v>
      </c>
      <c r="H257" s="8">
        <f>SUMIFS(AssessedValuation[100% Ag Land],AssessedValuation[Dist],$C257,AssessedValuation[Tif_NonTIF],$A$4)</f>
        <v>164417318</v>
      </c>
      <c r="I257" s="8">
        <f>SUMIFS(AssessedValuation[100% Ag Building],AssessedValuation[Dist],$C257,AssessedValuation[Tif_NonTIF],$A$4)</f>
        <v>7358700</v>
      </c>
      <c r="J257" s="8">
        <f>SUMIFS(AssessedValuation[100% Commercial],AssessedValuation[Dist],$C257,AssessedValuation[Tif_NonTIF],$A$4)</f>
        <v>22856175</v>
      </c>
      <c r="K257" s="8">
        <f>SUMIFS(AssessedValuation[100% Industrial],AssessedValuation[Dist],$C257,AssessedValuation[Tif_NonTIF],$A$4)</f>
        <v>43898532</v>
      </c>
      <c r="L257" s="8">
        <f>SUMIFS(AssessedValuation[100% Multiresidential],AssessedValuation[Dist],$C257,AssessedValuation[Tif_NonTIF],$A$4)</f>
        <v>619289</v>
      </c>
      <c r="M257" s="8">
        <f>SUMIFS(AssessedValuation[100% Reserved],AssessedValuation[Dist],$C257,AssessedValuation[Tif_NonTIF],$A$4)</f>
        <v>0</v>
      </c>
      <c r="N257" s="8">
        <f>SUMIFS(AssessedValuation[100% Railroads],AssessedValuation[Dist],$C257,AssessedValuation[Tif_NonTIF],$A$4)</f>
        <v>0</v>
      </c>
      <c r="O257" s="8">
        <f>SUMIFS(AssessedValuation[100% Utilities],AssessedValuation[Dist],$C257,AssessedValuation[Tif_NonTIF],$A$4)</f>
        <v>1483488</v>
      </c>
      <c r="P257" s="8">
        <f>SUMIFS(AssessedValuation[100% Other],AssessedValuation[Dist],$C257,AssessedValuation[Tif_NonTIF],$A$4)</f>
        <v>860</v>
      </c>
      <c r="Q257" s="8">
        <f>SUMIFS(AssessedValuation[100% Gross],AssessedValuation[Dist],$C257,AssessedValuation[Tif_NonTIF],$A$4)</f>
        <v>332783314</v>
      </c>
      <c r="R257" s="8">
        <f>SUMIFS(AssessedValuation[100% Military Exempt],AssessedValuation[Dist],$C257,AssessedValuation[Tif_NonTIF],$A$4)</f>
        <v>215065</v>
      </c>
      <c r="S257" s="8">
        <f>SUMIFS(AssessedValuation[100% Net],AssessedValuation[Dist],$C257,AssessedValuation[Tif_NonTIF],$A$4)</f>
        <v>332568249</v>
      </c>
      <c r="T257" s="8">
        <f>SUMIFS(AssessedValuation[100% Gas &amp; Elec Utilities],AssessedValuation[Dist],$C257,AssessedValuation[Tif_NonTIF],$A$4)</f>
        <v>10004374</v>
      </c>
      <c r="U257" s="8">
        <f t="shared" si="3"/>
        <v>342572623</v>
      </c>
    </row>
    <row r="258" spans="1:21" x14ac:dyDescent="0.25">
      <c r="A258">
        <v>2023</v>
      </c>
      <c r="B258" t="s">
        <v>1048</v>
      </c>
      <c r="C258" t="s">
        <v>1552</v>
      </c>
      <c r="D258" t="s">
        <v>1552</v>
      </c>
      <c r="E258" t="s">
        <v>277</v>
      </c>
      <c r="F258" t="s">
        <v>1553</v>
      </c>
      <c r="G258" s="8">
        <f>SUMIFS(AssessedValuation[100% Residential],AssessedValuation[Dist],$C258,AssessedValuation[Tif_NonTIF],$A$4)</f>
        <v>77728744</v>
      </c>
      <c r="H258" s="8">
        <f>SUMIFS(AssessedValuation[100% Ag Land],AssessedValuation[Dist],$C258,AssessedValuation[Tif_NonTIF],$A$4)</f>
        <v>119130794</v>
      </c>
      <c r="I258" s="8">
        <f>SUMIFS(AssessedValuation[100% Ag Building],AssessedValuation[Dist],$C258,AssessedValuation[Tif_NonTIF],$A$4)</f>
        <v>9884160</v>
      </c>
      <c r="J258" s="8">
        <f>SUMIFS(AssessedValuation[100% Commercial],AssessedValuation[Dist],$C258,AssessedValuation[Tif_NonTIF],$A$4)</f>
        <v>10276124</v>
      </c>
      <c r="K258" s="8">
        <f>SUMIFS(AssessedValuation[100% Industrial],AssessedValuation[Dist],$C258,AssessedValuation[Tif_NonTIF],$A$4)</f>
        <v>48940196</v>
      </c>
      <c r="L258" s="8">
        <f>SUMIFS(AssessedValuation[100% Multiresidential],AssessedValuation[Dist],$C258,AssessedValuation[Tif_NonTIF],$A$4)</f>
        <v>752853</v>
      </c>
      <c r="M258" s="8">
        <f>SUMIFS(AssessedValuation[100% Reserved],AssessedValuation[Dist],$C258,AssessedValuation[Tif_NonTIF],$A$4)</f>
        <v>0</v>
      </c>
      <c r="N258" s="8">
        <f>SUMIFS(AssessedValuation[100% Railroads],AssessedValuation[Dist],$C258,AssessedValuation[Tif_NonTIF],$A$4)</f>
        <v>0</v>
      </c>
      <c r="O258" s="8">
        <f>SUMIFS(AssessedValuation[100% Utilities],AssessedValuation[Dist],$C258,AssessedValuation[Tif_NonTIF],$A$4)</f>
        <v>719532</v>
      </c>
      <c r="P258" s="8">
        <f>SUMIFS(AssessedValuation[100% Other],AssessedValuation[Dist],$C258,AssessedValuation[Tif_NonTIF],$A$4)</f>
        <v>0</v>
      </c>
      <c r="Q258" s="8">
        <f>SUMIFS(AssessedValuation[100% Gross],AssessedValuation[Dist],$C258,AssessedValuation[Tif_NonTIF],$A$4)</f>
        <v>267432403</v>
      </c>
      <c r="R258" s="8">
        <f>SUMIFS(AssessedValuation[100% Military Exempt],AssessedValuation[Dist],$C258,AssessedValuation[Tif_NonTIF],$A$4)</f>
        <v>146308</v>
      </c>
      <c r="S258" s="8">
        <f>SUMIFS(AssessedValuation[100% Net],AssessedValuation[Dist],$C258,AssessedValuation[Tif_NonTIF],$A$4)</f>
        <v>267286095</v>
      </c>
      <c r="T258" s="8">
        <f>SUMIFS(AssessedValuation[100% Gas &amp; Elec Utilities],AssessedValuation[Dist],$C258,AssessedValuation[Tif_NonTIF],$A$4)</f>
        <v>7125502</v>
      </c>
      <c r="U258" s="8">
        <f t="shared" si="3"/>
        <v>274411597</v>
      </c>
    </row>
    <row r="259" spans="1:21" x14ac:dyDescent="0.25">
      <c r="A259">
        <v>2023</v>
      </c>
      <c r="B259" t="s">
        <v>1048</v>
      </c>
      <c r="C259" t="s">
        <v>1554</v>
      </c>
      <c r="D259" t="s">
        <v>1554</v>
      </c>
      <c r="E259" t="s">
        <v>912</v>
      </c>
      <c r="F259" t="s">
        <v>1555</v>
      </c>
      <c r="G259" s="8">
        <f>SUMIFS(AssessedValuation[100% Residential],AssessedValuation[Dist],$C259,AssessedValuation[Tif_NonTIF],$A$4)</f>
        <v>455398076</v>
      </c>
      <c r="H259" s="8">
        <f>SUMIFS(AssessedValuation[100% Ag Land],AssessedValuation[Dist],$C259,AssessedValuation[Tif_NonTIF],$A$4)</f>
        <v>45314000</v>
      </c>
      <c r="I259" s="8">
        <f>SUMIFS(AssessedValuation[100% Ag Building],AssessedValuation[Dist],$C259,AssessedValuation[Tif_NonTIF],$A$4)</f>
        <v>3631611</v>
      </c>
      <c r="J259" s="8">
        <f>SUMIFS(AssessedValuation[100% Commercial],AssessedValuation[Dist],$C259,AssessedValuation[Tif_NonTIF],$A$4)</f>
        <v>173738881</v>
      </c>
      <c r="K259" s="8">
        <f>SUMIFS(AssessedValuation[100% Industrial],AssessedValuation[Dist],$C259,AssessedValuation[Tif_NonTIF],$A$4)</f>
        <v>217469185</v>
      </c>
      <c r="L259" s="8">
        <f>SUMIFS(AssessedValuation[100% Multiresidential],AssessedValuation[Dist],$C259,AssessedValuation[Tif_NonTIF],$A$4)</f>
        <v>25050911</v>
      </c>
      <c r="M259" s="8">
        <f>SUMIFS(AssessedValuation[100% Reserved],AssessedValuation[Dist],$C259,AssessedValuation[Tif_NonTIF],$A$4)</f>
        <v>0</v>
      </c>
      <c r="N259" s="8">
        <f>SUMIFS(AssessedValuation[100% Railroads],AssessedValuation[Dist],$C259,AssessedValuation[Tif_NonTIF],$A$4)</f>
        <v>6314833</v>
      </c>
      <c r="O259" s="8">
        <f>SUMIFS(AssessedValuation[100% Utilities],AssessedValuation[Dist],$C259,AssessedValuation[Tif_NonTIF],$A$4)</f>
        <v>4973034</v>
      </c>
      <c r="P259" s="8">
        <f>SUMIFS(AssessedValuation[100% Other],AssessedValuation[Dist],$C259,AssessedValuation[Tif_NonTIF],$A$4)</f>
        <v>0</v>
      </c>
      <c r="Q259" s="8">
        <f>SUMIFS(AssessedValuation[100% Gross],AssessedValuation[Dist],$C259,AssessedValuation[Tif_NonTIF],$A$4)</f>
        <v>931890531</v>
      </c>
      <c r="R259" s="8">
        <f>SUMIFS(AssessedValuation[100% Military Exempt],AssessedValuation[Dist],$C259,AssessedValuation[Tif_NonTIF],$A$4)</f>
        <v>481520</v>
      </c>
      <c r="S259" s="8">
        <f>SUMIFS(AssessedValuation[100% Net],AssessedValuation[Dist],$C259,AssessedValuation[Tif_NonTIF],$A$4)</f>
        <v>931409011</v>
      </c>
      <c r="T259" s="8">
        <f>SUMIFS(AssessedValuation[100% Gas &amp; Elec Utilities],AssessedValuation[Dist],$C259,AssessedValuation[Tif_NonTIF],$A$4)</f>
        <v>181774874</v>
      </c>
      <c r="U259" s="8">
        <f t="shared" si="3"/>
        <v>1113183885</v>
      </c>
    </row>
    <row r="260" spans="1:21" x14ac:dyDescent="0.25">
      <c r="A260">
        <v>2023</v>
      </c>
      <c r="B260" t="s">
        <v>1054</v>
      </c>
      <c r="C260" t="s">
        <v>1556</v>
      </c>
      <c r="D260" t="s">
        <v>1556</v>
      </c>
      <c r="E260" t="s">
        <v>108</v>
      </c>
      <c r="F260" t="s">
        <v>1557</v>
      </c>
      <c r="G260" s="8">
        <f>SUMIFS(AssessedValuation[100% Residential],AssessedValuation[Dist],$C260,AssessedValuation[Tif_NonTIF],$A$4)</f>
        <v>83781440</v>
      </c>
      <c r="H260" s="8">
        <f>SUMIFS(AssessedValuation[100% Ag Land],AssessedValuation[Dist],$C260,AssessedValuation[Tif_NonTIF],$A$4)</f>
        <v>76279030</v>
      </c>
      <c r="I260" s="8">
        <f>SUMIFS(AssessedValuation[100% Ag Building],AssessedValuation[Dist],$C260,AssessedValuation[Tif_NonTIF],$A$4)</f>
        <v>4749210</v>
      </c>
      <c r="J260" s="8">
        <f>SUMIFS(AssessedValuation[100% Commercial],AssessedValuation[Dist],$C260,AssessedValuation[Tif_NonTIF],$A$4)</f>
        <v>3966180</v>
      </c>
      <c r="K260" s="8">
        <f>SUMIFS(AssessedValuation[100% Industrial],AssessedValuation[Dist],$C260,AssessedValuation[Tif_NonTIF],$A$4)</f>
        <v>0</v>
      </c>
      <c r="L260" s="8">
        <f>SUMIFS(AssessedValuation[100% Multiresidential],AssessedValuation[Dist],$C260,AssessedValuation[Tif_NonTIF],$A$4)</f>
        <v>26940</v>
      </c>
      <c r="M260" s="8">
        <f>SUMIFS(AssessedValuation[100% Reserved],AssessedValuation[Dist],$C260,AssessedValuation[Tif_NonTIF],$A$4)</f>
        <v>0</v>
      </c>
      <c r="N260" s="8">
        <f>SUMIFS(AssessedValuation[100% Railroads],AssessedValuation[Dist],$C260,AssessedValuation[Tif_NonTIF],$A$4)</f>
        <v>4734896</v>
      </c>
      <c r="O260" s="8">
        <f>SUMIFS(AssessedValuation[100% Utilities],AssessedValuation[Dist],$C260,AssessedValuation[Tif_NonTIF],$A$4)</f>
        <v>3944027</v>
      </c>
      <c r="P260" s="8">
        <f>SUMIFS(AssessedValuation[100% Other],AssessedValuation[Dist],$C260,AssessedValuation[Tif_NonTIF],$A$4)</f>
        <v>5922</v>
      </c>
      <c r="Q260" s="8">
        <f>SUMIFS(AssessedValuation[100% Gross],AssessedValuation[Dist],$C260,AssessedValuation[Tif_NonTIF],$A$4)</f>
        <v>177487645</v>
      </c>
      <c r="R260" s="8">
        <f>SUMIFS(AssessedValuation[100% Military Exempt],AssessedValuation[Dist],$C260,AssessedValuation[Tif_NonTIF],$A$4)</f>
        <v>166680</v>
      </c>
      <c r="S260" s="8">
        <f>SUMIFS(AssessedValuation[100% Net],AssessedValuation[Dist],$C260,AssessedValuation[Tif_NonTIF],$A$4)</f>
        <v>177320965</v>
      </c>
      <c r="T260" s="8">
        <f>SUMIFS(AssessedValuation[100% Gas &amp; Elec Utilities],AssessedValuation[Dist],$C260,AssessedValuation[Tif_NonTIF],$A$4)</f>
        <v>15817207</v>
      </c>
      <c r="U260" s="8">
        <f t="shared" si="3"/>
        <v>193138172</v>
      </c>
    </row>
    <row r="261" spans="1:21" x14ac:dyDescent="0.25">
      <c r="A261">
        <v>2023</v>
      </c>
      <c r="B261" t="s">
        <v>1048</v>
      </c>
      <c r="C261" t="s">
        <v>1558</v>
      </c>
      <c r="D261" t="s">
        <v>1558</v>
      </c>
      <c r="E261" t="s">
        <v>735</v>
      </c>
      <c r="F261" t="s">
        <v>1559</v>
      </c>
      <c r="G261" s="8">
        <f>SUMIFS(AssessedValuation[100% Residential],AssessedValuation[Dist],$C261,AssessedValuation[Tif_NonTIF],$A$4)</f>
        <v>340004873</v>
      </c>
      <c r="H261" s="8">
        <f>SUMIFS(AssessedValuation[100% Ag Land],AssessedValuation[Dist],$C261,AssessedValuation[Tif_NonTIF],$A$4)</f>
        <v>183588730</v>
      </c>
      <c r="I261" s="8">
        <f>SUMIFS(AssessedValuation[100% Ag Building],AssessedValuation[Dist],$C261,AssessedValuation[Tif_NonTIF],$A$4)</f>
        <v>12384200</v>
      </c>
      <c r="J261" s="8">
        <f>SUMIFS(AssessedValuation[100% Commercial],AssessedValuation[Dist],$C261,AssessedValuation[Tif_NonTIF],$A$4)</f>
        <v>44072988</v>
      </c>
      <c r="K261" s="8">
        <f>SUMIFS(AssessedValuation[100% Industrial],AssessedValuation[Dist],$C261,AssessedValuation[Tif_NonTIF],$A$4)</f>
        <v>18898802</v>
      </c>
      <c r="L261" s="8">
        <f>SUMIFS(AssessedValuation[100% Multiresidential],AssessedValuation[Dist],$C261,AssessedValuation[Tif_NonTIF],$A$4)</f>
        <v>4125976</v>
      </c>
      <c r="M261" s="8">
        <f>SUMIFS(AssessedValuation[100% Reserved],AssessedValuation[Dist],$C261,AssessedValuation[Tif_NonTIF],$A$4)</f>
        <v>0</v>
      </c>
      <c r="N261" s="8">
        <f>SUMIFS(AssessedValuation[100% Railroads],AssessedValuation[Dist],$C261,AssessedValuation[Tif_NonTIF],$A$4)</f>
        <v>21855145</v>
      </c>
      <c r="O261" s="8">
        <f>SUMIFS(AssessedValuation[100% Utilities],AssessedValuation[Dist],$C261,AssessedValuation[Tif_NonTIF],$A$4)</f>
        <v>2646273</v>
      </c>
      <c r="P261" s="8">
        <f>SUMIFS(AssessedValuation[100% Other],AssessedValuation[Dist],$C261,AssessedValuation[Tif_NonTIF],$A$4)</f>
        <v>0</v>
      </c>
      <c r="Q261" s="8">
        <f>SUMIFS(AssessedValuation[100% Gross],AssessedValuation[Dist],$C261,AssessedValuation[Tif_NonTIF],$A$4)</f>
        <v>627576987</v>
      </c>
      <c r="R261" s="8">
        <f>SUMIFS(AssessedValuation[100% Military Exempt],AssessedValuation[Dist],$C261,AssessedValuation[Tif_NonTIF],$A$4)</f>
        <v>503744</v>
      </c>
      <c r="S261" s="8">
        <f>SUMIFS(AssessedValuation[100% Net],AssessedValuation[Dist],$C261,AssessedValuation[Tif_NonTIF],$A$4)</f>
        <v>627073243</v>
      </c>
      <c r="T261" s="8">
        <f>SUMIFS(AssessedValuation[100% Gas &amp; Elec Utilities],AssessedValuation[Dist],$C261,AssessedValuation[Tif_NonTIF],$A$4)</f>
        <v>16725059</v>
      </c>
      <c r="U261" s="8">
        <f t="shared" si="3"/>
        <v>643798302</v>
      </c>
    </row>
    <row r="262" spans="1:21" x14ac:dyDescent="0.25">
      <c r="A262">
        <v>2023</v>
      </c>
      <c r="B262" t="s">
        <v>1045</v>
      </c>
      <c r="C262" t="s">
        <v>1560</v>
      </c>
      <c r="D262" t="s">
        <v>1560</v>
      </c>
      <c r="E262" t="s">
        <v>445</v>
      </c>
      <c r="F262" t="s">
        <v>1561</v>
      </c>
      <c r="G262" s="8">
        <f>SUMIFS(AssessedValuation[100% Residential],AssessedValuation[Dist],$C262,AssessedValuation[Tif_NonTIF],$A$4)</f>
        <v>286105031</v>
      </c>
      <c r="H262" s="8">
        <f>SUMIFS(AssessedValuation[100% Ag Land],AssessedValuation[Dist],$C262,AssessedValuation[Tif_NonTIF],$A$4)</f>
        <v>174103532</v>
      </c>
      <c r="I262" s="8">
        <f>SUMIFS(AssessedValuation[100% Ag Building],AssessedValuation[Dist],$C262,AssessedValuation[Tif_NonTIF],$A$4)</f>
        <v>4664546</v>
      </c>
      <c r="J262" s="8">
        <f>SUMIFS(AssessedValuation[100% Commercial],AssessedValuation[Dist],$C262,AssessedValuation[Tif_NonTIF],$A$4)</f>
        <v>57455416</v>
      </c>
      <c r="K262" s="8">
        <f>SUMIFS(AssessedValuation[100% Industrial],AssessedValuation[Dist],$C262,AssessedValuation[Tif_NonTIF],$A$4)</f>
        <v>14771750</v>
      </c>
      <c r="L262" s="8">
        <f>SUMIFS(AssessedValuation[100% Multiresidential],AssessedValuation[Dist],$C262,AssessedValuation[Tif_NonTIF],$A$4)</f>
        <v>13203337</v>
      </c>
      <c r="M262" s="8">
        <f>SUMIFS(AssessedValuation[100% Reserved],AssessedValuation[Dist],$C262,AssessedValuation[Tif_NonTIF],$A$4)</f>
        <v>0</v>
      </c>
      <c r="N262" s="8">
        <f>SUMIFS(AssessedValuation[100% Railroads],AssessedValuation[Dist],$C262,AssessedValuation[Tif_NonTIF],$A$4)</f>
        <v>4866326</v>
      </c>
      <c r="O262" s="8">
        <f>SUMIFS(AssessedValuation[100% Utilities],AssessedValuation[Dist],$C262,AssessedValuation[Tif_NonTIF],$A$4)</f>
        <v>9183925</v>
      </c>
      <c r="P262" s="8">
        <f>SUMIFS(AssessedValuation[100% Other],AssessedValuation[Dist],$C262,AssessedValuation[Tif_NonTIF],$A$4)</f>
        <v>0</v>
      </c>
      <c r="Q262" s="8">
        <f>SUMIFS(AssessedValuation[100% Gross],AssessedValuation[Dist],$C262,AssessedValuation[Tif_NonTIF],$A$4)</f>
        <v>564353863</v>
      </c>
      <c r="R262" s="8">
        <f>SUMIFS(AssessedValuation[100% Military Exempt],AssessedValuation[Dist],$C262,AssessedValuation[Tif_NonTIF],$A$4)</f>
        <v>594492</v>
      </c>
      <c r="S262" s="8">
        <f>SUMIFS(AssessedValuation[100% Net],AssessedValuation[Dist],$C262,AssessedValuation[Tif_NonTIF],$A$4)</f>
        <v>563759371</v>
      </c>
      <c r="T262" s="8">
        <f>SUMIFS(AssessedValuation[100% Gas &amp; Elec Utilities],AssessedValuation[Dist],$C262,AssessedValuation[Tif_NonTIF],$A$4)</f>
        <v>19085384</v>
      </c>
      <c r="U262" s="8">
        <f t="shared" si="3"/>
        <v>582844755</v>
      </c>
    </row>
    <row r="263" spans="1:21" x14ac:dyDescent="0.25">
      <c r="A263">
        <v>2023</v>
      </c>
      <c r="B263" t="s">
        <v>1048</v>
      </c>
      <c r="C263" t="s">
        <v>1562</v>
      </c>
      <c r="D263" t="s">
        <v>1562</v>
      </c>
      <c r="E263" t="s">
        <v>740</v>
      </c>
      <c r="F263" t="s">
        <v>1563</v>
      </c>
      <c r="G263" s="8">
        <f>SUMIFS(AssessedValuation[100% Residential],AssessedValuation[Dist],$C263,AssessedValuation[Tif_NonTIF],$A$4)</f>
        <v>172357158</v>
      </c>
      <c r="H263" s="8">
        <f>SUMIFS(AssessedValuation[100% Ag Land],AssessedValuation[Dist],$C263,AssessedValuation[Tif_NonTIF],$A$4)</f>
        <v>201021930</v>
      </c>
      <c r="I263" s="8">
        <f>SUMIFS(AssessedValuation[100% Ag Building],AssessedValuation[Dist],$C263,AssessedValuation[Tif_NonTIF],$A$4)</f>
        <v>12954300</v>
      </c>
      <c r="J263" s="8">
        <f>SUMIFS(AssessedValuation[100% Commercial],AssessedValuation[Dist],$C263,AssessedValuation[Tif_NonTIF],$A$4)</f>
        <v>31606176</v>
      </c>
      <c r="K263" s="8">
        <f>SUMIFS(AssessedValuation[100% Industrial],AssessedValuation[Dist],$C263,AssessedValuation[Tif_NonTIF],$A$4)</f>
        <v>12870189</v>
      </c>
      <c r="L263" s="8">
        <f>SUMIFS(AssessedValuation[100% Multiresidential],AssessedValuation[Dist],$C263,AssessedValuation[Tif_NonTIF],$A$4)</f>
        <v>2340278</v>
      </c>
      <c r="M263" s="8">
        <f>SUMIFS(AssessedValuation[100% Reserved],AssessedValuation[Dist],$C263,AssessedValuation[Tif_NonTIF],$A$4)</f>
        <v>0</v>
      </c>
      <c r="N263" s="8">
        <f>SUMIFS(AssessedValuation[100% Railroads],AssessedValuation[Dist],$C263,AssessedValuation[Tif_NonTIF],$A$4)</f>
        <v>15865264</v>
      </c>
      <c r="O263" s="8">
        <f>SUMIFS(AssessedValuation[100% Utilities],AssessedValuation[Dist],$C263,AssessedValuation[Tif_NonTIF],$A$4)</f>
        <v>2600775</v>
      </c>
      <c r="P263" s="8">
        <f>SUMIFS(AssessedValuation[100% Other],AssessedValuation[Dist],$C263,AssessedValuation[Tif_NonTIF],$A$4)</f>
        <v>0</v>
      </c>
      <c r="Q263" s="8">
        <f>SUMIFS(AssessedValuation[100% Gross],AssessedValuation[Dist],$C263,AssessedValuation[Tif_NonTIF],$A$4)</f>
        <v>451616070</v>
      </c>
      <c r="R263" s="8">
        <f>SUMIFS(AssessedValuation[100% Military Exempt],AssessedValuation[Dist],$C263,AssessedValuation[Tif_NonTIF],$A$4)</f>
        <v>400032</v>
      </c>
      <c r="S263" s="8">
        <f>SUMIFS(AssessedValuation[100% Net],AssessedValuation[Dist],$C263,AssessedValuation[Tif_NonTIF],$A$4)</f>
        <v>451216038</v>
      </c>
      <c r="T263" s="8">
        <f>SUMIFS(AssessedValuation[100% Gas &amp; Elec Utilities],AssessedValuation[Dist],$C263,AssessedValuation[Tif_NonTIF],$A$4)</f>
        <v>21680211</v>
      </c>
      <c r="U263" s="8">
        <f t="shared" si="3"/>
        <v>472896249</v>
      </c>
    </row>
    <row r="264" spans="1:21" x14ac:dyDescent="0.25">
      <c r="A264">
        <v>2023</v>
      </c>
      <c r="B264" t="s">
        <v>1045</v>
      </c>
      <c r="C264" t="s">
        <v>1564</v>
      </c>
      <c r="D264" t="s">
        <v>1564</v>
      </c>
      <c r="E264" t="s">
        <v>434</v>
      </c>
      <c r="F264" t="s">
        <v>1565</v>
      </c>
      <c r="G264" s="8">
        <f>SUMIFS(AssessedValuation[100% Residential],AssessedValuation[Dist],$C264,AssessedValuation[Tif_NonTIF],$A$4)</f>
        <v>116559140</v>
      </c>
      <c r="H264" s="8">
        <f>SUMIFS(AssessedValuation[100% Ag Land],AssessedValuation[Dist],$C264,AssessedValuation[Tif_NonTIF],$A$4)</f>
        <v>115951340</v>
      </c>
      <c r="I264" s="8">
        <f>SUMIFS(AssessedValuation[100% Ag Building],AssessedValuation[Dist],$C264,AssessedValuation[Tif_NonTIF],$A$4)</f>
        <v>2806330</v>
      </c>
      <c r="J264" s="8">
        <f>SUMIFS(AssessedValuation[100% Commercial],AssessedValuation[Dist],$C264,AssessedValuation[Tif_NonTIF],$A$4)</f>
        <v>8250410</v>
      </c>
      <c r="K264" s="8">
        <f>SUMIFS(AssessedValuation[100% Industrial],AssessedValuation[Dist],$C264,AssessedValuation[Tif_NonTIF],$A$4)</f>
        <v>125980</v>
      </c>
      <c r="L264" s="8">
        <f>SUMIFS(AssessedValuation[100% Multiresidential],AssessedValuation[Dist],$C264,AssessedValuation[Tif_NonTIF],$A$4)</f>
        <v>1532170</v>
      </c>
      <c r="M264" s="8">
        <f>SUMIFS(AssessedValuation[100% Reserved],AssessedValuation[Dist],$C264,AssessedValuation[Tif_NonTIF],$A$4)</f>
        <v>0</v>
      </c>
      <c r="N264" s="8">
        <f>SUMIFS(AssessedValuation[100% Railroads],AssessedValuation[Dist],$C264,AssessedValuation[Tif_NonTIF],$A$4)</f>
        <v>6009026</v>
      </c>
      <c r="O264" s="8">
        <f>SUMIFS(AssessedValuation[100% Utilities],AssessedValuation[Dist],$C264,AssessedValuation[Tif_NonTIF],$A$4)</f>
        <v>792305</v>
      </c>
      <c r="P264" s="8">
        <f>SUMIFS(AssessedValuation[100% Other],AssessedValuation[Dist],$C264,AssessedValuation[Tif_NonTIF],$A$4)</f>
        <v>0</v>
      </c>
      <c r="Q264" s="8">
        <f>SUMIFS(AssessedValuation[100% Gross],AssessedValuation[Dist],$C264,AssessedValuation[Tif_NonTIF],$A$4)</f>
        <v>252026701</v>
      </c>
      <c r="R264" s="8">
        <f>SUMIFS(AssessedValuation[100% Military Exempt],AssessedValuation[Dist],$C264,AssessedValuation[Tif_NonTIF],$A$4)</f>
        <v>255576</v>
      </c>
      <c r="S264" s="8">
        <f>SUMIFS(AssessedValuation[100% Net],AssessedValuation[Dist],$C264,AssessedValuation[Tif_NonTIF],$A$4)</f>
        <v>251771125</v>
      </c>
      <c r="T264" s="8">
        <f>SUMIFS(AssessedValuation[100% Gas &amp; Elec Utilities],AssessedValuation[Dist],$C264,AssessedValuation[Tif_NonTIF],$A$4)</f>
        <v>10661554</v>
      </c>
      <c r="U264" s="8">
        <f t="shared" ref="U264:U327" si="4">SUM(S264:T264)</f>
        <v>262432679</v>
      </c>
    </row>
    <row r="265" spans="1:21" x14ac:dyDescent="0.25">
      <c r="A265">
        <v>2023</v>
      </c>
      <c r="B265" t="s">
        <v>1054</v>
      </c>
      <c r="C265" t="s">
        <v>1566</v>
      </c>
      <c r="D265" t="s">
        <v>1566</v>
      </c>
      <c r="E265" t="s">
        <v>597</v>
      </c>
      <c r="F265" t="s">
        <v>1567</v>
      </c>
      <c r="G265" s="8">
        <f>SUMIFS(AssessedValuation[100% Residential],AssessedValuation[Dist],$C265,AssessedValuation[Tif_NonTIF],$A$4)</f>
        <v>140717989</v>
      </c>
      <c r="H265" s="8">
        <f>SUMIFS(AssessedValuation[100% Ag Land],AssessedValuation[Dist],$C265,AssessedValuation[Tif_NonTIF],$A$4)</f>
        <v>100308725</v>
      </c>
      <c r="I265" s="8">
        <f>SUMIFS(AssessedValuation[100% Ag Building],AssessedValuation[Dist],$C265,AssessedValuation[Tif_NonTIF],$A$4)</f>
        <v>7808240</v>
      </c>
      <c r="J265" s="8">
        <f>SUMIFS(AssessedValuation[100% Commercial],AssessedValuation[Dist],$C265,AssessedValuation[Tif_NonTIF],$A$4)</f>
        <v>20401670</v>
      </c>
      <c r="K265" s="8">
        <f>SUMIFS(AssessedValuation[100% Industrial],AssessedValuation[Dist],$C265,AssessedValuation[Tif_NonTIF],$A$4)</f>
        <v>4085296</v>
      </c>
      <c r="L265" s="8">
        <f>SUMIFS(AssessedValuation[100% Multiresidential],AssessedValuation[Dist],$C265,AssessedValuation[Tif_NonTIF],$A$4)</f>
        <v>7521423</v>
      </c>
      <c r="M265" s="8">
        <f>SUMIFS(AssessedValuation[100% Reserved],AssessedValuation[Dist],$C265,AssessedValuation[Tif_NonTIF],$A$4)</f>
        <v>0</v>
      </c>
      <c r="N265" s="8">
        <f>SUMIFS(AssessedValuation[100% Railroads],AssessedValuation[Dist],$C265,AssessedValuation[Tif_NonTIF],$A$4)</f>
        <v>0</v>
      </c>
      <c r="O265" s="8">
        <f>SUMIFS(AssessedValuation[100% Utilities],AssessedValuation[Dist],$C265,AssessedValuation[Tif_NonTIF],$A$4)</f>
        <v>8632903</v>
      </c>
      <c r="P265" s="8">
        <f>SUMIFS(AssessedValuation[100% Other],AssessedValuation[Dist],$C265,AssessedValuation[Tif_NonTIF],$A$4)</f>
        <v>0</v>
      </c>
      <c r="Q265" s="8">
        <f>SUMIFS(AssessedValuation[100% Gross],AssessedValuation[Dist],$C265,AssessedValuation[Tif_NonTIF],$A$4)</f>
        <v>289476246</v>
      </c>
      <c r="R265" s="8">
        <f>SUMIFS(AssessedValuation[100% Military Exempt],AssessedValuation[Dist],$C265,AssessedValuation[Tif_NonTIF],$A$4)</f>
        <v>337064</v>
      </c>
      <c r="S265" s="8">
        <f>SUMIFS(AssessedValuation[100% Net],AssessedValuation[Dist],$C265,AssessedValuation[Tif_NonTIF],$A$4)</f>
        <v>289139182</v>
      </c>
      <c r="T265" s="8">
        <f>SUMIFS(AssessedValuation[100% Gas &amp; Elec Utilities],AssessedValuation[Dist],$C265,AssessedValuation[Tif_NonTIF],$A$4)</f>
        <v>27457466</v>
      </c>
      <c r="U265" s="8">
        <f t="shared" si="4"/>
        <v>316596648</v>
      </c>
    </row>
    <row r="266" spans="1:21" x14ac:dyDescent="0.25">
      <c r="A266">
        <v>2023</v>
      </c>
      <c r="B266" t="s">
        <v>1048</v>
      </c>
      <c r="C266" t="s">
        <v>1568</v>
      </c>
      <c r="D266" t="s">
        <v>1568</v>
      </c>
      <c r="E266" t="s">
        <v>814</v>
      </c>
      <c r="F266" t="s">
        <v>1569</v>
      </c>
      <c r="G266" s="8">
        <f>SUMIFS(AssessedValuation[100% Residential],AssessedValuation[Dist],$C266,AssessedValuation[Tif_NonTIF],$A$4)</f>
        <v>642411879</v>
      </c>
      <c r="H266" s="8">
        <f>SUMIFS(AssessedValuation[100% Ag Land],AssessedValuation[Dist],$C266,AssessedValuation[Tif_NonTIF],$A$4)</f>
        <v>94522664</v>
      </c>
      <c r="I266" s="8">
        <f>SUMIFS(AssessedValuation[100% Ag Building],AssessedValuation[Dist],$C266,AssessedValuation[Tif_NonTIF],$A$4)</f>
        <v>11427789</v>
      </c>
      <c r="J266" s="8">
        <f>SUMIFS(AssessedValuation[100% Commercial],AssessedValuation[Dist],$C266,AssessedValuation[Tif_NonTIF],$A$4)</f>
        <v>98905687</v>
      </c>
      <c r="K266" s="8">
        <f>SUMIFS(AssessedValuation[100% Industrial],AssessedValuation[Dist],$C266,AssessedValuation[Tif_NonTIF],$A$4)</f>
        <v>28181230</v>
      </c>
      <c r="L266" s="8">
        <f>SUMIFS(AssessedValuation[100% Multiresidential],AssessedValuation[Dist],$C266,AssessedValuation[Tif_NonTIF],$A$4)</f>
        <v>7407421</v>
      </c>
      <c r="M266" s="8">
        <f>SUMIFS(AssessedValuation[100% Reserved],AssessedValuation[Dist],$C266,AssessedValuation[Tif_NonTIF],$A$4)</f>
        <v>0</v>
      </c>
      <c r="N266" s="8">
        <f>SUMIFS(AssessedValuation[100% Railroads],AssessedValuation[Dist],$C266,AssessedValuation[Tif_NonTIF],$A$4)</f>
        <v>10205494</v>
      </c>
      <c r="O266" s="8">
        <f>SUMIFS(AssessedValuation[100% Utilities],AssessedValuation[Dist],$C266,AssessedValuation[Tif_NonTIF],$A$4)</f>
        <v>21232243</v>
      </c>
      <c r="P266" s="8">
        <f>SUMIFS(AssessedValuation[100% Other],AssessedValuation[Dist],$C266,AssessedValuation[Tif_NonTIF],$A$4)</f>
        <v>0</v>
      </c>
      <c r="Q266" s="8">
        <f>SUMIFS(AssessedValuation[100% Gross],AssessedValuation[Dist],$C266,AssessedValuation[Tif_NonTIF],$A$4)</f>
        <v>914294407</v>
      </c>
      <c r="R266" s="8">
        <f>SUMIFS(AssessedValuation[100% Military Exempt],AssessedValuation[Dist],$C266,AssessedValuation[Tif_NonTIF],$A$4)</f>
        <v>349645</v>
      </c>
      <c r="S266" s="8">
        <f>SUMIFS(AssessedValuation[100% Net],AssessedValuation[Dist],$C266,AssessedValuation[Tif_NonTIF],$A$4)</f>
        <v>913944762</v>
      </c>
      <c r="T266" s="8">
        <f>SUMIFS(AssessedValuation[100% Gas &amp; Elec Utilities],AssessedValuation[Dist],$C266,AssessedValuation[Tif_NonTIF],$A$4)</f>
        <v>20656453</v>
      </c>
      <c r="U266" s="8">
        <f t="shared" si="4"/>
        <v>934601215</v>
      </c>
    </row>
    <row r="267" spans="1:21" x14ac:dyDescent="0.25">
      <c r="A267">
        <v>2023</v>
      </c>
      <c r="B267" t="s">
        <v>1051</v>
      </c>
      <c r="C267" t="s">
        <v>1570</v>
      </c>
      <c r="D267" t="s">
        <v>1750</v>
      </c>
      <c r="E267" t="s">
        <v>221</v>
      </c>
      <c r="F267" t="s">
        <v>1571</v>
      </c>
      <c r="G267" s="8">
        <f>SUMIFS(AssessedValuation[100% Residential],AssessedValuation[Dist],$C267,AssessedValuation[Tif_NonTIF],$A$4)</f>
        <v>124421750</v>
      </c>
      <c r="H267" s="8">
        <f>SUMIFS(AssessedValuation[100% Ag Land],AssessedValuation[Dist],$C267,AssessedValuation[Tif_NonTIF],$A$4)</f>
        <v>198204243</v>
      </c>
      <c r="I267" s="8">
        <f>SUMIFS(AssessedValuation[100% Ag Building],AssessedValuation[Dist],$C267,AssessedValuation[Tif_NonTIF],$A$4)</f>
        <v>17014888</v>
      </c>
      <c r="J267" s="8">
        <f>SUMIFS(AssessedValuation[100% Commercial],AssessedValuation[Dist],$C267,AssessedValuation[Tif_NonTIF],$A$4)</f>
        <v>16442760</v>
      </c>
      <c r="K267" s="8">
        <f>SUMIFS(AssessedValuation[100% Industrial],AssessedValuation[Dist],$C267,AssessedValuation[Tif_NonTIF],$A$4)</f>
        <v>20211050</v>
      </c>
      <c r="L267" s="8">
        <f>SUMIFS(AssessedValuation[100% Multiresidential],AssessedValuation[Dist],$C267,AssessedValuation[Tif_NonTIF],$A$4)</f>
        <v>212720</v>
      </c>
      <c r="M267" s="8">
        <f>SUMIFS(AssessedValuation[100% Reserved],AssessedValuation[Dist],$C267,AssessedValuation[Tif_NonTIF],$A$4)</f>
        <v>0</v>
      </c>
      <c r="N267" s="8">
        <f>SUMIFS(AssessedValuation[100% Railroads],AssessedValuation[Dist],$C267,AssessedValuation[Tif_NonTIF],$A$4)</f>
        <v>0</v>
      </c>
      <c r="O267" s="8">
        <f>SUMIFS(AssessedValuation[100% Utilities],AssessedValuation[Dist],$C267,AssessedValuation[Tif_NonTIF],$A$4)</f>
        <v>2284441</v>
      </c>
      <c r="P267" s="8">
        <f>SUMIFS(AssessedValuation[100% Other],AssessedValuation[Dist],$C267,AssessedValuation[Tif_NonTIF],$A$4)</f>
        <v>0</v>
      </c>
      <c r="Q267" s="8">
        <f>SUMIFS(AssessedValuation[100% Gross],AssessedValuation[Dist],$C267,AssessedValuation[Tif_NonTIF],$A$4)</f>
        <v>378791852</v>
      </c>
      <c r="R267" s="8">
        <f>SUMIFS(AssessedValuation[100% Military Exempt],AssessedValuation[Dist],$C267,AssessedValuation[Tif_NonTIF],$A$4)</f>
        <v>334193</v>
      </c>
      <c r="S267" s="8">
        <f>SUMIFS(AssessedValuation[100% Net],AssessedValuation[Dist],$C267,AssessedValuation[Tif_NonTIF],$A$4)</f>
        <v>378457659</v>
      </c>
      <c r="T267" s="8">
        <f>SUMIFS(AssessedValuation[100% Gas &amp; Elec Utilities],AssessedValuation[Dist],$C267,AssessedValuation[Tif_NonTIF],$A$4)</f>
        <v>22516623</v>
      </c>
      <c r="U267" s="8">
        <f t="shared" si="4"/>
        <v>400974282</v>
      </c>
    </row>
    <row r="268" spans="1:21" x14ac:dyDescent="0.25">
      <c r="A268">
        <v>2023</v>
      </c>
      <c r="B268" t="s">
        <v>1048</v>
      </c>
      <c r="C268" t="s">
        <v>1572</v>
      </c>
      <c r="D268" t="s">
        <v>1572</v>
      </c>
      <c r="E268" t="s">
        <v>832</v>
      </c>
      <c r="F268" t="s">
        <v>1573</v>
      </c>
      <c r="G268" s="8">
        <f>SUMIFS(AssessedValuation[100% Residential],AssessedValuation[Dist],$C268,AssessedValuation[Tif_NonTIF],$A$4)</f>
        <v>3630395943</v>
      </c>
      <c r="H268" s="8">
        <f>SUMIFS(AssessedValuation[100% Ag Land],AssessedValuation[Dist],$C268,AssessedValuation[Tif_NonTIF],$A$4)</f>
        <v>10001679</v>
      </c>
      <c r="I268" s="8">
        <f>SUMIFS(AssessedValuation[100% Ag Building],AssessedValuation[Dist],$C268,AssessedValuation[Tif_NonTIF],$A$4)</f>
        <v>608290</v>
      </c>
      <c r="J268" s="8">
        <f>SUMIFS(AssessedValuation[100% Commercial],AssessedValuation[Dist],$C268,AssessedValuation[Tif_NonTIF],$A$4)</f>
        <v>915374826</v>
      </c>
      <c r="K268" s="8">
        <f>SUMIFS(AssessedValuation[100% Industrial],AssessedValuation[Dist],$C268,AssessedValuation[Tif_NonTIF],$A$4)</f>
        <v>82564692</v>
      </c>
      <c r="L268" s="8">
        <f>SUMIFS(AssessedValuation[100% Multiresidential],AssessedValuation[Dist],$C268,AssessedValuation[Tif_NonTIF],$A$4)</f>
        <v>262534123</v>
      </c>
      <c r="M268" s="8">
        <f>SUMIFS(AssessedValuation[100% Reserved],AssessedValuation[Dist],$C268,AssessedValuation[Tif_NonTIF],$A$4)</f>
        <v>0</v>
      </c>
      <c r="N268" s="8">
        <f>SUMIFS(AssessedValuation[100% Railroads],AssessedValuation[Dist],$C268,AssessedValuation[Tif_NonTIF],$A$4)</f>
        <v>21651233</v>
      </c>
      <c r="O268" s="8">
        <f>SUMIFS(AssessedValuation[100% Utilities],AssessedValuation[Dist],$C268,AssessedValuation[Tif_NonTIF],$A$4)</f>
        <v>14252061</v>
      </c>
      <c r="P268" s="8">
        <f>SUMIFS(AssessedValuation[100% Other],AssessedValuation[Dist],$C268,AssessedValuation[Tif_NonTIF],$A$4)</f>
        <v>4860000</v>
      </c>
      <c r="Q268" s="8">
        <f>SUMIFS(AssessedValuation[100% Gross],AssessedValuation[Dist],$C268,AssessedValuation[Tif_NonTIF],$A$4)</f>
        <v>4942242847</v>
      </c>
      <c r="R268" s="8">
        <f>SUMIFS(AssessedValuation[100% Military Exempt],AssessedValuation[Dist],$C268,AssessedValuation[Tif_NonTIF],$A$4)</f>
        <v>4810942</v>
      </c>
      <c r="S268" s="8">
        <f>SUMIFS(AssessedValuation[100% Net],AssessedValuation[Dist],$C268,AssessedValuation[Tif_NonTIF],$A$4)</f>
        <v>4937431905</v>
      </c>
      <c r="T268" s="8">
        <f>SUMIFS(AssessedValuation[100% Gas &amp; Elec Utilities],AssessedValuation[Dist],$C268,AssessedValuation[Tif_NonTIF],$A$4)</f>
        <v>264463825</v>
      </c>
      <c r="U268" s="8">
        <f t="shared" si="4"/>
        <v>5201895730</v>
      </c>
    </row>
    <row r="269" spans="1:21" x14ac:dyDescent="0.25">
      <c r="A269">
        <v>2023</v>
      </c>
      <c r="B269" t="s">
        <v>1057</v>
      </c>
      <c r="C269" t="s">
        <v>1574</v>
      </c>
      <c r="D269" t="s">
        <v>1574</v>
      </c>
      <c r="E269" t="s">
        <v>592</v>
      </c>
      <c r="F269" t="s">
        <v>1575</v>
      </c>
      <c r="G269" s="8">
        <f>SUMIFS(AssessedValuation[100% Residential],AssessedValuation[Dist],$C269,AssessedValuation[Tif_NonTIF],$A$4)</f>
        <v>870669576</v>
      </c>
      <c r="H269" s="8">
        <f>SUMIFS(AssessedValuation[100% Ag Land],AssessedValuation[Dist],$C269,AssessedValuation[Tif_NonTIF],$A$4)</f>
        <v>42419900</v>
      </c>
      <c r="I269" s="8">
        <f>SUMIFS(AssessedValuation[100% Ag Building],AssessedValuation[Dist],$C269,AssessedValuation[Tif_NonTIF],$A$4)</f>
        <v>2582900</v>
      </c>
      <c r="J269" s="8">
        <f>SUMIFS(AssessedValuation[100% Commercial],AssessedValuation[Dist],$C269,AssessedValuation[Tif_NonTIF],$A$4)</f>
        <v>36231923</v>
      </c>
      <c r="K269" s="8">
        <f>SUMIFS(AssessedValuation[100% Industrial],AssessedValuation[Dist],$C269,AssessedValuation[Tif_NonTIF],$A$4)</f>
        <v>790762</v>
      </c>
      <c r="L269" s="8">
        <f>SUMIFS(AssessedValuation[100% Multiresidential],AssessedValuation[Dist],$C269,AssessedValuation[Tif_NonTIF],$A$4)</f>
        <v>8060827</v>
      </c>
      <c r="M269" s="8">
        <f>SUMIFS(AssessedValuation[100% Reserved],AssessedValuation[Dist],$C269,AssessedValuation[Tif_NonTIF],$A$4)</f>
        <v>0</v>
      </c>
      <c r="N269" s="8">
        <f>SUMIFS(AssessedValuation[100% Railroads],AssessedValuation[Dist],$C269,AssessedValuation[Tif_NonTIF],$A$4)</f>
        <v>0</v>
      </c>
      <c r="O269" s="8">
        <f>SUMIFS(AssessedValuation[100% Utilities],AssessedValuation[Dist],$C269,AssessedValuation[Tif_NonTIF],$A$4)</f>
        <v>3889104</v>
      </c>
      <c r="P269" s="8">
        <f>SUMIFS(AssessedValuation[100% Other],AssessedValuation[Dist],$C269,AssessedValuation[Tif_NonTIF],$A$4)</f>
        <v>0</v>
      </c>
      <c r="Q269" s="8">
        <f>SUMIFS(AssessedValuation[100% Gross],AssessedValuation[Dist],$C269,AssessedValuation[Tif_NonTIF],$A$4)</f>
        <v>964644992</v>
      </c>
      <c r="R269" s="8">
        <f>SUMIFS(AssessedValuation[100% Military Exempt],AssessedValuation[Dist],$C269,AssessedValuation[Tif_NonTIF],$A$4)</f>
        <v>511152</v>
      </c>
      <c r="S269" s="8">
        <f>SUMIFS(AssessedValuation[100% Net],AssessedValuation[Dist],$C269,AssessedValuation[Tif_NonTIF],$A$4)</f>
        <v>964133840</v>
      </c>
      <c r="T269" s="8">
        <f>SUMIFS(AssessedValuation[100% Gas &amp; Elec Utilities],AssessedValuation[Dist],$C269,AssessedValuation[Tif_NonTIF],$A$4)</f>
        <v>29508352</v>
      </c>
      <c r="U269" s="8">
        <f t="shared" si="4"/>
        <v>993642192</v>
      </c>
    </row>
    <row r="270" spans="1:21" x14ac:dyDescent="0.25">
      <c r="A270">
        <v>2023</v>
      </c>
      <c r="B270" t="s">
        <v>1051</v>
      </c>
      <c r="C270" t="s">
        <v>1576</v>
      </c>
      <c r="D270" t="s">
        <v>1576</v>
      </c>
      <c r="E270" t="s">
        <v>184</v>
      </c>
      <c r="F270" t="s">
        <v>1577</v>
      </c>
      <c r="G270" s="8">
        <f>SUMIFS(AssessedValuation[100% Residential],AssessedValuation[Dist],$C270,AssessedValuation[Tif_NonTIF],$A$4)</f>
        <v>282821943</v>
      </c>
      <c r="H270" s="8">
        <f>SUMIFS(AssessedValuation[100% Ag Land],AssessedValuation[Dist],$C270,AssessedValuation[Tif_NonTIF],$A$4)</f>
        <v>359832560</v>
      </c>
      <c r="I270" s="8">
        <f>SUMIFS(AssessedValuation[100% Ag Building],AssessedValuation[Dist],$C270,AssessedValuation[Tif_NonTIF],$A$4)</f>
        <v>15154070</v>
      </c>
      <c r="J270" s="8">
        <f>SUMIFS(AssessedValuation[100% Commercial],AssessedValuation[Dist],$C270,AssessedValuation[Tif_NonTIF],$A$4)</f>
        <v>38686305</v>
      </c>
      <c r="K270" s="8">
        <f>SUMIFS(AssessedValuation[100% Industrial],AssessedValuation[Dist],$C270,AssessedValuation[Tif_NonTIF],$A$4)</f>
        <v>3800807</v>
      </c>
      <c r="L270" s="8">
        <f>SUMIFS(AssessedValuation[100% Multiresidential],AssessedValuation[Dist],$C270,AssessedValuation[Tif_NonTIF],$A$4)</f>
        <v>2492380</v>
      </c>
      <c r="M270" s="8">
        <f>SUMIFS(AssessedValuation[100% Reserved],AssessedValuation[Dist],$C270,AssessedValuation[Tif_NonTIF],$A$4)</f>
        <v>0</v>
      </c>
      <c r="N270" s="8">
        <f>SUMIFS(AssessedValuation[100% Railroads],AssessedValuation[Dist],$C270,AssessedValuation[Tif_NonTIF],$A$4)</f>
        <v>4502772</v>
      </c>
      <c r="O270" s="8">
        <f>SUMIFS(AssessedValuation[100% Utilities],AssessedValuation[Dist],$C270,AssessedValuation[Tif_NonTIF],$A$4)</f>
        <v>46313287</v>
      </c>
      <c r="P270" s="8">
        <f>SUMIFS(AssessedValuation[100% Other],AssessedValuation[Dist],$C270,AssessedValuation[Tif_NonTIF],$A$4)</f>
        <v>0</v>
      </c>
      <c r="Q270" s="8">
        <f>SUMIFS(AssessedValuation[100% Gross],AssessedValuation[Dist],$C270,AssessedValuation[Tif_NonTIF],$A$4)</f>
        <v>753604124</v>
      </c>
      <c r="R270" s="8">
        <f>SUMIFS(AssessedValuation[100% Military Exempt],AssessedValuation[Dist],$C270,AssessedValuation[Tif_NonTIF],$A$4)</f>
        <v>540179</v>
      </c>
      <c r="S270" s="8">
        <f>SUMIFS(AssessedValuation[100% Net],AssessedValuation[Dist],$C270,AssessedValuation[Tif_NonTIF],$A$4)</f>
        <v>753063945</v>
      </c>
      <c r="T270" s="8">
        <f>SUMIFS(AssessedValuation[100% Gas &amp; Elec Utilities],AssessedValuation[Dist],$C270,AssessedValuation[Tif_NonTIF],$A$4)</f>
        <v>27802150</v>
      </c>
      <c r="U270" s="8">
        <f t="shared" si="4"/>
        <v>780866095</v>
      </c>
    </row>
    <row r="271" spans="1:21" x14ac:dyDescent="0.25">
      <c r="A271">
        <v>2023</v>
      </c>
      <c r="B271" t="s">
        <v>1051</v>
      </c>
      <c r="C271" t="s">
        <v>1578</v>
      </c>
      <c r="D271" t="s">
        <v>1578</v>
      </c>
      <c r="E271" t="s">
        <v>142</v>
      </c>
      <c r="F271" t="s">
        <v>1579</v>
      </c>
      <c r="G271" s="8">
        <f>SUMIFS(AssessedValuation[100% Residential],AssessedValuation[Dist],$C271,AssessedValuation[Tif_NonTIF],$A$4)</f>
        <v>208356868</v>
      </c>
      <c r="H271" s="8">
        <f>SUMIFS(AssessedValuation[100% Ag Land],AssessedValuation[Dist],$C271,AssessedValuation[Tif_NonTIF],$A$4)</f>
        <v>180644704</v>
      </c>
      <c r="I271" s="8">
        <f>SUMIFS(AssessedValuation[100% Ag Building],AssessedValuation[Dist],$C271,AssessedValuation[Tif_NonTIF],$A$4)</f>
        <v>5106079</v>
      </c>
      <c r="J271" s="8">
        <f>SUMIFS(AssessedValuation[100% Commercial],AssessedValuation[Dist],$C271,AssessedValuation[Tif_NonTIF],$A$4)</f>
        <v>28794970</v>
      </c>
      <c r="K271" s="8">
        <f>SUMIFS(AssessedValuation[100% Industrial],AssessedValuation[Dist],$C271,AssessedValuation[Tif_NonTIF],$A$4)</f>
        <v>30561140</v>
      </c>
      <c r="L271" s="8">
        <f>SUMIFS(AssessedValuation[100% Multiresidential],AssessedValuation[Dist],$C271,AssessedValuation[Tif_NonTIF],$A$4)</f>
        <v>759036</v>
      </c>
      <c r="M271" s="8">
        <f>SUMIFS(AssessedValuation[100% Reserved],AssessedValuation[Dist],$C271,AssessedValuation[Tif_NonTIF],$A$4)</f>
        <v>0</v>
      </c>
      <c r="N271" s="8">
        <f>SUMIFS(AssessedValuation[100% Railroads],AssessedValuation[Dist],$C271,AssessedValuation[Tif_NonTIF],$A$4)</f>
        <v>14999230</v>
      </c>
      <c r="O271" s="8">
        <f>SUMIFS(AssessedValuation[100% Utilities],AssessedValuation[Dist],$C271,AssessedValuation[Tif_NonTIF],$A$4)</f>
        <v>2497913</v>
      </c>
      <c r="P271" s="8">
        <f>SUMIFS(AssessedValuation[100% Other],AssessedValuation[Dist],$C271,AssessedValuation[Tif_NonTIF],$A$4)</f>
        <v>7370</v>
      </c>
      <c r="Q271" s="8">
        <f>SUMIFS(AssessedValuation[100% Gross],AssessedValuation[Dist],$C271,AssessedValuation[Tif_NonTIF],$A$4)</f>
        <v>471727310</v>
      </c>
      <c r="R271" s="8">
        <f>SUMIFS(AssessedValuation[100% Military Exempt],AssessedValuation[Dist],$C271,AssessedValuation[Tif_NonTIF],$A$4)</f>
        <v>337064</v>
      </c>
      <c r="S271" s="8">
        <f>SUMIFS(AssessedValuation[100% Net],AssessedValuation[Dist],$C271,AssessedValuation[Tif_NonTIF],$A$4)</f>
        <v>471390246</v>
      </c>
      <c r="T271" s="8">
        <f>SUMIFS(AssessedValuation[100% Gas &amp; Elec Utilities],AssessedValuation[Dist],$C271,AssessedValuation[Tif_NonTIF],$A$4)</f>
        <v>32601526</v>
      </c>
      <c r="U271" s="8">
        <f t="shared" si="4"/>
        <v>503991772</v>
      </c>
    </row>
    <row r="272" spans="1:21" x14ac:dyDescent="0.25">
      <c r="A272">
        <v>2023</v>
      </c>
      <c r="B272" t="s">
        <v>1048</v>
      </c>
      <c r="C272" t="s">
        <v>1580</v>
      </c>
      <c r="D272" t="s">
        <v>1751</v>
      </c>
      <c r="E272" t="s">
        <v>265</v>
      </c>
      <c r="F272" t="s">
        <v>1581</v>
      </c>
      <c r="G272" s="8">
        <f>SUMIFS(AssessedValuation[100% Residential],AssessedValuation[Dist],$C272,AssessedValuation[Tif_NonTIF],$A$4)</f>
        <v>169392619</v>
      </c>
      <c r="H272" s="8">
        <f>SUMIFS(AssessedValuation[100% Ag Land],AssessedValuation[Dist],$C272,AssessedValuation[Tif_NonTIF],$A$4)</f>
        <v>301557081</v>
      </c>
      <c r="I272" s="8">
        <f>SUMIFS(AssessedValuation[100% Ag Building],AssessedValuation[Dist],$C272,AssessedValuation[Tif_NonTIF],$A$4)</f>
        <v>16308512</v>
      </c>
      <c r="J272" s="8">
        <f>SUMIFS(AssessedValuation[100% Commercial],AssessedValuation[Dist],$C272,AssessedValuation[Tif_NonTIF],$A$4)</f>
        <v>32238713</v>
      </c>
      <c r="K272" s="8">
        <f>SUMIFS(AssessedValuation[100% Industrial],AssessedValuation[Dist],$C272,AssessedValuation[Tif_NonTIF],$A$4)</f>
        <v>201409434</v>
      </c>
      <c r="L272" s="8">
        <f>SUMIFS(AssessedValuation[100% Multiresidential],AssessedValuation[Dist],$C272,AssessedValuation[Tif_NonTIF],$A$4)</f>
        <v>2675015</v>
      </c>
      <c r="M272" s="8">
        <f>SUMIFS(AssessedValuation[100% Reserved],AssessedValuation[Dist],$C272,AssessedValuation[Tif_NonTIF],$A$4)</f>
        <v>0</v>
      </c>
      <c r="N272" s="8">
        <f>SUMIFS(AssessedValuation[100% Railroads],AssessedValuation[Dist],$C272,AssessedValuation[Tif_NonTIF],$A$4)</f>
        <v>0</v>
      </c>
      <c r="O272" s="8">
        <f>SUMIFS(AssessedValuation[100% Utilities],AssessedValuation[Dist],$C272,AssessedValuation[Tif_NonTIF],$A$4)</f>
        <v>53189258</v>
      </c>
      <c r="P272" s="8">
        <f>SUMIFS(AssessedValuation[100% Other],AssessedValuation[Dist],$C272,AssessedValuation[Tif_NonTIF],$A$4)</f>
        <v>0</v>
      </c>
      <c r="Q272" s="8">
        <f>SUMIFS(AssessedValuation[100% Gross],AssessedValuation[Dist],$C272,AssessedValuation[Tif_NonTIF],$A$4)</f>
        <v>776770632</v>
      </c>
      <c r="R272" s="8">
        <f>SUMIFS(AssessedValuation[100% Military Exempt],AssessedValuation[Dist],$C272,AssessedValuation[Tif_NonTIF],$A$4)</f>
        <v>412996</v>
      </c>
      <c r="S272" s="8">
        <f>SUMIFS(AssessedValuation[100% Net],AssessedValuation[Dist],$C272,AssessedValuation[Tif_NonTIF],$A$4)</f>
        <v>776357636</v>
      </c>
      <c r="T272" s="8">
        <f>SUMIFS(AssessedValuation[100% Gas &amp; Elec Utilities],AssessedValuation[Dist],$C272,AssessedValuation[Tif_NonTIF],$A$4)</f>
        <v>19734374</v>
      </c>
      <c r="U272" s="8">
        <f t="shared" si="4"/>
        <v>796092010</v>
      </c>
    </row>
    <row r="273" spans="1:21" x14ac:dyDescent="0.25">
      <c r="A273">
        <v>2023</v>
      </c>
      <c r="B273" t="s">
        <v>1045</v>
      </c>
      <c r="C273" t="s">
        <v>1582</v>
      </c>
      <c r="D273" t="s">
        <v>1582</v>
      </c>
      <c r="E273" t="s">
        <v>829</v>
      </c>
      <c r="F273" t="s">
        <v>1583</v>
      </c>
      <c r="G273" s="8">
        <f>SUMIFS(AssessedValuation[100% Residential],AssessedValuation[Dist],$C273,AssessedValuation[Tif_NonTIF],$A$4)</f>
        <v>58186570</v>
      </c>
      <c r="H273" s="8">
        <f>SUMIFS(AssessedValuation[100% Ag Land],AssessedValuation[Dist],$C273,AssessedValuation[Tif_NonTIF],$A$4)</f>
        <v>87872690</v>
      </c>
      <c r="I273" s="8">
        <f>SUMIFS(AssessedValuation[100% Ag Building],AssessedValuation[Dist],$C273,AssessedValuation[Tif_NonTIF],$A$4)</f>
        <v>2744450</v>
      </c>
      <c r="J273" s="8">
        <f>SUMIFS(AssessedValuation[100% Commercial],AssessedValuation[Dist],$C273,AssessedValuation[Tif_NonTIF],$A$4)</f>
        <v>3019722</v>
      </c>
      <c r="K273" s="8">
        <f>SUMIFS(AssessedValuation[100% Industrial],AssessedValuation[Dist],$C273,AssessedValuation[Tif_NonTIF],$A$4)</f>
        <v>1067360</v>
      </c>
      <c r="L273" s="8">
        <f>SUMIFS(AssessedValuation[100% Multiresidential],AssessedValuation[Dist],$C273,AssessedValuation[Tif_NonTIF],$A$4)</f>
        <v>180978</v>
      </c>
      <c r="M273" s="8">
        <f>SUMIFS(AssessedValuation[100% Reserved],AssessedValuation[Dist],$C273,AssessedValuation[Tif_NonTIF],$A$4)</f>
        <v>0</v>
      </c>
      <c r="N273" s="8">
        <f>SUMIFS(AssessedValuation[100% Railroads],AssessedValuation[Dist],$C273,AssessedValuation[Tif_NonTIF],$A$4)</f>
        <v>0</v>
      </c>
      <c r="O273" s="8">
        <f>SUMIFS(AssessedValuation[100% Utilities],AssessedValuation[Dist],$C273,AssessedValuation[Tif_NonTIF],$A$4)</f>
        <v>3775833</v>
      </c>
      <c r="P273" s="8">
        <f>SUMIFS(AssessedValuation[100% Other],AssessedValuation[Dist],$C273,AssessedValuation[Tif_NonTIF],$A$4)</f>
        <v>0</v>
      </c>
      <c r="Q273" s="8">
        <f>SUMIFS(AssessedValuation[100% Gross],AssessedValuation[Dist],$C273,AssessedValuation[Tif_NonTIF],$A$4)</f>
        <v>156847603</v>
      </c>
      <c r="R273" s="8">
        <f>SUMIFS(AssessedValuation[100% Military Exempt],AssessedValuation[Dist],$C273,AssessedValuation[Tif_NonTIF],$A$4)</f>
        <v>125936</v>
      </c>
      <c r="S273" s="8">
        <f>SUMIFS(AssessedValuation[100% Net],AssessedValuation[Dist],$C273,AssessedValuation[Tif_NonTIF],$A$4)</f>
        <v>156721667</v>
      </c>
      <c r="T273" s="8">
        <f>SUMIFS(AssessedValuation[100% Gas &amp; Elec Utilities],AssessedValuation[Dist],$C273,AssessedValuation[Tif_NonTIF],$A$4)</f>
        <v>12256565</v>
      </c>
      <c r="U273" s="8">
        <f t="shared" si="4"/>
        <v>168978232</v>
      </c>
    </row>
    <row r="274" spans="1:21" x14ac:dyDescent="0.25">
      <c r="A274">
        <v>2023</v>
      </c>
      <c r="B274" t="s">
        <v>1043</v>
      </c>
      <c r="C274" t="s">
        <v>1584</v>
      </c>
      <c r="D274" t="s">
        <v>1584</v>
      </c>
      <c r="E274" t="s">
        <v>842</v>
      </c>
      <c r="F274" t="s">
        <v>1585</v>
      </c>
      <c r="G274" s="8">
        <f>SUMIFS(AssessedValuation[100% Residential],AssessedValuation[Dist],$C274,AssessedValuation[Tif_NonTIF],$A$4)</f>
        <v>296392783</v>
      </c>
      <c r="H274" s="8">
        <f>SUMIFS(AssessedValuation[100% Ag Land],AssessedValuation[Dist],$C274,AssessedValuation[Tif_NonTIF],$A$4)</f>
        <v>165994466</v>
      </c>
      <c r="I274" s="8">
        <f>SUMIFS(AssessedValuation[100% Ag Building],AssessedValuation[Dist],$C274,AssessedValuation[Tif_NonTIF],$A$4)</f>
        <v>4543510</v>
      </c>
      <c r="J274" s="8">
        <f>SUMIFS(AssessedValuation[100% Commercial],AssessedValuation[Dist],$C274,AssessedValuation[Tif_NonTIF],$A$4)</f>
        <v>46081000</v>
      </c>
      <c r="K274" s="8">
        <f>SUMIFS(AssessedValuation[100% Industrial],AssessedValuation[Dist],$C274,AssessedValuation[Tif_NonTIF],$A$4)</f>
        <v>15351956</v>
      </c>
      <c r="L274" s="8">
        <f>SUMIFS(AssessedValuation[100% Multiresidential],AssessedValuation[Dist],$C274,AssessedValuation[Tif_NonTIF],$A$4)</f>
        <v>13013179</v>
      </c>
      <c r="M274" s="8">
        <f>SUMIFS(AssessedValuation[100% Reserved],AssessedValuation[Dist],$C274,AssessedValuation[Tif_NonTIF],$A$4)</f>
        <v>0</v>
      </c>
      <c r="N274" s="8">
        <f>SUMIFS(AssessedValuation[100% Railroads],AssessedValuation[Dist],$C274,AssessedValuation[Tif_NonTIF],$A$4)</f>
        <v>23214526</v>
      </c>
      <c r="O274" s="8">
        <f>SUMIFS(AssessedValuation[100% Utilities],AssessedValuation[Dist],$C274,AssessedValuation[Tif_NonTIF],$A$4)</f>
        <v>16344562</v>
      </c>
      <c r="P274" s="8">
        <f>SUMIFS(AssessedValuation[100% Other],AssessedValuation[Dist],$C274,AssessedValuation[Tif_NonTIF],$A$4)</f>
        <v>0</v>
      </c>
      <c r="Q274" s="8">
        <f>SUMIFS(AssessedValuation[100% Gross],AssessedValuation[Dist],$C274,AssessedValuation[Tif_NonTIF],$A$4)</f>
        <v>580935982</v>
      </c>
      <c r="R274" s="8">
        <f>SUMIFS(AssessedValuation[100% Military Exempt],AssessedValuation[Dist],$C274,AssessedValuation[Tif_NonTIF],$A$4)</f>
        <v>618568</v>
      </c>
      <c r="S274" s="8">
        <f>SUMIFS(AssessedValuation[100% Net],AssessedValuation[Dist],$C274,AssessedValuation[Tif_NonTIF],$A$4)</f>
        <v>580317414</v>
      </c>
      <c r="T274" s="8">
        <f>SUMIFS(AssessedValuation[100% Gas &amp; Elec Utilities],AssessedValuation[Dist],$C274,AssessedValuation[Tif_NonTIF],$A$4)</f>
        <v>79923918</v>
      </c>
      <c r="U274" s="8">
        <f t="shared" si="4"/>
        <v>660241332</v>
      </c>
    </row>
    <row r="275" spans="1:21" x14ac:dyDescent="0.25">
      <c r="A275">
        <v>2023</v>
      </c>
      <c r="B275" t="s">
        <v>1066</v>
      </c>
      <c r="C275" t="s">
        <v>1586</v>
      </c>
      <c r="D275" t="s">
        <v>1586</v>
      </c>
      <c r="E275" t="s">
        <v>910</v>
      </c>
      <c r="F275" t="s">
        <v>1587</v>
      </c>
      <c r="G275" s="8">
        <f>SUMIFS(AssessedValuation[100% Residential],AssessedValuation[Dist],$C275,AssessedValuation[Tif_NonTIF],$A$4)</f>
        <v>252639590</v>
      </c>
      <c r="H275" s="8">
        <f>SUMIFS(AssessedValuation[100% Ag Land],AssessedValuation[Dist],$C275,AssessedValuation[Tif_NonTIF],$A$4)</f>
        <v>116982310</v>
      </c>
      <c r="I275" s="8">
        <f>SUMIFS(AssessedValuation[100% Ag Building],AssessedValuation[Dist],$C275,AssessedValuation[Tif_NonTIF],$A$4)</f>
        <v>11915610</v>
      </c>
      <c r="J275" s="8">
        <f>SUMIFS(AssessedValuation[100% Commercial],AssessedValuation[Dist],$C275,AssessedValuation[Tif_NonTIF],$A$4)</f>
        <v>25930918</v>
      </c>
      <c r="K275" s="8">
        <f>SUMIFS(AssessedValuation[100% Industrial],AssessedValuation[Dist],$C275,AssessedValuation[Tif_NonTIF],$A$4)</f>
        <v>1145920</v>
      </c>
      <c r="L275" s="8">
        <f>SUMIFS(AssessedValuation[100% Multiresidential],AssessedValuation[Dist],$C275,AssessedValuation[Tif_NonTIF],$A$4)</f>
        <v>1399108</v>
      </c>
      <c r="M275" s="8">
        <f>SUMIFS(AssessedValuation[100% Reserved],AssessedValuation[Dist],$C275,AssessedValuation[Tif_NonTIF],$A$4)</f>
        <v>0</v>
      </c>
      <c r="N275" s="8">
        <f>SUMIFS(AssessedValuation[100% Railroads],AssessedValuation[Dist],$C275,AssessedValuation[Tif_NonTIF],$A$4)</f>
        <v>3680229</v>
      </c>
      <c r="O275" s="8">
        <f>SUMIFS(AssessedValuation[100% Utilities],AssessedValuation[Dist],$C275,AssessedValuation[Tif_NonTIF],$A$4)</f>
        <v>2060523</v>
      </c>
      <c r="P275" s="8">
        <f>SUMIFS(AssessedValuation[100% Other],AssessedValuation[Dist],$C275,AssessedValuation[Tif_NonTIF],$A$4)</f>
        <v>0</v>
      </c>
      <c r="Q275" s="8">
        <f>SUMIFS(AssessedValuation[100% Gross],AssessedValuation[Dist],$C275,AssessedValuation[Tif_NonTIF],$A$4)</f>
        <v>415754208</v>
      </c>
      <c r="R275" s="8">
        <f>SUMIFS(AssessedValuation[100% Military Exempt],AssessedValuation[Dist],$C275,AssessedValuation[Tif_NonTIF],$A$4)</f>
        <v>353732</v>
      </c>
      <c r="S275" s="8">
        <f>SUMIFS(AssessedValuation[100% Net],AssessedValuation[Dist],$C275,AssessedValuation[Tif_NonTIF],$A$4)</f>
        <v>415400476</v>
      </c>
      <c r="T275" s="8">
        <f>SUMIFS(AssessedValuation[100% Gas &amp; Elec Utilities],AssessedValuation[Dist],$C275,AssessedValuation[Tif_NonTIF],$A$4)</f>
        <v>20157825</v>
      </c>
      <c r="U275" s="8">
        <f t="shared" si="4"/>
        <v>435558301</v>
      </c>
    </row>
    <row r="276" spans="1:21" x14ac:dyDescent="0.25">
      <c r="A276">
        <v>2023</v>
      </c>
      <c r="B276" t="s">
        <v>1038</v>
      </c>
      <c r="C276" t="s">
        <v>1588</v>
      </c>
      <c r="D276" t="s">
        <v>1588</v>
      </c>
      <c r="E276" t="s">
        <v>548</v>
      </c>
      <c r="F276" t="s">
        <v>1589</v>
      </c>
      <c r="G276" s="8">
        <f>SUMIFS(AssessedValuation[100% Residential],AssessedValuation[Dist],$C276,AssessedValuation[Tif_NonTIF],$A$4)</f>
        <v>2963247966</v>
      </c>
      <c r="H276" s="8">
        <f>SUMIFS(AssessedValuation[100% Ag Land],AssessedValuation[Dist],$C276,AssessedValuation[Tif_NonTIF],$A$4)</f>
        <v>46997470</v>
      </c>
      <c r="I276" s="8">
        <f>SUMIFS(AssessedValuation[100% Ag Building],AssessedValuation[Dist],$C276,AssessedValuation[Tif_NonTIF],$A$4)</f>
        <v>2483990</v>
      </c>
      <c r="J276" s="8">
        <f>SUMIFS(AssessedValuation[100% Commercial],AssessedValuation[Dist],$C276,AssessedValuation[Tif_NonTIF],$A$4)</f>
        <v>409917970</v>
      </c>
      <c r="K276" s="8">
        <f>SUMIFS(AssessedValuation[100% Industrial],AssessedValuation[Dist],$C276,AssessedValuation[Tif_NonTIF],$A$4)</f>
        <v>16375208</v>
      </c>
      <c r="L276" s="8">
        <f>SUMIFS(AssessedValuation[100% Multiresidential],AssessedValuation[Dist],$C276,AssessedValuation[Tif_NonTIF],$A$4)</f>
        <v>52738403</v>
      </c>
      <c r="M276" s="8">
        <f>SUMIFS(AssessedValuation[100% Reserved],AssessedValuation[Dist],$C276,AssessedValuation[Tif_NonTIF],$A$4)</f>
        <v>0</v>
      </c>
      <c r="N276" s="8">
        <f>SUMIFS(AssessedValuation[100% Railroads],AssessedValuation[Dist],$C276,AssessedValuation[Tif_NonTIF],$A$4)</f>
        <v>14917521</v>
      </c>
      <c r="O276" s="8">
        <f>SUMIFS(AssessedValuation[100% Utilities],AssessedValuation[Dist],$C276,AssessedValuation[Tif_NonTIF],$A$4)</f>
        <v>118337589</v>
      </c>
      <c r="P276" s="8">
        <f>SUMIFS(AssessedValuation[100% Other],AssessedValuation[Dist],$C276,AssessedValuation[Tif_NonTIF],$A$4)</f>
        <v>0</v>
      </c>
      <c r="Q276" s="8">
        <f>SUMIFS(AssessedValuation[100% Gross],AssessedValuation[Dist],$C276,AssessedValuation[Tif_NonTIF],$A$4)</f>
        <v>3625016117</v>
      </c>
      <c r="R276" s="8">
        <f>SUMIFS(AssessedValuation[100% Military Exempt],AssessedValuation[Dist],$C276,AssessedValuation[Tif_NonTIF],$A$4)</f>
        <v>2502052</v>
      </c>
      <c r="S276" s="8">
        <f>SUMIFS(AssessedValuation[100% Net],AssessedValuation[Dist],$C276,AssessedValuation[Tif_NonTIF],$A$4)</f>
        <v>3622514065</v>
      </c>
      <c r="T276" s="8">
        <f>SUMIFS(AssessedValuation[100% Gas &amp; Elec Utilities],AssessedValuation[Dist],$C276,AssessedValuation[Tif_NonTIF],$A$4)</f>
        <v>578775682</v>
      </c>
      <c r="U276" s="8">
        <f t="shared" si="4"/>
        <v>4201289747</v>
      </c>
    </row>
    <row r="277" spans="1:21" x14ac:dyDescent="0.25">
      <c r="A277">
        <v>2023</v>
      </c>
      <c r="B277" t="s">
        <v>1038</v>
      </c>
      <c r="C277" t="s">
        <v>1590</v>
      </c>
      <c r="D277" t="s">
        <v>1590</v>
      </c>
      <c r="E277" t="s">
        <v>854</v>
      </c>
      <c r="F277" t="s">
        <v>1591</v>
      </c>
      <c r="G277" s="8">
        <f>SUMIFS(AssessedValuation[100% Residential],AssessedValuation[Dist],$C277,AssessedValuation[Tif_NonTIF],$A$4)</f>
        <v>191667593</v>
      </c>
      <c r="H277" s="8">
        <f>SUMIFS(AssessedValuation[100% Ag Land],AssessedValuation[Dist],$C277,AssessedValuation[Tif_NonTIF],$A$4)</f>
        <v>60965258</v>
      </c>
      <c r="I277" s="8">
        <f>SUMIFS(AssessedValuation[100% Ag Building],AssessedValuation[Dist],$C277,AssessedValuation[Tif_NonTIF],$A$4)</f>
        <v>1672901</v>
      </c>
      <c r="J277" s="8">
        <f>SUMIFS(AssessedValuation[100% Commercial],AssessedValuation[Dist],$C277,AssessedValuation[Tif_NonTIF],$A$4)</f>
        <v>4204000</v>
      </c>
      <c r="K277" s="8">
        <f>SUMIFS(AssessedValuation[100% Industrial],AssessedValuation[Dist],$C277,AssessedValuation[Tif_NonTIF],$A$4)</f>
        <v>1120200</v>
      </c>
      <c r="L277" s="8">
        <f>SUMIFS(AssessedValuation[100% Multiresidential],AssessedValuation[Dist],$C277,AssessedValuation[Tif_NonTIF],$A$4)</f>
        <v>402300</v>
      </c>
      <c r="M277" s="8">
        <f>SUMIFS(AssessedValuation[100% Reserved],AssessedValuation[Dist],$C277,AssessedValuation[Tif_NonTIF],$A$4)</f>
        <v>0</v>
      </c>
      <c r="N277" s="8">
        <f>SUMIFS(AssessedValuation[100% Railroads],AssessedValuation[Dist],$C277,AssessedValuation[Tif_NonTIF],$A$4)</f>
        <v>0</v>
      </c>
      <c r="O277" s="8">
        <f>SUMIFS(AssessedValuation[100% Utilities],AssessedValuation[Dist],$C277,AssessedValuation[Tif_NonTIF],$A$4)</f>
        <v>4667424</v>
      </c>
      <c r="P277" s="8">
        <f>SUMIFS(AssessedValuation[100% Other],AssessedValuation[Dist],$C277,AssessedValuation[Tif_NonTIF],$A$4)</f>
        <v>0</v>
      </c>
      <c r="Q277" s="8">
        <f>SUMIFS(AssessedValuation[100% Gross],AssessedValuation[Dist],$C277,AssessedValuation[Tif_NonTIF],$A$4)</f>
        <v>264699676</v>
      </c>
      <c r="R277" s="8">
        <f>SUMIFS(AssessedValuation[100% Military Exempt],AssessedValuation[Dist],$C277,AssessedValuation[Tif_NonTIF],$A$4)</f>
        <v>300024</v>
      </c>
      <c r="S277" s="8">
        <f>SUMIFS(AssessedValuation[100% Net],AssessedValuation[Dist],$C277,AssessedValuation[Tif_NonTIF],$A$4)</f>
        <v>264399652</v>
      </c>
      <c r="T277" s="8">
        <f>SUMIFS(AssessedValuation[100% Gas &amp; Elec Utilities],AssessedValuation[Dist],$C277,AssessedValuation[Tif_NonTIF],$A$4)</f>
        <v>12098129</v>
      </c>
      <c r="U277" s="8">
        <f t="shared" si="4"/>
        <v>276497781</v>
      </c>
    </row>
    <row r="278" spans="1:21" x14ac:dyDescent="0.25">
      <c r="A278">
        <v>2023</v>
      </c>
      <c r="B278" t="s">
        <v>1051</v>
      </c>
      <c r="C278" t="s">
        <v>1592</v>
      </c>
      <c r="D278" t="s">
        <v>1592</v>
      </c>
      <c r="E278" t="s">
        <v>65</v>
      </c>
      <c r="F278" t="s">
        <v>1593</v>
      </c>
      <c r="G278" s="8">
        <f>SUMIFS(AssessedValuation[100% Residential],AssessedValuation[Dist],$C278,AssessedValuation[Tif_NonTIF],$A$4)</f>
        <v>137255766</v>
      </c>
      <c r="H278" s="8">
        <f>SUMIFS(AssessedValuation[100% Ag Land],AssessedValuation[Dist],$C278,AssessedValuation[Tif_NonTIF],$A$4)</f>
        <v>163643951</v>
      </c>
      <c r="I278" s="8">
        <f>SUMIFS(AssessedValuation[100% Ag Building],AssessedValuation[Dist],$C278,AssessedValuation[Tif_NonTIF],$A$4)</f>
        <v>8564680</v>
      </c>
      <c r="J278" s="8">
        <f>SUMIFS(AssessedValuation[100% Commercial],AssessedValuation[Dist],$C278,AssessedValuation[Tif_NonTIF],$A$4)</f>
        <v>13813759</v>
      </c>
      <c r="K278" s="8">
        <f>SUMIFS(AssessedValuation[100% Industrial],AssessedValuation[Dist],$C278,AssessedValuation[Tif_NonTIF],$A$4)</f>
        <v>39498381</v>
      </c>
      <c r="L278" s="8">
        <f>SUMIFS(AssessedValuation[100% Multiresidential],AssessedValuation[Dist],$C278,AssessedValuation[Tif_NonTIF],$A$4)</f>
        <v>1608298</v>
      </c>
      <c r="M278" s="8">
        <f>SUMIFS(AssessedValuation[100% Reserved],AssessedValuation[Dist],$C278,AssessedValuation[Tif_NonTIF],$A$4)</f>
        <v>0</v>
      </c>
      <c r="N278" s="8">
        <f>SUMIFS(AssessedValuation[100% Railroads],AssessedValuation[Dist],$C278,AssessedValuation[Tif_NonTIF],$A$4)</f>
        <v>0</v>
      </c>
      <c r="O278" s="8">
        <f>SUMIFS(AssessedValuation[100% Utilities],AssessedValuation[Dist],$C278,AssessedValuation[Tif_NonTIF],$A$4)</f>
        <v>66422272</v>
      </c>
      <c r="P278" s="8">
        <f>SUMIFS(AssessedValuation[100% Other],AssessedValuation[Dist],$C278,AssessedValuation[Tif_NonTIF],$A$4)</f>
        <v>45003</v>
      </c>
      <c r="Q278" s="8">
        <f>SUMIFS(AssessedValuation[100% Gross],AssessedValuation[Dist],$C278,AssessedValuation[Tif_NonTIF],$A$4)</f>
        <v>430852110</v>
      </c>
      <c r="R278" s="8">
        <f>SUMIFS(AssessedValuation[100% Military Exempt],AssessedValuation[Dist],$C278,AssessedValuation[Tif_NonTIF],$A$4)</f>
        <v>316880</v>
      </c>
      <c r="S278" s="8">
        <f>SUMIFS(AssessedValuation[100% Net],AssessedValuation[Dist],$C278,AssessedValuation[Tif_NonTIF],$A$4)</f>
        <v>430535230</v>
      </c>
      <c r="T278" s="8">
        <f>SUMIFS(AssessedValuation[100% Gas &amp; Elec Utilities],AssessedValuation[Dist],$C278,AssessedValuation[Tif_NonTIF],$A$4)</f>
        <v>34776773</v>
      </c>
      <c r="U278" s="8">
        <f t="shared" si="4"/>
        <v>465312003</v>
      </c>
    </row>
    <row r="279" spans="1:21" x14ac:dyDescent="0.25">
      <c r="A279">
        <v>2023</v>
      </c>
      <c r="B279" t="s">
        <v>1051</v>
      </c>
      <c r="C279" t="s">
        <v>1594</v>
      </c>
      <c r="D279" t="s">
        <v>1594</v>
      </c>
      <c r="E279" t="s">
        <v>261</v>
      </c>
      <c r="F279" t="s">
        <v>1595</v>
      </c>
      <c r="G279" s="8">
        <f>SUMIFS(AssessedValuation[100% Residential],AssessedValuation[Dist],$C279,AssessedValuation[Tif_NonTIF],$A$4)</f>
        <v>679067378</v>
      </c>
      <c r="H279" s="8">
        <f>SUMIFS(AssessedValuation[100% Ag Land],AssessedValuation[Dist],$C279,AssessedValuation[Tif_NonTIF],$A$4)</f>
        <v>114681189</v>
      </c>
      <c r="I279" s="8">
        <f>SUMIFS(AssessedValuation[100% Ag Building],AssessedValuation[Dist],$C279,AssessedValuation[Tif_NonTIF],$A$4)</f>
        <v>3851779</v>
      </c>
      <c r="J279" s="8">
        <f>SUMIFS(AssessedValuation[100% Commercial],AssessedValuation[Dist],$C279,AssessedValuation[Tif_NonTIF],$A$4)</f>
        <v>223086726</v>
      </c>
      <c r="K279" s="8">
        <f>SUMIFS(AssessedValuation[100% Industrial],AssessedValuation[Dist],$C279,AssessedValuation[Tif_NonTIF],$A$4)</f>
        <v>38235980</v>
      </c>
      <c r="L279" s="8">
        <f>SUMIFS(AssessedValuation[100% Multiresidential],AssessedValuation[Dist],$C279,AssessedValuation[Tif_NonTIF],$A$4)</f>
        <v>34550652</v>
      </c>
      <c r="M279" s="8">
        <f>SUMIFS(AssessedValuation[100% Reserved],AssessedValuation[Dist],$C279,AssessedValuation[Tif_NonTIF],$A$4)</f>
        <v>0</v>
      </c>
      <c r="N279" s="8">
        <f>SUMIFS(AssessedValuation[100% Railroads],AssessedValuation[Dist],$C279,AssessedValuation[Tif_NonTIF],$A$4)</f>
        <v>3469296</v>
      </c>
      <c r="O279" s="8">
        <f>SUMIFS(AssessedValuation[100% Utilities],AssessedValuation[Dist],$C279,AssessedValuation[Tif_NonTIF],$A$4)</f>
        <v>2697429</v>
      </c>
      <c r="P279" s="8">
        <f>SUMIFS(AssessedValuation[100% Other],AssessedValuation[Dist],$C279,AssessedValuation[Tif_NonTIF],$A$4)</f>
        <v>0</v>
      </c>
      <c r="Q279" s="8">
        <f>SUMIFS(AssessedValuation[100% Gross],AssessedValuation[Dist],$C279,AssessedValuation[Tif_NonTIF],$A$4)</f>
        <v>1099640429</v>
      </c>
      <c r="R279" s="8">
        <f>SUMIFS(AssessedValuation[100% Military Exempt],AssessedValuation[Dist],$C279,AssessedValuation[Tif_NonTIF],$A$4)</f>
        <v>1151944</v>
      </c>
      <c r="S279" s="8">
        <f>SUMIFS(AssessedValuation[100% Net],AssessedValuation[Dist],$C279,AssessedValuation[Tif_NonTIF],$A$4)</f>
        <v>1098488485</v>
      </c>
      <c r="T279" s="8">
        <f>SUMIFS(AssessedValuation[100% Gas &amp; Elec Utilities],AssessedValuation[Dist],$C279,AssessedValuation[Tif_NonTIF],$A$4)</f>
        <v>59215048</v>
      </c>
      <c r="U279" s="8">
        <f t="shared" si="4"/>
        <v>1157703533</v>
      </c>
    </row>
    <row r="280" spans="1:21" x14ac:dyDescent="0.25">
      <c r="A280">
        <v>2023</v>
      </c>
      <c r="B280" t="s">
        <v>1051</v>
      </c>
      <c r="C280" t="s">
        <v>1596</v>
      </c>
      <c r="D280" t="s">
        <v>1596</v>
      </c>
      <c r="E280" t="s">
        <v>379</v>
      </c>
      <c r="F280" t="s">
        <v>1597</v>
      </c>
      <c r="G280" s="8">
        <f>SUMIFS(AssessedValuation[100% Residential],AssessedValuation[Dist],$C280,AssessedValuation[Tif_NonTIF],$A$4)</f>
        <v>2039427945</v>
      </c>
      <c r="H280" s="8">
        <f>SUMIFS(AssessedValuation[100% Ag Land],AssessedValuation[Dist],$C280,AssessedValuation[Tif_NonTIF],$A$4)</f>
        <v>55931600</v>
      </c>
      <c r="I280" s="8">
        <f>SUMIFS(AssessedValuation[100% Ag Building],AssessedValuation[Dist],$C280,AssessedValuation[Tif_NonTIF],$A$4)</f>
        <v>1804400</v>
      </c>
      <c r="J280" s="8">
        <f>SUMIFS(AssessedValuation[100% Commercial],AssessedValuation[Dist],$C280,AssessedValuation[Tif_NonTIF],$A$4)</f>
        <v>165993355</v>
      </c>
      <c r="K280" s="8">
        <f>SUMIFS(AssessedValuation[100% Industrial],AssessedValuation[Dist],$C280,AssessedValuation[Tif_NonTIF],$A$4)</f>
        <v>46087890</v>
      </c>
      <c r="L280" s="8">
        <f>SUMIFS(AssessedValuation[100% Multiresidential],AssessedValuation[Dist],$C280,AssessedValuation[Tif_NonTIF],$A$4)</f>
        <v>22311726</v>
      </c>
      <c r="M280" s="8">
        <f>SUMIFS(AssessedValuation[100% Reserved],AssessedValuation[Dist],$C280,AssessedValuation[Tif_NonTIF],$A$4)</f>
        <v>0</v>
      </c>
      <c r="N280" s="8">
        <f>SUMIFS(AssessedValuation[100% Railroads],AssessedValuation[Dist],$C280,AssessedValuation[Tif_NonTIF],$A$4)</f>
        <v>1587730</v>
      </c>
      <c r="O280" s="8">
        <f>SUMIFS(AssessedValuation[100% Utilities],AssessedValuation[Dist],$C280,AssessedValuation[Tif_NonTIF],$A$4)</f>
        <v>1906392</v>
      </c>
      <c r="P280" s="8">
        <f>SUMIFS(AssessedValuation[100% Other],AssessedValuation[Dist],$C280,AssessedValuation[Tif_NonTIF],$A$4)</f>
        <v>0</v>
      </c>
      <c r="Q280" s="8">
        <f>SUMIFS(AssessedValuation[100% Gross],AssessedValuation[Dist],$C280,AssessedValuation[Tif_NonTIF],$A$4)</f>
        <v>2335051038</v>
      </c>
      <c r="R280" s="8">
        <f>SUMIFS(AssessedValuation[100% Military Exempt],AssessedValuation[Dist],$C280,AssessedValuation[Tif_NonTIF],$A$4)</f>
        <v>711168</v>
      </c>
      <c r="S280" s="8">
        <f>SUMIFS(AssessedValuation[100% Net],AssessedValuation[Dist],$C280,AssessedValuation[Tif_NonTIF],$A$4)</f>
        <v>2334339870</v>
      </c>
      <c r="T280" s="8">
        <f>SUMIFS(AssessedValuation[100% Gas &amp; Elec Utilities],AssessedValuation[Dist],$C280,AssessedValuation[Tif_NonTIF],$A$4)</f>
        <v>66749182</v>
      </c>
      <c r="U280" s="8">
        <f t="shared" si="4"/>
        <v>2401089052</v>
      </c>
    </row>
    <row r="281" spans="1:21" x14ac:dyDescent="0.25">
      <c r="A281">
        <v>2023</v>
      </c>
      <c r="B281" t="s">
        <v>1057</v>
      </c>
      <c r="C281" t="s">
        <v>1598</v>
      </c>
      <c r="D281" t="s">
        <v>1598</v>
      </c>
      <c r="E281" t="s">
        <v>625</v>
      </c>
      <c r="F281" t="s">
        <v>1599</v>
      </c>
      <c r="G281" s="8">
        <f>SUMIFS(AssessedValuation[100% Residential],AssessedValuation[Dist],$C281,AssessedValuation[Tif_NonTIF],$A$4)</f>
        <v>201590200</v>
      </c>
      <c r="H281" s="8">
        <f>SUMIFS(AssessedValuation[100% Ag Land],AssessedValuation[Dist],$C281,AssessedValuation[Tif_NonTIF],$A$4)</f>
        <v>52727921</v>
      </c>
      <c r="I281" s="8">
        <f>SUMIFS(AssessedValuation[100% Ag Building],AssessedValuation[Dist],$C281,AssessedValuation[Tif_NonTIF],$A$4)</f>
        <v>1968300</v>
      </c>
      <c r="J281" s="8">
        <f>SUMIFS(AssessedValuation[100% Commercial],AssessedValuation[Dist],$C281,AssessedValuation[Tif_NonTIF],$A$4)</f>
        <v>8052255</v>
      </c>
      <c r="K281" s="8">
        <f>SUMIFS(AssessedValuation[100% Industrial],AssessedValuation[Dist],$C281,AssessedValuation[Tif_NonTIF],$A$4)</f>
        <v>328200</v>
      </c>
      <c r="L281" s="8">
        <f>SUMIFS(AssessedValuation[100% Multiresidential],AssessedValuation[Dist],$C281,AssessedValuation[Tif_NonTIF],$A$4)</f>
        <v>854795</v>
      </c>
      <c r="M281" s="8">
        <f>SUMIFS(AssessedValuation[100% Reserved],AssessedValuation[Dist],$C281,AssessedValuation[Tif_NonTIF],$A$4)</f>
        <v>0</v>
      </c>
      <c r="N281" s="8">
        <f>SUMIFS(AssessedValuation[100% Railroads],AssessedValuation[Dist],$C281,AssessedValuation[Tif_NonTIF],$A$4)</f>
        <v>0</v>
      </c>
      <c r="O281" s="8">
        <f>SUMIFS(AssessedValuation[100% Utilities],AssessedValuation[Dist],$C281,AssessedValuation[Tif_NonTIF],$A$4)</f>
        <v>311761</v>
      </c>
      <c r="P281" s="8">
        <f>SUMIFS(AssessedValuation[100% Other],AssessedValuation[Dist],$C281,AssessedValuation[Tif_NonTIF],$A$4)</f>
        <v>0</v>
      </c>
      <c r="Q281" s="8">
        <f>SUMIFS(AssessedValuation[100% Gross],AssessedValuation[Dist],$C281,AssessedValuation[Tif_NonTIF],$A$4)</f>
        <v>265833432</v>
      </c>
      <c r="R281" s="8">
        <f>SUMIFS(AssessedValuation[100% Military Exempt],AssessedValuation[Dist],$C281,AssessedValuation[Tif_NonTIF],$A$4)</f>
        <v>227796</v>
      </c>
      <c r="S281" s="8">
        <f>SUMIFS(AssessedValuation[100% Net],AssessedValuation[Dist],$C281,AssessedValuation[Tif_NonTIF],$A$4)</f>
        <v>265605636</v>
      </c>
      <c r="T281" s="8">
        <f>SUMIFS(AssessedValuation[100% Gas &amp; Elec Utilities],AssessedValuation[Dist],$C281,AssessedValuation[Tif_NonTIF],$A$4)</f>
        <v>22823456</v>
      </c>
      <c r="U281" s="8">
        <f t="shared" si="4"/>
        <v>288429092</v>
      </c>
    </row>
    <row r="282" spans="1:21" x14ac:dyDescent="0.25">
      <c r="A282">
        <v>2023</v>
      </c>
      <c r="B282" t="s">
        <v>1043</v>
      </c>
      <c r="C282" t="s">
        <v>1600</v>
      </c>
      <c r="D282" t="s">
        <v>1600</v>
      </c>
      <c r="E282" t="s">
        <v>794</v>
      </c>
      <c r="F282" t="s">
        <v>1601</v>
      </c>
      <c r="G282" s="8">
        <f>SUMIFS(AssessedValuation[100% Residential],AssessedValuation[Dist],$C282,AssessedValuation[Tif_NonTIF],$A$4)</f>
        <v>198500785</v>
      </c>
      <c r="H282" s="8">
        <f>SUMIFS(AssessedValuation[100% Ag Land],AssessedValuation[Dist],$C282,AssessedValuation[Tif_NonTIF],$A$4)</f>
        <v>192130514</v>
      </c>
      <c r="I282" s="8">
        <f>SUMIFS(AssessedValuation[100% Ag Building],AssessedValuation[Dist],$C282,AssessedValuation[Tif_NonTIF],$A$4)</f>
        <v>10768182</v>
      </c>
      <c r="J282" s="8">
        <f>SUMIFS(AssessedValuation[100% Commercial],AssessedValuation[Dist],$C282,AssessedValuation[Tif_NonTIF],$A$4)</f>
        <v>17293195</v>
      </c>
      <c r="K282" s="8">
        <f>SUMIFS(AssessedValuation[100% Industrial],AssessedValuation[Dist],$C282,AssessedValuation[Tif_NonTIF],$A$4)</f>
        <v>38090658</v>
      </c>
      <c r="L282" s="8">
        <f>SUMIFS(AssessedValuation[100% Multiresidential],AssessedValuation[Dist],$C282,AssessedValuation[Tif_NonTIF],$A$4)</f>
        <v>754458</v>
      </c>
      <c r="M282" s="8">
        <f>SUMIFS(AssessedValuation[100% Reserved],AssessedValuation[Dist],$C282,AssessedValuation[Tif_NonTIF],$A$4)</f>
        <v>0</v>
      </c>
      <c r="N282" s="8">
        <f>SUMIFS(AssessedValuation[100% Railroads],AssessedValuation[Dist],$C282,AssessedValuation[Tif_NonTIF],$A$4)</f>
        <v>8417141</v>
      </c>
      <c r="O282" s="8">
        <f>SUMIFS(AssessedValuation[100% Utilities],AssessedValuation[Dist],$C282,AssessedValuation[Tif_NonTIF],$A$4)</f>
        <v>17512229</v>
      </c>
      <c r="P282" s="8">
        <f>SUMIFS(AssessedValuation[100% Other],AssessedValuation[Dist],$C282,AssessedValuation[Tif_NonTIF],$A$4)</f>
        <v>0</v>
      </c>
      <c r="Q282" s="8">
        <f>SUMIFS(AssessedValuation[100% Gross],AssessedValuation[Dist],$C282,AssessedValuation[Tif_NonTIF],$A$4)</f>
        <v>483467162</v>
      </c>
      <c r="R282" s="8">
        <f>SUMIFS(AssessedValuation[100% Military Exempt],AssessedValuation[Dist],$C282,AssessedValuation[Tif_NonTIF],$A$4)</f>
        <v>350028</v>
      </c>
      <c r="S282" s="8">
        <f>SUMIFS(AssessedValuation[100% Net],AssessedValuation[Dist],$C282,AssessedValuation[Tif_NonTIF],$A$4)</f>
        <v>483117134</v>
      </c>
      <c r="T282" s="8">
        <f>SUMIFS(AssessedValuation[100% Gas &amp; Elec Utilities],AssessedValuation[Dist],$C282,AssessedValuation[Tif_NonTIF],$A$4)</f>
        <v>54691200</v>
      </c>
      <c r="U282" s="8">
        <f t="shared" si="4"/>
        <v>537808334</v>
      </c>
    </row>
    <row r="283" spans="1:21" x14ac:dyDescent="0.25">
      <c r="A283">
        <v>2023</v>
      </c>
      <c r="B283" t="s">
        <v>1045</v>
      </c>
      <c r="C283" t="s">
        <v>1602</v>
      </c>
      <c r="D283" t="s">
        <v>1602</v>
      </c>
      <c r="E283" t="s">
        <v>733</v>
      </c>
      <c r="F283" t="s">
        <v>1603</v>
      </c>
      <c r="G283" s="8">
        <f>SUMIFS(AssessedValuation[100% Residential],AssessedValuation[Dist],$C283,AssessedValuation[Tif_NonTIF],$A$4)</f>
        <v>51566850</v>
      </c>
      <c r="H283" s="8">
        <f>SUMIFS(AssessedValuation[100% Ag Land],AssessedValuation[Dist],$C283,AssessedValuation[Tif_NonTIF],$A$4)</f>
        <v>49406020</v>
      </c>
      <c r="I283" s="8">
        <f>SUMIFS(AssessedValuation[100% Ag Building],AssessedValuation[Dist],$C283,AssessedValuation[Tif_NonTIF],$A$4)</f>
        <v>1676350</v>
      </c>
      <c r="J283" s="8">
        <f>SUMIFS(AssessedValuation[100% Commercial],AssessedValuation[Dist],$C283,AssessedValuation[Tif_NonTIF],$A$4)</f>
        <v>3100080</v>
      </c>
      <c r="K283" s="8">
        <f>SUMIFS(AssessedValuation[100% Industrial],AssessedValuation[Dist],$C283,AssessedValuation[Tif_NonTIF],$A$4)</f>
        <v>0</v>
      </c>
      <c r="L283" s="8">
        <f>SUMIFS(AssessedValuation[100% Multiresidential],AssessedValuation[Dist],$C283,AssessedValuation[Tif_NonTIF],$A$4)</f>
        <v>1120340</v>
      </c>
      <c r="M283" s="8">
        <f>SUMIFS(AssessedValuation[100% Reserved],AssessedValuation[Dist],$C283,AssessedValuation[Tif_NonTIF],$A$4)</f>
        <v>0</v>
      </c>
      <c r="N283" s="8">
        <f>SUMIFS(AssessedValuation[100% Railroads],AssessedValuation[Dist],$C283,AssessedValuation[Tif_NonTIF],$A$4)</f>
        <v>6146938</v>
      </c>
      <c r="O283" s="8">
        <f>SUMIFS(AssessedValuation[100% Utilities],AssessedValuation[Dist],$C283,AssessedValuation[Tif_NonTIF],$A$4)</f>
        <v>309029</v>
      </c>
      <c r="P283" s="8">
        <f>SUMIFS(AssessedValuation[100% Other],AssessedValuation[Dist],$C283,AssessedValuation[Tif_NonTIF],$A$4)</f>
        <v>0</v>
      </c>
      <c r="Q283" s="8">
        <f>SUMIFS(AssessedValuation[100% Gross],AssessedValuation[Dist],$C283,AssessedValuation[Tif_NonTIF],$A$4)</f>
        <v>113325607</v>
      </c>
      <c r="R283" s="8">
        <f>SUMIFS(AssessedValuation[100% Military Exempt],AssessedValuation[Dist],$C283,AssessedValuation[Tif_NonTIF],$A$4)</f>
        <v>116676</v>
      </c>
      <c r="S283" s="8">
        <f>SUMIFS(AssessedValuation[100% Net],AssessedValuation[Dist],$C283,AssessedValuation[Tif_NonTIF],$A$4)</f>
        <v>113208931</v>
      </c>
      <c r="T283" s="8">
        <f>SUMIFS(AssessedValuation[100% Gas &amp; Elec Utilities],AssessedValuation[Dist],$C283,AssessedValuation[Tif_NonTIF],$A$4)</f>
        <v>2637275</v>
      </c>
      <c r="U283" s="8">
        <f t="shared" si="4"/>
        <v>115846206</v>
      </c>
    </row>
    <row r="284" spans="1:21" x14ac:dyDescent="0.25">
      <c r="A284">
        <v>2023</v>
      </c>
      <c r="B284" t="s">
        <v>1066</v>
      </c>
      <c r="C284" t="s">
        <v>1604</v>
      </c>
      <c r="D284" t="s">
        <v>1604</v>
      </c>
      <c r="E284" t="s">
        <v>176</v>
      </c>
      <c r="F284" t="s">
        <v>1605</v>
      </c>
      <c r="G284" s="8">
        <f>SUMIFS(AssessedValuation[100% Residential],AssessedValuation[Dist],$C284,AssessedValuation[Tif_NonTIF],$A$4)</f>
        <v>179220324</v>
      </c>
      <c r="H284" s="8">
        <f>SUMIFS(AssessedValuation[100% Ag Land],AssessedValuation[Dist],$C284,AssessedValuation[Tif_NonTIF],$A$4)</f>
        <v>169862711</v>
      </c>
      <c r="I284" s="8">
        <f>SUMIFS(AssessedValuation[100% Ag Building],AssessedValuation[Dist],$C284,AssessedValuation[Tif_NonTIF],$A$4)</f>
        <v>12390458</v>
      </c>
      <c r="J284" s="8">
        <f>SUMIFS(AssessedValuation[100% Commercial],AssessedValuation[Dist],$C284,AssessedValuation[Tif_NonTIF],$A$4)</f>
        <v>19831021</v>
      </c>
      <c r="K284" s="8">
        <f>SUMIFS(AssessedValuation[100% Industrial],AssessedValuation[Dist],$C284,AssessedValuation[Tif_NonTIF],$A$4)</f>
        <v>4211694</v>
      </c>
      <c r="L284" s="8">
        <f>SUMIFS(AssessedValuation[100% Multiresidential],AssessedValuation[Dist],$C284,AssessedValuation[Tif_NonTIF],$A$4)</f>
        <v>1304806</v>
      </c>
      <c r="M284" s="8">
        <f>SUMIFS(AssessedValuation[100% Reserved],AssessedValuation[Dist],$C284,AssessedValuation[Tif_NonTIF],$A$4)</f>
        <v>0</v>
      </c>
      <c r="N284" s="8">
        <f>SUMIFS(AssessedValuation[100% Railroads],AssessedValuation[Dist],$C284,AssessedValuation[Tif_NonTIF],$A$4)</f>
        <v>0</v>
      </c>
      <c r="O284" s="8">
        <f>SUMIFS(AssessedValuation[100% Utilities],AssessedValuation[Dist],$C284,AssessedValuation[Tif_NonTIF],$A$4)</f>
        <v>13818703</v>
      </c>
      <c r="P284" s="8">
        <f>SUMIFS(AssessedValuation[100% Other],AssessedValuation[Dist],$C284,AssessedValuation[Tif_NonTIF],$A$4)</f>
        <v>0</v>
      </c>
      <c r="Q284" s="8">
        <f>SUMIFS(AssessedValuation[100% Gross],AssessedValuation[Dist],$C284,AssessedValuation[Tif_NonTIF],$A$4)</f>
        <v>400639717</v>
      </c>
      <c r="R284" s="8">
        <f>SUMIFS(AssessedValuation[100% Military Exempt],AssessedValuation[Dist],$C284,AssessedValuation[Tif_NonTIF],$A$4)</f>
        <v>377808</v>
      </c>
      <c r="S284" s="8">
        <f>SUMIFS(AssessedValuation[100% Net],AssessedValuation[Dist],$C284,AssessedValuation[Tif_NonTIF],$A$4)</f>
        <v>400261909</v>
      </c>
      <c r="T284" s="8">
        <f>SUMIFS(AssessedValuation[100% Gas &amp; Elec Utilities],AssessedValuation[Dist],$C284,AssessedValuation[Tif_NonTIF],$A$4)</f>
        <v>33439155</v>
      </c>
      <c r="U284" s="8">
        <f t="shared" si="4"/>
        <v>433701064</v>
      </c>
    </row>
    <row r="285" spans="1:21" x14ac:dyDescent="0.25">
      <c r="A285">
        <v>2023</v>
      </c>
      <c r="B285" t="s">
        <v>1051</v>
      </c>
      <c r="C285" t="s">
        <v>1606</v>
      </c>
      <c r="D285" t="s">
        <v>1606</v>
      </c>
      <c r="E285" t="s">
        <v>76</v>
      </c>
      <c r="F285" t="s">
        <v>1607</v>
      </c>
      <c r="G285" s="8">
        <f>SUMIFS(AssessedValuation[100% Residential],AssessedValuation[Dist],$C285,AssessedValuation[Tif_NonTIF],$A$4)</f>
        <v>539691254</v>
      </c>
      <c r="H285" s="8">
        <f>SUMIFS(AssessedValuation[100% Ag Land],AssessedValuation[Dist],$C285,AssessedValuation[Tif_NonTIF],$A$4)</f>
        <v>66614870</v>
      </c>
      <c r="I285" s="8">
        <f>SUMIFS(AssessedValuation[100% Ag Building],AssessedValuation[Dist],$C285,AssessedValuation[Tif_NonTIF],$A$4)</f>
        <v>4007030</v>
      </c>
      <c r="J285" s="8">
        <f>SUMIFS(AssessedValuation[100% Commercial],AssessedValuation[Dist],$C285,AssessedValuation[Tif_NonTIF],$A$4)</f>
        <v>120624758</v>
      </c>
      <c r="K285" s="8">
        <f>SUMIFS(AssessedValuation[100% Industrial],AssessedValuation[Dist],$C285,AssessedValuation[Tif_NonTIF],$A$4)</f>
        <v>31342523</v>
      </c>
      <c r="L285" s="8">
        <f>SUMIFS(AssessedValuation[100% Multiresidential],AssessedValuation[Dist],$C285,AssessedValuation[Tif_NonTIF],$A$4)</f>
        <v>19091320</v>
      </c>
      <c r="M285" s="8">
        <f>SUMIFS(AssessedValuation[100% Reserved],AssessedValuation[Dist],$C285,AssessedValuation[Tif_NonTIF],$A$4)</f>
        <v>0</v>
      </c>
      <c r="N285" s="8">
        <f>SUMIFS(AssessedValuation[100% Railroads],AssessedValuation[Dist],$C285,AssessedValuation[Tif_NonTIF],$A$4)</f>
        <v>2056456</v>
      </c>
      <c r="O285" s="8">
        <f>SUMIFS(AssessedValuation[100% Utilities],AssessedValuation[Dist],$C285,AssessedValuation[Tif_NonTIF],$A$4)</f>
        <v>26863561</v>
      </c>
      <c r="P285" s="8">
        <f>SUMIFS(AssessedValuation[100% Other],AssessedValuation[Dist],$C285,AssessedValuation[Tif_NonTIF],$A$4)</f>
        <v>0</v>
      </c>
      <c r="Q285" s="8">
        <f>SUMIFS(AssessedValuation[100% Gross],AssessedValuation[Dist],$C285,AssessedValuation[Tif_NonTIF],$A$4)</f>
        <v>810291772</v>
      </c>
      <c r="R285" s="8">
        <f>SUMIFS(AssessedValuation[100% Military Exempt],AssessedValuation[Dist],$C285,AssessedValuation[Tif_NonTIF],$A$4)</f>
        <v>455592</v>
      </c>
      <c r="S285" s="8">
        <f>SUMIFS(AssessedValuation[100% Net],AssessedValuation[Dist],$C285,AssessedValuation[Tif_NonTIF],$A$4)</f>
        <v>809836180</v>
      </c>
      <c r="T285" s="8">
        <f>SUMIFS(AssessedValuation[100% Gas &amp; Elec Utilities],AssessedValuation[Dist],$C285,AssessedValuation[Tif_NonTIF],$A$4)</f>
        <v>31909619</v>
      </c>
      <c r="U285" s="8">
        <f t="shared" si="4"/>
        <v>841745799</v>
      </c>
    </row>
    <row r="286" spans="1:21" x14ac:dyDescent="0.25">
      <c r="A286">
        <v>2023</v>
      </c>
      <c r="B286" t="s">
        <v>1051</v>
      </c>
      <c r="C286" t="s">
        <v>1608</v>
      </c>
      <c r="D286" t="s">
        <v>1608</v>
      </c>
      <c r="E286" t="s">
        <v>143</v>
      </c>
      <c r="F286" t="s">
        <v>1609</v>
      </c>
      <c r="G286" s="8">
        <f>SUMIFS(AssessedValuation[100% Residential],AssessedValuation[Dist],$C286,AssessedValuation[Tif_NonTIF],$A$4)</f>
        <v>64735151</v>
      </c>
      <c r="H286" s="8">
        <f>SUMIFS(AssessedValuation[100% Ag Land],AssessedValuation[Dist],$C286,AssessedValuation[Tif_NonTIF],$A$4)</f>
        <v>57867913</v>
      </c>
      <c r="I286" s="8">
        <f>SUMIFS(AssessedValuation[100% Ag Building],AssessedValuation[Dist],$C286,AssessedValuation[Tif_NonTIF],$A$4)</f>
        <v>2025111</v>
      </c>
      <c r="J286" s="8">
        <f>SUMIFS(AssessedValuation[100% Commercial],AssessedValuation[Dist],$C286,AssessedValuation[Tif_NonTIF],$A$4)</f>
        <v>4165370</v>
      </c>
      <c r="K286" s="8">
        <f>SUMIFS(AssessedValuation[100% Industrial],AssessedValuation[Dist],$C286,AssessedValuation[Tif_NonTIF],$A$4)</f>
        <v>31740</v>
      </c>
      <c r="L286" s="8">
        <f>SUMIFS(AssessedValuation[100% Multiresidential],AssessedValuation[Dist],$C286,AssessedValuation[Tif_NonTIF],$A$4)</f>
        <v>122330</v>
      </c>
      <c r="M286" s="8">
        <f>SUMIFS(AssessedValuation[100% Reserved],AssessedValuation[Dist],$C286,AssessedValuation[Tif_NonTIF],$A$4)</f>
        <v>0</v>
      </c>
      <c r="N286" s="8">
        <f>SUMIFS(AssessedValuation[100% Railroads],AssessedValuation[Dist],$C286,AssessedValuation[Tif_NonTIF],$A$4)</f>
        <v>866034</v>
      </c>
      <c r="O286" s="8">
        <f>SUMIFS(AssessedValuation[100% Utilities],AssessedValuation[Dist],$C286,AssessedValuation[Tif_NonTIF],$A$4)</f>
        <v>342184</v>
      </c>
      <c r="P286" s="8">
        <f>SUMIFS(AssessedValuation[100% Other],AssessedValuation[Dist],$C286,AssessedValuation[Tif_NonTIF],$A$4)</f>
        <v>17273</v>
      </c>
      <c r="Q286" s="8">
        <f>SUMIFS(AssessedValuation[100% Gross],AssessedValuation[Dist],$C286,AssessedValuation[Tif_NonTIF],$A$4)</f>
        <v>130173106</v>
      </c>
      <c r="R286" s="8">
        <f>SUMIFS(AssessedValuation[100% Military Exempt],AssessedValuation[Dist],$C286,AssessedValuation[Tif_NonTIF],$A$4)</f>
        <v>107416</v>
      </c>
      <c r="S286" s="8">
        <f>SUMIFS(AssessedValuation[100% Net],AssessedValuation[Dist],$C286,AssessedValuation[Tif_NonTIF],$A$4)</f>
        <v>130065690</v>
      </c>
      <c r="T286" s="8">
        <f>SUMIFS(AssessedValuation[100% Gas &amp; Elec Utilities],AssessedValuation[Dist],$C286,AssessedValuation[Tif_NonTIF],$A$4)</f>
        <v>4372425</v>
      </c>
      <c r="U286" s="8">
        <f t="shared" si="4"/>
        <v>134438115</v>
      </c>
    </row>
    <row r="287" spans="1:21" x14ac:dyDescent="0.25">
      <c r="A287">
        <v>2023</v>
      </c>
      <c r="B287" t="s">
        <v>1043</v>
      </c>
      <c r="C287" t="s">
        <v>1610</v>
      </c>
      <c r="D287" t="s">
        <v>1610</v>
      </c>
      <c r="E287" t="s">
        <v>145</v>
      </c>
      <c r="F287" t="s">
        <v>1611</v>
      </c>
      <c r="G287" s="8">
        <f>SUMIFS(AssessedValuation[100% Residential],AssessedValuation[Dist],$C287,AssessedValuation[Tif_NonTIF],$A$4)</f>
        <v>253298037</v>
      </c>
      <c r="H287" s="8">
        <f>SUMIFS(AssessedValuation[100% Ag Land],AssessedValuation[Dist],$C287,AssessedValuation[Tif_NonTIF],$A$4)</f>
        <v>195463056</v>
      </c>
      <c r="I287" s="8">
        <f>SUMIFS(AssessedValuation[100% Ag Building],AssessedValuation[Dist],$C287,AssessedValuation[Tif_NonTIF],$A$4)</f>
        <v>12623397</v>
      </c>
      <c r="J287" s="8">
        <f>SUMIFS(AssessedValuation[100% Commercial],AssessedValuation[Dist],$C287,AssessedValuation[Tif_NonTIF],$A$4)</f>
        <v>23843276</v>
      </c>
      <c r="K287" s="8">
        <f>SUMIFS(AssessedValuation[100% Industrial],AssessedValuation[Dist],$C287,AssessedValuation[Tif_NonTIF],$A$4)</f>
        <v>20882117</v>
      </c>
      <c r="L287" s="8">
        <f>SUMIFS(AssessedValuation[100% Multiresidential],AssessedValuation[Dist],$C287,AssessedValuation[Tif_NonTIF],$A$4)</f>
        <v>3101112</v>
      </c>
      <c r="M287" s="8">
        <f>SUMIFS(AssessedValuation[100% Reserved],AssessedValuation[Dist],$C287,AssessedValuation[Tif_NonTIF],$A$4)</f>
        <v>0</v>
      </c>
      <c r="N287" s="8">
        <f>SUMIFS(AssessedValuation[100% Railroads],AssessedValuation[Dist],$C287,AssessedValuation[Tif_NonTIF],$A$4)</f>
        <v>0</v>
      </c>
      <c r="O287" s="8">
        <f>SUMIFS(AssessedValuation[100% Utilities],AssessedValuation[Dist],$C287,AssessedValuation[Tif_NonTIF],$A$4)</f>
        <v>24407385</v>
      </c>
      <c r="P287" s="8">
        <f>SUMIFS(AssessedValuation[100% Other],AssessedValuation[Dist],$C287,AssessedValuation[Tif_NonTIF],$A$4)</f>
        <v>0</v>
      </c>
      <c r="Q287" s="8">
        <f>SUMIFS(AssessedValuation[100% Gross],AssessedValuation[Dist],$C287,AssessedValuation[Tif_NonTIF],$A$4)</f>
        <v>533618380</v>
      </c>
      <c r="R287" s="8">
        <f>SUMIFS(AssessedValuation[100% Military Exempt],AssessedValuation[Dist],$C287,AssessedValuation[Tif_NonTIF],$A$4)</f>
        <v>437072</v>
      </c>
      <c r="S287" s="8">
        <f>SUMIFS(AssessedValuation[100% Net],AssessedValuation[Dist],$C287,AssessedValuation[Tif_NonTIF],$A$4)</f>
        <v>533181308</v>
      </c>
      <c r="T287" s="8">
        <f>SUMIFS(AssessedValuation[100% Gas &amp; Elec Utilities],AssessedValuation[Dist],$C287,AssessedValuation[Tif_NonTIF],$A$4)</f>
        <v>27513116</v>
      </c>
      <c r="U287" s="8">
        <f t="shared" si="4"/>
        <v>560694424</v>
      </c>
    </row>
    <row r="288" spans="1:21" x14ac:dyDescent="0.25">
      <c r="A288">
        <v>2023</v>
      </c>
      <c r="B288" t="s">
        <v>1057</v>
      </c>
      <c r="C288" t="s">
        <v>1612</v>
      </c>
      <c r="D288" t="s">
        <v>1612</v>
      </c>
      <c r="E288" t="s">
        <v>214</v>
      </c>
      <c r="F288" t="s">
        <v>1613</v>
      </c>
      <c r="G288" s="8">
        <f>SUMIFS(AssessedValuation[100% Residential],AssessedValuation[Dist],$C288,AssessedValuation[Tif_NonTIF],$A$4)</f>
        <v>341246476</v>
      </c>
      <c r="H288" s="8">
        <f>SUMIFS(AssessedValuation[100% Ag Land],AssessedValuation[Dist],$C288,AssessedValuation[Tif_NonTIF],$A$4)</f>
        <v>115314544</v>
      </c>
      <c r="I288" s="8">
        <f>SUMIFS(AssessedValuation[100% Ag Building],AssessedValuation[Dist],$C288,AssessedValuation[Tif_NonTIF],$A$4)</f>
        <v>5231108</v>
      </c>
      <c r="J288" s="8">
        <f>SUMIFS(AssessedValuation[100% Commercial],AssessedValuation[Dist],$C288,AssessedValuation[Tif_NonTIF],$A$4)</f>
        <v>34238766</v>
      </c>
      <c r="K288" s="8">
        <f>SUMIFS(AssessedValuation[100% Industrial],AssessedValuation[Dist],$C288,AssessedValuation[Tif_NonTIF],$A$4)</f>
        <v>12603790</v>
      </c>
      <c r="L288" s="8">
        <f>SUMIFS(AssessedValuation[100% Multiresidential],AssessedValuation[Dist],$C288,AssessedValuation[Tif_NonTIF],$A$4)</f>
        <v>4653100</v>
      </c>
      <c r="M288" s="8">
        <f>SUMIFS(AssessedValuation[100% Reserved],AssessedValuation[Dist],$C288,AssessedValuation[Tif_NonTIF],$A$4)</f>
        <v>0</v>
      </c>
      <c r="N288" s="8">
        <f>SUMIFS(AssessedValuation[100% Railroads],AssessedValuation[Dist],$C288,AssessedValuation[Tif_NonTIF],$A$4)</f>
        <v>0</v>
      </c>
      <c r="O288" s="8">
        <f>SUMIFS(AssessedValuation[100% Utilities],AssessedValuation[Dist],$C288,AssessedValuation[Tif_NonTIF],$A$4)</f>
        <v>4388999</v>
      </c>
      <c r="P288" s="8">
        <f>SUMIFS(AssessedValuation[100% Other],AssessedValuation[Dist],$C288,AssessedValuation[Tif_NonTIF],$A$4)</f>
        <v>0</v>
      </c>
      <c r="Q288" s="8">
        <f>SUMIFS(AssessedValuation[100% Gross],AssessedValuation[Dist],$C288,AssessedValuation[Tif_NonTIF],$A$4)</f>
        <v>517676783</v>
      </c>
      <c r="R288" s="8">
        <f>SUMIFS(AssessedValuation[100% Military Exempt],AssessedValuation[Dist],$C288,AssessedValuation[Tif_NonTIF],$A$4)</f>
        <v>546340</v>
      </c>
      <c r="S288" s="8">
        <f>SUMIFS(AssessedValuation[100% Net],AssessedValuation[Dist],$C288,AssessedValuation[Tif_NonTIF],$A$4)</f>
        <v>517130443</v>
      </c>
      <c r="T288" s="8">
        <f>SUMIFS(AssessedValuation[100% Gas &amp; Elec Utilities],AssessedValuation[Dist],$C288,AssessedValuation[Tif_NonTIF],$A$4)</f>
        <v>16662834</v>
      </c>
      <c r="U288" s="8">
        <f t="shared" si="4"/>
        <v>533793277</v>
      </c>
    </row>
    <row r="289" spans="1:21" x14ac:dyDescent="0.25">
      <c r="A289">
        <v>2023</v>
      </c>
      <c r="B289" t="s">
        <v>1045</v>
      </c>
      <c r="C289" t="s">
        <v>1614</v>
      </c>
      <c r="D289" t="s">
        <v>1614</v>
      </c>
      <c r="E289" t="s">
        <v>730</v>
      </c>
      <c r="F289" t="s">
        <v>1615</v>
      </c>
      <c r="G289" s="8">
        <f>SUMIFS(AssessedValuation[100% Residential],AssessedValuation[Dist],$C289,AssessedValuation[Tif_NonTIF],$A$4)</f>
        <v>322630797</v>
      </c>
      <c r="H289" s="8">
        <f>SUMIFS(AssessedValuation[100% Ag Land],AssessedValuation[Dist],$C289,AssessedValuation[Tif_NonTIF],$A$4)</f>
        <v>77506438</v>
      </c>
      <c r="I289" s="8">
        <f>SUMIFS(AssessedValuation[100% Ag Building],AssessedValuation[Dist],$C289,AssessedValuation[Tif_NonTIF],$A$4)</f>
        <v>2614561</v>
      </c>
      <c r="J289" s="8">
        <f>SUMIFS(AssessedValuation[100% Commercial],AssessedValuation[Dist],$C289,AssessedValuation[Tif_NonTIF],$A$4)</f>
        <v>8895082</v>
      </c>
      <c r="K289" s="8">
        <f>SUMIFS(AssessedValuation[100% Industrial],AssessedValuation[Dist],$C289,AssessedValuation[Tif_NonTIF],$A$4)</f>
        <v>484500</v>
      </c>
      <c r="L289" s="8">
        <f>SUMIFS(AssessedValuation[100% Multiresidential],AssessedValuation[Dist],$C289,AssessedValuation[Tif_NonTIF],$A$4)</f>
        <v>1458918</v>
      </c>
      <c r="M289" s="8">
        <f>SUMIFS(AssessedValuation[100% Reserved],AssessedValuation[Dist],$C289,AssessedValuation[Tif_NonTIF],$A$4)</f>
        <v>0</v>
      </c>
      <c r="N289" s="8">
        <f>SUMIFS(AssessedValuation[100% Railroads],AssessedValuation[Dist],$C289,AssessedValuation[Tif_NonTIF],$A$4)</f>
        <v>0</v>
      </c>
      <c r="O289" s="8">
        <f>SUMIFS(AssessedValuation[100% Utilities],AssessedValuation[Dist],$C289,AssessedValuation[Tif_NonTIF],$A$4)</f>
        <v>5411598</v>
      </c>
      <c r="P289" s="8">
        <f>SUMIFS(AssessedValuation[100% Other],AssessedValuation[Dist],$C289,AssessedValuation[Tif_NonTIF],$A$4)</f>
        <v>0</v>
      </c>
      <c r="Q289" s="8">
        <f>SUMIFS(AssessedValuation[100% Gross],AssessedValuation[Dist],$C289,AssessedValuation[Tif_NonTIF],$A$4)</f>
        <v>419001894</v>
      </c>
      <c r="R289" s="8">
        <f>SUMIFS(AssessedValuation[100% Military Exempt],AssessedValuation[Dist],$C289,AssessedValuation[Tif_NonTIF],$A$4)</f>
        <v>272244</v>
      </c>
      <c r="S289" s="8">
        <f>SUMIFS(AssessedValuation[100% Net],AssessedValuation[Dist],$C289,AssessedValuation[Tif_NonTIF],$A$4)</f>
        <v>418729650</v>
      </c>
      <c r="T289" s="8">
        <f>SUMIFS(AssessedValuation[100% Gas &amp; Elec Utilities],AssessedValuation[Dist],$C289,AssessedValuation[Tif_NonTIF],$A$4)</f>
        <v>18709206</v>
      </c>
      <c r="U289" s="8">
        <f t="shared" si="4"/>
        <v>437438856</v>
      </c>
    </row>
    <row r="290" spans="1:21" x14ac:dyDescent="0.25">
      <c r="A290">
        <v>2023</v>
      </c>
      <c r="B290" t="s">
        <v>1045</v>
      </c>
      <c r="C290" t="s">
        <v>1616</v>
      </c>
      <c r="D290" t="s">
        <v>1616</v>
      </c>
      <c r="E290" t="s">
        <v>462</v>
      </c>
      <c r="F290" t="s">
        <v>1617</v>
      </c>
      <c r="G290" s="8">
        <f>SUMIFS(AssessedValuation[100% Residential],AssessedValuation[Dist],$C290,AssessedValuation[Tif_NonTIF],$A$4)</f>
        <v>221843784</v>
      </c>
      <c r="H290" s="8">
        <f>SUMIFS(AssessedValuation[100% Ag Land],AssessedValuation[Dist],$C290,AssessedValuation[Tif_NonTIF],$A$4)</f>
        <v>135924813</v>
      </c>
      <c r="I290" s="8">
        <f>SUMIFS(AssessedValuation[100% Ag Building],AssessedValuation[Dist],$C290,AssessedValuation[Tif_NonTIF],$A$4)</f>
        <v>4111273</v>
      </c>
      <c r="J290" s="8">
        <f>SUMIFS(AssessedValuation[100% Commercial],AssessedValuation[Dist],$C290,AssessedValuation[Tif_NonTIF],$A$4)</f>
        <v>10798226</v>
      </c>
      <c r="K290" s="8">
        <f>SUMIFS(AssessedValuation[100% Industrial],AssessedValuation[Dist],$C290,AssessedValuation[Tif_NonTIF],$A$4)</f>
        <v>1818910</v>
      </c>
      <c r="L290" s="8">
        <f>SUMIFS(AssessedValuation[100% Multiresidential],AssessedValuation[Dist],$C290,AssessedValuation[Tif_NonTIF],$A$4)</f>
        <v>843825</v>
      </c>
      <c r="M290" s="8">
        <f>SUMIFS(AssessedValuation[100% Reserved],AssessedValuation[Dist],$C290,AssessedValuation[Tif_NonTIF],$A$4)</f>
        <v>0</v>
      </c>
      <c r="N290" s="8">
        <f>SUMIFS(AssessedValuation[100% Railroads],AssessedValuation[Dist],$C290,AssessedValuation[Tif_NonTIF],$A$4)</f>
        <v>13840462</v>
      </c>
      <c r="O290" s="8">
        <f>SUMIFS(AssessedValuation[100% Utilities],AssessedValuation[Dist],$C290,AssessedValuation[Tif_NonTIF],$A$4)</f>
        <v>2825805</v>
      </c>
      <c r="P290" s="8">
        <f>SUMIFS(AssessedValuation[100% Other],AssessedValuation[Dist],$C290,AssessedValuation[Tif_NonTIF],$A$4)</f>
        <v>259</v>
      </c>
      <c r="Q290" s="8">
        <f>SUMIFS(AssessedValuation[100% Gross],AssessedValuation[Dist],$C290,AssessedValuation[Tif_NonTIF],$A$4)</f>
        <v>392007357</v>
      </c>
      <c r="R290" s="8">
        <f>SUMIFS(AssessedValuation[100% Military Exempt],AssessedValuation[Dist],$C290,AssessedValuation[Tif_NonTIF],$A$4)</f>
        <v>307432</v>
      </c>
      <c r="S290" s="8">
        <f>SUMIFS(AssessedValuation[100% Net],AssessedValuation[Dist],$C290,AssessedValuation[Tif_NonTIF],$A$4)</f>
        <v>391699925</v>
      </c>
      <c r="T290" s="8">
        <f>SUMIFS(AssessedValuation[100% Gas &amp; Elec Utilities],AssessedValuation[Dist],$C290,AssessedValuation[Tif_NonTIF],$A$4)</f>
        <v>10384848</v>
      </c>
      <c r="U290" s="8">
        <f t="shared" si="4"/>
        <v>402084773</v>
      </c>
    </row>
    <row r="291" spans="1:21" x14ac:dyDescent="0.25">
      <c r="A291">
        <v>2023</v>
      </c>
      <c r="B291" t="s">
        <v>1054</v>
      </c>
      <c r="C291" t="s">
        <v>1618</v>
      </c>
      <c r="D291" t="s">
        <v>1618</v>
      </c>
      <c r="E291" t="s">
        <v>561</v>
      </c>
      <c r="F291" t="s">
        <v>1619</v>
      </c>
      <c r="G291" s="8">
        <f>SUMIFS(AssessedValuation[100% Residential],AssessedValuation[Dist],$C291,AssessedValuation[Tif_NonTIF],$A$4)</f>
        <v>61855050</v>
      </c>
      <c r="H291" s="8">
        <f>SUMIFS(AssessedValuation[100% Ag Land],AssessedValuation[Dist],$C291,AssessedValuation[Tif_NonTIF],$A$4)</f>
        <v>94148402</v>
      </c>
      <c r="I291" s="8">
        <f>SUMIFS(AssessedValuation[100% Ag Building],AssessedValuation[Dist],$C291,AssessedValuation[Tif_NonTIF],$A$4)</f>
        <v>5546630</v>
      </c>
      <c r="J291" s="8">
        <f>SUMIFS(AssessedValuation[100% Commercial],AssessedValuation[Dist],$C291,AssessedValuation[Tif_NonTIF],$A$4)</f>
        <v>5517665</v>
      </c>
      <c r="K291" s="8">
        <f>SUMIFS(AssessedValuation[100% Industrial],AssessedValuation[Dist],$C291,AssessedValuation[Tif_NonTIF],$A$4)</f>
        <v>2074860</v>
      </c>
      <c r="L291" s="8">
        <f>SUMIFS(AssessedValuation[100% Multiresidential],AssessedValuation[Dist],$C291,AssessedValuation[Tif_NonTIF],$A$4)</f>
        <v>123417</v>
      </c>
      <c r="M291" s="8">
        <f>SUMIFS(AssessedValuation[100% Reserved],AssessedValuation[Dist],$C291,AssessedValuation[Tif_NonTIF],$A$4)</f>
        <v>0</v>
      </c>
      <c r="N291" s="8">
        <f>SUMIFS(AssessedValuation[100% Railroads],AssessedValuation[Dist],$C291,AssessedValuation[Tif_NonTIF],$A$4)</f>
        <v>0</v>
      </c>
      <c r="O291" s="8">
        <f>SUMIFS(AssessedValuation[100% Utilities],AssessedValuation[Dist],$C291,AssessedValuation[Tif_NonTIF],$A$4)</f>
        <v>1163066</v>
      </c>
      <c r="P291" s="8">
        <f>SUMIFS(AssessedValuation[100% Other],AssessedValuation[Dist],$C291,AssessedValuation[Tif_NonTIF],$A$4)</f>
        <v>0</v>
      </c>
      <c r="Q291" s="8">
        <f>SUMIFS(AssessedValuation[100% Gross],AssessedValuation[Dist],$C291,AssessedValuation[Tif_NonTIF],$A$4)</f>
        <v>170429090</v>
      </c>
      <c r="R291" s="8">
        <f>SUMIFS(AssessedValuation[100% Military Exempt],AssessedValuation[Dist],$C291,AssessedValuation[Tif_NonTIF],$A$4)</f>
        <v>166680</v>
      </c>
      <c r="S291" s="8">
        <f>SUMIFS(AssessedValuation[100% Net],AssessedValuation[Dist],$C291,AssessedValuation[Tif_NonTIF],$A$4)</f>
        <v>170262410</v>
      </c>
      <c r="T291" s="8">
        <f>SUMIFS(AssessedValuation[100% Gas &amp; Elec Utilities],AssessedValuation[Dist],$C291,AssessedValuation[Tif_NonTIF],$A$4)</f>
        <v>14661807</v>
      </c>
      <c r="U291" s="8">
        <f t="shared" si="4"/>
        <v>184924217</v>
      </c>
    </row>
    <row r="292" spans="1:21" x14ac:dyDescent="0.25">
      <c r="A292">
        <v>2023</v>
      </c>
      <c r="B292" t="s">
        <v>1043</v>
      </c>
      <c r="C292" t="s">
        <v>1620</v>
      </c>
      <c r="D292" t="s">
        <v>1620</v>
      </c>
      <c r="E292" t="s">
        <v>212</v>
      </c>
      <c r="F292" t="s">
        <v>1621</v>
      </c>
      <c r="G292" s="8">
        <f>SUMIFS(AssessedValuation[100% Residential],AssessedValuation[Dist],$C292,AssessedValuation[Tif_NonTIF],$A$4)</f>
        <v>132215350</v>
      </c>
      <c r="H292" s="8">
        <f>SUMIFS(AssessedValuation[100% Ag Land],AssessedValuation[Dist],$C292,AssessedValuation[Tif_NonTIF],$A$4)</f>
        <v>76397910</v>
      </c>
      <c r="I292" s="8">
        <f>SUMIFS(AssessedValuation[100% Ag Building],AssessedValuation[Dist],$C292,AssessedValuation[Tif_NonTIF],$A$4)</f>
        <v>4501550</v>
      </c>
      <c r="J292" s="8">
        <f>SUMIFS(AssessedValuation[100% Commercial],AssessedValuation[Dist],$C292,AssessedValuation[Tif_NonTIF],$A$4)</f>
        <v>10063763</v>
      </c>
      <c r="K292" s="8">
        <f>SUMIFS(AssessedValuation[100% Industrial],AssessedValuation[Dist],$C292,AssessedValuation[Tif_NonTIF],$A$4)</f>
        <v>0</v>
      </c>
      <c r="L292" s="8">
        <f>SUMIFS(AssessedValuation[100% Multiresidential],AssessedValuation[Dist],$C292,AssessedValuation[Tif_NonTIF],$A$4)</f>
        <v>619427</v>
      </c>
      <c r="M292" s="8">
        <f>SUMIFS(AssessedValuation[100% Reserved],AssessedValuation[Dist],$C292,AssessedValuation[Tif_NonTIF],$A$4)</f>
        <v>0</v>
      </c>
      <c r="N292" s="8">
        <f>SUMIFS(AssessedValuation[100% Railroads],AssessedValuation[Dist],$C292,AssessedValuation[Tif_NonTIF],$A$4)</f>
        <v>0</v>
      </c>
      <c r="O292" s="8">
        <f>SUMIFS(AssessedValuation[100% Utilities],AssessedValuation[Dist],$C292,AssessedValuation[Tif_NonTIF],$A$4)</f>
        <v>713008</v>
      </c>
      <c r="P292" s="8">
        <f>SUMIFS(AssessedValuation[100% Other],AssessedValuation[Dist],$C292,AssessedValuation[Tif_NonTIF],$A$4)</f>
        <v>0</v>
      </c>
      <c r="Q292" s="8">
        <f>SUMIFS(AssessedValuation[100% Gross],AssessedValuation[Dist],$C292,AssessedValuation[Tif_NonTIF],$A$4)</f>
        <v>224511008</v>
      </c>
      <c r="R292" s="8">
        <f>SUMIFS(AssessedValuation[100% Military Exempt],AssessedValuation[Dist],$C292,AssessedValuation[Tif_NonTIF],$A$4)</f>
        <v>250020</v>
      </c>
      <c r="S292" s="8">
        <f>SUMIFS(AssessedValuation[100% Net],AssessedValuation[Dist],$C292,AssessedValuation[Tif_NonTIF],$A$4)</f>
        <v>224260988</v>
      </c>
      <c r="T292" s="8">
        <f>SUMIFS(AssessedValuation[100% Gas &amp; Elec Utilities],AssessedValuation[Dist],$C292,AssessedValuation[Tif_NonTIF],$A$4)</f>
        <v>11248369</v>
      </c>
      <c r="U292" s="8">
        <f t="shared" si="4"/>
        <v>235509357</v>
      </c>
    </row>
    <row r="293" spans="1:21" x14ac:dyDescent="0.25">
      <c r="A293">
        <v>2023</v>
      </c>
      <c r="B293" t="s">
        <v>1066</v>
      </c>
      <c r="C293" t="s">
        <v>1622</v>
      </c>
      <c r="D293" t="s">
        <v>1622</v>
      </c>
      <c r="E293" t="s">
        <v>224</v>
      </c>
      <c r="F293" t="s">
        <v>1623</v>
      </c>
      <c r="G293" s="8">
        <f>SUMIFS(AssessedValuation[100% Residential],AssessedValuation[Dist],$C293,AssessedValuation[Tif_NonTIF],$A$4)</f>
        <v>159992930</v>
      </c>
      <c r="H293" s="8">
        <f>SUMIFS(AssessedValuation[100% Ag Land],AssessedValuation[Dist],$C293,AssessedValuation[Tif_NonTIF],$A$4)</f>
        <v>130393610</v>
      </c>
      <c r="I293" s="8">
        <f>SUMIFS(AssessedValuation[100% Ag Building],AssessedValuation[Dist],$C293,AssessedValuation[Tif_NonTIF],$A$4)</f>
        <v>12035300</v>
      </c>
      <c r="J293" s="8">
        <f>SUMIFS(AssessedValuation[100% Commercial],AssessedValuation[Dist],$C293,AssessedValuation[Tif_NonTIF],$A$4)</f>
        <v>21531890</v>
      </c>
      <c r="K293" s="8">
        <f>SUMIFS(AssessedValuation[100% Industrial],AssessedValuation[Dist],$C293,AssessedValuation[Tif_NonTIF],$A$4)</f>
        <v>3409050</v>
      </c>
      <c r="L293" s="8">
        <f>SUMIFS(AssessedValuation[100% Multiresidential],AssessedValuation[Dist],$C293,AssessedValuation[Tif_NonTIF],$A$4)</f>
        <v>857067</v>
      </c>
      <c r="M293" s="8">
        <f>SUMIFS(AssessedValuation[100% Reserved],AssessedValuation[Dist],$C293,AssessedValuation[Tif_NonTIF],$A$4)</f>
        <v>0</v>
      </c>
      <c r="N293" s="8">
        <f>SUMIFS(AssessedValuation[100% Railroads],AssessedValuation[Dist],$C293,AssessedValuation[Tif_NonTIF],$A$4)</f>
        <v>4709917</v>
      </c>
      <c r="O293" s="8">
        <f>SUMIFS(AssessedValuation[100% Utilities],AssessedValuation[Dist],$C293,AssessedValuation[Tif_NonTIF],$A$4)</f>
        <v>996515</v>
      </c>
      <c r="P293" s="8">
        <f>SUMIFS(AssessedValuation[100% Other],AssessedValuation[Dist],$C293,AssessedValuation[Tif_NonTIF],$A$4)</f>
        <v>0</v>
      </c>
      <c r="Q293" s="8">
        <f>SUMIFS(AssessedValuation[100% Gross],AssessedValuation[Dist],$C293,AssessedValuation[Tif_NonTIF],$A$4)</f>
        <v>333926279</v>
      </c>
      <c r="R293" s="8">
        <f>SUMIFS(AssessedValuation[100% Military Exempt],AssessedValuation[Dist],$C293,AssessedValuation[Tif_NonTIF],$A$4)</f>
        <v>283356</v>
      </c>
      <c r="S293" s="8">
        <f>SUMIFS(AssessedValuation[100% Net],AssessedValuation[Dist],$C293,AssessedValuation[Tif_NonTIF],$A$4)</f>
        <v>333642923</v>
      </c>
      <c r="T293" s="8">
        <f>SUMIFS(AssessedValuation[100% Gas &amp; Elec Utilities],AssessedValuation[Dist],$C293,AssessedValuation[Tif_NonTIF],$A$4)</f>
        <v>13025810</v>
      </c>
      <c r="U293" s="8">
        <f t="shared" si="4"/>
        <v>346668733</v>
      </c>
    </row>
    <row r="294" spans="1:21" x14ac:dyDescent="0.25">
      <c r="A294">
        <v>2023</v>
      </c>
      <c r="B294" t="s">
        <v>1038</v>
      </c>
      <c r="C294" t="s">
        <v>1624</v>
      </c>
      <c r="D294" t="s">
        <v>1624</v>
      </c>
      <c r="E294" t="s">
        <v>724</v>
      </c>
      <c r="F294" t="s">
        <v>1625</v>
      </c>
      <c r="G294" s="8">
        <f>SUMIFS(AssessedValuation[100% Residential],AssessedValuation[Dist],$C294,AssessedValuation[Tif_NonTIF],$A$4)</f>
        <v>94381810</v>
      </c>
      <c r="H294" s="8">
        <f>SUMIFS(AssessedValuation[100% Ag Land],AssessedValuation[Dist],$C294,AssessedValuation[Tif_NonTIF],$A$4)</f>
        <v>66181196</v>
      </c>
      <c r="I294" s="8">
        <f>SUMIFS(AssessedValuation[100% Ag Building],AssessedValuation[Dist],$C294,AssessedValuation[Tif_NonTIF],$A$4)</f>
        <v>2106060</v>
      </c>
      <c r="J294" s="8">
        <f>SUMIFS(AssessedValuation[100% Commercial],AssessedValuation[Dist],$C294,AssessedValuation[Tif_NonTIF],$A$4)</f>
        <v>7670130</v>
      </c>
      <c r="K294" s="8">
        <f>SUMIFS(AssessedValuation[100% Industrial],AssessedValuation[Dist],$C294,AssessedValuation[Tif_NonTIF],$A$4)</f>
        <v>559130</v>
      </c>
      <c r="L294" s="8">
        <f>SUMIFS(AssessedValuation[100% Multiresidential],AssessedValuation[Dist],$C294,AssessedValuation[Tif_NonTIF],$A$4)</f>
        <v>265760</v>
      </c>
      <c r="M294" s="8">
        <f>SUMIFS(AssessedValuation[100% Reserved],AssessedValuation[Dist],$C294,AssessedValuation[Tif_NonTIF],$A$4)</f>
        <v>0</v>
      </c>
      <c r="N294" s="8">
        <f>SUMIFS(AssessedValuation[100% Railroads],AssessedValuation[Dist],$C294,AssessedValuation[Tif_NonTIF],$A$4)</f>
        <v>11161028</v>
      </c>
      <c r="O294" s="8">
        <f>SUMIFS(AssessedValuation[100% Utilities],AssessedValuation[Dist],$C294,AssessedValuation[Tif_NonTIF],$A$4)</f>
        <v>2913520</v>
      </c>
      <c r="P294" s="8">
        <f>SUMIFS(AssessedValuation[100% Other],AssessedValuation[Dist],$C294,AssessedValuation[Tif_NonTIF],$A$4)</f>
        <v>1940</v>
      </c>
      <c r="Q294" s="8">
        <f>SUMIFS(AssessedValuation[100% Gross],AssessedValuation[Dist],$C294,AssessedValuation[Tif_NonTIF],$A$4)</f>
        <v>185240574</v>
      </c>
      <c r="R294" s="8">
        <f>SUMIFS(AssessedValuation[100% Military Exempt],AssessedValuation[Dist],$C294,AssessedValuation[Tif_NonTIF],$A$4)</f>
        <v>218123</v>
      </c>
      <c r="S294" s="8">
        <f>SUMIFS(AssessedValuation[100% Net],AssessedValuation[Dist],$C294,AssessedValuation[Tif_NonTIF],$A$4)</f>
        <v>185022451</v>
      </c>
      <c r="T294" s="8">
        <f>SUMIFS(AssessedValuation[100% Gas &amp; Elec Utilities],AssessedValuation[Dist],$C294,AssessedValuation[Tif_NonTIF],$A$4)</f>
        <v>12104827</v>
      </c>
      <c r="U294" s="8">
        <f t="shared" si="4"/>
        <v>197127278</v>
      </c>
    </row>
    <row r="295" spans="1:21" x14ac:dyDescent="0.25">
      <c r="A295">
        <v>2023</v>
      </c>
      <c r="B295" t="s">
        <v>1051</v>
      </c>
      <c r="C295" t="s">
        <v>1626</v>
      </c>
      <c r="D295" t="s">
        <v>1626</v>
      </c>
      <c r="E295" t="s">
        <v>469</v>
      </c>
      <c r="F295" t="s">
        <v>1627</v>
      </c>
      <c r="G295" s="8">
        <f>SUMIFS(AssessedValuation[100% Residential],AssessedValuation[Dist],$C295,AssessedValuation[Tif_NonTIF],$A$4)</f>
        <v>44324217</v>
      </c>
      <c r="H295" s="8">
        <f>SUMIFS(AssessedValuation[100% Ag Land],AssessedValuation[Dist],$C295,AssessedValuation[Tif_NonTIF],$A$4)</f>
        <v>88615511</v>
      </c>
      <c r="I295" s="8">
        <f>SUMIFS(AssessedValuation[100% Ag Building],AssessedValuation[Dist],$C295,AssessedValuation[Tif_NonTIF],$A$4)</f>
        <v>5058894</v>
      </c>
      <c r="J295" s="8">
        <f>SUMIFS(AssessedValuation[100% Commercial],AssessedValuation[Dist],$C295,AssessedValuation[Tif_NonTIF],$A$4)</f>
        <v>20598898</v>
      </c>
      <c r="K295" s="8">
        <f>SUMIFS(AssessedValuation[100% Industrial],AssessedValuation[Dist],$C295,AssessedValuation[Tif_NonTIF],$A$4)</f>
        <v>925440</v>
      </c>
      <c r="L295" s="8">
        <f>SUMIFS(AssessedValuation[100% Multiresidential],AssessedValuation[Dist],$C295,AssessedValuation[Tif_NonTIF],$A$4)</f>
        <v>460415</v>
      </c>
      <c r="M295" s="8">
        <f>SUMIFS(AssessedValuation[100% Reserved],AssessedValuation[Dist],$C295,AssessedValuation[Tif_NonTIF],$A$4)</f>
        <v>0</v>
      </c>
      <c r="N295" s="8">
        <f>SUMIFS(AssessedValuation[100% Railroads],AssessedValuation[Dist],$C295,AssessedValuation[Tif_NonTIF],$A$4)</f>
        <v>21614768</v>
      </c>
      <c r="O295" s="8">
        <f>SUMIFS(AssessedValuation[100% Utilities],AssessedValuation[Dist],$C295,AssessedValuation[Tif_NonTIF],$A$4)</f>
        <v>702000</v>
      </c>
      <c r="P295" s="8">
        <f>SUMIFS(AssessedValuation[100% Other],AssessedValuation[Dist],$C295,AssessedValuation[Tif_NonTIF],$A$4)</f>
        <v>24836</v>
      </c>
      <c r="Q295" s="8">
        <f>SUMIFS(AssessedValuation[100% Gross],AssessedValuation[Dist],$C295,AssessedValuation[Tif_NonTIF],$A$4)</f>
        <v>182324979</v>
      </c>
      <c r="R295" s="8">
        <f>SUMIFS(AssessedValuation[100% Military Exempt],AssessedValuation[Dist],$C295,AssessedValuation[Tif_NonTIF],$A$4)</f>
        <v>111120</v>
      </c>
      <c r="S295" s="8">
        <f>SUMIFS(AssessedValuation[100% Net],AssessedValuation[Dist],$C295,AssessedValuation[Tif_NonTIF],$A$4)</f>
        <v>182213859</v>
      </c>
      <c r="T295" s="8">
        <f>SUMIFS(AssessedValuation[100% Gas &amp; Elec Utilities],AssessedValuation[Dist],$C295,AssessedValuation[Tif_NonTIF],$A$4)</f>
        <v>16681081</v>
      </c>
      <c r="U295" s="8">
        <f t="shared" si="4"/>
        <v>198894940</v>
      </c>
    </row>
    <row r="296" spans="1:21" x14ac:dyDescent="0.25">
      <c r="A296">
        <v>2023</v>
      </c>
      <c r="B296" t="s">
        <v>1045</v>
      </c>
      <c r="C296" t="s">
        <v>1628</v>
      </c>
      <c r="D296" t="s">
        <v>1628</v>
      </c>
      <c r="E296" t="s">
        <v>788</v>
      </c>
      <c r="F296" t="s">
        <v>1629</v>
      </c>
      <c r="G296" s="8">
        <f>SUMIFS(AssessedValuation[100% Residential],AssessedValuation[Dist],$C296,AssessedValuation[Tif_NonTIF],$A$4)</f>
        <v>347149379</v>
      </c>
      <c r="H296" s="8">
        <f>SUMIFS(AssessedValuation[100% Ag Land],AssessedValuation[Dist],$C296,AssessedValuation[Tif_NonTIF],$A$4)</f>
        <v>86790200</v>
      </c>
      <c r="I296" s="8">
        <f>SUMIFS(AssessedValuation[100% Ag Building],AssessedValuation[Dist],$C296,AssessedValuation[Tif_NonTIF],$A$4)</f>
        <v>3029300</v>
      </c>
      <c r="J296" s="8">
        <f>SUMIFS(AssessedValuation[100% Commercial],AssessedValuation[Dist],$C296,AssessedValuation[Tif_NonTIF],$A$4)</f>
        <v>13938823</v>
      </c>
      <c r="K296" s="8">
        <f>SUMIFS(AssessedValuation[100% Industrial],AssessedValuation[Dist],$C296,AssessedValuation[Tif_NonTIF],$A$4)</f>
        <v>233500</v>
      </c>
      <c r="L296" s="8">
        <f>SUMIFS(AssessedValuation[100% Multiresidential],AssessedValuation[Dist],$C296,AssessedValuation[Tif_NonTIF],$A$4)</f>
        <v>2207677</v>
      </c>
      <c r="M296" s="8">
        <f>SUMIFS(AssessedValuation[100% Reserved],AssessedValuation[Dist],$C296,AssessedValuation[Tif_NonTIF],$A$4)</f>
        <v>0</v>
      </c>
      <c r="N296" s="8">
        <f>SUMIFS(AssessedValuation[100% Railroads],AssessedValuation[Dist],$C296,AssessedValuation[Tif_NonTIF],$A$4)</f>
        <v>13645900</v>
      </c>
      <c r="O296" s="8">
        <f>SUMIFS(AssessedValuation[100% Utilities],AssessedValuation[Dist],$C296,AssessedValuation[Tif_NonTIF],$A$4)</f>
        <v>1473743</v>
      </c>
      <c r="P296" s="8">
        <f>SUMIFS(AssessedValuation[100% Other],AssessedValuation[Dist],$C296,AssessedValuation[Tif_NonTIF],$A$4)</f>
        <v>0</v>
      </c>
      <c r="Q296" s="8">
        <f>SUMIFS(AssessedValuation[100% Gross],AssessedValuation[Dist],$C296,AssessedValuation[Tif_NonTIF],$A$4)</f>
        <v>468468522</v>
      </c>
      <c r="R296" s="8">
        <f>SUMIFS(AssessedValuation[100% Military Exempt],AssessedValuation[Dist],$C296,AssessedValuation[Tif_NonTIF],$A$4)</f>
        <v>353732</v>
      </c>
      <c r="S296" s="8">
        <f>SUMIFS(AssessedValuation[100% Net],AssessedValuation[Dist],$C296,AssessedValuation[Tif_NonTIF],$A$4)</f>
        <v>468114790</v>
      </c>
      <c r="T296" s="8">
        <f>SUMIFS(AssessedValuation[100% Gas &amp; Elec Utilities],AssessedValuation[Dist],$C296,AssessedValuation[Tif_NonTIF],$A$4)</f>
        <v>18019846</v>
      </c>
      <c r="U296" s="8">
        <f t="shared" si="4"/>
        <v>486134636</v>
      </c>
    </row>
    <row r="297" spans="1:21" x14ac:dyDescent="0.25">
      <c r="A297">
        <v>2023</v>
      </c>
      <c r="B297" t="s">
        <v>1043</v>
      </c>
      <c r="C297" t="s">
        <v>1630</v>
      </c>
      <c r="D297" t="s">
        <v>1752</v>
      </c>
      <c r="E297" t="s">
        <v>177</v>
      </c>
      <c r="F297" t="s">
        <v>1631</v>
      </c>
      <c r="G297" s="8">
        <f>SUMIFS(AssessedValuation[100% Residential],AssessedValuation[Dist],$C297,AssessedValuation[Tif_NonTIF],$A$4)</f>
        <v>372209981</v>
      </c>
      <c r="H297" s="8">
        <f>SUMIFS(AssessedValuation[100% Ag Land],AssessedValuation[Dist],$C297,AssessedValuation[Tif_NonTIF],$A$4)</f>
        <v>248873676</v>
      </c>
      <c r="I297" s="8">
        <f>SUMIFS(AssessedValuation[100% Ag Building],AssessedValuation[Dist],$C297,AssessedValuation[Tif_NonTIF],$A$4)</f>
        <v>9207350</v>
      </c>
      <c r="J297" s="8">
        <f>SUMIFS(AssessedValuation[100% Commercial],AssessedValuation[Dist],$C297,AssessedValuation[Tif_NonTIF],$A$4)</f>
        <v>24523158</v>
      </c>
      <c r="K297" s="8">
        <f>SUMIFS(AssessedValuation[100% Industrial],AssessedValuation[Dist],$C297,AssessedValuation[Tif_NonTIF],$A$4)</f>
        <v>5596179</v>
      </c>
      <c r="L297" s="8">
        <f>SUMIFS(AssessedValuation[100% Multiresidential],AssessedValuation[Dist],$C297,AssessedValuation[Tif_NonTIF],$A$4)</f>
        <v>3667735</v>
      </c>
      <c r="M297" s="8">
        <f>SUMIFS(AssessedValuation[100% Reserved],AssessedValuation[Dist],$C297,AssessedValuation[Tif_NonTIF],$A$4)</f>
        <v>0</v>
      </c>
      <c r="N297" s="8">
        <f>SUMIFS(AssessedValuation[100% Railroads],AssessedValuation[Dist],$C297,AssessedValuation[Tif_NonTIF],$A$4)</f>
        <v>3814662</v>
      </c>
      <c r="O297" s="8">
        <f>SUMIFS(AssessedValuation[100% Utilities],AssessedValuation[Dist],$C297,AssessedValuation[Tif_NonTIF],$A$4)</f>
        <v>4475756</v>
      </c>
      <c r="P297" s="8">
        <f>SUMIFS(AssessedValuation[100% Other],AssessedValuation[Dist],$C297,AssessedValuation[Tif_NonTIF],$A$4)</f>
        <v>0</v>
      </c>
      <c r="Q297" s="8">
        <f>SUMIFS(AssessedValuation[100% Gross],AssessedValuation[Dist],$C297,AssessedValuation[Tif_NonTIF],$A$4)</f>
        <v>672368497</v>
      </c>
      <c r="R297" s="8">
        <f>SUMIFS(AssessedValuation[100% Military Exempt],AssessedValuation[Dist],$C297,AssessedValuation[Tif_NonTIF],$A$4)</f>
        <v>542636</v>
      </c>
      <c r="S297" s="8">
        <f>SUMIFS(AssessedValuation[100% Net],AssessedValuation[Dist],$C297,AssessedValuation[Tif_NonTIF],$A$4)</f>
        <v>671825861</v>
      </c>
      <c r="T297" s="8">
        <f>SUMIFS(AssessedValuation[100% Gas &amp; Elec Utilities],AssessedValuation[Dist],$C297,AssessedValuation[Tif_NonTIF],$A$4)</f>
        <v>48537669</v>
      </c>
      <c r="U297" s="8">
        <f t="shared" si="4"/>
        <v>720363530</v>
      </c>
    </row>
    <row r="298" spans="1:21" x14ac:dyDescent="0.25">
      <c r="A298">
        <v>2023</v>
      </c>
      <c r="B298" t="s">
        <v>1038</v>
      </c>
      <c r="C298" t="s">
        <v>1632</v>
      </c>
      <c r="D298" t="s">
        <v>1632</v>
      </c>
      <c r="E298" t="s">
        <v>62</v>
      </c>
      <c r="F298" t="s">
        <v>1633</v>
      </c>
      <c r="G298" s="8">
        <f>SUMIFS(AssessedValuation[100% Residential],AssessedValuation[Dist],$C298,AssessedValuation[Tif_NonTIF],$A$4)</f>
        <v>237875535</v>
      </c>
      <c r="H298" s="8">
        <f>SUMIFS(AssessedValuation[100% Ag Land],AssessedValuation[Dist],$C298,AssessedValuation[Tif_NonTIF],$A$4)</f>
        <v>104663706</v>
      </c>
      <c r="I298" s="8">
        <f>SUMIFS(AssessedValuation[100% Ag Building],AssessedValuation[Dist],$C298,AssessedValuation[Tif_NonTIF],$A$4)</f>
        <v>4360660</v>
      </c>
      <c r="J298" s="8">
        <f>SUMIFS(AssessedValuation[100% Commercial],AssessedValuation[Dist],$C298,AssessedValuation[Tif_NonTIF],$A$4)</f>
        <v>46228249</v>
      </c>
      <c r="K298" s="8">
        <f>SUMIFS(AssessedValuation[100% Industrial],AssessedValuation[Dist],$C298,AssessedValuation[Tif_NonTIF],$A$4)</f>
        <v>41195774</v>
      </c>
      <c r="L298" s="8">
        <f>SUMIFS(AssessedValuation[100% Multiresidential],AssessedValuation[Dist],$C298,AssessedValuation[Tif_NonTIF],$A$4)</f>
        <v>6606833</v>
      </c>
      <c r="M298" s="8">
        <f>SUMIFS(AssessedValuation[100% Reserved],AssessedValuation[Dist],$C298,AssessedValuation[Tif_NonTIF],$A$4)</f>
        <v>0</v>
      </c>
      <c r="N298" s="8">
        <f>SUMIFS(AssessedValuation[100% Railroads],AssessedValuation[Dist],$C298,AssessedValuation[Tif_NonTIF],$A$4)</f>
        <v>8600200</v>
      </c>
      <c r="O298" s="8">
        <f>SUMIFS(AssessedValuation[100% Utilities],AssessedValuation[Dist],$C298,AssessedValuation[Tif_NonTIF],$A$4)</f>
        <v>42498600</v>
      </c>
      <c r="P298" s="8">
        <f>SUMIFS(AssessedValuation[100% Other],AssessedValuation[Dist],$C298,AssessedValuation[Tif_NonTIF],$A$4)</f>
        <v>231</v>
      </c>
      <c r="Q298" s="8">
        <f>SUMIFS(AssessedValuation[100% Gross],AssessedValuation[Dist],$C298,AssessedValuation[Tif_NonTIF],$A$4)</f>
        <v>492029788</v>
      </c>
      <c r="R298" s="8">
        <f>SUMIFS(AssessedValuation[100% Military Exempt],AssessedValuation[Dist],$C298,AssessedValuation[Tif_NonTIF],$A$4)</f>
        <v>203720</v>
      </c>
      <c r="S298" s="8">
        <f>SUMIFS(AssessedValuation[100% Net],AssessedValuation[Dist],$C298,AssessedValuation[Tif_NonTIF],$A$4)</f>
        <v>491826068</v>
      </c>
      <c r="T298" s="8">
        <f>SUMIFS(AssessedValuation[100% Gas &amp; Elec Utilities],AssessedValuation[Dist],$C298,AssessedValuation[Tif_NonTIF],$A$4)</f>
        <v>61973770</v>
      </c>
      <c r="U298" s="8">
        <f t="shared" si="4"/>
        <v>553799838</v>
      </c>
    </row>
    <row r="299" spans="1:21" x14ac:dyDescent="0.25">
      <c r="A299">
        <v>2023</v>
      </c>
      <c r="B299" t="s">
        <v>1038</v>
      </c>
      <c r="C299" t="s">
        <v>1634</v>
      </c>
      <c r="D299" t="s">
        <v>1634</v>
      </c>
      <c r="E299" t="s">
        <v>877</v>
      </c>
      <c r="F299" t="s">
        <v>1635</v>
      </c>
      <c r="G299" s="8">
        <f>SUMIFS(AssessedValuation[100% Residential],AssessedValuation[Dist],$C299,AssessedValuation[Tif_NonTIF],$A$4)</f>
        <v>1822478286</v>
      </c>
      <c r="H299" s="8">
        <f>SUMIFS(AssessedValuation[100% Ag Land],AssessedValuation[Dist],$C299,AssessedValuation[Tif_NonTIF],$A$4)</f>
        <v>1096010</v>
      </c>
      <c r="I299" s="8">
        <f>SUMIFS(AssessedValuation[100% Ag Building],AssessedValuation[Dist],$C299,AssessedValuation[Tif_NonTIF],$A$4)</f>
        <v>114880</v>
      </c>
      <c r="J299" s="8">
        <f>SUMIFS(AssessedValuation[100% Commercial],AssessedValuation[Dist],$C299,AssessedValuation[Tif_NonTIF],$A$4)</f>
        <v>384262793</v>
      </c>
      <c r="K299" s="8">
        <f>SUMIFS(AssessedValuation[100% Industrial],AssessedValuation[Dist],$C299,AssessedValuation[Tif_NonTIF],$A$4)</f>
        <v>14842533</v>
      </c>
      <c r="L299" s="8">
        <f>SUMIFS(AssessedValuation[100% Multiresidential],AssessedValuation[Dist],$C299,AssessedValuation[Tif_NonTIF],$A$4)</f>
        <v>47689815</v>
      </c>
      <c r="M299" s="8">
        <f>SUMIFS(AssessedValuation[100% Reserved],AssessedValuation[Dist],$C299,AssessedValuation[Tif_NonTIF],$A$4)</f>
        <v>0</v>
      </c>
      <c r="N299" s="8">
        <f>SUMIFS(AssessedValuation[100% Railroads],AssessedValuation[Dist],$C299,AssessedValuation[Tif_NonTIF],$A$4)</f>
        <v>0</v>
      </c>
      <c r="O299" s="8">
        <f>SUMIFS(AssessedValuation[100% Utilities],AssessedValuation[Dist],$C299,AssessedValuation[Tif_NonTIF],$A$4)</f>
        <v>1432587</v>
      </c>
      <c r="P299" s="8">
        <f>SUMIFS(AssessedValuation[100% Other],AssessedValuation[Dist],$C299,AssessedValuation[Tif_NonTIF],$A$4)</f>
        <v>0</v>
      </c>
      <c r="Q299" s="8">
        <f>SUMIFS(AssessedValuation[100% Gross],AssessedValuation[Dist],$C299,AssessedValuation[Tif_NonTIF],$A$4)</f>
        <v>2271916904</v>
      </c>
      <c r="R299" s="8">
        <f>SUMIFS(AssessedValuation[100% Military Exempt],AssessedValuation[Dist],$C299,AssessedValuation[Tif_NonTIF],$A$4)</f>
        <v>1420484</v>
      </c>
      <c r="S299" s="8">
        <f>SUMIFS(AssessedValuation[100% Net],AssessedValuation[Dist],$C299,AssessedValuation[Tif_NonTIF],$A$4)</f>
        <v>2270496420</v>
      </c>
      <c r="T299" s="8">
        <f>SUMIFS(AssessedValuation[100% Gas &amp; Elec Utilities],AssessedValuation[Dist],$C299,AssessedValuation[Tif_NonTIF],$A$4)</f>
        <v>269942437</v>
      </c>
      <c r="U299" s="8">
        <f t="shared" si="4"/>
        <v>2540438857</v>
      </c>
    </row>
    <row r="300" spans="1:21" x14ac:dyDescent="0.25">
      <c r="A300">
        <v>2023</v>
      </c>
      <c r="B300" t="s">
        <v>1054</v>
      </c>
      <c r="C300" t="s">
        <v>1636</v>
      </c>
      <c r="D300" t="s">
        <v>1636</v>
      </c>
      <c r="E300" t="s">
        <v>845</v>
      </c>
      <c r="F300" t="s">
        <v>1637</v>
      </c>
      <c r="G300" s="8">
        <f>SUMIFS(AssessedValuation[100% Residential],AssessedValuation[Dist],$C300,AssessedValuation[Tif_NonTIF],$A$4)</f>
        <v>326520170</v>
      </c>
      <c r="H300" s="8">
        <f>SUMIFS(AssessedValuation[100% Ag Land],AssessedValuation[Dist],$C300,AssessedValuation[Tif_NonTIF],$A$4)</f>
        <v>216189860</v>
      </c>
      <c r="I300" s="8">
        <f>SUMIFS(AssessedValuation[100% Ag Building],AssessedValuation[Dist],$C300,AssessedValuation[Tif_NonTIF],$A$4)</f>
        <v>10921440</v>
      </c>
      <c r="J300" s="8">
        <f>SUMIFS(AssessedValuation[100% Commercial],AssessedValuation[Dist],$C300,AssessedValuation[Tif_NonTIF],$A$4)</f>
        <v>35009461</v>
      </c>
      <c r="K300" s="8">
        <f>SUMIFS(AssessedValuation[100% Industrial],AssessedValuation[Dist],$C300,AssessedValuation[Tif_NonTIF],$A$4)</f>
        <v>8845320</v>
      </c>
      <c r="L300" s="8">
        <f>SUMIFS(AssessedValuation[100% Multiresidential],AssessedValuation[Dist],$C300,AssessedValuation[Tif_NonTIF],$A$4)</f>
        <v>3548744</v>
      </c>
      <c r="M300" s="8">
        <f>SUMIFS(AssessedValuation[100% Reserved],AssessedValuation[Dist],$C300,AssessedValuation[Tif_NonTIF],$A$4)</f>
        <v>0</v>
      </c>
      <c r="N300" s="8">
        <f>SUMIFS(AssessedValuation[100% Railroads],AssessedValuation[Dist],$C300,AssessedValuation[Tif_NonTIF],$A$4)</f>
        <v>0</v>
      </c>
      <c r="O300" s="8">
        <f>SUMIFS(AssessedValuation[100% Utilities],AssessedValuation[Dist],$C300,AssessedValuation[Tif_NonTIF],$A$4)</f>
        <v>64850552</v>
      </c>
      <c r="P300" s="8">
        <f>SUMIFS(AssessedValuation[100% Other],AssessedValuation[Dist],$C300,AssessedValuation[Tif_NonTIF],$A$4)</f>
        <v>0</v>
      </c>
      <c r="Q300" s="8">
        <f>SUMIFS(AssessedValuation[100% Gross],AssessedValuation[Dist],$C300,AssessedValuation[Tif_NonTIF],$A$4)</f>
        <v>665885547</v>
      </c>
      <c r="R300" s="8">
        <f>SUMIFS(AssessedValuation[100% Military Exempt],AssessedValuation[Dist],$C300,AssessedValuation[Tif_NonTIF],$A$4)</f>
        <v>750060</v>
      </c>
      <c r="S300" s="8">
        <f>SUMIFS(AssessedValuation[100% Net],AssessedValuation[Dist],$C300,AssessedValuation[Tif_NonTIF],$A$4)</f>
        <v>665135487</v>
      </c>
      <c r="T300" s="8">
        <f>SUMIFS(AssessedValuation[100% Gas &amp; Elec Utilities],AssessedValuation[Dist],$C300,AssessedValuation[Tif_NonTIF],$A$4)</f>
        <v>37186709</v>
      </c>
      <c r="U300" s="8">
        <f t="shared" si="4"/>
        <v>702322196</v>
      </c>
    </row>
    <row r="301" spans="1:21" x14ac:dyDescent="0.25">
      <c r="A301">
        <v>2023</v>
      </c>
      <c r="B301" t="s">
        <v>1038</v>
      </c>
      <c r="C301" t="s">
        <v>1638</v>
      </c>
      <c r="D301" t="s">
        <v>1638</v>
      </c>
      <c r="E301" t="s">
        <v>334</v>
      </c>
      <c r="F301" t="s">
        <v>1639</v>
      </c>
      <c r="G301" s="8">
        <f>SUMIFS(AssessedValuation[100% Residential],AssessedValuation[Dist],$C301,AssessedValuation[Tif_NonTIF],$A$4)</f>
        <v>414589759</v>
      </c>
      <c r="H301" s="8">
        <f>SUMIFS(AssessedValuation[100% Ag Land],AssessedValuation[Dist],$C301,AssessedValuation[Tif_NonTIF],$A$4)</f>
        <v>26625620</v>
      </c>
      <c r="I301" s="8">
        <f>SUMIFS(AssessedValuation[100% Ag Building],AssessedValuation[Dist],$C301,AssessedValuation[Tif_NonTIF],$A$4)</f>
        <v>1036520</v>
      </c>
      <c r="J301" s="8">
        <f>SUMIFS(AssessedValuation[100% Commercial],AssessedValuation[Dist],$C301,AssessedValuation[Tif_NonTIF],$A$4)</f>
        <v>17624749</v>
      </c>
      <c r="K301" s="8">
        <f>SUMIFS(AssessedValuation[100% Industrial],AssessedValuation[Dist],$C301,AssessedValuation[Tif_NonTIF],$A$4)</f>
        <v>856970</v>
      </c>
      <c r="L301" s="8">
        <f>SUMIFS(AssessedValuation[100% Multiresidential],AssessedValuation[Dist],$C301,AssessedValuation[Tif_NonTIF],$A$4)</f>
        <v>3637677</v>
      </c>
      <c r="M301" s="8">
        <f>SUMIFS(AssessedValuation[100% Reserved],AssessedValuation[Dist],$C301,AssessedValuation[Tif_NonTIF],$A$4)</f>
        <v>0</v>
      </c>
      <c r="N301" s="8">
        <f>SUMIFS(AssessedValuation[100% Railroads],AssessedValuation[Dist],$C301,AssessedValuation[Tif_NonTIF],$A$4)</f>
        <v>1778738</v>
      </c>
      <c r="O301" s="8">
        <f>SUMIFS(AssessedValuation[100% Utilities],AssessedValuation[Dist],$C301,AssessedValuation[Tif_NonTIF],$A$4)</f>
        <v>1639175</v>
      </c>
      <c r="P301" s="8">
        <f>SUMIFS(AssessedValuation[100% Other],AssessedValuation[Dist],$C301,AssessedValuation[Tif_NonTIF],$A$4)</f>
        <v>0</v>
      </c>
      <c r="Q301" s="8">
        <f>SUMIFS(AssessedValuation[100% Gross],AssessedValuation[Dist],$C301,AssessedValuation[Tif_NonTIF],$A$4)</f>
        <v>467789208</v>
      </c>
      <c r="R301" s="8">
        <f>SUMIFS(AssessedValuation[100% Military Exempt],AssessedValuation[Dist],$C301,AssessedValuation[Tif_NonTIF],$A$4)</f>
        <v>198164</v>
      </c>
      <c r="S301" s="8">
        <f>SUMIFS(AssessedValuation[100% Net],AssessedValuation[Dist],$C301,AssessedValuation[Tif_NonTIF],$A$4)</f>
        <v>467591044</v>
      </c>
      <c r="T301" s="8">
        <f>SUMIFS(AssessedValuation[100% Gas &amp; Elec Utilities],AssessedValuation[Dist],$C301,AssessedValuation[Tif_NonTIF],$A$4)</f>
        <v>30580408</v>
      </c>
      <c r="U301" s="8">
        <f t="shared" si="4"/>
        <v>498171452</v>
      </c>
    </row>
    <row r="302" spans="1:21" x14ac:dyDescent="0.25">
      <c r="A302">
        <v>2023</v>
      </c>
      <c r="B302" t="s">
        <v>1045</v>
      </c>
      <c r="C302" t="s">
        <v>1640</v>
      </c>
      <c r="D302" t="s">
        <v>1640</v>
      </c>
      <c r="E302" t="s">
        <v>104</v>
      </c>
      <c r="F302" t="s">
        <v>1641</v>
      </c>
      <c r="G302" s="8">
        <f>SUMIFS(AssessedValuation[100% Residential],AssessedValuation[Dist],$C302,AssessedValuation[Tif_NonTIF],$A$4)</f>
        <v>72348240</v>
      </c>
      <c r="H302" s="8">
        <f>SUMIFS(AssessedValuation[100% Ag Land],AssessedValuation[Dist],$C302,AssessedValuation[Tif_NonTIF],$A$4)</f>
        <v>93334360</v>
      </c>
      <c r="I302" s="8">
        <f>SUMIFS(AssessedValuation[100% Ag Building],AssessedValuation[Dist],$C302,AssessedValuation[Tif_NonTIF],$A$4)</f>
        <v>5103620</v>
      </c>
      <c r="J302" s="8">
        <f>SUMIFS(AssessedValuation[100% Commercial],AssessedValuation[Dist],$C302,AssessedValuation[Tif_NonTIF],$A$4)</f>
        <v>10638127</v>
      </c>
      <c r="K302" s="8">
        <f>SUMIFS(AssessedValuation[100% Industrial],AssessedValuation[Dist],$C302,AssessedValuation[Tif_NonTIF],$A$4)</f>
        <v>0</v>
      </c>
      <c r="L302" s="8">
        <f>SUMIFS(AssessedValuation[100% Multiresidential],AssessedValuation[Dist],$C302,AssessedValuation[Tif_NonTIF],$A$4)</f>
        <v>283495</v>
      </c>
      <c r="M302" s="8">
        <f>SUMIFS(AssessedValuation[100% Reserved],AssessedValuation[Dist],$C302,AssessedValuation[Tif_NonTIF],$A$4)</f>
        <v>0</v>
      </c>
      <c r="N302" s="8">
        <f>SUMIFS(AssessedValuation[100% Railroads],AssessedValuation[Dist],$C302,AssessedValuation[Tif_NonTIF],$A$4)</f>
        <v>10481319</v>
      </c>
      <c r="O302" s="8">
        <f>SUMIFS(AssessedValuation[100% Utilities],AssessedValuation[Dist],$C302,AssessedValuation[Tif_NonTIF],$A$4)</f>
        <v>4270124</v>
      </c>
      <c r="P302" s="8">
        <f>SUMIFS(AssessedValuation[100% Other],AssessedValuation[Dist],$C302,AssessedValuation[Tif_NonTIF],$A$4)</f>
        <v>0</v>
      </c>
      <c r="Q302" s="8">
        <f>SUMIFS(AssessedValuation[100% Gross],AssessedValuation[Dist],$C302,AssessedValuation[Tif_NonTIF],$A$4)</f>
        <v>196459285</v>
      </c>
      <c r="R302" s="8">
        <f>SUMIFS(AssessedValuation[100% Military Exempt],AssessedValuation[Dist],$C302,AssessedValuation[Tif_NonTIF],$A$4)</f>
        <v>157420</v>
      </c>
      <c r="S302" s="8">
        <f>SUMIFS(AssessedValuation[100% Net],AssessedValuation[Dist],$C302,AssessedValuation[Tif_NonTIF],$A$4)</f>
        <v>196301865</v>
      </c>
      <c r="T302" s="8">
        <f>SUMIFS(AssessedValuation[100% Gas &amp; Elec Utilities],AssessedValuation[Dist],$C302,AssessedValuation[Tif_NonTIF],$A$4)</f>
        <v>34659149</v>
      </c>
      <c r="U302" s="8">
        <f t="shared" si="4"/>
        <v>230961014</v>
      </c>
    </row>
    <row r="303" spans="1:21" x14ac:dyDescent="0.25">
      <c r="A303">
        <v>2023</v>
      </c>
      <c r="B303" t="s">
        <v>1057</v>
      </c>
      <c r="C303" t="s">
        <v>1642</v>
      </c>
      <c r="D303" t="s">
        <v>1642</v>
      </c>
      <c r="E303" t="s">
        <v>109</v>
      </c>
      <c r="F303" t="s">
        <v>1643</v>
      </c>
      <c r="G303" s="8">
        <f>SUMIFS(AssessedValuation[100% Residential],AssessedValuation[Dist],$C303,AssessedValuation[Tif_NonTIF],$A$4)</f>
        <v>608146681</v>
      </c>
      <c r="H303" s="8">
        <f>SUMIFS(AssessedValuation[100% Ag Land],AssessedValuation[Dist],$C303,AssessedValuation[Tif_NonTIF],$A$4)</f>
        <v>187248480</v>
      </c>
      <c r="I303" s="8">
        <f>SUMIFS(AssessedValuation[100% Ag Building],AssessedValuation[Dist],$C303,AssessedValuation[Tif_NonTIF],$A$4)</f>
        <v>8531960</v>
      </c>
      <c r="J303" s="8">
        <f>SUMIFS(AssessedValuation[100% Commercial],AssessedValuation[Dist],$C303,AssessedValuation[Tif_NonTIF],$A$4)</f>
        <v>61396412</v>
      </c>
      <c r="K303" s="8">
        <f>SUMIFS(AssessedValuation[100% Industrial],AssessedValuation[Dist],$C303,AssessedValuation[Tif_NonTIF],$A$4)</f>
        <v>11254700</v>
      </c>
      <c r="L303" s="8">
        <f>SUMIFS(AssessedValuation[100% Multiresidential],AssessedValuation[Dist],$C303,AssessedValuation[Tif_NonTIF],$A$4)</f>
        <v>15357663</v>
      </c>
      <c r="M303" s="8">
        <f>SUMIFS(AssessedValuation[100% Reserved],AssessedValuation[Dist],$C303,AssessedValuation[Tif_NonTIF],$A$4)</f>
        <v>0</v>
      </c>
      <c r="N303" s="8">
        <f>SUMIFS(AssessedValuation[100% Railroads],AssessedValuation[Dist],$C303,AssessedValuation[Tif_NonTIF],$A$4)</f>
        <v>5449911</v>
      </c>
      <c r="O303" s="8">
        <f>SUMIFS(AssessedValuation[100% Utilities],AssessedValuation[Dist],$C303,AssessedValuation[Tif_NonTIF],$A$4)</f>
        <v>4314079</v>
      </c>
      <c r="P303" s="8">
        <f>SUMIFS(AssessedValuation[100% Other],AssessedValuation[Dist],$C303,AssessedValuation[Tif_NonTIF],$A$4)</f>
        <v>0</v>
      </c>
      <c r="Q303" s="8">
        <f>SUMIFS(AssessedValuation[100% Gross],AssessedValuation[Dist],$C303,AssessedValuation[Tif_NonTIF],$A$4)</f>
        <v>901699886</v>
      </c>
      <c r="R303" s="8">
        <f>SUMIFS(AssessedValuation[100% Military Exempt],AssessedValuation[Dist],$C303,AssessedValuation[Tif_NonTIF],$A$4)</f>
        <v>1068105</v>
      </c>
      <c r="S303" s="8">
        <f>SUMIFS(AssessedValuation[100% Net],AssessedValuation[Dist],$C303,AssessedValuation[Tif_NonTIF],$A$4)</f>
        <v>900631781</v>
      </c>
      <c r="T303" s="8">
        <f>SUMIFS(AssessedValuation[100% Gas &amp; Elec Utilities],AssessedValuation[Dist],$C303,AssessedValuation[Tif_NonTIF],$A$4)</f>
        <v>65080874</v>
      </c>
      <c r="U303" s="8">
        <f t="shared" si="4"/>
        <v>965712655</v>
      </c>
    </row>
    <row r="304" spans="1:21" x14ac:dyDescent="0.25">
      <c r="A304">
        <v>2023</v>
      </c>
      <c r="B304" t="s">
        <v>1054</v>
      </c>
      <c r="C304" t="s">
        <v>1644</v>
      </c>
      <c r="D304" t="s">
        <v>1644</v>
      </c>
      <c r="E304" t="s">
        <v>465</v>
      </c>
      <c r="F304" t="s">
        <v>1645</v>
      </c>
      <c r="G304" s="8">
        <f>SUMIFS(AssessedValuation[100% Residential],AssessedValuation[Dist],$C304,AssessedValuation[Tif_NonTIF],$A$4)</f>
        <v>140760944</v>
      </c>
      <c r="H304" s="8">
        <f>SUMIFS(AssessedValuation[100% Ag Land],AssessedValuation[Dist],$C304,AssessedValuation[Tif_NonTIF],$A$4)</f>
        <v>79075070</v>
      </c>
      <c r="I304" s="8">
        <f>SUMIFS(AssessedValuation[100% Ag Building],AssessedValuation[Dist],$C304,AssessedValuation[Tif_NonTIF],$A$4)</f>
        <v>8508780</v>
      </c>
      <c r="J304" s="8">
        <f>SUMIFS(AssessedValuation[100% Commercial],AssessedValuation[Dist],$C304,AssessedValuation[Tif_NonTIF],$A$4)</f>
        <v>16849033</v>
      </c>
      <c r="K304" s="8">
        <f>SUMIFS(AssessedValuation[100% Industrial],AssessedValuation[Dist],$C304,AssessedValuation[Tif_NonTIF],$A$4)</f>
        <v>10201190</v>
      </c>
      <c r="L304" s="8">
        <f>SUMIFS(AssessedValuation[100% Multiresidential],AssessedValuation[Dist],$C304,AssessedValuation[Tif_NonTIF],$A$4)</f>
        <v>1091947</v>
      </c>
      <c r="M304" s="8">
        <f>SUMIFS(AssessedValuation[100% Reserved],AssessedValuation[Dist],$C304,AssessedValuation[Tif_NonTIF],$A$4)</f>
        <v>0</v>
      </c>
      <c r="N304" s="8">
        <f>SUMIFS(AssessedValuation[100% Railroads],AssessedValuation[Dist],$C304,AssessedValuation[Tif_NonTIF],$A$4)</f>
        <v>0</v>
      </c>
      <c r="O304" s="8">
        <f>SUMIFS(AssessedValuation[100% Utilities],AssessedValuation[Dist],$C304,AssessedValuation[Tif_NonTIF],$A$4)</f>
        <v>562373</v>
      </c>
      <c r="P304" s="8">
        <f>SUMIFS(AssessedValuation[100% Other],AssessedValuation[Dist],$C304,AssessedValuation[Tif_NonTIF],$A$4)</f>
        <v>0</v>
      </c>
      <c r="Q304" s="8">
        <f>SUMIFS(AssessedValuation[100% Gross],AssessedValuation[Dist],$C304,AssessedValuation[Tif_NonTIF],$A$4)</f>
        <v>257049337</v>
      </c>
      <c r="R304" s="8">
        <f>SUMIFS(AssessedValuation[100% Military Exempt],AssessedValuation[Dist],$C304,AssessedValuation[Tif_NonTIF],$A$4)</f>
        <v>200016</v>
      </c>
      <c r="S304" s="8">
        <f>SUMIFS(AssessedValuation[100% Net],AssessedValuation[Dist],$C304,AssessedValuation[Tif_NonTIF],$A$4)</f>
        <v>256849321</v>
      </c>
      <c r="T304" s="8">
        <f>SUMIFS(AssessedValuation[100% Gas &amp; Elec Utilities],AssessedValuation[Dist],$C304,AssessedValuation[Tif_NonTIF],$A$4)</f>
        <v>24173056</v>
      </c>
      <c r="U304" s="8">
        <f t="shared" si="4"/>
        <v>281022377</v>
      </c>
    </row>
    <row r="305" spans="1:21" x14ac:dyDescent="0.25">
      <c r="A305">
        <v>2023</v>
      </c>
      <c r="B305" t="s">
        <v>1054</v>
      </c>
      <c r="C305" t="s">
        <v>1646</v>
      </c>
      <c r="D305" t="s">
        <v>1646</v>
      </c>
      <c r="E305" t="s">
        <v>378</v>
      </c>
      <c r="F305" t="s">
        <v>1647</v>
      </c>
      <c r="G305" s="8">
        <f>SUMIFS(AssessedValuation[100% Residential],AssessedValuation[Dist],$C305,AssessedValuation[Tif_NonTIF],$A$4)</f>
        <v>169020778</v>
      </c>
      <c r="H305" s="8">
        <f>SUMIFS(AssessedValuation[100% Ag Land],AssessedValuation[Dist],$C305,AssessedValuation[Tif_NonTIF],$A$4)</f>
        <v>87501426</v>
      </c>
      <c r="I305" s="8">
        <f>SUMIFS(AssessedValuation[100% Ag Building],AssessedValuation[Dist],$C305,AssessedValuation[Tif_NonTIF],$A$4)</f>
        <v>3527240</v>
      </c>
      <c r="J305" s="8">
        <f>SUMIFS(AssessedValuation[100% Commercial],AssessedValuation[Dist],$C305,AssessedValuation[Tif_NonTIF],$A$4)</f>
        <v>17629483</v>
      </c>
      <c r="K305" s="8">
        <f>SUMIFS(AssessedValuation[100% Industrial],AssessedValuation[Dist],$C305,AssessedValuation[Tif_NonTIF],$A$4)</f>
        <v>5078409</v>
      </c>
      <c r="L305" s="8">
        <f>SUMIFS(AssessedValuation[100% Multiresidential],AssessedValuation[Dist],$C305,AssessedValuation[Tif_NonTIF],$A$4)</f>
        <v>2400316</v>
      </c>
      <c r="M305" s="8">
        <f>SUMIFS(AssessedValuation[100% Reserved],AssessedValuation[Dist],$C305,AssessedValuation[Tif_NonTIF],$A$4)</f>
        <v>0</v>
      </c>
      <c r="N305" s="8">
        <f>SUMIFS(AssessedValuation[100% Railroads],AssessedValuation[Dist],$C305,AssessedValuation[Tif_NonTIF],$A$4)</f>
        <v>0</v>
      </c>
      <c r="O305" s="8">
        <f>SUMIFS(AssessedValuation[100% Utilities],AssessedValuation[Dist],$C305,AssessedValuation[Tif_NonTIF],$A$4)</f>
        <v>27900496</v>
      </c>
      <c r="P305" s="8">
        <f>SUMIFS(AssessedValuation[100% Other],AssessedValuation[Dist],$C305,AssessedValuation[Tif_NonTIF],$A$4)</f>
        <v>0</v>
      </c>
      <c r="Q305" s="8">
        <f>SUMIFS(AssessedValuation[100% Gross],AssessedValuation[Dist],$C305,AssessedValuation[Tif_NonTIF],$A$4)</f>
        <v>313058148</v>
      </c>
      <c r="R305" s="8">
        <f>SUMIFS(AssessedValuation[100% Military Exempt],AssessedValuation[Dist],$C305,AssessedValuation[Tif_NonTIF],$A$4)</f>
        <v>337064</v>
      </c>
      <c r="S305" s="8">
        <f>SUMIFS(AssessedValuation[100% Net],AssessedValuation[Dist],$C305,AssessedValuation[Tif_NonTIF],$A$4)</f>
        <v>312721084</v>
      </c>
      <c r="T305" s="8">
        <f>SUMIFS(AssessedValuation[100% Gas &amp; Elec Utilities],AssessedValuation[Dist],$C305,AssessedValuation[Tif_NonTIF],$A$4)</f>
        <v>133794671</v>
      </c>
      <c r="U305" s="8">
        <f t="shared" si="4"/>
        <v>446515755</v>
      </c>
    </row>
    <row r="306" spans="1:21" x14ac:dyDescent="0.25">
      <c r="A306">
        <v>2023</v>
      </c>
      <c r="B306" t="s">
        <v>1043</v>
      </c>
      <c r="C306" t="s">
        <v>1648</v>
      </c>
      <c r="D306" t="s">
        <v>1648</v>
      </c>
      <c r="E306" t="s">
        <v>57</v>
      </c>
      <c r="F306" t="s">
        <v>1649</v>
      </c>
      <c r="G306" s="8">
        <f>SUMIFS(AssessedValuation[100% Residential],AssessedValuation[Dist],$C306,AssessedValuation[Tif_NonTIF],$A$4)</f>
        <v>223571636</v>
      </c>
      <c r="H306" s="8">
        <f>SUMIFS(AssessedValuation[100% Ag Land],AssessedValuation[Dist],$C306,AssessedValuation[Tif_NonTIF],$A$4)</f>
        <v>101704360</v>
      </c>
      <c r="I306" s="8">
        <f>SUMIFS(AssessedValuation[100% Ag Building],AssessedValuation[Dist],$C306,AssessedValuation[Tif_NonTIF],$A$4)</f>
        <v>8833250</v>
      </c>
      <c r="J306" s="8">
        <f>SUMIFS(AssessedValuation[100% Commercial],AssessedValuation[Dist],$C306,AssessedValuation[Tif_NonTIF],$A$4)</f>
        <v>17253864</v>
      </c>
      <c r="K306" s="8">
        <f>SUMIFS(AssessedValuation[100% Industrial],AssessedValuation[Dist],$C306,AssessedValuation[Tif_NonTIF],$A$4)</f>
        <v>19163550</v>
      </c>
      <c r="L306" s="8">
        <f>SUMIFS(AssessedValuation[100% Multiresidential],AssessedValuation[Dist],$C306,AssessedValuation[Tif_NonTIF],$A$4)</f>
        <v>2357341</v>
      </c>
      <c r="M306" s="8">
        <f>SUMIFS(AssessedValuation[100% Reserved],AssessedValuation[Dist],$C306,AssessedValuation[Tif_NonTIF],$A$4)</f>
        <v>0</v>
      </c>
      <c r="N306" s="8">
        <f>SUMIFS(AssessedValuation[100% Railroads],AssessedValuation[Dist],$C306,AssessedValuation[Tif_NonTIF],$A$4)</f>
        <v>2126929</v>
      </c>
      <c r="O306" s="8">
        <f>SUMIFS(AssessedValuation[100% Utilities],AssessedValuation[Dist],$C306,AssessedValuation[Tif_NonTIF],$A$4)</f>
        <v>629370</v>
      </c>
      <c r="P306" s="8">
        <f>SUMIFS(AssessedValuation[100% Other],AssessedValuation[Dist],$C306,AssessedValuation[Tif_NonTIF],$A$4)</f>
        <v>0</v>
      </c>
      <c r="Q306" s="8">
        <f>SUMIFS(AssessedValuation[100% Gross],AssessedValuation[Dist],$C306,AssessedValuation[Tif_NonTIF],$A$4)</f>
        <v>375640300</v>
      </c>
      <c r="R306" s="8">
        <f>SUMIFS(AssessedValuation[100% Military Exempt],AssessedValuation[Dist],$C306,AssessedValuation[Tif_NonTIF],$A$4)</f>
        <v>303728</v>
      </c>
      <c r="S306" s="8">
        <f>SUMIFS(AssessedValuation[100% Net],AssessedValuation[Dist],$C306,AssessedValuation[Tif_NonTIF],$A$4)</f>
        <v>375336572</v>
      </c>
      <c r="T306" s="8">
        <f>SUMIFS(AssessedValuation[100% Gas &amp; Elec Utilities],AssessedValuation[Dist],$C306,AssessedValuation[Tif_NonTIF],$A$4)</f>
        <v>24803368</v>
      </c>
      <c r="U306" s="8">
        <f t="shared" si="4"/>
        <v>400139940</v>
      </c>
    </row>
    <row r="307" spans="1:21" x14ac:dyDescent="0.25">
      <c r="A307">
        <v>2023</v>
      </c>
      <c r="B307" t="s">
        <v>1057</v>
      </c>
      <c r="C307" t="s">
        <v>1650</v>
      </c>
      <c r="D307" t="s">
        <v>1650</v>
      </c>
      <c r="E307" t="s">
        <v>633</v>
      </c>
      <c r="F307" t="s">
        <v>1651</v>
      </c>
      <c r="G307" s="8">
        <f>SUMIFS(AssessedValuation[100% Residential],AssessedValuation[Dist],$C307,AssessedValuation[Tif_NonTIF],$A$4)</f>
        <v>503955419</v>
      </c>
      <c r="H307" s="8">
        <f>SUMIFS(AssessedValuation[100% Ag Land],AssessedValuation[Dist],$C307,AssessedValuation[Tif_NonTIF],$A$4)</f>
        <v>132760920</v>
      </c>
      <c r="I307" s="8">
        <f>SUMIFS(AssessedValuation[100% Ag Building],AssessedValuation[Dist],$C307,AssessedValuation[Tif_NonTIF],$A$4)</f>
        <v>16028200</v>
      </c>
      <c r="J307" s="8">
        <f>SUMIFS(AssessedValuation[100% Commercial],AssessedValuation[Dist],$C307,AssessedValuation[Tif_NonTIF],$A$4)</f>
        <v>78326474</v>
      </c>
      <c r="K307" s="8">
        <f>SUMIFS(AssessedValuation[100% Industrial],AssessedValuation[Dist],$C307,AssessedValuation[Tif_NonTIF],$A$4)</f>
        <v>9716799</v>
      </c>
      <c r="L307" s="8">
        <f>SUMIFS(AssessedValuation[100% Multiresidential],AssessedValuation[Dist],$C307,AssessedValuation[Tif_NonTIF],$A$4)</f>
        <v>15797670</v>
      </c>
      <c r="M307" s="8">
        <f>SUMIFS(AssessedValuation[100% Reserved],AssessedValuation[Dist],$C307,AssessedValuation[Tif_NonTIF],$A$4)</f>
        <v>0</v>
      </c>
      <c r="N307" s="8">
        <f>SUMIFS(AssessedValuation[100% Railroads],AssessedValuation[Dist],$C307,AssessedValuation[Tif_NonTIF],$A$4)</f>
        <v>4510085</v>
      </c>
      <c r="O307" s="8">
        <f>SUMIFS(AssessedValuation[100% Utilities],AssessedValuation[Dist],$C307,AssessedValuation[Tif_NonTIF],$A$4)</f>
        <v>11456665</v>
      </c>
      <c r="P307" s="8">
        <f>SUMIFS(AssessedValuation[100% Other],AssessedValuation[Dist],$C307,AssessedValuation[Tif_NonTIF],$A$4)</f>
        <v>0</v>
      </c>
      <c r="Q307" s="8">
        <f>SUMIFS(AssessedValuation[100% Gross],AssessedValuation[Dist],$C307,AssessedValuation[Tif_NonTIF],$A$4)</f>
        <v>772552232</v>
      </c>
      <c r="R307" s="8">
        <f>SUMIFS(AssessedValuation[100% Military Exempt],AssessedValuation[Dist],$C307,AssessedValuation[Tif_NonTIF],$A$4)</f>
        <v>788952</v>
      </c>
      <c r="S307" s="8">
        <f>SUMIFS(AssessedValuation[100% Net],AssessedValuation[Dist],$C307,AssessedValuation[Tif_NonTIF],$A$4)</f>
        <v>771763280</v>
      </c>
      <c r="T307" s="8">
        <f>SUMIFS(AssessedValuation[100% Gas &amp; Elec Utilities],AssessedValuation[Dist],$C307,AssessedValuation[Tif_NonTIF],$A$4)</f>
        <v>59284343</v>
      </c>
      <c r="U307" s="8">
        <f t="shared" si="4"/>
        <v>831047623</v>
      </c>
    </row>
    <row r="308" spans="1:21" x14ac:dyDescent="0.25">
      <c r="A308">
        <v>2023</v>
      </c>
      <c r="B308" t="s">
        <v>1043</v>
      </c>
      <c r="C308" t="s">
        <v>1652</v>
      </c>
      <c r="D308" t="s">
        <v>1652</v>
      </c>
      <c r="E308" t="s">
        <v>133</v>
      </c>
      <c r="F308" t="s">
        <v>1653</v>
      </c>
      <c r="G308" s="8">
        <f>SUMIFS(AssessedValuation[100% Residential],AssessedValuation[Dist],$C308,AssessedValuation[Tif_NonTIF],$A$4)</f>
        <v>3384339409</v>
      </c>
      <c r="H308" s="8">
        <f>SUMIFS(AssessedValuation[100% Ag Land],AssessedValuation[Dist],$C308,AssessedValuation[Tif_NonTIF],$A$4)</f>
        <v>72692443</v>
      </c>
      <c r="I308" s="8">
        <f>SUMIFS(AssessedValuation[100% Ag Building],AssessedValuation[Dist],$C308,AssessedValuation[Tif_NonTIF],$A$4)</f>
        <v>4073993</v>
      </c>
      <c r="J308" s="8">
        <f>SUMIFS(AssessedValuation[100% Commercial],AssessedValuation[Dist],$C308,AssessedValuation[Tif_NonTIF],$A$4)</f>
        <v>788804176</v>
      </c>
      <c r="K308" s="8">
        <f>SUMIFS(AssessedValuation[100% Industrial],AssessedValuation[Dist],$C308,AssessedValuation[Tif_NonTIF],$A$4)</f>
        <v>137052952</v>
      </c>
      <c r="L308" s="8">
        <f>SUMIFS(AssessedValuation[100% Multiresidential],AssessedValuation[Dist],$C308,AssessedValuation[Tif_NonTIF],$A$4)</f>
        <v>79846453</v>
      </c>
      <c r="M308" s="8">
        <f>SUMIFS(AssessedValuation[100% Reserved],AssessedValuation[Dist],$C308,AssessedValuation[Tif_NonTIF],$A$4)</f>
        <v>0</v>
      </c>
      <c r="N308" s="8">
        <f>SUMIFS(AssessedValuation[100% Railroads],AssessedValuation[Dist],$C308,AssessedValuation[Tif_NonTIF],$A$4)</f>
        <v>6097817</v>
      </c>
      <c r="O308" s="8">
        <f>SUMIFS(AssessedValuation[100% Utilities],AssessedValuation[Dist],$C308,AssessedValuation[Tif_NonTIF],$A$4)</f>
        <v>30230874</v>
      </c>
      <c r="P308" s="8">
        <f>SUMIFS(AssessedValuation[100% Other],AssessedValuation[Dist],$C308,AssessedValuation[Tif_NonTIF],$A$4)</f>
        <v>0</v>
      </c>
      <c r="Q308" s="8">
        <f>SUMIFS(AssessedValuation[100% Gross],AssessedValuation[Dist],$C308,AssessedValuation[Tif_NonTIF],$A$4)</f>
        <v>4503138117</v>
      </c>
      <c r="R308" s="8">
        <f>SUMIFS(AssessedValuation[100% Military Exempt],AssessedValuation[Dist],$C308,AssessedValuation[Tif_NonTIF],$A$4)</f>
        <v>5552175</v>
      </c>
      <c r="S308" s="8">
        <f>SUMIFS(AssessedValuation[100% Net],AssessedValuation[Dist],$C308,AssessedValuation[Tif_NonTIF],$A$4)</f>
        <v>4497585942</v>
      </c>
      <c r="T308" s="8">
        <f>SUMIFS(AssessedValuation[100% Gas &amp; Elec Utilities],AssessedValuation[Dist],$C308,AssessedValuation[Tif_NonTIF],$A$4)</f>
        <v>221209026</v>
      </c>
      <c r="U308" s="8">
        <f t="shared" si="4"/>
        <v>4718794968</v>
      </c>
    </row>
    <row r="309" spans="1:21" x14ac:dyDescent="0.25">
      <c r="A309">
        <v>2023</v>
      </c>
      <c r="B309" t="s">
        <v>1038</v>
      </c>
      <c r="C309" t="s">
        <v>1654</v>
      </c>
      <c r="D309" t="s">
        <v>1654</v>
      </c>
      <c r="E309" t="s">
        <v>366</v>
      </c>
      <c r="F309" t="s">
        <v>1655</v>
      </c>
      <c r="G309" s="8">
        <f>SUMIFS(AssessedValuation[100% Residential],AssessedValuation[Dist],$C309,AssessedValuation[Tif_NonTIF],$A$4)</f>
        <v>6961211270</v>
      </c>
      <c r="H309" s="8">
        <f>SUMIFS(AssessedValuation[100% Ag Land],AssessedValuation[Dist],$C309,AssessedValuation[Tif_NonTIF],$A$4)</f>
        <v>20933805</v>
      </c>
      <c r="I309" s="8">
        <f>SUMIFS(AssessedValuation[100% Ag Building],AssessedValuation[Dist],$C309,AssessedValuation[Tif_NonTIF],$A$4)</f>
        <v>735150</v>
      </c>
      <c r="J309" s="8">
        <f>SUMIFS(AssessedValuation[100% Commercial],AssessedValuation[Dist],$C309,AssessedValuation[Tif_NonTIF],$A$4)</f>
        <v>1567007415</v>
      </c>
      <c r="K309" s="8">
        <f>SUMIFS(AssessedValuation[100% Industrial],AssessedValuation[Dist],$C309,AssessedValuation[Tif_NonTIF],$A$4)</f>
        <v>6831521</v>
      </c>
      <c r="L309" s="8">
        <f>SUMIFS(AssessedValuation[100% Multiresidential],AssessedValuation[Dist],$C309,AssessedValuation[Tif_NonTIF],$A$4)</f>
        <v>354497591</v>
      </c>
      <c r="M309" s="8">
        <f>SUMIFS(AssessedValuation[100% Reserved],AssessedValuation[Dist],$C309,AssessedValuation[Tif_NonTIF],$A$4)</f>
        <v>0</v>
      </c>
      <c r="N309" s="8">
        <f>SUMIFS(AssessedValuation[100% Railroads],AssessedValuation[Dist],$C309,AssessedValuation[Tif_NonTIF],$A$4)</f>
        <v>5985130</v>
      </c>
      <c r="O309" s="8">
        <f>SUMIFS(AssessedValuation[100% Utilities],AssessedValuation[Dist],$C309,AssessedValuation[Tif_NonTIF],$A$4)</f>
        <v>3491400</v>
      </c>
      <c r="P309" s="8">
        <f>SUMIFS(AssessedValuation[100% Other],AssessedValuation[Dist],$C309,AssessedValuation[Tif_NonTIF],$A$4)</f>
        <v>0</v>
      </c>
      <c r="Q309" s="8">
        <f>SUMIFS(AssessedValuation[100% Gross],AssessedValuation[Dist],$C309,AssessedValuation[Tif_NonTIF],$A$4)</f>
        <v>8920693282</v>
      </c>
      <c r="R309" s="8">
        <f>SUMIFS(AssessedValuation[100% Military Exempt],AssessedValuation[Dist],$C309,AssessedValuation[Tif_NonTIF],$A$4)</f>
        <v>2324260</v>
      </c>
      <c r="S309" s="8">
        <f>SUMIFS(AssessedValuation[100% Net],AssessedValuation[Dist],$C309,AssessedValuation[Tif_NonTIF],$A$4)</f>
        <v>8918369022</v>
      </c>
      <c r="T309" s="8">
        <f>SUMIFS(AssessedValuation[100% Gas &amp; Elec Utilities],AssessedValuation[Dist],$C309,AssessedValuation[Tif_NonTIF],$A$4)</f>
        <v>83482134</v>
      </c>
      <c r="U309" s="8">
        <f t="shared" si="4"/>
        <v>9001851156</v>
      </c>
    </row>
    <row r="310" spans="1:21" x14ac:dyDescent="0.25">
      <c r="A310">
        <v>2023</v>
      </c>
      <c r="B310" t="s">
        <v>1043</v>
      </c>
      <c r="C310" t="s">
        <v>1656</v>
      </c>
      <c r="D310" t="s">
        <v>1656</v>
      </c>
      <c r="E310" t="s">
        <v>58</v>
      </c>
      <c r="F310" t="s">
        <v>1657</v>
      </c>
      <c r="G310" s="8">
        <f>SUMIFS(AssessedValuation[100% Residential],AssessedValuation[Dist],$C310,AssessedValuation[Tif_NonTIF],$A$4)</f>
        <v>979559289</v>
      </c>
      <c r="H310" s="8">
        <f>SUMIFS(AssessedValuation[100% Ag Land],AssessedValuation[Dist],$C310,AssessedValuation[Tif_NonTIF],$A$4)</f>
        <v>122119317</v>
      </c>
      <c r="I310" s="8">
        <f>SUMIFS(AssessedValuation[100% Ag Building],AssessedValuation[Dist],$C310,AssessedValuation[Tif_NonTIF],$A$4)</f>
        <v>7552986</v>
      </c>
      <c r="J310" s="8">
        <f>SUMIFS(AssessedValuation[100% Commercial],AssessedValuation[Dist],$C310,AssessedValuation[Tif_NonTIF],$A$4)</f>
        <v>121762241</v>
      </c>
      <c r="K310" s="8">
        <f>SUMIFS(AssessedValuation[100% Industrial],AssessedValuation[Dist],$C310,AssessedValuation[Tif_NonTIF],$A$4)</f>
        <v>22865090</v>
      </c>
      <c r="L310" s="8">
        <f>SUMIFS(AssessedValuation[100% Multiresidential],AssessedValuation[Dist],$C310,AssessedValuation[Tif_NonTIF],$A$4)</f>
        <v>19690848</v>
      </c>
      <c r="M310" s="8">
        <f>SUMIFS(AssessedValuation[100% Reserved],AssessedValuation[Dist],$C310,AssessedValuation[Tif_NonTIF],$A$4)</f>
        <v>0</v>
      </c>
      <c r="N310" s="8">
        <f>SUMIFS(AssessedValuation[100% Railroads],AssessedValuation[Dist],$C310,AssessedValuation[Tif_NonTIF],$A$4)</f>
        <v>5679101</v>
      </c>
      <c r="O310" s="8">
        <f>SUMIFS(AssessedValuation[100% Utilities],AssessedValuation[Dist],$C310,AssessedValuation[Tif_NonTIF],$A$4)</f>
        <v>2891562</v>
      </c>
      <c r="P310" s="8">
        <f>SUMIFS(AssessedValuation[100% Other],AssessedValuation[Dist],$C310,AssessedValuation[Tif_NonTIF],$A$4)</f>
        <v>0</v>
      </c>
      <c r="Q310" s="8">
        <f>SUMIFS(AssessedValuation[100% Gross],AssessedValuation[Dist],$C310,AssessedValuation[Tif_NonTIF],$A$4)</f>
        <v>1282120434</v>
      </c>
      <c r="R310" s="8">
        <f>SUMIFS(AssessedValuation[100% Military Exempt],AssessedValuation[Dist],$C310,AssessedValuation[Tif_NonTIF],$A$4)</f>
        <v>1157500</v>
      </c>
      <c r="S310" s="8">
        <f>SUMIFS(AssessedValuation[100% Net],AssessedValuation[Dist],$C310,AssessedValuation[Tif_NonTIF],$A$4)</f>
        <v>1280962934</v>
      </c>
      <c r="T310" s="8">
        <f>SUMIFS(AssessedValuation[100% Gas &amp; Elec Utilities],AssessedValuation[Dist],$C310,AssessedValuation[Tif_NonTIF],$A$4)</f>
        <v>26967438</v>
      </c>
      <c r="U310" s="8">
        <f t="shared" si="4"/>
        <v>1307930372</v>
      </c>
    </row>
    <row r="311" spans="1:21" x14ac:dyDescent="0.25">
      <c r="A311">
        <v>2023</v>
      </c>
      <c r="B311" t="s">
        <v>1054</v>
      </c>
      <c r="C311" t="s">
        <v>1658</v>
      </c>
      <c r="D311" t="s">
        <v>1658</v>
      </c>
      <c r="E311" t="s">
        <v>509</v>
      </c>
      <c r="F311" t="s">
        <v>1659</v>
      </c>
      <c r="G311" s="8">
        <f>SUMIFS(AssessedValuation[100% Residential],AssessedValuation[Dist],$C311,AssessedValuation[Tif_NonTIF],$A$4)</f>
        <v>164291396</v>
      </c>
      <c r="H311" s="8">
        <f>SUMIFS(AssessedValuation[100% Ag Land],AssessedValuation[Dist],$C311,AssessedValuation[Tif_NonTIF],$A$4)</f>
        <v>126473254</v>
      </c>
      <c r="I311" s="8">
        <f>SUMIFS(AssessedValuation[100% Ag Building],AssessedValuation[Dist],$C311,AssessedValuation[Tif_NonTIF],$A$4)</f>
        <v>5766515</v>
      </c>
      <c r="J311" s="8">
        <f>SUMIFS(AssessedValuation[100% Commercial],AssessedValuation[Dist],$C311,AssessedValuation[Tif_NonTIF],$A$4)</f>
        <v>15137715</v>
      </c>
      <c r="K311" s="8">
        <f>SUMIFS(AssessedValuation[100% Industrial],AssessedValuation[Dist],$C311,AssessedValuation[Tif_NonTIF],$A$4)</f>
        <v>8790040</v>
      </c>
      <c r="L311" s="8">
        <f>SUMIFS(AssessedValuation[100% Multiresidential],AssessedValuation[Dist],$C311,AssessedValuation[Tif_NonTIF],$A$4)</f>
        <v>1083136</v>
      </c>
      <c r="M311" s="8">
        <f>SUMIFS(AssessedValuation[100% Reserved],AssessedValuation[Dist],$C311,AssessedValuation[Tif_NonTIF],$A$4)</f>
        <v>0</v>
      </c>
      <c r="N311" s="8">
        <f>SUMIFS(AssessedValuation[100% Railroads],AssessedValuation[Dist],$C311,AssessedValuation[Tif_NonTIF],$A$4)</f>
        <v>36796197</v>
      </c>
      <c r="O311" s="8">
        <f>SUMIFS(AssessedValuation[100% Utilities],AssessedValuation[Dist],$C311,AssessedValuation[Tif_NonTIF],$A$4)</f>
        <v>29331014</v>
      </c>
      <c r="P311" s="8">
        <f>SUMIFS(AssessedValuation[100% Other],AssessedValuation[Dist],$C311,AssessedValuation[Tif_NonTIF],$A$4)</f>
        <v>0</v>
      </c>
      <c r="Q311" s="8">
        <f>SUMIFS(AssessedValuation[100% Gross],AssessedValuation[Dist],$C311,AssessedValuation[Tif_NonTIF],$A$4)</f>
        <v>387669267</v>
      </c>
      <c r="R311" s="8">
        <f>SUMIFS(AssessedValuation[100% Military Exempt],AssessedValuation[Dist],$C311,AssessedValuation[Tif_NonTIF],$A$4)</f>
        <v>307432</v>
      </c>
      <c r="S311" s="8">
        <f>SUMIFS(AssessedValuation[100% Net],AssessedValuation[Dist],$C311,AssessedValuation[Tif_NonTIF],$A$4)</f>
        <v>387361835</v>
      </c>
      <c r="T311" s="8">
        <f>SUMIFS(AssessedValuation[100% Gas &amp; Elec Utilities],AssessedValuation[Dist],$C311,AssessedValuation[Tif_NonTIF],$A$4)</f>
        <v>37937889</v>
      </c>
      <c r="U311" s="8">
        <f t="shared" si="4"/>
        <v>425299724</v>
      </c>
    </row>
    <row r="312" spans="1:21" x14ac:dyDescent="0.25">
      <c r="A312">
        <v>2023</v>
      </c>
      <c r="B312" t="s">
        <v>1051</v>
      </c>
      <c r="C312" t="s">
        <v>1660</v>
      </c>
      <c r="D312" t="s">
        <v>1660</v>
      </c>
      <c r="E312" t="s">
        <v>454</v>
      </c>
      <c r="F312" t="s">
        <v>1661</v>
      </c>
      <c r="G312" s="8">
        <f>SUMIFS(AssessedValuation[100% Residential],AssessedValuation[Dist],$C312,AssessedValuation[Tif_NonTIF],$A$4)</f>
        <v>56135460</v>
      </c>
      <c r="H312" s="8">
        <f>SUMIFS(AssessedValuation[100% Ag Land],AssessedValuation[Dist],$C312,AssessedValuation[Tif_NonTIF],$A$4)</f>
        <v>134910100</v>
      </c>
      <c r="I312" s="8">
        <f>SUMIFS(AssessedValuation[100% Ag Building],AssessedValuation[Dist],$C312,AssessedValuation[Tif_NonTIF],$A$4)</f>
        <v>3937820</v>
      </c>
      <c r="J312" s="8">
        <f>SUMIFS(AssessedValuation[100% Commercial],AssessedValuation[Dist],$C312,AssessedValuation[Tif_NonTIF],$A$4)</f>
        <v>24724342</v>
      </c>
      <c r="K312" s="8">
        <f>SUMIFS(AssessedValuation[100% Industrial],AssessedValuation[Dist],$C312,AssessedValuation[Tif_NonTIF],$A$4)</f>
        <v>50686850</v>
      </c>
      <c r="L312" s="8">
        <f>SUMIFS(AssessedValuation[100% Multiresidential],AssessedValuation[Dist],$C312,AssessedValuation[Tif_NonTIF],$A$4)</f>
        <v>232548</v>
      </c>
      <c r="M312" s="8">
        <f>SUMIFS(AssessedValuation[100% Reserved],AssessedValuation[Dist],$C312,AssessedValuation[Tif_NonTIF],$A$4)</f>
        <v>0</v>
      </c>
      <c r="N312" s="8">
        <f>SUMIFS(AssessedValuation[100% Railroads],AssessedValuation[Dist],$C312,AssessedValuation[Tif_NonTIF],$A$4)</f>
        <v>8422783</v>
      </c>
      <c r="O312" s="8">
        <f>SUMIFS(AssessedValuation[100% Utilities],AssessedValuation[Dist],$C312,AssessedValuation[Tif_NonTIF],$A$4)</f>
        <v>1264965</v>
      </c>
      <c r="P312" s="8">
        <f>SUMIFS(AssessedValuation[100% Other],AssessedValuation[Dist],$C312,AssessedValuation[Tif_NonTIF],$A$4)</f>
        <v>0</v>
      </c>
      <c r="Q312" s="8">
        <f>SUMIFS(AssessedValuation[100% Gross],AssessedValuation[Dist],$C312,AssessedValuation[Tif_NonTIF],$A$4)</f>
        <v>280314868</v>
      </c>
      <c r="R312" s="8">
        <f>SUMIFS(AssessedValuation[100% Military Exempt],AssessedValuation[Dist],$C312,AssessedValuation[Tif_NonTIF],$A$4)</f>
        <v>120380</v>
      </c>
      <c r="S312" s="8">
        <f>SUMIFS(AssessedValuation[100% Net],AssessedValuation[Dist],$C312,AssessedValuation[Tif_NonTIF],$A$4)</f>
        <v>280194488</v>
      </c>
      <c r="T312" s="8">
        <f>SUMIFS(AssessedValuation[100% Gas &amp; Elec Utilities],AssessedValuation[Dist],$C312,AssessedValuation[Tif_NonTIF],$A$4)</f>
        <v>11895829</v>
      </c>
      <c r="U312" s="8">
        <f t="shared" si="4"/>
        <v>292090317</v>
      </c>
    </row>
    <row r="313" spans="1:21" x14ac:dyDescent="0.25">
      <c r="A313">
        <v>2023</v>
      </c>
      <c r="B313" t="s">
        <v>1051</v>
      </c>
      <c r="C313" t="s">
        <v>1662</v>
      </c>
      <c r="D313" t="s">
        <v>1662</v>
      </c>
      <c r="E313" t="s">
        <v>484</v>
      </c>
      <c r="F313" t="s">
        <v>1663</v>
      </c>
      <c r="G313" s="8">
        <f>SUMIFS(AssessedValuation[100% Residential],AssessedValuation[Dist],$C313,AssessedValuation[Tif_NonTIF],$A$4)</f>
        <v>425935329</v>
      </c>
      <c r="H313" s="8">
        <f>SUMIFS(AssessedValuation[100% Ag Land],AssessedValuation[Dist],$C313,AssessedValuation[Tif_NonTIF],$A$4)</f>
        <v>168317240</v>
      </c>
      <c r="I313" s="8">
        <f>SUMIFS(AssessedValuation[100% Ag Building],AssessedValuation[Dist],$C313,AssessedValuation[Tif_NonTIF],$A$4)</f>
        <v>2705600</v>
      </c>
      <c r="J313" s="8">
        <f>SUMIFS(AssessedValuation[100% Commercial],AssessedValuation[Dist],$C313,AssessedValuation[Tif_NonTIF],$A$4)</f>
        <v>72215318</v>
      </c>
      <c r="K313" s="8">
        <f>SUMIFS(AssessedValuation[100% Industrial],AssessedValuation[Dist],$C313,AssessedValuation[Tif_NonTIF],$A$4)</f>
        <v>32039947</v>
      </c>
      <c r="L313" s="8">
        <f>SUMIFS(AssessedValuation[100% Multiresidential],AssessedValuation[Dist],$C313,AssessedValuation[Tif_NonTIF],$A$4)</f>
        <v>25023933</v>
      </c>
      <c r="M313" s="8">
        <f>SUMIFS(AssessedValuation[100% Reserved],AssessedValuation[Dist],$C313,AssessedValuation[Tif_NonTIF],$A$4)</f>
        <v>0</v>
      </c>
      <c r="N313" s="8">
        <f>SUMIFS(AssessedValuation[100% Railroads],AssessedValuation[Dist],$C313,AssessedValuation[Tif_NonTIF],$A$4)</f>
        <v>19802308</v>
      </c>
      <c r="O313" s="8">
        <f>SUMIFS(AssessedValuation[100% Utilities],AssessedValuation[Dist],$C313,AssessedValuation[Tif_NonTIF],$A$4)</f>
        <v>4053354</v>
      </c>
      <c r="P313" s="8">
        <f>SUMIFS(AssessedValuation[100% Other],AssessedValuation[Dist],$C313,AssessedValuation[Tif_NonTIF],$A$4)</f>
        <v>12500</v>
      </c>
      <c r="Q313" s="8">
        <f>SUMIFS(AssessedValuation[100% Gross],AssessedValuation[Dist],$C313,AssessedValuation[Tif_NonTIF],$A$4)</f>
        <v>750105529</v>
      </c>
      <c r="R313" s="8">
        <f>SUMIFS(AssessedValuation[100% Military Exempt],AssessedValuation[Dist],$C313,AssessedValuation[Tif_NonTIF],$A$4)</f>
        <v>713020</v>
      </c>
      <c r="S313" s="8">
        <f>SUMIFS(AssessedValuation[100% Net],AssessedValuation[Dist],$C313,AssessedValuation[Tif_NonTIF],$A$4)</f>
        <v>749392509</v>
      </c>
      <c r="T313" s="8">
        <f>SUMIFS(AssessedValuation[100% Gas &amp; Elec Utilities],AssessedValuation[Dist],$C313,AssessedValuation[Tif_NonTIF],$A$4)</f>
        <v>19725928</v>
      </c>
      <c r="U313" s="8">
        <f t="shared" si="4"/>
        <v>769118437</v>
      </c>
    </row>
    <row r="314" spans="1:21" x14ac:dyDescent="0.25">
      <c r="A314">
        <v>2023</v>
      </c>
      <c r="B314" t="s">
        <v>1051</v>
      </c>
      <c r="C314" t="s">
        <v>1664</v>
      </c>
      <c r="D314" t="s">
        <v>1664</v>
      </c>
      <c r="E314" t="s">
        <v>672</v>
      </c>
      <c r="F314" t="s">
        <v>1665</v>
      </c>
      <c r="G314" s="8">
        <f>SUMIFS(AssessedValuation[100% Residential],AssessedValuation[Dist],$C314,AssessedValuation[Tif_NonTIF],$A$4)</f>
        <v>88106756</v>
      </c>
      <c r="H314" s="8">
        <f>SUMIFS(AssessedValuation[100% Ag Land],AssessedValuation[Dist],$C314,AssessedValuation[Tif_NonTIF],$A$4)</f>
        <v>149171639</v>
      </c>
      <c r="I314" s="8">
        <f>SUMIFS(AssessedValuation[100% Ag Building],AssessedValuation[Dist],$C314,AssessedValuation[Tif_NonTIF],$A$4)</f>
        <v>12830753</v>
      </c>
      <c r="J314" s="8">
        <f>SUMIFS(AssessedValuation[100% Commercial],AssessedValuation[Dist],$C314,AssessedValuation[Tif_NonTIF],$A$4)</f>
        <v>20519047</v>
      </c>
      <c r="K314" s="8">
        <f>SUMIFS(AssessedValuation[100% Industrial],AssessedValuation[Dist],$C314,AssessedValuation[Tif_NonTIF],$A$4)</f>
        <v>4754138</v>
      </c>
      <c r="L314" s="8">
        <f>SUMIFS(AssessedValuation[100% Multiresidential],AssessedValuation[Dist],$C314,AssessedValuation[Tif_NonTIF],$A$4)</f>
        <v>2358145</v>
      </c>
      <c r="M314" s="8">
        <f>SUMIFS(AssessedValuation[100% Reserved],AssessedValuation[Dist],$C314,AssessedValuation[Tif_NonTIF],$A$4)</f>
        <v>0</v>
      </c>
      <c r="N314" s="8">
        <f>SUMIFS(AssessedValuation[100% Railroads],AssessedValuation[Dist],$C314,AssessedValuation[Tif_NonTIF],$A$4)</f>
        <v>17137723</v>
      </c>
      <c r="O314" s="8">
        <f>SUMIFS(AssessedValuation[100% Utilities],AssessedValuation[Dist],$C314,AssessedValuation[Tif_NonTIF],$A$4)</f>
        <v>859111</v>
      </c>
      <c r="P314" s="8">
        <f>SUMIFS(AssessedValuation[100% Other],AssessedValuation[Dist],$C314,AssessedValuation[Tif_NonTIF],$A$4)</f>
        <v>0</v>
      </c>
      <c r="Q314" s="8">
        <f>SUMIFS(AssessedValuation[100% Gross],AssessedValuation[Dist],$C314,AssessedValuation[Tif_NonTIF],$A$4)</f>
        <v>295737312</v>
      </c>
      <c r="R314" s="8">
        <f>SUMIFS(AssessedValuation[100% Military Exempt],AssessedValuation[Dist],$C314,AssessedValuation[Tif_NonTIF],$A$4)</f>
        <v>192608</v>
      </c>
      <c r="S314" s="8">
        <f>SUMIFS(AssessedValuation[100% Net],AssessedValuation[Dist],$C314,AssessedValuation[Tif_NonTIF],$A$4)</f>
        <v>295544704</v>
      </c>
      <c r="T314" s="8">
        <f>SUMIFS(AssessedValuation[100% Gas &amp; Elec Utilities],AssessedValuation[Dist],$C314,AssessedValuation[Tif_NonTIF],$A$4)</f>
        <v>11027379</v>
      </c>
      <c r="U314" s="8">
        <f t="shared" si="4"/>
        <v>306572083</v>
      </c>
    </row>
    <row r="315" spans="1:21" x14ac:dyDescent="0.25">
      <c r="A315">
        <v>2023</v>
      </c>
      <c r="B315" t="s">
        <v>1057</v>
      </c>
      <c r="C315" t="s">
        <v>1666</v>
      </c>
      <c r="D315" t="s">
        <v>1666</v>
      </c>
      <c r="E315" t="s">
        <v>164</v>
      </c>
      <c r="F315" t="s">
        <v>1667</v>
      </c>
      <c r="G315" s="8">
        <f>SUMIFS(AssessedValuation[100% Residential],AssessedValuation[Dist],$C315,AssessedValuation[Tif_NonTIF],$A$4)</f>
        <v>360890528</v>
      </c>
      <c r="H315" s="8">
        <f>SUMIFS(AssessedValuation[100% Ag Land],AssessedValuation[Dist],$C315,AssessedValuation[Tif_NonTIF],$A$4)</f>
        <v>94049622</v>
      </c>
      <c r="I315" s="8">
        <f>SUMIFS(AssessedValuation[100% Ag Building],AssessedValuation[Dist],$C315,AssessedValuation[Tif_NonTIF],$A$4)</f>
        <v>4262520</v>
      </c>
      <c r="J315" s="8">
        <f>SUMIFS(AssessedValuation[100% Commercial],AssessedValuation[Dist],$C315,AssessedValuation[Tif_NonTIF],$A$4)</f>
        <v>108347072</v>
      </c>
      <c r="K315" s="8">
        <f>SUMIFS(AssessedValuation[100% Industrial],AssessedValuation[Dist],$C315,AssessedValuation[Tif_NonTIF],$A$4)</f>
        <v>12952390</v>
      </c>
      <c r="L315" s="8">
        <f>SUMIFS(AssessedValuation[100% Multiresidential],AssessedValuation[Dist],$C315,AssessedValuation[Tif_NonTIF],$A$4)</f>
        <v>8028921</v>
      </c>
      <c r="M315" s="8">
        <f>SUMIFS(AssessedValuation[100% Reserved],AssessedValuation[Dist],$C315,AssessedValuation[Tif_NonTIF],$A$4)</f>
        <v>0</v>
      </c>
      <c r="N315" s="8">
        <f>SUMIFS(AssessedValuation[100% Railroads],AssessedValuation[Dist],$C315,AssessedValuation[Tif_NonTIF],$A$4)</f>
        <v>1562521</v>
      </c>
      <c r="O315" s="8">
        <f>SUMIFS(AssessedValuation[100% Utilities],AssessedValuation[Dist],$C315,AssessedValuation[Tif_NonTIF],$A$4)</f>
        <v>14483984</v>
      </c>
      <c r="P315" s="8">
        <f>SUMIFS(AssessedValuation[100% Other],AssessedValuation[Dist],$C315,AssessedValuation[Tif_NonTIF],$A$4)</f>
        <v>0</v>
      </c>
      <c r="Q315" s="8">
        <f>SUMIFS(AssessedValuation[100% Gross],AssessedValuation[Dist],$C315,AssessedValuation[Tif_NonTIF],$A$4)</f>
        <v>604577558</v>
      </c>
      <c r="R315" s="8">
        <f>SUMIFS(AssessedValuation[100% Military Exempt],AssessedValuation[Dist],$C315,AssessedValuation[Tif_NonTIF],$A$4)</f>
        <v>308144</v>
      </c>
      <c r="S315" s="8">
        <f>SUMIFS(AssessedValuation[100% Net],AssessedValuation[Dist],$C315,AssessedValuation[Tif_NonTIF],$A$4)</f>
        <v>604269414</v>
      </c>
      <c r="T315" s="8">
        <f>SUMIFS(AssessedValuation[100% Gas &amp; Elec Utilities],AssessedValuation[Dist],$C315,AssessedValuation[Tif_NonTIF],$A$4)</f>
        <v>49703778</v>
      </c>
      <c r="U315" s="8">
        <f t="shared" si="4"/>
        <v>653973192</v>
      </c>
    </row>
    <row r="316" spans="1:21" x14ac:dyDescent="0.25">
      <c r="A316">
        <v>2023</v>
      </c>
      <c r="B316" t="s">
        <v>1054</v>
      </c>
      <c r="C316" t="s">
        <v>1668</v>
      </c>
      <c r="D316" t="s">
        <v>1668</v>
      </c>
      <c r="E316" t="s">
        <v>308</v>
      </c>
      <c r="F316" t="s">
        <v>1669</v>
      </c>
      <c r="G316" s="8">
        <f>SUMIFS(AssessedValuation[100% Residential],AssessedValuation[Dist],$C316,AssessedValuation[Tif_NonTIF],$A$4)</f>
        <v>128531900</v>
      </c>
      <c r="H316" s="8">
        <f>SUMIFS(AssessedValuation[100% Ag Land],AssessedValuation[Dist],$C316,AssessedValuation[Tif_NonTIF],$A$4)</f>
        <v>368600</v>
      </c>
      <c r="I316" s="8">
        <f>SUMIFS(AssessedValuation[100% Ag Building],AssessedValuation[Dist],$C316,AssessedValuation[Tif_NonTIF],$A$4)</f>
        <v>20000</v>
      </c>
      <c r="J316" s="8">
        <f>SUMIFS(AssessedValuation[100% Commercial],AssessedValuation[Dist],$C316,AssessedValuation[Tif_NonTIF],$A$4)</f>
        <v>107584456</v>
      </c>
      <c r="K316" s="8">
        <f>SUMIFS(AssessedValuation[100% Industrial],AssessedValuation[Dist],$C316,AssessedValuation[Tif_NonTIF],$A$4)</f>
        <v>12312410</v>
      </c>
      <c r="L316" s="8">
        <f>SUMIFS(AssessedValuation[100% Multiresidential],AssessedValuation[Dist],$C316,AssessedValuation[Tif_NonTIF],$A$4)</f>
        <v>4244260</v>
      </c>
      <c r="M316" s="8">
        <f>SUMIFS(AssessedValuation[100% Reserved],AssessedValuation[Dist],$C316,AssessedValuation[Tif_NonTIF],$A$4)</f>
        <v>0</v>
      </c>
      <c r="N316" s="8">
        <f>SUMIFS(AssessedValuation[100% Railroads],AssessedValuation[Dist],$C316,AssessedValuation[Tif_NonTIF],$A$4)</f>
        <v>985086</v>
      </c>
      <c r="O316" s="8">
        <f>SUMIFS(AssessedValuation[100% Utilities],AssessedValuation[Dist],$C316,AssessedValuation[Tif_NonTIF],$A$4)</f>
        <v>327416</v>
      </c>
      <c r="P316" s="8">
        <f>SUMIFS(AssessedValuation[100% Other],AssessedValuation[Dist],$C316,AssessedValuation[Tif_NonTIF],$A$4)</f>
        <v>0</v>
      </c>
      <c r="Q316" s="8">
        <f>SUMIFS(AssessedValuation[100% Gross],AssessedValuation[Dist],$C316,AssessedValuation[Tif_NonTIF],$A$4)</f>
        <v>254374128</v>
      </c>
      <c r="R316" s="8">
        <f>SUMIFS(AssessedValuation[100% Military Exempt],AssessedValuation[Dist],$C316,AssessedValuation[Tif_NonTIF],$A$4)</f>
        <v>227796</v>
      </c>
      <c r="S316" s="8">
        <f>SUMIFS(AssessedValuation[100% Net],AssessedValuation[Dist],$C316,AssessedValuation[Tif_NonTIF],$A$4)</f>
        <v>254146332</v>
      </c>
      <c r="T316" s="8">
        <f>SUMIFS(AssessedValuation[100% Gas &amp; Elec Utilities],AssessedValuation[Dist],$C316,AssessedValuation[Tif_NonTIF],$A$4)</f>
        <v>28028001</v>
      </c>
      <c r="U316" s="8">
        <f t="shared" si="4"/>
        <v>282174333</v>
      </c>
    </row>
    <row r="317" spans="1:21" x14ac:dyDescent="0.25">
      <c r="A317">
        <v>2023</v>
      </c>
      <c r="B317" t="s">
        <v>1066</v>
      </c>
      <c r="C317" t="s">
        <v>1670</v>
      </c>
      <c r="D317" t="s">
        <v>1670</v>
      </c>
      <c r="E317" t="s">
        <v>442</v>
      </c>
      <c r="F317" t="s">
        <v>1671</v>
      </c>
      <c r="G317" s="8">
        <f>SUMIFS(AssessedValuation[100% Residential],AssessedValuation[Dist],$C317,AssessedValuation[Tif_NonTIF],$A$4)</f>
        <v>85352160</v>
      </c>
      <c r="H317" s="8">
        <f>SUMIFS(AssessedValuation[100% Ag Land],AssessedValuation[Dist],$C317,AssessedValuation[Tif_NonTIF],$A$4)</f>
        <v>124712290</v>
      </c>
      <c r="I317" s="8">
        <f>SUMIFS(AssessedValuation[100% Ag Building],AssessedValuation[Dist],$C317,AssessedValuation[Tif_NonTIF],$A$4)</f>
        <v>10559310</v>
      </c>
      <c r="J317" s="8">
        <f>SUMIFS(AssessedValuation[100% Commercial],AssessedValuation[Dist],$C317,AssessedValuation[Tif_NonTIF],$A$4)</f>
        <v>4167968</v>
      </c>
      <c r="K317" s="8">
        <f>SUMIFS(AssessedValuation[100% Industrial],AssessedValuation[Dist],$C317,AssessedValuation[Tif_NonTIF],$A$4)</f>
        <v>142820</v>
      </c>
      <c r="L317" s="8">
        <f>SUMIFS(AssessedValuation[100% Multiresidential],AssessedValuation[Dist],$C317,AssessedValuation[Tif_NonTIF],$A$4)</f>
        <v>622785</v>
      </c>
      <c r="M317" s="8">
        <f>SUMIFS(AssessedValuation[100% Reserved],AssessedValuation[Dist],$C317,AssessedValuation[Tif_NonTIF],$A$4)</f>
        <v>0</v>
      </c>
      <c r="N317" s="8">
        <f>SUMIFS(AssessedValuation[100% Railroads],AssessedValuation[Dist],$C317,AssessedValuation[Tif_NonTIF],$A$4)</f>
        <v>0</v>
      </c>
      <c r="O317" s="8">
        <f>SUMIFS(AssessedValuation[100% Utilities],AssessedValuation[Dist],$C317,AssessedValuation[Tif_NonTIF],$A$4)</f>
        <v>12088779</v>
      </c>
      <c r="P317" s="8">
        <f>SUMIFS(AssessedValuation[100% Other],AssessedValuation[Dist],$C317,AssessedValuation[Tif_NonTIF],$A$4)</f>
        <v>0</v>
      </c>
      <c r="Q317" s="8">
        <f>SUMIFS(AssessedValuation[100% Gross],AssessedValuation[Dist],$C317,AssessedValuation[Tif_NonTIF],$A$4)</f>
        <v>237646112</v>
      </c>
      <c r="R317" s="8">
        <f>SUMIFS(AssessedValuation[100% Military Exempt],AssessedValuation[Dist],$C317,AssessedValuation[Tif_NonTIF],$A$4)</f>
        <v>164828</v>
      </c>
      <c r="S317" s="8">
        <f>SUMIFS(AssessedValuation[100% Net],AssessedValuation[Dist],$C317,AssessedValuation[Tif_NonTIF],$A$4)</f>
        <v>237481284</v>
      </c>
      <c r="T317" s="8">
        <f>SUMIFS(AssessedValuation[100% Gas &amp; Elec Utilities],AssessedValuation[Dist],$C317,AssessedValuation[Tif_NonTIF],$A$4)</f>
        <v>16339379</v>
      </c>
      <c r="U317" s="8">
        <f t="shared" si="4"/>
        <v>253820663</v>
      </c>
    </row>
    <row r="318" spans="1:21" x14ac:dyDescent="0.25">
      <c r="A318">
        <v>2023</v>
      </c>
      <c r="B318" t="s">
        <v>1038</v>
      </c>
      <c r="C318" t="s">
        <v>1672</v>
      </c>
      <c r="D318" t="s">
        <v>1672</v>
      </c>
      <c r="E318" t="s">
        <v>34</v>
      </c>
      <c r="F318" t="s">
        <v>1673</v>
      </c>
      <c r="G318" s="8">
        <f>SUMIFS(AssessedValuation[100% Residential],AssessedValuation[Dist],$C318,AssessedValuation[Tif_NonTIF],$A$4)</f>
        <v>321840254</v>
      </c>
      <c r="H318" s="8">
        <f>SUMIFS(AssessedValuation[100% Ag Land],AssessedValuation[Dist],$C318,AssessedValuation[Tif_NonTIF],$A$4)</f>
        <v>144269542</v>
      </c>
      <c r="I318" s="8">
        <f>SUMIFS(AssessedValuation[100% Ag Building],AssessedValuation[Dist],$C318,AssessedValuation[Tif_NonTIF],$A$4)</f>
        <v>3555657</v>
      </c>
      <c r="J318" s="8">
        <f>SUMIFS(AssessedValuation[100% Commercial],AssessedValuation[Dist],$C318,AssessedValuation[Tif_NonTIF],$A$4)</f>
        <v>35343963</v>
      </c>
      <c r="K318" s="8">
        <f>SUMIFS(AssessedValuation[100% Industrial],AssessedValuation[Dist],$C318,AssessedValuation[Tif_NonTIF],$A$4)</f>
        <v>47830869</v>
      </c>
      <c r="L318" s="8">
        <f>SUMIFS(AssessedValuation[100% Multiresidential],AssessedValuation[Dist],$C318,AssessedValuation[Tif_NonTIF],$A$4)</f>
        <v>4454741</v>
      </c>
      <c r="M318" s="8">
        <f>SUMIFS(AssessedValuation[100% Reserved],AssessedValuation[Dist],$C318,AssessedValuation[Tif_NonTIF],$A$4)</f>
        <v>0</v>
      </c>
      <c r="N318" s="8">
        <f>SUMIFS(AssessedValuation[100% Railroads],AssessedValuation[Dist],$C318,AssessedValuation[Tif_NonTIF],$A$4)</f>
        <v>4676033</v>
      </c>
      <c r="O318" s="8">
        <f>SUMIFS(AssessedValuation[100% Utilities],AssessedValuation[Dist],$C318,AssessedValuation[Tif_NonTIF],$A$4)</f>
        <v>190979178</v>
      </c>
      <c r="P318" s="8">
        <f>SUMIFS(AssessedValuation[100% Other],AssessedValuation[Dist],$C318,AssessedValuation[Tif_NonTIF],$A$4)</f>
        <v>0</v>
      </c>
      <c r="Q318" s="8">
        <f>SUMIFS(AssessedValuation[100% Gross],AssessedValuation[Dist],$C318,AssessedValuation[Tif_NonTIF],$A$4)</f>
        <v>752950237</v>
      </c>
      <c r="R318" s="8">
        <f>SUMIFS(AssessedValuation[100% Military Exempt],AssessedValuation[Dist],$C318,AssessedValuation[Tif_NonTIF],$A$4)</f>
        <v>516708</v>
      </c>
      <c r="S318" s="8">
        <f>SUMIFS(AssessedValuation[100% Net],AssessedValuation[Dist],$C318,AssessedValuation[Tif_NonTIF],$A$4)</f>
        <v>752433529</v>
      </c>
      <c r="T318" s="8">
        <f>SUMIFS(AssessedValuation[100% Gas &amp; Elec Utilities],AssessedValuation[Dist],$C318,AssessedValuation[Tif_NonTIF],$A$4)</f>
        <v>117456887</v>
      </c>
      <c r="U318" s="8">
        <f t="shared" si="4"/>
        <v>869890416</v>
      </c>
    </row>
    <row r="319" spans="1:21" x14ac:dyDescent="0.25">
      <c r="A319">
        <v>2023</v>
      </c>
      <c r="B319" t="s">
        <v>1066</v>
      </c>
      <c r="C319" t="s">
        <v>1674</v>
      </c>
      <c r="D319" t="s">
        <v>1674</v>
      </c>
      <c r="E319" t="s">
        <v>281</v>
      </c>
      <c r="F319" t="s">
        <v>1675</v>
      </c>
      <c r="G319" s="8">
        <f>SUMIFS(AssessedValuation[100% Residential],AssessedValuation[Dist],$C319,AssessedValuation[Tif_NonTIF],$A$4)</f>
        <v>580676807</v>
      </c>
      <c r="H319" s="8">
        <f>SUMIFS(AssessedValuation[100% Ag Land],AssessedValuation[Dist],$C319,AssessedValuation[Tif_NonTIF],$A$4)</f>
        <v>176383620</v>
      </c>
      <c r="I319" s="8">
        <f>SUMIFS(AssessedValuation[100% Ag Building],AssessedValuation[Dist],$C319,AssessedValuation[Tif_NonTIF],$A$4)</f>
        <v>17134500</v>
      </c>
      <c r="J319" s="8">
        <f>SUMIFS(AssessedValuation[100% Commercial],AssessedValuation[Dist],$C319,AssessedValuation[Tif_NonTIF],$A$4)</f>
        <v>91707400</v>
      </c>
      <c r="K319" s="8">
        <f>SUMIFS(AssessedValuation[100% Industrial],AssessedValuation[Dist],$C319,AssessedValuation[Tif_NonTIF],$A$4)</f>
        <v>35343847</v>
      </c>
      <c r="L319" s="8">
        <f>SUMIFS(AssessedValuation[100% Multiresidential],AssessedValuation[Dist],$C319,AssessedValuation[Tif_NonTIF],$A$4)</f>
        <v>9344007</v>
      </c>
      <c r="M319" s="8">
        <f>SUMIFS(AssessedValuation[100% Reserved],AssessedValuation[Dist],$C319,AssessedValuation[Tif_NonTIF],$A$4)</f>
        <v>0</v>
      </c>
      <c r="N319" s="8">
        <f>SUMIFS(AssessedValuation[100% Railroads],AssessedValuation[Dist],$C319,AssessedValuation[Tif_NonTIF],$A$4)</f>
        <v>5426124</v>
      </c>
      <c r="O319" s="8">
        <f>SUMIFS(AssessedValuation[100% Utilities],AssessedValuation[Dist],$C319,AssessedValuation[Tif_NonTIF],$A$4)</f>
        <v>35231646</v>
      </c>
      <c r="P319" s="8">
        <f>SUMIFS(AssessedValuation[100% Other],AssessedValuation[Dist],$C319,AssessedValuation[Tif_NonTIF],$A$4)</f>
        <v>0</v>
      </c>
      <c r="Q319" s="8">
        <f>SUMIFS(AssessedValuation[100% Gross],AssessedValuation[Dist],$C319,AssessedValuation[Tif_NonTIF],$A$4)</f>
        <v>951247951</v>
      </c>
      <c r="R319" s="8">
        <f>SUMIFS(AssessedValuation[100% Military Exempt],AssessedValuation[Dist],$C319,AssessedValuation[Tif_NonTIF],$A$4)</f>
        <v>892664</v>
      </c>
      <c r="S319" s="8">
        <f>SUMIFS(AssessedValuation[100% Net],AssessedValuation[Dist],$C319,AssessedValuation[Tif_NonTIF],$A$4)</f>
        <v>950355287</v>
      </c>
      <c r="T319" s="8">
        <f>SUMIFS(AssessedValuation[100% Gas &amp; Elec Utilities],AssessedValuation[Dist],$C319,AssessedValuation[Tif_NonTIF],$A$4)</f>
        <v>80330318</v>
      </c>
      <c r="U319" s="8">
        <f t="shared" si="4"/>
        <v>1030685605</v>
      </c>
    </row>
    <row r="320" spans="1:21" x14ac:dyDescent="0.25">
      <c r="A320">
        <v>2023</v>
      </c>
      <c r="B320" t="s">
        <v>1038</v>
      </c>
      <c r="C320" t="s">
        <v>1676</v>
      </c>
      <c r="D320" t="s">
        <v>1676</v>
      </c>
      <c r="E320" t="s">
        <v>289</v>
      </c>
      <c r="F320" t="s">
        <v>1677</v>
      </c>
      <c r="G320" s="8">
        <f>SUMIFS(AssessedValuation[100% Residential],AssessedValuation[Dist],$C320,AssessedValuation[Tif_NonTIF],$A$4)</f>
        <v>5606877882</v>
      </c>
      <c r="H320" s="8">
        <f>SUMIFS(AssessedValuation[100% Ag Land],AssessedValuation[Dist],$C320,AssessedValuation[Tif_NonTIF],$A$4)</f>
        <v>2658255</v>
      </c>
      <c r="I320" s="8">
        <f>SUMIFS(AssessedValuation[100% Ag Building],AssessedValuation[Dist],$C320,AssessedValuation[Tif_NonTIF],$A$4)</f>
        <v>181510</v>
      </c>
      <c r="J320" s="8">
        <f>SUMIFS(AssessedValuation[100% Commercial],AssessedValuation[Dist],$C320,AssessedValuation[Tif_NonTIF],$A$4)</f>
        <v>2029130116</v>
      </c>
      <c r="K320" s="8">
        <f>SUMIFS(AssessedValuation[100% Industrial],AssessedValuation[Dist],$C320,AssessedValuation[Tif_NonTIF],$A$4)</f>
        <v>80883249</v>
      </c>
      <c r="L320" s="8">
        <f>SUMIFS(AssessedValuation[100% Multiresidential],AssessedValuation[Dist],$C320,AssessedValuation[Tif_NonTIF],$A$4)</f>
        <v>491017172</v>
      </c>
      <c r="M320" s="8">
        <f>SUMIFS(AssessedValuation[100% Reserved],AssessedValuation[Dist],$C320,AssessedValuation[Tif_NonTIF],$A$4)</f>
        <v>0</v>
      </c>
      <c r="N320" s="8">
        <f>SUMIFS(AssessedValuation[100% Railroads],AssessedValuation[Dist],$C320,AssessedValuation[Tif_NonTIF],$A$4)</f>
        <v>6659218</v>
      </c>
      <c r="O320" s="8">
        <f>SUMIFS(AssessedValuation[100% Utilities],AssessedValuation[Dist],$C320,AssessedValuation[Tif_NonTIF],$A$4)</f>
        <v>17497469</v>
      </c>
      <c r="P320" s="8">
        <f>SUMIFS(AssessedValuation[100% Other],AssessedValuation[Dist],$C320,AssessedValuation[Tif_NonTIF],$A$4)</f>
        <v>0</v>
      </c>
      <c r="Q320" s="8">
        <f>SUMIFS(AssessedValuation[100% Gross],AssessedValuation[Dist],$C320,AssessedValuation[Tif_NonTIF],$A$4)</f>
        <v>8234904871</v>
      </c>
      <c r="R320" s="8">
        <f>SUMIFS(AssessedValuation[100% Military Exempt],AssessedValuation[Dist],$C320,AssessedValuation[Tif_NonTIF],$A$4)</f>
        <v>3081728</v>
      </c>
      <c r="S320" s="8">
        <f>SUMIFS(AssessedValuation[100% Net],AssessedValuation[Dist],$C320,AssessedValuation[Tif_NonTIF],$A$4)</f>
        <v>8231823143</v>
      </c>
      <c r="T320" s="8">
        <f>SUMIFS(AssessedValuation[100% Gas &amp; Elec Utilities],AssessedValuation[Dist],$C320,AssessedValuation[Tif_NonTIF],$A$4)</f>
        <v>144068502</v>
      </c>
      <c r="U320" s="8">
        <f t="shared" si="4"/>
        <v>8375891645</v>
      </c>
    </row>
    <row r="321" spans="1:21" x14ac:dyDescent="0.25">
      <c r="A321">
        <v>2023</v>
      </c>
      <c r="B321" t="s">
        <v>1043</v>
      </c>
      <c r="C321" t="s">
        <v>1678</v>
      </c>
      <c r="D321" t="s">
        <v>1678</v>
      </c>
      <c r="E321" t="s">
        <v>168</v>
      </c>
      <c r="F321" t="s">
        <v>1679</v>
      </c>
      <c r="G321" s="8">
        <f>SUMIFS(AssessedValuation[100% Residential],AssessedValuation[Dist],$C321,AssessedValuation[Tif_NonTIF],$A$4)</f>
        <v>212324191</v>
      </c>
      <c r="H321" s="8">
        <f>SUMIFS(AssessedValuation[100% Ag Land],AssessedValuation[Dist],$C321,AssessedValuation[Tif_NonTIF],$A$4)</f>
        <v>257159006</v>
      </c>
      <c r="I321" s="8">
        <f>SUMIFS(AssessedValuation[100% Ag Building],AssessedValuation[Dist],$C321,AssessedValuation[Tif_NonTIF],$A$4)</f>
        <v>12063810</v>
      </c>
      <c r="J321" s="8">
        <f>SUMIFS(AssessedValuation[100% Commercial],AssessedValuation[Dist],$C321,AssessedValuation[Tif_NonTIF],$A$4)</f>
        <v>31108704</v>
      </c>
      <c r="K321" s="8">
        <f>SUMIFS(AssessedValuation[100% Industrial],AssessedValuation[Dist],$C321,AssessedValuation[Tif_NonTIF],$A$4)</f>
        <v>14347960</v>
      </c>
      <c r="L321" s="8">
        <f>SUMIFS(AssessedValuation[100% Multiresidential],AssessedValuation[Dist],$C321,AssessedValuation[Tif_NonTIF],$A$4)</f>
        <v>1715108</v>
      </c>
      <c r="M321" s="8">
        <f>SUMIFS(AssessedValuation[100% Reserved],AssessedValuation[Dist],$C321,AssessedValuation[Tif_NonTIF],$A$4)</f>
        <v>0</v>
      </c>
      <c r="N321" s="8">
        <f>SUMIFS(AssessedValuation[100% Railroads],AssessedValuation[Dist],$C321,AssessedValuation[Tif_NonTIF],$A$4)</f>
        <v>25355554</v>
      </c>
      <c r="O321" s="8">
        <f>SUMIFS(AssessedValuation[100% Utilities],AssessedValuation[Dist],$C321,AssessedValuation[Tif_NonTIF],$A$4)</f>
        <v>10914882</v>
      </c>
      <c r="P321" s="8">
        <f>SUMIFS(AssessedValuation[100% Other],AssessedValuation[Dist],$C321,AssessedValuation[Tif_NonTIF],$A$4)</f>
        <v>0</v>
      </c>
      <c r="Q321" s="8">
        <f>SUMIFS(AssessedValuation[100% Gross],AssessedValuation[Dist],$C321,AssessedValuation[Tif_NonTIF],$A$4)</f>
        <v>564989215</v>
      </c>
      <c r="R321" s="8">
        <f>SUMIFS(AssessedValuation[100% Military Exempt],AssessedValuation[Dist],$C321,AssessedValuation[Tif_NonTIF],$A$4)</f>
        <v>405588</v>
      </c>
      <c r="S321" s="8">
        <f>SUMIFS(AssessedValuation[100% Net],AssessedValuation[Dist],$C321,AssessedValuation[Tif_NonTIF],$A$4)</f>
        <v>564583627</v>
      </c>
      <c r="T321" s="8">
        <f>SUMIFS(AssessedValuation[100% Gas &amp; Elec Utilities],AssessedValuation[Dist],$C321,AssessedValuation[Tif_NonTIF],$A$4)</f>
        <v>65543930</v>
      </c>
      <c r="U321" s="8">
        <f t="shared" si="4"/>
        <v>630127557</v>
      </c>
    </row>
    <row r="322" spans="1:21" x14ac:dyDescent="0.25">
      <c r="A322">
        <v>2023</v>
      </c>
      <c r="B322" t="s">
        <v>1043</v>
      </c>
      <c r="C322" t="s">
        <v>1680</v>
      </c>
      <c r="D322" t="s">
        <v>1680</v>
      </c>
      <c r="E322" t="s">
        <v>412</v>
      </c>
      <c r="F322" t="s">
        <v>1681</v>
      </c>
      <c r="G322" s="8">
        <f>SUMIFS(AssessedValuation[100% Residential],AssessedValuation[Dist],$C322,AssessedValuation[Tif_NonTIF],$A$4)</f>
        <v>157288720</v>
      </c>
      <c r="H322" s="8">
        <f>SUMIFS(AssessedValuation[100% Ag Land],AssessedValuation[Dist],$C322,AssessedValuation[Tif_NonTIF],$A$4)</f>
        <v>170708080</v>
      </c>
      <c r="I322" s="8">
        <f>SUMIFS(AssessedValuation[100% Ag Building],AssessedValuation[Dist],$C322,AssessedValuation[Tif_NonTIF],$A$4)</f>
        <v>11103770</v>
      </c>
      <c r="J322" s="8">
        <f>SUMIFS(AssessedValuation[100% Commercial],AssessedValuation[Dist],$C322,AssessedValuation[Tif_NonTIF],$A$4)</f>
        <v>37154072</v>
      </c>
      <c r="K322" s="8">
        <f>SUMIFS(AssessedValuation[100% Industrial],AssessedValuation[Dist],$C322,AssessedValuation[Tif_NonTIF],$A$4)</f>
        <v>18530350</v>
      </c>
      <c r="L322" s="8">
        <f>SUMIFS(AssessedValuation[100% Multiresidential],AssessedValuation[Dist],$C322,AssessedValuation[Tif_NonTIF],$A$4)</f>
        <v>5540765</v>
      </c>
      <c r="M322" s="8">
        <f>SUMIFS(AssessedValuation[100% Reserved],AssessedValuation[Dist],$C322,AssessedValuation[Tif_NonTIF],$A$4)</f>
        <v>0</v>
      </c>
      <c r="N322" s="8">
        <f>SUMIFS(AssessedValuation[100% Railroads],AssessedValuation[Dist],$C322,AssessedValuation[Tif_NonTIF],$A$4)</f>
        <v>8819137</v>
      </c>
      <c r="O322" s="8">
        <f>SUMIFS(AssessedValuation[100% Utilities],AssessedValuation[Dist],$C322,AssessedValuation[Tif_NonTIF],$A$4)</f>
        <v>2381754</v>
      </c>
      <c r="P322" s="8">
        <f>SUMIFS(AssessedValuation[100% Other],AssessedValuation[Dist],$C322,AssessedValuation[Tif_NonTIF],$A$4)</f>
        <v>0</v>
      </c>
      <c r="Q322" s="8">
        <f>SUMIFS(AssessedValuation[100% Gross],AssessedValuation[Dist],$C322,AssessedValuation[Tif_NonTIF],$A$4)</f>
        <v>411526648</v>
      </c>
      <c r="R322" s="8">
        <f>SUMIFS(AssessedValuation[100% Military Exempt],AssessedValuation[Dist],$C322,AssessedValuation[Tif_NonTIF],$A$4)</f>
        <v>338916</v>
      </c>
      <c r="S322" s="8">
        <f>SUMIFS(AssessedValuation[100% Net],AssessedValuation[Dist],$C322,AssessedValuation[Tif_NonTIF],$A$4)</f>
        <v>411187732</v>
      </c>
      <c r="T322" s="8">
        <f>SUMIFS(AssessedValuation[100% Gas &amp; Elec Utilities],AssessedValuation[Dist],$C322,AssessedValuation[Tif_NonTIF],$A$4)</f>
        <v>27631853</v>
      </c>
      <c r="U322" s="8">
        <f t="shared" si="4"/>
        <v>438819585</v>
      </c>
    </row>
    <row r="323" spans="1:21" x14ac:dyDescent="0.25">
      <c r="A323">
        <v>2023</v>
      </c>
      <c r="B323" t="s">
        <v>1045</v>
      </c>
      <c r="C323" t="s">
        <v>1682</v>
      </c>
      <c r="D323" t="s">
        <v>1682</v>
      </c>
      <c r="E323" t="s">
        <v>488</v>
      </c>
      <c r="F323" t="s">
        <v>1683</v>
      </c>
      <c r="G323" s="8">
        <f>SUMIFS(AssessedValuation[100% Residential],AssessedValuation[Dist],$C323,AssessedValuation[Tif_NonTIF],$A$4)</f>
        <v>139090281</v>
      </c>
      <c r="H323" s="8">
        <f>SUMIFS(AssessedValuation[100% Ag Land],AssessedValuation[Dist],$C323,AssessedValuation[Tif_NonTIF],$A$4)</f>
        <v>169987843</v>
      </c>
      <c r="I323" s="8">
        <f>SUMIFS(AssessedValuation[100% Ag Building],AssessedValuation[Dist],$C323,AssessedValuation[Tif_NonTIF],$A$4)</f>
        <v>6339297</v>
      </c>
      <c r="J323" s="8">
        <f>SUMIFS(AssessedValuation[100% Commercial],AssessedValuation[Dist],$C323,AssessedValuation[Tif_NonTIF],$A$4)</f>
        <v>11408478</v>
      </c>
      <c r="K323" s="8">
        <f>SUMIFS(AssessedValuation[100% Industrial],AssessedValuation[Dist],$C323,AssessedValuation[Tif_NonTIF],$A$4)</f>
        <v>91670</v>
      </c>
      <c r="L323" s="8">
        <f>SUMIFS(AssessedValuation[100% Multiresidential],AssessedValuation[Dist],$C323,AssessedValuation[Tif_NonTIF],$A$4)</f>
        <v>609497</v>
      </c>
      <c r="M323" s="8">
        <f>SUMIFS(AssessedValuation[100% Reserved],AssessedValuation[Dist],$C323,AssessedValuation[Tif_NonTIF],$A$4)</f>
        <v>0</v>
      </c>
      <c r="N323" s="8">
        <f>SUMIFS(AssessedValuation[100% Railroads],AssessedValuation[Dist],$C323,AssessedValuation[Tif_NonTIF],$A$4)</f>
        <v>22937876</v>
      </c>
      <c r="O323" s="8">
        <f>SUMIFS(AssessedValuation[100% Utilities],AssessedValuation[Dist],$C323,AssessedValuation[Tif_NonTIF],$A$4)</f>
        <v>751129</v>
      </c>
      <c r="P323" s="8">
        <f>SUMIFS(AssessedValuation[100% Other],AssessedValuation[Dist],$C323,AssessedValuation[Tif_NonTIF],$A$4)</f>
        <v>112</v>
      </c>
      <c r="Q323" s="8">
        <f>SUMIFS(AssessedValuation[100% Gross],AssessedValuation[Dist],$C323,AssessedValuation[Tif_NonTIF],$A$4)</f>
        <v>351216183</v>
      </c>
      <c r="R323" s="8">
        <f>SUMIFS(AssessedValuation[100% Military Exempt],AssessedValuation[Dist],$C323,AssessedValuation[Tif_NonTIF],$A$4)</f>
        <v>301876</v>
      </c>
      <c r="S323" s="8">
        <f>SUMIFS(AssessedValuation[100% Net],AssessedValuation[Dist],$C323,AssessedValuation[Tif_NonTIF],$A$4)</f>
        <v>350914307</v>
      </c>
      <c r="T323" s="8">
        <f>SUMIFS(AssessedValuation[100% Gas &amp; Elec Utilities],AssessedValuation[Dist],$C323,AssessedValuation[Tif_NonTIF],$A$4)</f>
        <v>12777204</v>
      </c>
      <c r="U323" s="8">
        <f t="shared" si="4"/>
        <v>363691511</v>
      </c>
    </row>
    <row r="324" spans="1:21" x14ac:dyDescent="0.25">
      <c r="A324">
        <v>2023</v>
      </c>
      <c r="B324" t="s">
        <v>1076</v>
      </c>
      <c r="C324" t="s">
        <v>1684</v>
      </c>
      <c r="D324" t="s">
        <v>1684</v>
      </c>
      <c r="E324" t="s">
        <v>165</v>
      </c>
      <c r="F324" t="s">
        <v>1685</v>
      </c>
      <c r="G324" s="8">
        <f>SUMIFS(AssessedValuation[100% Residential],AssessedValuation[Dist],$C324,AssessedValuation[Tif_NonTIF],$A$4)</f>
        <v>302708560</v>
      </c>
      <c r="H324" s="8">
        <f>SUMIFS(AssessedValuation[100% Ag Land],AssessedValuation[Dist],$C324,AssessedValuation[Tif_NonTIF],$A$4)</f>
        <v>123971438</v>
      </c>
      <c r="I324" s="8">
        <f>SUMIFS(AssessedValuation[100% Ag Building],AssessedValuation[Dist],$C324,AssessedValuation[Tif_NonTIF],$A$4)</f>
        <v>6986470</v>
      </c>
      <c r="J324" s="8">
        <f>SUMIFS(AssessedValuation[100% Commercial],AssessedValuation[Dist],$C324,AssessedValuation[Tif_NonTIF],$A$4)</f>
        <v>21646642</v>
      </c>
      <c r="K324" s="8">
        <f>SUMIFS(AssessedValuation[100% Industrial],AssessedValuation[Dist],$C324,AssessedValuation[Tif_NonTIF],$A$4)</f>
        <v>6928982</v>
      </c>
      <c r="L324" s="8">
        <f>SUMIFS(AssessedValuation[100% Multiresidential],AssessedValuation[Dist],$C324,AssessedValuation[Tif_NonTIF],$A$4)</f>
        <v>6615472</v>
      </c>
      <c r="M324" s="8">
        <f>SUMIFS(AssessedValuation[100% Reserved],AssessedValuation[Dist],$C324,AssessedValuation[Tif_NonTIF],$A$4)</f>
        <v>0</v>
      </c>
      <c r="N324" s="8">
        <f>SUMIFS(AssessedValuation[100% Railroads],AssessedValuation[Dist],$C324,AssessedValuation[Tif_NonTIF],$A$4)</f>
        <v>2562880</v>
      </c>
      <c r="O324" s="8">
        <f>SUMIFS(AssessedValuation[100% Utilities],AssessedValuation[Dist],$C324,AssessedValuation[Tif_NonTIF],$A$4)</f>
        <v>9140199</v>
      </c>
      <c r="P324" s="8">
        <f>SUMIFS(AssessedValuation[100% Other],AssessedValuation[Dist],$C324,AssessedValuation[Tif_NonTIF],$A$4)</f>
        <v>0</v>
      </c>
      <c r="Q324" s="8">
        <f>SUMIFS(AssessedValuation[100% Gross],AssessedValuation[Dist],$C324,AssessedValuation[Tif_NonTIF],$A$4)</f>
        <v>480560643</v>
      </c>
      <c r="R324" s="8">
        <f>SUMIFS(AssessedValuation[100% Military Exempt],AssessedValuation[Dist],$C324,AssessedValuation[Tif_NonTIF],$A$4)</f>
        <v>288912</v>
      </c>
      <c r="S324" s="8">
        <f>SUMIFS(AssessedValuation[100% Net],AssessedValuation[Dist],$C324,AssessedValuation[Tif_NonTIF],$A$4)</f>
        <v>480271731</v>
      </c>
      <c r="T324" s="8">
        <f>SUMIFS(AssessedValuation[100% Gas &amp; Elec Utilities],AssessedValuation[Dist],$C324,AssessedValuation[Tif_NonTIF],$A$4)</f>
        <v>27141945</v>
      </c>
      <c r="U324" s="8">
        <f t="shared" si="4"/>
        <v>507413676</v>
      </c>
    </row>
    <row r="325" spans="1:21" x14ac:dyDescent="0.25">
      <c r="A325">
        <v>2023</v>
      </c>
      <c r="B325" t="s">
        <v>1048</v>
      </c>
      <c r="C325" t="s">
        <v>1686</v>
      </c>
      <c r="D325" t="s">
        <v>1686</v>
      </c>
      <c r="E325" t="s">
        <v>698</v>
      </c>
      <c r="F325" t="s">
        <v>1687</v>
      </c>
      <c r="G325" s="8">
        <f>SUMIFS(AssessedValuation[100% Residential],AssessedValuation[Dist],$C325,AssessedValuation[Tif_NonTIF],$A$4)</f>
        <v>318752410</v>
      </c>
      <c r="H325" s="8">
        <f>SUMIFS(AssessedValuation[100% Ag Land],AssessedValuation[Dist],$C325,AssessedValuation[Tif_NonTIF],$A$4)</f>
        <v>180960710</v>
      </c>
      <c r="I325" s="8">
        <f>SUMIFS(AssessedValuation[100% Ag Building],AssessedValuation[Dist],$C325,AssessedValuation[Tif_NonTIF],$A$4)</f>
        <v>28698740</v>
      </c>
      <c r="J325" s="8">
        <f>SUMIFS(AssessedValuation[100% Commercial],AssessedValuation[Dist],$C325,AssessedValuation[Tif_NonTIF],$A$4)</f>
        <v>78285507</v>
      </c>
      <c r="K325" s="8">
        <f>SUMIFS(AssessedValuation[100% Industrial],AssessedValuation[Dist],$C325,AssessedValuation[Tif_NonTIF],$A$4)</f>
        <v>6841414</v>
      </c>
      <c r="L325" s="8">
        <f>SUMIFS(AssessedValuation[100% Multiresidential],AssessedValuation[Dist],$C325,AssessedValuation[Tif_NonTIF],$A$4)</f>
        <v>1551494</v>
      </c>
      <c r="M325" s="8">
        <f>SUMIFS(AssessedValuation[100% Reserved],AssessedValuation[Dist],$C325,AssessedValuation[Tif_NonTIF],$A$4)</f>
        <v>0</v>
      </c>
      <c r="N325" s="8">
        <f>SUMIFS(AssessedValuation[100% Railroads],AssessedValuation[Dist],$C325,AssessedValuation[Tif_NonTIF],$A$4)</f>
        <v>13998076</v>
      </c>
      <c r="O325" s="8">
        <f>SUMIFS(AssessedValuation[100% Utilities],AssessedValuation[Dist],$C325,AssessedValuation[Tif_NonTIF],$A$4)</f>
        <v>32288896</v>
      </c>
      <c r="P325" s="8">
        <f>SUMIFS(AssessedValuation[100% Other],AssessedValuation[Dist],$C325,AssessedValuation[Tif_NonTIF],$A$4)</f>
        <v>0</v>
      </c>
      <c r="Q325" s="8">
        <f>SUMIFS(AssessedValuation[100% Gross],AssessedValuation[Dist],$C325,AssessedValuation[Tif_NonTIF],$A$4)</f>
        <v>661377247</v>
      </c>
      <c r="R325" s="8">
        <f>SUMIFS(AssessedValuation[100% Military Exempt],AssessedValuation[Dist],$C325,AssessedValuation[Tif_NonTIF],$A$4)</f>
        <v>262984</v>
      </c>
      <c r="S325" s="8">
        <f>SUMIFS(AssessedValuation[100% Net],AssessedValuation[Dist],$C325,AssessedValuation[Tif_NonTIF],$A$4)</f>
        <v>661114263</v>
      </c>
      <c r="T325" s="8">
        <f>SUMIFS(AssessedValuation[100% Gas &amp; Elec Utilities],AssessedValuation[Dist],$C325,AssessedValuation[Tif_NonTIF],$A$4)</f>
        <v>10140510</v>
      </c>
      <c r="U325" s="8">
        <f t="shared" si="4"/>
        <v>671254773</v>
      </c>
    </row>
    <row r="326" spans="1:21" x14ac:dyDescent="0.25">
      <c r="A326">
        <v>2023</v>
      </c>
      <c r="B326" t="s">
        <v>1043</v>
      </c>
      <c r="C326" t="s">
        <v>1688</v>
      </c>
      <c r="D326" t="s">
        <v>1688</v>
      </c>
      <c r="E326" t="s">
        <v>758</v>
      </c>
      <c r="F326" t="s">
        <v>1689</v>
      </c>
      <c r="G326" s="8">
        <f>SUMIFS(AssessedValuation[100% Residential],AssessedValuation[Dist],$C326,AssessedValuation[Tif_NonTIF],$A$4)</f>
        <v>233417107</v>
      </c>
      <c r="H326" s="8">
        <f>SUMIFS(AssessedValuation[100% Ag Land],AssessedValuation[Dist],$C326,AssessedValuation[Tif_NonTIF],$A$4)</f>
        <v>178292334</v>
      </c>
      <c r="I326" s="8">
        <f>SUMIFS(AssessedValuation[100% Ag Building],AssessedValuation[Dist],$C326,AssessedValuation[Tif_NonTIF],$A$4)</f>
        <v>13218940</v>
      </c>
      <c r="J326" s="8">
        <f>SUMIFS(AssessedValuation[100% Commercial],AssessedValuation[Dist],$C326,AssessedValuation[Tif_NonTIF],$A$4)</f>
        <v>18079220</v>
      </c>
      <c r="K326" s="8">
        <f>SUMIFS(AssessedValuation[100% Industrial],AssessedValuation[Dist],$C326,AssessedValuation[Tif_NonTIF],$A$4)</f>
        <v>0</v>
      </c>
      <c r="L326" s="8">
        <f>SUMIFS(AssessedValuation[100% Multiresidential],AssessedValuation[Dist],$C326,AssessedValuation[Tif_NonTIF],$A$4)</f>
        <v>2417992</v>
      </c>
      <c r="M326" s="8">
        <f>SUMIFS(AssessedValuation[100% Reserved],AssessedValuation[Dist],$C326,AssessedValuation[Tif_NonTIF],$A$4)</f>
        <v>0</v>
      </c>
      <c r="N326" s="8">
        <f>SUMIFS(AssessedValuation[100% Railroads],AssessedValuation[Dist],$C326,AssessedValuation[Tif_NonTIF],$A$4)</f>
        <v>14349704</v>
      </c>
      <c r="O326" s="8">
        <f>SUMIFS(AssessedValuation[100% Utilities],AssessedValuation[Dist],$C326,AssessedValuation[Tif_NonTIF],$A$4)</f>
        <v>1690731</v>
      </c>
      <c r="P326" s="8">
        <f>SUMIFS(AssessedValuation[100% Other],AssessedValuation[Dist],$C326,AssessedValuation[Tif_NonTIF],$A$4)</f>
        <v>0</v>
      </c>
      <c r="Q326" s="8">
        <f>SUMIFS(AssessedValuation[100% Gross],AssessedValuation[Dist],$C326,AssessedValuation[Tif_NonTIF],$A$4)</f>
        <v>461466028</v>
      </c>
      <c r="R326" s="8">
        <f>SUMIFS(AssessedValuation[100% Military Exempt],AssessedValuation[Dist],$C326,AssessedValuation[Tif_NonTIF],$A$4)</f>
        <v>412996</v>
      </c>
      <c r="S326" s="8">
        <f>SUMIFS(AssessedValuation[100% Net],AssessedValuation[Dist],$C326,AssessedValuation[Tif_NonTIF],$A$4)</f>
        <v>461053032</v>
      </c>
      <c r="T326" s="8">
        <f>SUMIFS(AssessedValuation[100% Gas &amp; Elec Utilities],AssessedValuation[Dist],$C326,AssessedValuation[Tif_NonTIF],$A$4)</f>
        <v>33549963</v>
      </c>
      <c r="U326" s="8">
        <f t="shared" si="4"/>
        <v>494602995</v>
      </c>
    </row>
    <row r="327" spans="1:21" x14ac:dyDescent="0.25">
      <c r="A327">
        <v>2023</v>
      </c>
      <c r="B327" t="s">
        <v>1048</v>
      </c>
      <c r="C327" t="s">
        <v>1690</v>
      </c>
      <c r="D327" t="s">
        <v>1690</v>
      </c>
      <c r="E327" t="s">
        <v>519</v>
      </c>
      <c r="F327" t="s">
        <v>1691</v>
      </c>
      <c r="G327" s="8">
        <f>SUMIFS(AssessedValuation[100% Residential],AssessedValuation[Dist],$C327,AssessedValuation[Tif_NonTIF],$A$4)</f>
        <v>174030405</v>
      </c>
      <c r="H327" s="8">
        <f>SUMIFS(AssessedValuation[100% Ag Land],AssessedValuation[Dist],$C327,AssessedValuation[Tif_NonTIF],$A$4)</f>
        <v>194929015</v>
      </c>
      <c r="I327" s="8">
        <f>SUMIFS(AssessedValuation[100% Ag Building],AssessedValuation[Dist],$C327,AssessedValuation[Tif_NonTIF],$A$4)</f>
        <v>4657263</v>
      </c>
      <c r="J327" s="8">
        <f>SUMIFS(AssessedValuation[100% Commercial],AssessedValuation[Dist],$C327,AssessedValuation[Tif_NonTIF],$A$4)</f>
        <v>35070525</v>
      </c>
      <c r="K327" s="8">
        <f>SUMIFS(AssessedValuation[100% Industrial],AssessedValuation[Dist],$C327,AssessedValuation[Tif_NonTIF],$A$4)</f>
        <v>2126874</v>
      </c>
      <c r="L327" s="8">
        <f>SUMIFS(AssessedValuation[100% Multiresidential],AssessedValuation[Dist],$C327,AssessedValuation[Tif_NonTIF],$A$4)</f>
        <v>5539107</v>
      </c>
      <c r="M327" s="8">
        <f>SUMIFS(AssessedValuation[100% Reserved],AssessedValuation[Dist],$C327,AssessedValuation[Tif_NonTIF],$A$4)</f>
        <v>0</v>
      </c>
      <c r="N327" s="8">
        <f>SUMIFS(AssessedValuation[100% Railroads],AssessedValuation[Dist],$C327,AssessedValuation[Tif_NonTIF],$A$4)</f>
        <v>19569965</v>
      </c>
      <c r="O327" s="8">
        <f>SUMIFS(AssessedValuation[100% Utilities],AssessedValuation[Dist],$C327,AssessedValuation[Tif_NonTIF],$A$4)</f>
        <v>2605006</v>
      </c>
      <c r="P327" s="8">
        <f>SUMIFS(AssessedValuation[100% Other],AssessedValuation[Dist],$C327,AssessedValuation[Tif_NonTIF],$A$4)</f>
        <v>0</v>
      </c>
      <c r="Q327" s="8">
        <f>SUMIFS(AssessedValuation[100% Gross],AssessedValuation[Dist],$C327,AssessedValuation[Tif_NonTIF],$A$4)</f>
        <v>438528160</v>
      </c>
      <c r="R327" s="8">
        <f>SUMIFS(AssessedValuation[100% Military Exempt],AssessedValuation[Dist],$C327,AssessedValuation[Tif_NonTIF],$A$4)</f>
        <v>475964</v>
      </c>
      <c r="S327" s="8">
        <f>SUMIFS(AssessedValuation[100% Net],AssessedValuation[Dist],$C327,AssessedValuation[Tif_NonTIF],$A$4)</f>
        <v>438052196</v>
      </c>
      <c r="T327" s="8">
        <f>SUMIFS(AssessedValuation[100% Gas &amp; Elec Utilities],AssessedValuation[Dist],$C327,AssessedValuation[Tif_NonTIF],$A$4)</f>
        <v>14592524</v>
      </c>
      <c r="U327" s="8">
        <f t="shared" si="4"/>
        <v>452644720</v>
      </c>
    </row>
    <row r="328" spans="1:21" x14ac:dyDescent="0.25">
      <c r="A328">
        <v>2023</v>
      </c>
      <c r="B328" t="s">
        <v>1048</v>
      </c>
      <c r="C328" t="s">
        <v>1692</v>
      </c>
      <c r="D328" t="s">
        <v>1692</v>
      </c>
      <c r="E328" t="s">
        <v>771</v>
      </c>
      <c r="F328" t="s">
        <v>1693</v>
      </c>
      <c r="G328" s="8">
        <f>SUMIFS(AssessedValuation[100% Residential],AssessedValuation[Dist],$C328,AssessedValuation[Tif_NonTIF],$A$4)</f>
        <v>175335903</v>
      </c>
      <c r="H328" s="8">
        <f>SUMIFS(AssessedValuation[100% Ag Land],AssessedValuation[Dist],$C328,AssessedValuation[Tif_NonTIF],$A$4)</f>
        <v>127843413</v>
      </c>
      <c r="I328" s="8">
        <f>SUMIFS(AssessedValuation[100% Ag Building],AssessedValuation[Dist],$C328,AssessedValuation[Tif_NonTIF],$A$4)</f>
        <v>10456005</v>
      </c>
      <c r="J328" s="8">
        <f>SUMIFS(AssessedValuation[100% Commercial],AssessedValuation[Dist],$C328,AssessedValuation[Tif_NonTIF],$A$4)</f>
        <v>22449021</v>
      </c>
      <c r="K328" s="8">
        <f>SUMIFS(AssessedValuation[100% Industrial],AssessedValuation[Dist],$C328,AssessedValuation[Tif_NonTIF],$A$4)</f>
        <v>5525121</v>
      </c>
      <c r="L328" s="8">
        <f>SUMIFS(AssessedValuation[100% Multiresidential],AssessedValuation[Dist],$C328,AssessedValuation[Tif_NonTIF],$A$4)</f>
        <v>5868237</v>
      </c>
      <c r="M328" s="8">
        <f>SUMIFS(AssessedValuation[100% Reserved],AssessedValuation[Dist],$C328,AssessedValuation[Tif_NonTIF],$A$4)</f>
        <v>0</v>
      </c>
      <c r="N328" s="8">
        <f>SUMIFS(AssessedValuation[100% Railroads],AssessedValuation[Dist],$C328,AssessedValuation[Tif_NonTIF],$A$4)</f>
        <v>0</v>
      </c>
      <c r="O328" s="8">
        <f>SUMIFS(AssessedValuation[100% Utilities],AssessedValuation[Dist],$C328,AssessedValuation[Tif_NonTIF],$A$4)</f>
        <v>1121150</v>
      </c>
      <c r="P328" s="8">
        <f>SUMIFS(AssessedValuation[100% Other],AssessedValuation[Dist],$C328,AssessedValuation[Tif_NonTIF],$A$4)</f>
        <v>0</v>
      </c>
      <c r="Q328" s="8">
        <f>SUMIFS(AssessedValuation[100% Gross],AssessedValuation[Dist],$C328,AssessedValuation[Tif_NonTIF],$A$4)</f>
        <v>348598850</v>
      </c>
      <c r="R328" s="8">
        <f>SUMIFS(AssessedValuation[100% Military Exempt],AssessedValuation[Dist],$C328,AssessedValuation[Tif_NonTIF],$A$4)</f>
        <v>357436</v>
      </c>
      <c r="S328" s="8">
        <f>SUMIFS(AssessedValuation[100% Net],AssessedValuation[Dist],$C328,AssessedValuation[Tif_NonTIF],$A$4)</f>
        <v>348241414</v>
      </c>
      <c r="T328" s="8">
        <f>SUMIFS(AssessedValuation[100% Gas &amp; Elec Utilities],AssessedValuation[Dist],$C328,AssessedValuation[Tif_NonTIF],$A$4)</f>
        <v>12079350</v>
      </c>
      <c r="U328" s="8">
        <f t="shared" ref="U328:U338" si="5">SUM(S328:T328)</f>
        <v>360320764</v>
      </c>
    </row>
    <row r="329" spans="1:21" x14ac:dyDescent="0.25">
      <c r="A329">
        <v>2023</v>
      </c>
      <c r="B329" t="s">
        <v>1066</v>
      </c>
      <c r="C329" t="s">
        <v>1694</v>
      </c>
      <c r="D329" t="s">
        <v>1694</v>
      </c>
      <c r="E329" t="s">
        <v>247</v>
      </c>
      <c r="F329" t="s">
        <v>1695</v>
      </c>
      <c r="G329" s="8">
        <f>SUMIFS(AssessedValuation[100% Residential],AssessedValuation[Dist],$C329,AssessedValuation[Tif_NonTIF],$A$4)</f>
        <v>1639531787</v>
      </c>
      <c r="H329" s="8">
        <f>SUMIFS(AssessedValuation[100% Ag Land],AssessedValuation[Dist],$C329,AssessedValuation[Tif_NonTIF],$A$4)</f>
        <v>434721371</v>
      </c>
      <c r="I329" s="8">
        <f>SUMIFS(AssessedValuation[100% Ag Building],AssessedValuation[Dist],$C329,AssessedValuation[Tif_NonTIF],$A$4)</f>
        <v>31235269</v>
      </c>
      <c r="J329" s="8">
        <f>SUMIFS(AssessedValuation[100% Commercial],AssessedValuation[Dist],$C329,AssessedValuation[Tif_NonTIF],$A$4)</f>
        <v>217099239</v>
      </c>
      <c r="K329" s="8">
        <f>SUMIFS(AssessedValuation[100% Industrial],AssessedValuation[Dist],$C329,AssessedValuation[Tif_NonTIF],$A$4)</f>
        <v>107517603</v>
      </c>
      <c r="L329" s="8">
        <f>SUMIFS(AssessedValuation[100% Multiresidential],AssessedValuation[Dist],$C329,AssessedValuation[Tif_NonTIF],$A$4)</f>
        <v>32695876</v>
      </c>
      <c r="M329" s="8">
        <f>SUMIFS(AssessedValuation[100% Reserved],AssessedValuation[Dist],$C329,AssessedValuation[Tif_NonTIF],$A$4)</f>
        <v>0</v>
      </c>
      <c r="N329" s="8">
        <f>SUMIFS(AssessedValuation[100% Railroads],AssessedValuation[Dist],$C329,AssessedValuation[Tif_NonTIF],$A$4)</f>
        <v>5029424</v>
      </c>
      <c r="O329" s="8">
        <f>SUMIFS(AssessedValuation[100% Utilities],AssessedValuation[Dist],$C329,AssessedValuation[Tif_NonTIF],$A$4)</f>
        <v>20993302</v>
      </c>
      <c r="P329" s="8">
        <f>SUMIFS(AssessedValuation[100% Other],AssessedValuation[Dist],$C329,AssessedValuation[Tif_NonTIF],$A$4)</f>
        <v>0</v>
      </c>
      <c r="Q329" s="8">
        <f>SUMIFS(AssessedValuation[100% Gross],AssessedValuation[Dist],$C329,AssessedValuation[Tif_NonTIF],$A$4)</f>
        <v>2488823871</v>
      </c>
      <c r="R329" s="8">
        <f>SUMIFS(AssessedValuation[100% Military Exempt],AssessedValuation[Dist],$C329,AssessedValuation[Tif_NonTIF],$A$4)</f>
        <v>1490860</v>
      </c>
      <c r="S329" s="8">
        <f>SUMIFS(AssessedValuation[100% Net],AssessedValuation[Dist],$C329,AssessedValuation[Tif_NonTIF],$A$4)</f>
        <v>2487333011</v>
      </c>
      <c r="T329" s="8">
        <f>SUMIFS(AssessedValuation[100% Gas &amp; Elec Utilities],AssessedValuation[Dist],$C329,AssessedValuation[Tif_NonTIF],$A$4)</f>
        <v>170502314</v>
      </c>
      <c r="U329" s="8">
        <f t="shared" si="5"/>
        <v>2657835325</v>
      </c>
    </row>
    <row r="330" spans="1:21" x14ac:dyDescent="0.25">
      <c r="A330">
        <v>2023</v>
      </c>
      <c r="B330" t="s">
        <v>1048</v>
      </c>
      <c r="C330" t="s">
        <v>1696</v>
      </c>
      <c r="D330" t="s">
        <v>1696</v>
      </c>
      <c r="E330" t="s">
        <v>799</v>
      </c>
      <c r="F330" t="s">
        <v>1697</v>
      </c>
      <c r="G330" s="8">
        <f>SUMIFS(AssessedValuation[100% Residential],AssessedValuation[Dist],$C330,AssessedValuation[Tif_NonTIF],$A$4)</f>
        <v>190278012</v>
      </c>
      <c r="H330" s="8">
        <f>SUMIFS(AssessedValuation[100% Ag Land],AssessedValuation[Dist],$C330,AssessedValuation[Tif_NonTIF],$A$4)</f>
        <v>193891122</v>
      </c>
      <c r="I330" s="8">
        <f>SUMIFS(AssessedValuation[100% Ag Building],AssessedValuation[Dist],$C330,AssessedValuation[Tif_NonTIF],$A$4)</f>
        <v>6997520</v>
      </c>
      <c r="J330" s="8">
        <f>SUMIFS(AssessedValuation[100% Commercial],AssessedValuation[Dist],$C330,AssessedValuation[Tif_NonTIF],$A$4)</f>
        <v>28345000</v>
      </c>
      <c r="K330" s="8">
        <f>SUMIFS(AssessedValuation[100% Industrial],AssessedValuation[Dist],$C330,AssessedValuation[Tif_NonTIF],$A$4)</f>
        <v>16895427</v>
      </c>
      <c r="L330" s="8">
        <f>SUMIFS(AssessedValuation[100% Multiresidential],AssessedValuation[Dist],$C330,AssessedValuation[Tif_NonTIF],$A$4)</f>
        <v>3066228</v>
      </c>
      <c r="M330" s="8">
        <f>SUMIFS(AssessedValuation[100% Reserved],AssessedValuation[Dist],$C330,AssessedValuation[Tif_NonTIF],$A$4)</f>
        <v>0</v>
      </c>
      <c r="N330" s="8">
        <f>SUMIFS(AssessedValuation[100% Railroads],AssessedValuation[Dist],$C330,AssessedValuation[Tif_NonTIF],$A$4)</f>
        <v>14806778</v>
      </c>
      <c r="O330" s="8">
        <f>SUMIFS(AssessedValuation[100% Utilities],AssessedValuation[Dist],$C330,AssessedValuation[Tif_NonTIF],$A$4)</f>
        <v>3194672</v>
      </c>
      <c r="P330" s="8">
        <f>SUMIFS(AssessedValuation[100% Other],AssessedValuation[Dist],$C330,AssessedValuation[Tif_NonTIF],$A$4)</f>
        <v>0</v>
      </c>
      <c r="Q330" s="8">
        <f>SUMIFS(AssessedValuation[100% Gross],AssessedValuation[Dist],$C330,AssessedValuation[Tif_NonTIF],$A$4)</f>
        <v>457474759</v>
      </c>
      <c r="R330" s="8">
        <f>SUMIFS(AssessedValuation[100% Military Exempt],AssessedValuation[Dist],$C330,AssessedValuation[Tif_NonTIF],$A$4)</f>
        <v>312988</v>
      </c>
      <c r="S330" s="8">
        <f>SUMIFS(AssessedValuation[100% Net],AssessedValuation[Dist],$C330,AssessedValuation[Tif_NonTIF],$A$4)</f>
        <v>457161771</v>
      </c>
      <c r="T330" s="8">
        <f>SUMIFS(AssessedValuation[100% Gas &amp; Elec Utilities],AssessedValuation[Dist],$C330,AssessedValuation[Tif_NonTIF],$A$4)</f>
        <v>225531761</v>
      </c>
      <c r="U330" s="8">
        <f t="shared" si="5"/>
        <v>682693532</v>
      </c>
    </row>
    <row r="331" spans="1:21" x14ac:dyDescent="0.25">
      <c r="A331">
        <v>2023</v>
      </c>
      <c r="B331" t="s">
        <v>1048</v>
      </c>
      <c r="C331" t="s">
        <v>1698</v>
      </c>
      <c r="D331" t="s">
        <v>1698</v>
      </c>
      <c r="E331" t="s">
        <v>798</v>
      </c>
      <c r="F331" t="s">
        <v>1699</v>
      </c>
      <c r="G331" s="8">
        <f>SUMIFS(AssessedValuation[100% Residential],AssessedValuation[Dist],$C331,AssessedValuation[Tif_NonTIF],$A$4)</f>
        <v>47169387</v>
      </c>
      <c r="H331" s="8">
        <f>SUMIFS(AssessedValuation[100% Ag Land],AssessedValuation[Dist],$C331,AssessedValuation[Tif_NonTIF],$A$4)</f>
        <v>99995468</v>
      </c>
      <c r="I331" s="8">
        <f>SUMIFS(AssessedValuation[100% Ag Building],AssessedValuation[Dist],$C331,AssessedValuation[Tif_NonTIF],$A$4)</f>
        <v>1896084</v>
      </c>
      <c r="J331" s="8">
        <f>SUMIFS(AssessedValuation[100% Commercial],AssessedValuation[Dist],$C331,AssessedValuation[Tif_NonTIF],$A$4)</f>
        <v>4998071</v>
      </c>
      <c r="K331" s="8">
        <f>SUMIFS(AssessedValuation[100% Industrial],AssessedValuation[Dist],$C331,AssessedValuation[Tif_NonTIF],$A$4)</f>
        <v>3343803</v>
      </c>
      <c r="L331" s="8">
        <f>SUMIFS(AssessedValuation[100% Multiresidential],AssessedValuation[Dist],$C331,AssessedValuation[Tif_NonTIF],$A$4)</f>
        <v>3204736</v>
      </c>
      <c r="M331" s="8">
        <f>SUMIFS(AssessedValuation[100% Reserved],AssessedValuation[Dist],$C331,AssessedValuation[Tif_NonTIF],$A$4)</f>
        <v>0</v>
      </c>
      <c r="N331" s="8">
        <f>SUMIFS(AssessedValuation[100% Railroads],AssessedValuation[Dist],$C331,AssessedValuation[Tif_NonTIF],$A$4)</f>
        <v>10524721</v>
      </c>
      <c r="O331" s="8">
        <f>SUMIFS(AssessedValuation[100% Utilities],AssessedValuation[Dist],$C331,AssessedValuation[Tif_NonTIF],$A$4)</f>
        <v>5613638</v>
      </c>
      <c r="P331" s="8">
        <f>SUMIFS(AssessedValuation[100% Other],AssessedValuation[Dist],$C331,AssessedValuation[Tif_NonTIF],$A$4)</f>
        <v>0</v>
      </c>
      <c r="Q331" s="8">
        <f>SUMIFS(AssessedValuation[100% Gross],AssessedValuation[Dist],$C331,AssessedValuation[Tif_NonTIF],$A$4)</f>
        <v>176745908</v>
      </c>
      <c r="R331" s="8">
        <f>SUMIFS(AssessedValuation[100% Military Exempt],AssessedValuation[Dist],$C331,AssessedValuation[Tif_NonTIF],$A$4)</f>
        <v>100008</v>
      </c>
      <c r="S331" s="8">
        <f>SUMIFS(AssessedValuation[100% Net],AssessedValuation[Dist],$C331,AssessedValuation[Tif_NonTIF],$A$4)</f>
        <v>176645900</v>
      </c>
      <c r="T331" s="8">
        <f>SUMIFS(AssessedValuation[100% Gas &amp; Elec Utilities],AssessedValuation[Dist],$C331,AssessedValuation[Tif_NonTIF],$A$4)</f>
        <v>4420630</v>
      </c>
      <c r="U331" s="8">
        <f t="shared" si="5"/>
        <v>181066530</v>
      </c>
    </row>
    <row r="332" spans="1:21" x14ac:dyDescent="0.25">
      <c r="A332">
        <v>2023</v>
      </c>
      <c r="B332" t="s">
        <v>1057</v>
      </c>
      <c r="C332" t="s">
        <v>1700</v>
      </c>
      <c r="D332" t="s">
        <v>1700</v>
      </c>
      <c r="E332" t="s">
        <v>527</v>
      </c>
      <c r="F332" t="s">
        <v>1701</v>
      </c>
      <c r="G332" s="8">
        <f>SUMIFS(AssessedValuation[100% Residential],AssessedValuation[Dist],$C332,AssessedValuation[Tif_NonTIF],$A$4)</f>
        <v>428594004</v>
      </c>
      <c r="H332" s="8">
        <f>SUMIFS(AssessedValuation[100% Ag Land],AssessedValuation[Dist],$C332,AssessedValuation[Tif_NonTIF],$A$4)</f>
        <v>159653080</v>
      </c>
      <c r="I332" s="8">
        <f>SUMIFS(AssessedValuation[100% Ag Building],AssessedValuation[Dist],$C332,AssessedValuation[Tif_NonTIF],$A$4)</f>
        <v>8953170</v>
      </c>
      <c r="J332" s="8">
        <f>SUMIFS(AssessedValuation[100% Commercial],AssessedValuation[Dist],$C332,AssessedValuation[Tif_NonTIF],$A$4)</f>
        <v>50833785</v>
      </c>
      <c r="K332" s="8">
        <f>SUMIFS(AssessedValuation[100% Industrial],AssessedValuation[Dist],$C332,AssessedValuation[Tif_NonTIF],$A$4)</f>
        <v>25155092</v>
      </c>
      <c r="L332" s="8">
        <f>SUMIFS(AssessedValuation[100% Multiresidential],AssessedValuation[Dist],$C332,AssessedValuation[Tif_NonTIF],$A$4)</f>
        <v>3891928</v>
      </c>
      <c r="M332" s="8">
        <f>SUMIFS(AssessedValuation[100% Reserved],AssessedValuation[Dist],$C332,AssessedValuation[Tif_NonTIF],$A$4)</f>
        <v>0</v>
      </c>
      <c r="N332" s="8">
        <f>SUMIFS(AssessedValuation[100% Railroads],AssessedValuation[Dist],$C332,AssessedValuation[Tif_NonTIF],$A$4)</f>
        <v>0</v>
      </c>
      <c r="O332" s="8">
        <f>SUMIFS(AssessedValuation[100% Utilities],AssessedValuation[Dist],$C332,AssessedValuation[Tif_NonTIF],$A$4)</f>
        <v>4278075</v>
      </c>
      <c r="P332" s="8">
        <f>SUMIFS(AssessedValuation[100% Other],AssessedValuation[Dist],$C332,AssessedValuation[Tif_NonTIF],$A$4)</f>
        <v>0</v>
      </c>
      <c r="Q332" s="8">
        <f>SUMIFS(AssessedValuation[100% Gross],AssessedValuation[Dist],$C332,AssessedValuation[Tif_NonTIF],$A$4)</f>
        <v>681359134</v>
      </c>
      <c r="R332" s="8">
        <f>SUMIFS(AssessedValuation[100% Military Exempt],AssessedValuation[Dist],$C332,AssessedValuation[Tif_NonTIF],$A$4)</f>
        <v>450036</v>
      </c>
      <c r="S332" s="8">
        <f>SUMIFS(AssessedValuation[100% Net],AssessedValuation[Dist],$C332,AssessedValuation[Tif_NonTIF],$A$4)</f>
        <v>680909098</v>
      </c>
      <c r="T332" s="8">
        <f>SUMIFS(AssessedValuation[100% Gas &amp; Elec Utilities],AssessedValuation[Dist],$C332,AssessedValuation[Tif_NonTIF],$A$4)</f>
        <v>66056061</v>
      </c>
      <c r="U332" s="8">
        <f t="shared" si="5"/>
        <v>746965159</v>
      </c>
    </row>
    <row r="333" spans="1:21" x14ac:dyDescent="0.25">
      <c r="A333">
        <v>2023</v>
      </c>
      <c r="B333" t="s">
        <v>1076</v>
      </c>
      <c r="C333" t="s">
        <v>1702</v>
      </c>
      <c r="D333" t="s">
        <v>1702</v>
      </c>
      <c r="E333" t="s">
        <v>237</v>
      </c>
      <c r="F333" t="s">
        <v>1703</v>
      </c>
      <c r="G333" s="8">
        <f>SUMIFS(AssessedValuation[100% Residential],AssessedValuation[Dist],$C333,AssessedValuation[Tif_NonTIF],$A$4)</f>
        <v>270220621</v>
      </c>
      <c r="H333" s="8">
        <f>SUMIFS(AssessedValuation[100% Ag Land],AssessedValuation[Dist],$C333,AssessedValuation[Tif_NonTIF],$A$4)</f>
        <v>81399195</v>
      </c>
      <c r="I333" s="8">
        <f>SUMIFS(AssessedValuation[100% Ag Building],AssessedValuation[Dist],$C333,AssessedValuation[Tif_NonTIF],$A$4)</f>
        <v>4550585</v>
      </c>
      <c r="J333" s="8">
        <f>SUMIFS(AssessedValuation[100% Commercial],AssessedValuation[Dist],$C333,AssessedValuation[Tif_NonTIF],$A$4)</f>
        <v>29277952</v>
      </c>
      <c r="K333" s="8">
        <f>SUMIFS(AssessedValuation[100% Industrial],AssessedValuation[Dist],$C333,AssessedValuation[Tif_NonTIF],$A$4)</f>
        <v>18990597</v>
      </c>
      <c r="L333" s="8">
        <f>SUMIFS(AssessedValuation[100% Multiresidential],AssessedValuation[Dist],$C333,AssessedValuation[Tif_NonTIF],$A$4)</f>
        <v>6540109</v>
      </c>
      <c r="M333" s="8">
        <f>SUMIFS(AssessedValuation[100% Reserved],AssessedValuation[Dist],$C333,AssessedValuation[Tif_NonTIF],$A$4)</f>
        <v>0</v>
      </c>
      <c r="N333" s="8">
        <f>SUMIFS(AssessedValuation[100% Railroads],AssessedValuation[Dist],$C333,AssessedValuation[Tif_NonTIF],$A$4)</f>
        <v>3001079</v>
      </c>
      <c r="O333" s="8">
        <f>SUMIFS(AssessedValuation[100% Utilities],AssessedValuation[Dist],$C333,AssessedValuation[Tif_NonTIF],$A$4)</f>
        <v>7713374</v>
      </c>
      <c r="P333" s="8">
        <f>SUMIFS(AssessedValuation[100% Other],AssessedValuation[Dist],$C333,AssessedValuation[Tif_NonTIF],$A$4)</f>
        <v>0</v>
      </c>
      <c r="Q333" s="8">
        <f>SUMIFS(AssessedValuation[100% Gross],AssessedValuation[Dist],$C333,AssessedValuation[Tif_NonTIF],$A$4)</f>
        <v>421693512</v>
      </c>
      <c r="R333" s="8">
        <f>SUMIFS(AssessedValuation[100% Military Exempt],AssessedValuation[Dist],$C333,AssessedValuation[Tif_NonTIF],$A$4)</f>
        <v>361140</v>
      </c>
      <c r="S333" s="8">
        <f>SUMIFS(AssessedValuation[100% Net],AssessedValuation[Dist],$C333,AssessedValuation[Tif_NonTIF],$A$4)</f>
        <v>421332372</v>
      </c>
      <c r="T333" s="8">
        <f>SUMIFS(AssessedValuation[100% Gas &amp; Elec Utilities],AssessedValuation[Dist],$C333,AssessedValuation[Tif_NonTIF],$A$4)</f>
        <v>15475178</v>
      </c>
      <c r="U333" s="8">
        <f t="shared" si="5"/>
        <v>436807550</v>
      </c>
    </row>
    <row r="334" spans="1:21" x14ac:dyDescent="0.25">
      <c r="A334">
        <v>2023</v>
      </c>
      <c r="B334" t="s">
        <v>1054</v>
      </c>
      <c r="C334" t="s">
        <v>1704</v>
      </c>
      <c r="D334" t="s">
        <v>1704</v>
      </c>
      <c r="E334" t="s">
        <v>309</v>
      </c>
      <c r="F334" t="s">
        <v>1705</v>
      </c>
      <c r="G334" s="8">
        <f>SUMIFS(AssessedValuation[100% Residential],AssessedValuation[Dist],$C334,AssessedValuation[Tif_NonTIF],$A$4)</f>
        <v>71465781</v>
      </c>
      <c r="H334" s="8">
        <f>SUMIFS(AssessedValuation[100% Ag Land],AssessedValuation[Dist],$C334,AssessedValuation[Tif_NonTIF],$A$4)</f>
        <v>82490010</v>
      </c>
      <c r="I334" s="8">
        <f>SUMIFS(AssessedValuation[100% Ag Building],AssessedValuation[Dist],$C334,AssessedValuation[Tif_NonTIF],$A$4)</f>
        <v>3461170</v>
      </c>
      <c r="J334" s="8">
        <f>SUMIFS(AssessedValuation[100% Commercial],AssessedValuation[Dist],$C334,AssessedValuation[Tif_NonTIF],$A$4)</f>
        <v>8605526</v>
      </c>
      <c r="K334" s="8">
        <f>SUMIFS(AssessedValuation[100% Industrial],AssessedValuation[Dist],$C334,AssessedValuation[Tif_NonTIF],$A$4)</f>
        <v>672220</v>
      </c>
      <c r="L334" s="8">
        <f>SUMIFS(AssessedValuation[100% Multiresidential],AssessedValuation[Dist],$C334,AssessedValuation[Tif_NonTIF],$A$4)</f>
        <v>2735398</v>
      </c>
      <c r="M334" s="8">
        <f>SUMIFS(AssessedValuation[100% Reserved],AssessedValuation[Dist],$C334,AssessedValuation[Tif_NonTIF],$A$4)</f>
        <v>0</v>
      </c>
      <c r="N334" s="8">
        <f>SUMIFS(AssessedValuation[100% Railroads],AssessedValuation[Dist],$C334,AssessedValuation[Tif_NonTIF],$A$4)</f>
        <v>0</v>
      </c>
      <c r="O334" s="8">
        <f>SUMIFS(AssessedValuation[100% Utilities],AssessedValuation[Dist],$C334,AssessedValuation[Tif_NonTIF],$A$4)</f>
        <v>769031</v>
      </c>
      <c r="P334" s="8">
        <f>SUMIFS(AssessedValuation[100% Other],AssessedValuation[Dist],$C334,AssessedValuation[Tif_NonTIF],$A$4)</f>
        <v>0</v>
      </c>
      <c r="Q334" s="8">
        <f>SUMIFS(AssessedValuation[100% Gross],AssessedValuation[Dist],$C334,AssessedValuation[Tif_NonTIF],$A$4)</f>
        <v>170199136</v>
      </c>
      <c r="R334" s="8">
        <f>SUMIFS(AssessedValuation[100% Military Exempt],AssessedValuation[Dist],$C334,AssessedValuation[Tif_NonTIF],$A$4)</f>
        <v>138900</v>
      </c>
      <c r="S334" s="8">
        <f>SUMIFS(AssessedValuation[100% Net],AssessedValuation[Dist],$C334,AssessedValuation[Tif_NonTIF],$A$4)</f>
        <v>170060236</v>
      </c>
      <c r="T334" s="8">
        <f>SUMIFS(AssessedValuation[100% Gas &amp; Elec Utilities],AssessedValuation[Dist],$C334,AssessedValuation[Tif_NonTIF],$A$4)</f>
        <v>13250610</v>
      </c>
      <c r="U334" s="8">
        <f t="shared" si="5"/>
        <v>183310846</v>
      </c>
    </row>
    <row r="335" spans="1:21" x14ac:dyDescent="0.25">
      <c r="A335">
        <v>2023</v>
      </c>
      <c r="B335" t="s">
        <v>1038</v>
      </c>
      <c r="C335" t="s">
        <v>1706</v>
      </c>
      <c r="D335" t="s">
        <v>1706</v>
      </c>
      <c r="E335" t="s">
        <v>750</v>
      </c>
      <c r="F335" t="s">
        <v>1707</v>
      </c>
      <c r="G335" s="8">
        <f>SUMIFS(AssessedValuation[100% Residential],AssessedValuation[Dist],$C335,AssessedValuation[Tif_NonTIF],$A$4)</f>
        <v>733262976</v>
      </c>
      <c r="H335" s="8">
        <f>SUMIFS(AssessedValuation[100% Ag Land],AssessedValuation[Dist],$C335,AssessedValuation[Tif_NonTIF],$A$4)</f>
        <v>120506205</v>
      </c>
      <c r="I335" s="8">
        <f>SUMIFS(AssessedValuation[100% Ag Building],AssessedValuation[Dist],$C335,AssessedValuation[Tif_NonTIF],$A$4)</f>
        <v>9176700</v>
      </c>
      <c r="J335" s="8">
        <f>SUMIFS(AssessedValuation[100% Commercial],AssessedValuation[Dist],$C335,AssessedValuation[Tif_NonTIF],$A$4)</f>
        <v>66700246</v>
      </c>
      <c r="K335" s="8">
        <f>SUMIFS(AssessedValuation[100% Industrial],AssessedValuation[Dist],$C335,AssessedValuation[Tif_NonTIF],$A$4)</f>
        <v>10033000</v>
      </c>
      <c r="L335" s="8">
        <f>SUMIFS(AssessedValuation[100% Multiresidential],AssessedValuation[Dist],$C335,AssessedValuation[Tif_NonTIF],$A$4)</f>
        <v>9828116</v>
      </c>
      <c r="M335" s="8">
        <f>SUMIFS(AssessedValuation[100% Reserved],AssessedValuation[Dist],$C335,AssessedValuation[Tif_NonTIF],$A$4)</f>
        <v>0</v>
      </c>
      <c r="N335" s="8">
        <f>SUMIFS(AssessedValuation[100% Railroads],AssessedValuation[Dist],$C335,AssessedValuation[Tif_NonTIF],$A$4)</f>
        <v>0</v>
      </c>
      <c r="O335" s="8">
        <f>SUMIFS(AssessedValuation[100% Utilities],AssessedValuation[Dist],$C335,AssessedValuation[Tif_NonTIF],$A$4)</f>
        <v>17034775</v>
      </c>
      <c r="P335" s="8">
        <f>SUMIFS(AssessedValuation[100% Other],AssessedValuation[Dist],$C335,AssessedValuation[Tif_NonTIF],$A$4)</f>
        <v>0</v>
      </c>
      <c r="Q335" s="8">
        <f>SUMIFS(AssessedValuation[100% Gross],AssessedValuation[Dist],$C335,AssessedValuation[Tif_NonTIF],$A$4)</f>
        <v>966542018</v>
      </c>
      <c r="R335" s="8">
        <f>SUMIFS(AssessedValuation[100% Military Exempt],AssessedValuation[Dist],$C335,AssessedValuation[Tif_NonTIF],$A$4)</f>
        <v>855624</v>
      </c>
      <c r="S335" s="8">
        <f>SUMIFS(AssessedValuation[100% Net],AssessedValuation[Dist],$C335,AssessedValuation[Tif_NonTIF],$A$4)</f>
        <v>965686394</v>
      </c>
      <c r="T335" s="8">
        <f>SUMIFS(AssessedValuation[100% Gas &amp; Elec Utilities],AssessedValuation[Dist],$C335,AssessedValuation[Tif_NonTIF],$A$4)</f>
        <v>62267546</v>
      </c>
      <c r="U335" s="8">
        <f t="shared" si="5"/>
        <v>1027953940</v>
      </c>
    </row>
    <row r="336" spans="1:21" x14ac:dyDescent="0.25">
      <c r="A336">
        <v>2023</v>
      </c>
      <c r="B336" t="s">
        <v>1045</v>
      </c>
      <c r="C336" t="s">
        <v>1708</v>
      </c>
      <c r="D336" t="s">
        <v>1708</v>
      </c>
      <c r="E336" t="s">
        <v>461</v>
      </c>
      <c r="F336" t="s">
        <v>1709</v>
      </c>
      <c r="G336" s="8">
        <f>SUMIFS(AssessedValuation[100% Residential],AssessedValuation[Dist],$C336,AssessedValuation[Tif_NonTIF],$A$4)</f>
        <v>146439415</v>
      </c>
      <c r="H336" s="8">
        <f>SUMIFS(AssessedValuation[100% Ag Land],AssessedValuation[Dist],$C336,AssessedValuation[Tif_NonTIF],$A$4)</f>
        <v>107368192</v>
      </c>
      <c r="I336" s="8">
        <f>SUMIFS(AssessedValuation[100% Ag Building],AssessedValuation[Dist],$C336,AssessedValuation[Tif_NonTIF],$A$4)</f>
        <v>3739440</v>
      </c>
      <c r="J336" s="8">
        <f>SUMIFS(AssessedValuation[100% Commercial],AssessedValuation[Dist],$C336,AssessedValuation[Tif_NonTIF],$A$4)</f>
        <v>15150920</v>
      </c>
      <c r="K336" s="8">
        <f>SUMIFS(AssessedValuation[100% Industrial],AssessedValuation[Dist],$C336,AssessedValuation[Tif_NonTIF],$A$4)</f>
        <v>3205682</v>
      </c>
      <c r="L336" s="8">
        <f>SUMIFS(AssessedValuation[100% Multiresidential],AssessedValuation[Dist],$C336,AssessedValuation[Tif_NonTIF],$A$4)</f>
        <v>4195914</v>
      </c>
      <c r="M336" s="8">
        <f>SUMIFS(AssessedValuation[100% Reserved],AssessedValuation[Dist],$C336,AssessedValuation[Tif_NonTIF],$A$4)</f>
        <v>0</v>
      </c>
      <c r="N336" s="8">
        <f>SUMIFS(AssessedValuation[100% Railroads],AssessedValuation[Dist],$C336,AssessedValuation[Tif_NonTIF],$A$4)</f>
        <v>14657741</v>
      </c>
      <c r="O336" s="8">
        <f>SUMIFS(AssessedValuation[100% Utilities],AssessedValuation[Dist],$C336,AssessedValuation[Tif_NonTIF],$A$4)</f>
        <v>804903</v>
      </c>
      <c r="P336" s="8">
        <f>SUMIFS(AssessedValuation[100% Other],AssessedValuation[Dist],$C336,AssessedValuation[Tif_NonTIF],$A$4)</f>
        <v>3</v>
      </c>
      <c r="Q336" s="8">
        <f>SUMIFS(AssessedValuation[100% Gross],AssessedValuation[Dist],$C336,AssessedValuation[Tif_NonTIF],$A$4)</f>
        <v>295562210</v>
      </c>
      <c r="R336" s="8">
        <f>SUMIFS(AssessedValuation[100% Military Exempt],AssessedValuation[Dist],$C336,AssessedValuation[Tif_NonTIF],$A$4)</f>
        <v>233352</v>
      </c>
      <c r="S336" s="8">
        <f>SUMIFS(AssessedValuation[100% Net],AssessedValuation[Dist],$C336,AssessedValuation[Tif_NonTIF],$A$4)</f>
        <v>295328858</v>
      </c>
      <c r="T336" s="8">
        <f>SUMIFS(AssessedValuation[100% Gas &amp; Elec Utilities],AssessedValuation[Dist],$C336,AssessedValuation[Tif_NonTIF],$A$4)</f>
        <v>11324723</v>
      </c>
      <c r="U336" s="8">
        <f t="shared" si="5"/>
        <v>306653581</v>
      </c>
    </row>
    <row r="337" spans="1:21" x14ac:dyDescent="0.25">
      <c r="A337">
        <v>2023</v>
      </c>
      <c r="B337" t="s">
        <v>1048</v>
      </c>
      <c r="C337" t="s">
        <v>1710</v>
      </c>
      <c r="D337" t="s">
        <v>1710</v>
      </c>
      <c r="E337" t="s">
        <v>987</v>
      </c>
      <c r="F337" t="s">
        <v>1711</v>
      </c>
      <c r="G337" s="8">
        <f>SUMIFS(AssessedValuation[100% Residential],AssessedValuation[Dist],$C337,AssessedValuation[Tif_NonTIF],$A$4)</f>
        <v>181302646</v>
      </c>
      <c r="H337" s="8">
        <f>SUMIFS(AssessedValuation[100% Ag Land],AssessedValuation[Dist],$C337,AssessedValuation[Tif_NonTIF],$A$4)</f>
        <v>124738840</v>
      </c>
      <c r="I337" s="8">
        <f>SUMIFS(AssessedValuation[100% Ag Building],AssessedValuation[Dist],$C337,AssessedValuation[Tif_NonTIF],$A$4)</f>
        <v>5364340</v>
      </c>
      <c r="J337" s="8">
        <f>SUMIFS(AssessedValuation[100% Commercial],AssessedValuation[Dist],$C337,AssessedValuation[Tif_NonTIF],$A$4)</f>
        <v>10994386</v>
      </c>
      <c r="K337" s="8">
        <f>SUMIFS(AssessedValuation[100% Industrial],AssessedValuation[Dist],$C337,AssessedValuation[Tif_NonTIF],$A$4)</f>
        <v>36010</v>
      </c>
      <c r="L337" s="8">
        <f>SUMIFS(AssessedValuation[100% Multiresidential],AssessedValuation[Dist],$C337,AssessedValuation[Tif_NonTIF],$A$4)</f>
        <v>1326229</v>
      </c>
      <c r="M337" s="8">
        <f>SUMIFS(AssessedValuation[100% Reserved],AssessedValuation[Dist],$C337,AssessedValuation[Tif_NonTIF],$A$4)</f>
        <v>0</v>
      </c>
      <c r="N337" s="8">
        <f>SUMIFS(AssessedValuation[100% Railroads],AssessedValuation[Dist],$C337,AssessedValuation[Tif_NonTIF],$A$4)</f>
        <v>0</v>
      </c>
      <c r="O337" s="8">
        <f>SUMIFS(AssessedValuation[100% Utilities],AssessedValuation[Dist],$C337,AssessedValuation[Tif_NonTIF],$A$4)</f>
        <v>4274419</v>
      </c>
      <c r="P337" s="8">
        <f>SUMIFS(AssessedValuation[100% Other],AssessedValuation[Dist],$C337,AssessedValuation[Tif_NonTIF],$A$4)</f>
        <v>0</v>
      </c>
      <c r="Q337" s="8">
        <f>SUMIFS(AssessedValuation[100% Gross],AssessedValuation[Dist],$C337,AssessedValuation[Tif_NonTIF],$A$4)</f>
        <v>328036870</v>
      </c>
      <c r="R337" s="8">
        <f>SUMIFS(AssessedValuation[100% Military Exempt],AssessedValuation[Dist],$C337,AssessedValuation[Tif_NonTIF],$A$4)</f>
        <v>261132</v>
      </c>
      <c r="S337" s="8">
        <f>SUMIFS(AssessedValuation[100% Net],AssessedValuation[Dist],$C337,AssessedValuation[Tif_NonTIF],$A$4)</f>
        <v>327775738</v>
      </c>
      <c r="T337" s="8">
        <f>SUMIFS(AssessedValuation[100% Gas &amp; Elec Utilities],AssessedValuation[Dist],$C337,AssessedValuation[Tif_NonTIF],$A$4)</f>
        <v>10031064</v>
      </c>
      <c r="U337" s="8">
        <f t="shared" si="5"/>
        <v>337806802</v>
      </c>
    </row>
    <row r="338" spans="1:21" x14ac:dyDescent="0.25">
      <c r="A338">
        <v>2023</v>
      </c>
      <c r="B338" t="s">
        <v>1038</v>
      </c>
      <c r="C338" t="s">
        <v>1712</v>
      </c>
      <c r="D338" t="s">
        <v>1712</v>
      </c>
      <c r="E338" t="s">
        <v>63</v>
      </c>
      <c r="F338" t="s">
        <v>1713</v>
      </c>
      <c r="G338" s="8">
        <f>SUMIFS(AssessedValuation[100% Residential],AssessedValuation[Dist],$C338,AssessedValuation[Tif_NonTIF],$A$4)</f>
        <v>454410970</v>
      </c>
      <c r="H338" s="8">
        <f>SUMIFS(AssessedValuation[100% Ag Land],AssessedValuation[Dist],$C338,AssessedValuation[Tif_NonTIF],$A$4)</f>
        <v>73378317</v>
      </c>
      <c r="I338" s="8">
        <f>SUMIFS(AssessedValuation[100% Ag Building],AssessedValuation[Dist],$C338,AssessedValuation[Tif_NonTIF],$A$4)</f>
        <v>2576845</v>
      </c>
      <c r="J338" s="8">
        <f>SUMIFS(AssessedValuation[100% Commercial],AssessedValuation[Dist],$C338,AssessedValuation[Tif_NonTIF],$A$4)</f>
        <v>29873008</v>
      </c>
      <c r="K338" s="8">
        <f>SUMIFS(AssessedValuation[100% Industrial],AssessedValuation[Dist],$C338,AssessedValuation[Tif_NonTIF],$A$4)</f>
        <v>180740</v>
      </c>
      <c r="L338" s="8">
        <f>SUMIFS(AssessedValuation[100% Multiresidential],AssessedValuation[Dist],$C338,AssessedValuation[Tif_NonTIF],$A$4)</f>
        <v>6579776</v>
      </c>
      <c r="M338" s="8">
        <f>SUMIFS(AssessedValuation[100% Reserved],AssessedValuation[Dist],$C338,AssessedValuation[Tif_NonTIF],$A$4)</f>
        <v>0</v>
      </c>
      <c r="N338" s="8">
        <f>SUMIFS(AssessedValuation[100% Railroads],AssessedValuation[Dist],$C338,AssessedValuation[Tif_NonTIF],$A$4)</f>
        <v>0</v>
      </c>
      <c r="O338" s="8">
        <f>SUMIFS(AssessedValuation[100% Utilities],AssessedValuation[Dist],$C338,AssessedValuation[Tif_NonTIF],$A$4)</f>
        <v>5516237</v>
      </c>
      <c r="P338" s="8">
        <f>SUMIFS(AssessedValuation[100% Other],AssessedValuation[Dist],$C338,AssessedValuation[Tif_NonTIF],$A$4)</f>
        <v>4841</v>
      </c>
      <c r="Q338" s="8">
        <f>SUMIFS(AssessedValuation[100% Gross],AssessedValuation[Dist],$C338,AssessedValuation[Tif_NonTIF],$A$4)</f>
        <v>572520734</v>
      </c>
      <c r="R338" s="8">
        <f>SUMIFS(AssessedValuation[100% Military Exempt],AssessedValuation[Dist],$C338,AssessedValuation[Tif_NonTIF],$A$4)</f>
        <v>411144</v>
      </c>
      <c r="S338" s="8">
        <f>SUMIFS(AssessedValuation[100% Net],AssessedValuation[Dist],$C338,AssessedValuation[Tif_NonTIF],$A$4)</f>
        <v>572109590</v>
      </c>
      <c r="T338" s="8">
        <f>SUMIFS(AssessedValuation[100% Gas &amp; Elec Utilities],AssessedValuation[Dist],$C338,AssessedValuation[Tif_NonTIF],$A$4)</f>
        <v>30446808</v>
      </c>
      <c r="U338" s="8">
        <f t="shared" si="5"/>
        <v>602556398</v>
      </c>
    </row>
    <row r="339" spans="1:21" ht="15.75" thickBot="1" x14ac:dyDescent="0.3">
      <c r="G339" s="10">
        <f t="shared" ref="G339:U339" si="6">SUM(G7:G338)</f>
        <v>195238452956</v>
      </c>
      <c r="H339" s="10">
        <f t="shared" si="6"/>
        <v>40068733239</v>
      </c>
      <c r="I339" s="10">
        <f t="shared" si="6"/>
        <v>2346069353</v>
      </c>
      <c r="J339" s="10">
        <f t="shared" si="6"/>
        <v>36644748888</v>
      </c>
      <c r="K339" s="10">
        <f t="shared" si="6"/>
        <v>9430454006</v>
      </c>
      <c r="L339" s="10">
        <f t="shared" si="6"/>
        <v>7186526605</v>
      </c>
      <c r="M339" s="10">
        <f t="shared" si="6"/>
        <v>0</v>
      </c>
      <c r="N339" s="10">
        <f t="shared" si="6"/>
        <v>2733999891</v>
      </c>
      <c r="O339" s="10">
        <f t="shared" si="6"/>
        <v>3760199089</v>
      </c>
      <c r="P339" s="10">
        <f t="shared" si="6"/>
        <v>11186719</v>
      </c>
      <c r="Q339" s="10">
        <f t="shared" si="6"/>
        <v>297420370746</v>
      </c>
      <c r="R339" s="10">
        <f t="shared" si="6"/>
        <v>224143406</v>
      </c>
      <c r="S339" s="10">
        <f t="shared" si="6"/>
        <v>297196227340</v>
      </c>
      <c r="T339" s="10">
        <f t="shared" si="6"/>
        <v>22552145970</v>
      </c>
      <c r="U339" s="10">
        <f t="shared" si="6"/>
        <v>319748373310</v>
      </c>
    </row>
    <row r="340" spans="1:21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0"/>
  <sheetViews>
    <sheetView workbookViewId="0">
      <pane xSplit="6" ySplit="6" topLeftCell="G315" activePane="bottomRight" state="frozen"/>
      <selection pane="topRight" activeCell="G1" sqref="G1"/>
      <selection pane="bottomLeft" activeCell="A7" sqref="A7"/>
      <selection pane="bottomRight"/>
    </sheetView>
  </sheetViews>
  <sheetFormatPr defaultRowHeight="15" x14ac:dyDescent="0.25"/>
  <cols>
    <col min="1" max="1" width="11.5703125" customWidth="1"/>
    <col min="2" max="2" width="9.140625" hidden="1" customWidth="1"/>
    <col min="4" max="4" width="9.140625" hidden="1" customWidth="1"/>
    <col min="5" max="5" width="40.42578125" bestFit="1" customWidth="1"/>
    <col min="6" max="6" width="36.5703125" hidden="1" customWidth="1"/>
    <col min="7" max="7" width="14.85546875" bestFit="1" customWidth="1"/>
    <col min="8" max="8" width="13.85546875" bestFit="1" customWidth="1"/>
    <col min="9" max="9" width="12.7109375" bestFit="1" customWidth="1"/>
    <col min="10" max="10" width="13.85546875" bestFit="1" customWidth="1"/>
    <col min="11" max="11" width="12.7109375" bestFit="1" customWidth="1"/>
    <col min="12" max="12" width="15.42578125" bestFit="1" customWidth="1"/>
    <col min="13" max="13" width="9.28515625" bestFit="1" customWidth="1"/>
    <col min="14" max="15" width="12.7109375" bestFit="1" customWidth="1"/>
    <col min="16" max="16" width="10.140625" bestFit="1" customWidth="1"/>
    <col min="17" max="17" width="14.85546875" bestFit="1" customWidth="1"/>
    <col min="18" max="18" width="13.140625" bestFit="1" customWidth="1"/>
    <col min="19" max="19" width="14.85546875" bestFit="1" customWidth="1"/>
    <col min="20" max="20" width="13.85546875" bestFit="1" customWidth="1"/>
    <col min="21" max="21" width="14.42578125" bestFit="1" customWidth="1"/>
  </cols>
  <sheetData>
    <row r="1" spans="1:21" x14ac:dyDescent="0.25">
      <c r="A1" t="str">
        <f>'Assessed Non-TIF'!$A$1</f>
        <v>Iowa Department of Management - June 21 - Final</v>
      </c>
    </row>
    <row r="2" spans="1:21" x14ac:dyDescent="0.25">
      <c r="A2" t="str">
        <f>_xlfn.CONCAT("January 1, ",AssessedValuation[[#This Row],[Year]]," - 100% Valuations Before Rollback")</f>
        <v>January 1, 2021 - 100% Valuations Before Rollback</v>
      </c>
    </row>
    <row r="3" spans="1:21" x14ac:dyDescent="0.25">
      <c r="A3" t="str">
        <f>_xlfn.CONCAT("For Fiscal Year ",'2021_School_100pct Valuations B'!A2+2," Budgets")</f>
        <v>For Fiscal Year 2023 Budgets</v>
      </c>
    </row>
    <row r="4" spans="1:21" x14ac:dyDescent="0.25">
      <c r="A4" s="7" t="s">
        <v>1720</v>
      </c>
    </row>
    <row r="5" spans="1:21" x14ac:dyDescent="0.25">
      <c r="Q5" s="8"/>
    </row>
    <row r="6" spans="1:21" s="9" customFormat="1" ht="30" customHeight="1" x14ac:dyDescent="0.25">
      <c r="A6" s="9" t="s">
        <v>1714</v>
      </c>
      <c r="B6" s="9" t="s">
        <v>1715</v>
      </c>
      <c r="C6" s="9" t="s">
        <v>1032</v>
      </c>
      <c r="D6" s="9" t="s">
        <v>1716</v>
      </c>
      <c r="E6" s="9" t="s">
        <v>1717</v>
      </c>
      <c r="F6" s="9" t="s">
        <v>1718</v>
      </c>
      <c r="G6" s="9" t="s">
        <v>1031</v>
      </c>
      <c r="H6" s="9" t="s">
        <v>1018</v>
      </c>
      <c r="I6" s="9" t="s">
        <v>1019</v>
      </c>
      <c r="J6" s="9" t="s">
        <v>1020</v>
      </c>
      <c r="K6" s="9" t="s">
        <v>1021</v>
      </c>
      <c r="L6" s="9" t="s">
        <v>1022</v>
      </c>
      <c r="M6" s="9" t="s">
        <v>1023</v>
      </c>
      <c r="N6" s="9" t="s">
        <v>1024</v>
      </c>
      <c r="O6" s="9" t="s">
        <v>1025</v>
      </c>
      <c r="P6" s="9" t="s">
        <v>1026</v>
      </c>
      <c r="Q6" s="9" t="s">
        <v>1027</v>
      </c>
      <c r="R6" s="9" t="s">
        <v>1028</v>
      </c>
      <c r="S6" s="9" t="s">
        <v>1029</v>
      </c>
      <c r="T6" s="9" t="s">
        <v>1030</v>
      </c>
      <c r="U6" s="9" t="s">
        <v>1719</v>
      </c>
    </row>
    <row r="7" spans="1:21" x14ac:dyDescent="0.25">
      <c r="A7">
        <v>2023</v>
      </c>
      <c r="B7" t="s">
        <v>1038</v>
      </c>
      <c r="C7" t="s">
        <v>1039</v>
      </c>
      <c r="D7" t="s">
        <v>1039</v>
      </c>
      <c r="E7" t="s">
        <v>35</v>
      </c>
      <c r="F7" t="s">
        <v>1040</v>
      </c>
      <c r="G7" s="8">
        <f>SUMIFS(AssessedValuation[100% Residential],AssessedValuation[Dist],$C7,AssessedValuation[Tif_NonTIF],$A$4)</f>
        <v>7828892</v>
      </c>
      <c r="H7" s="8">
        <f>SUMIFS(AssessedValuation[100% Ag Land],AssessedValuation[Dist],$C7,AssessedValuation[Tif_NonTIF],$A$4)</f>
        <v>117321</v>
      </c>
      <c r="I7" s="8">
        <f>SUMIFS(AssessedValuation[100% Ag Building],AssessedValuation[Dist],$C7,AssessedValuation[Tif_NonTIF],$A$4)</f>
        <v>23</v>
      </c>
      <c r="J7" s="8">
        <f>SUMIFS(AssessedValuation[100% Commercial],AssessedValuation[Dist],$C7,AssessedValuation[Tif_NonTIF],$A$4)</f>
        <v>6411417</v>
      </c>
      <c r="K7" s="8">
        <f>SUMIFS(AssessedValuation[100% Industrial],AssessedValuation[Dist],$C7,AssessedValuation[Tif_NonTIF],$A$4)</f>
        <v>142688777</v>
      </c>
      <c r="L7" s="8">
        <f>SUMIFS(AssessedValuation[100% Multiresidential],AssessedValuation[Dist],$C7,AssessedValuation[Tif_NonTIF],$A$4)</f>
        <v>131868</v>
      </c>
      <c r="M7" s="8">
        <f>SUMIFS(AssessedValuation[100% Reserved],AssessedValuation[Dist],$C7,AssessedValuation[Tif_NonTIF],$A$4)</f>
        <v>0</v>
      </c>
      <c r="N7" s="8">
        <f>SUMIFS(AssessedValuation[100% Railroads],AssessedValuation[Dist],$C7,AssessedValuation[Tif_NonTIF],$A$4)</f>
        <v>0</v>
      </c>
      <c r="O7" s="8">
        <f>SUMIFS(AssessedValuation[100% Utilities],AssessedValuation[Dist],$C7,AssessedValuation[Tif_NonTIF],$A$4)</f>
        <v>0</v>
      </c>
      <c r="P7" s="8">
        <f>SUMIFS(AssessedValuation[100% Other],AssessedValuation[Dist],$C7,AssessedValuation[Tif_NonTIF],$A$4)</f>
        <v>0</v>
      </c>
      <c r="Q7" s="8">
        <f>SUMIFS(AssessedValuation[100% Gross],AssessedValuation[Dist],$C7,AssessedValuation[Tif_NonTIF],$A$4)</f>
        <v>157178298</v>
      </c>
      <c r="R7" s="8">
        <f>SUMIFS(AssessedValuation[100% Military Exempt],AssessedValuation[Dist],$C7,AssessedValuation[Tif_NonTIF],$A$4)</f>
        <v>0</v>
      </c>
      <c r="S7" s="8">
        <f>SUMIFS(AssessedValuation[100% Net],AssessedValuation[Dist],$C7,AssessedValuation[Tif_NonTIF],$A$4)</f>
        <v>157178298</v>
      </c>
      <c r="T7" s="8">
        <f>SUMIFS(AssessedValuation[100% Gas &amp; Elec Utilities],AssessedValuation[Dist],$C7,AssessedValuation[Tif_NonTIF],$A$4)</f>
        <v>0</v>
      </c>
      <c r="U7" s="8">
        <f>SUM(S7:T7)</f>
        <v>157178298</v>
      </c>
    </row>
    <row r="8" spans="1:21" x14ac:dyDescent="0.25">
      <c r="A8">
        <v>2023</v>
      </c>
      <c r="B8" t="s">
        <v>1038</v>
      </c>
      <c r="C8" t="s">
        <v>1041</v>
      </c>
      <c r="D8" t="s">
        <v>1041</v>
      </c>
      <c r="E8" t="s">
        <v>328</v>
      </c>
      <c r="F8" t="s">
        <v>1042</v>
      </c>
      <c r="G8" s="8">
        <f>SUMIFS(AssessedValuation[100% Residential],AssessedValuation[Dist],$C8,AssessedValuation[Tif_NonTIF],$A$4)</f>
        <v>24652717</v>
      </c>
      <c r="H8" s="8">
        <f>SUMIFS(AssessedValuation[100% Ag Land],AssessedValuation[Dist],$C8,AssessedValuation[Tif_NonTIF],$A$4)</f>
        <v>0</v>
      </c>
      <c r="I8" s="8">
        <f>SUMIFS(AssessedValuation[100% Ag Building],AssessedValuation[Dist],$C8,AssessedValuation[Tif_NonTIF],$A$4)</f>
        <v>0</v>
      </c>
      <c r="J8" s="8">
        <f>SUMIFS(AssessedValuation[100% Commercial],AssessedValuation[Dist],$C8,AssessedValuation[Tif_NonTIF],$A$4)</f>
        <v>10134563</v>
      </c>
      <c r="K8" s="8">
        <f>SUMIFS(AssessedValuation[100% Industrial],AssessedValuation[Dist],$C8,AssessedValuation[Tif_NonTIF],$A$4)</f>
        <v>731437</v>
      </c>
      <c r="L8" s="8">
        <f>SUMIFS(AssessedValuation[100% Multiresidential],AssessedValuation[Dist],$C8,AssessedValuation[Tif_NonTIF],$A$4)</f>
        <v>1005555</v>
      </c>
      <c r="M8" s="8">
        <f>SUMIFS(AssessedValuation[100% Reserved],AssessedValuation[Dist],$C8,AssessedValuation[Tif_NonTIF],$A$4)</f>
        <v>0</v>
      </c>
      <c r="N8" s="8">
        <f>SUMIFS(AssessedValuation[100% Railroads],AssessedValuation[Dist],$C8,AssessedValuation[Tif_NonTIF],$A$4)</f>
        <v>0</v>
      </c>
      <c r="O8" s="8">
        <f>SUMIFS(AssessedValuation[100% Utilities],AssessedValuation[Dist],$C8,AssessedValuation[Tif_NonTIF],$A$4)</f>
        <v>0</v>
      </c>
      <c r="P8" s="8">
        <f>SUMIFS(AssessedValuation[100% Other],AssessedValuation[Dist],$C8,AssessedValuation[Tif_NonTIF],$A$4)</f>
        <v>0</v>
      </c>
      <c r="Q8" s="8">
        <f>SUMIFS(AssessedValuation[100% Gross],AssessedValuation[Dist],$C8,AssessedValuation[Tif_NonTIF],$A$4)</f>
        <v>36524272</v>
      </c>
      <c r="R8" s="8">
        <f>SUMIFS(AssessedValuation[100% Military Exempt],AssessedValuation[Dist],$C8,AssessedValuation[Tif_NonTIF],$A$4)</f>
        <v>1852</v>
      </c>
      <c r="S8" s="8">
        <f>SUMIFS(AssessedValuation[100% Net],AssessedValuation[Dist],$C8,AssessedValuation[Tif_NonTIF],$A$4)</f>
        <v>36522420</v>
      </c>
      <c r="T8" s="8">
        <f>SUMIFS(AssessedValuation[100% Gas &amp; Elec Utilities],AssessedValuation[Dist],$C8,AssessedValuation[Tif_NonTIF],$A$4)</f>
        <v>0</v>
      </c>
      <c r="U8" s="8">
        <f t="shared" ref="U8:U71" si="0">SUM(S8:T8)</f>
        <v>36522420</v>
      </c>
    </row>
    <row r="9" spans="1:21" x14ac:dyDescent="0.25">
      <c r="A9">
        <v>2023</v>
      </c>
      <c r="B9" t="s">
        <v>1043</v>
      </c>
      <c r="C9" t="s">
        <v>1044</v>
      </c>
      <c r="D9" t="s">
        <v>1044</v>
      </c>
      <c r="E9" t="s">
        <v>229</v>
      </c>
      <c r="F9" t="s">
        <v>229</v>
      </c>
      <c r="G9" s="8">
        <f>SUMIFS(AssessedValuation[100% Residential],AssessedValuation[Dist],$C9,AssessedValuation[Tif_NonTIF],$A$4)</f>
        <v>1508410</v>
      </c>
      <c r="H9" s="8">
        <f>SUMIFS(AssessedValuation[100% Ag Land],AssessedValuation[Dist],$C9,AssessedValuation[Tif_NonTIF],$A$4)</f>
        <v>0</v>
      </c>
      <c r="I9" s="8">
        <f>SUMIFS(AssessedValuation[100% Ag Building],AssessedValuation[Dist],$C9,AssessedValuation[Tif_NonTIF],$A$4)</f>
        <v>0</v>
      </c>
      <c r="J9" s="8">
        <f>SUMIFS(AssessedValuation[100% Commercial],AssessedValuation[Dist],$C9,AssessedValuation[Tif_NonTIF],$A$4)</f>
        <v>1603040</v>
      </c>
      <c r="K9" s="8">
        <f>SUMIFS(AssessedValuation[100% Industrial],AssessedValuation[Dist],$C9,AssessedValuation[Tif_NonTIF],$A$4)</f>
        <v>906070</v>
      </c>
      <c r="L9" s="8">
        <f>SUMIFS(AssessedValuation[100% Multiresidential],AssessedValuation[Dist],$C9,AssessedValuation[Tif_NonTIF],$A$4)</f>
        <v>0</v>
      </c>
      <c r="M9" s="8">
        <f>SUMIFS(AssessedValuation[100% Reserved],AssessedValuation[Dist],$C9,AssessedValuation[Tif_NonTIF],$A$4)</f>
        <v>0</v>
      </c>
      <c r="N9" s="8">
        <f>SUMIFS(AssessedValuation[100% Railroads],AssessedValuation[Dist],$C9,AssessedValuation[Tif_NonTIF],$A$4)</f>
        <v>0</v>
      </c>
      <c r="O9" s="8">
        <f>SUMIFS(AssessedValuation[100% Utilities],AssessedValuation[Dist],$C9,AssessedValuation[Tif_NonTIF],$A$4)</f>
        <v>0</v>
      </c>
      <c r="P9" s="8">
        <f>SUMIFS(AssessedValuation[100% Other],AssessedValuation[Dist],$C9,AssessedValuation[Tif_NonTIF],$A$4)</f>
        <v>0</v>
      </c>
      <c r="Q9" s="8">
        <f>SUMIFS(AssessedValuation[100% Gross],AssessedValuation[Dist],$C9,AssessedValuation[Tif_NonTIF],$A$4)</f>
        <v>4017520</v>
      </c>
      <c r="R9" s="8">
        <f>SUMIFS(AssessedValuation[100% Military Exempt],AssessedValuation[Dist],$C9,AssessedValuation[Tif_NonTIF],$A$4)</f>
        <v>0</v>
      </c>
      <c r="S9" s="8">
        <f>SUMIFS(AssessedValuation[100% Net],AssessedValuation[Dist],$C9,AssessedValuation[Tif_NonTIF],$A$4)</f>
        <v>4017520</v>
      </c>
      <c r="T9" s="8">
        <f>SUMIFS(AssessedValuation[100% Gas &amp; Elec Utilities],AssessedValuation[Dist],$C9,AssessedValuation[Tif_NonTIF],$A$4)</f>
        <v>0</v>
      </c>
      <c r="U9" s="8">
        <f t="shared" si="0"/>
        <v>4017520</v>
      </c>
    </row>
    <row r="10" spans="1:21" x14ac:dyDescent="0.25">
      <c r="A10">
        <v>2023</v>
      </c>
      <c r="B10" t="s">
        <v>1045</v>
      </c>
      <c r="C10" t="s">
        <v>1046</v>
      </c>
      <c r="D10" t="s">
        <v>1046</v>
      </c>
      <c r="E10" t="s">
        <v>1047</v>
      </c>
      <c r="F10" t="s">
        <v>1047</v>
      </c>
      <c r="G10" s="8">
        <f>SUMIFS(AssessedValuation[100% Residential],AssessedValuation[Dist],$C10,AssessedValuation[Tif_NonTIF],$A$4)</f>
        <v>6237804</v>
      </c>
      <c r="H10" s="8">
        <f>SUMIFS(AssessedValuation[100% Ag Land],AssessedValuation[Dist],$C10,AssessedValuation[Tif_NonTIF],$A$4)</f>
        <v>9149</v>
      </c>
      <c r="I10" s="8">
        <f>SUMIFS(AssessedValuation[100% Ag Building],AssessedValuation[Dist],$C10,AssessedValuation[Tif_NonTIF],$A$4)</f>
        <v>0</v>
      </c>
      <c r="J10" s="8">
        <f>SUMIFS(AssessedValuation[100% Commercial],AssessedValuation[Dist],$C10,AssessedValuation[Tif_NonTIF],$A$4)</f>
        <v>6740698</v>
      </c>
      <c r="K10" s="8">
        <f>SUMIFS(AssessedValuation[100% Industrial],AssessedValuation[Dist],$C10,AssessedValuation[Tif_NonTIF],$A$4)</f>
        <v>4000</v>
      </c>
      <c r="L10" s="8">
        <f>SUMIFS(AssessedValuation[100% Multiresidential],AssessedValuation[Dist],$C10,AssessedValuation[Tif_NonTIF],$A$4)</f>
        <v>199319</v>
      </c>
      <c r="M10" s="8">
        <f>SUMIFS(AssessedValuation[100% Reserved],AssessedValuation[Dist],$C10,AssessedValuation[Tif_NonTIF],$A$4)</f>
        <v>0</v>
      </c>
      <c r="N10" s="8">
        <f>SUMIFS(AssessedValuation[100% Railroads],AssessedValuation[Dist],$C10,AssessedValuation[Tif_NonTIF],$A$4)</f>
        <v>0</v>
      </c>
      <c r="O10" s="8">
        <f>SUMIFS(AssessedValuation[100% Utilities],AssessedValuation[Dist],$C10,AssessedValuation[Tif_NonTIF],$A$4)</f>
        <v>0</v>
      </c>
      <c r="P10" s="8">
        <f>SUMIFS(AssessedValuation[100% Other],AssessedValuation[Dist],$C10,AssessedValuation[Tif_NonTIF],$A$4)</f>
        <v>0</v>
      </c>
      <c r="Q10" s="8">
        <f>SUMIFS(AssessedValuation[100% Gross],AssessedValuation[Dist],$C10,AssessedValuation[Tif_NonTIF],$A$4)</f>
        <v>13190970</v>
      </c>
      <c r="R10" s="8">
        <f>SUMIFS(AssessedValuation[100% Military Exempt],AssessedValuation[Dist],$C10,AssessedValuation[Tif_NonTIF],$A$4)</f>
        <v>0</v>
      </c>
      <c r="S10" s="8">
        <f>SUMIFS(AssessedValuation[100% Net],AssessedValuation[Dist],$C10,AssessedValuation[Tif_NonTIF],$A$4)</f>
        <v>13190970</v>
      </c>
      <c r="T10" s="8">
        <f>SUMIFS(AssessedValuation[100% Gas &amp; Elec Utilities],AssessedValuation[Dist],$C10,AssessedValuation[Tif_NonTIF],$A$4)</f>
        <v>0</v>
      </c>
      <c r="U10" s="8">
        <f t="shared" si="0"/>
        <v>13190970</v>
      </c>
    </row>
    <row r="11" spans="1:21" x14ac:dyDescent="0.25">
      <c r="A11">
        <v>2023</v>
      </c>
      <c r="B11" t="s">
        <v>1048</v>
      </c>
      <c r="C11" t="s">
        <v>1049</v>
      </c>
      <c r="D11" t="s">
        <v>1049</v>
      </c>
      <c r="E11" t="s">
        <v>767</v>
      </c>
      <c r="F11" t="s">
        <v>1050</v>
      </c>
      <c r="G11" s="8">
        <f>SUMIFS(AssessedValuation[100% Residential],AssessedValuation[Dist],$C11,AssessedValuation[Tif_NonTIF],$A$4)</f>
        <v>13273180</v>
      </c>
      <c r="H11" s="8">
        <f>SUMIFS(AssessedValuation[100% Ag Land],AssessedValuation[Dist],$C11,AssessedValuation[Tif_NonTIF],$A$4)</f>
        <v>0</v>
      </c>
      <c r="I11" s="8">
        <f>SUMIFS(AssessedValuation[100% Ag Building],AssessedValuation[Dist],$C11,AssessedValuation[Tif_NonTIF],$A$4)</f>
        <v>0</v>
      </c>
      <c r="J11" s="8">
        <f>SUMIFS(AssessedValuation[100% Commercial],AssessedValuation[Dist],$C11,AssessedValuation[Tif_NonTIF],$A$4)</f>
        <v>8861145</v>
      </c>
      <c r="K11" s="8">
        <f>SUMIFS(AssessedValuation[100% Industrial],AssessedValuation[Dist],$C11,AssessedValuation[Tif_NonTIF],$A$4)</f>
        <v>615082</v>
      </c>
      <c r="L11" s="8">
        <f>SUMIFS(AssessedValuation[100% Multiresidential],AssessedValuation[Dist],$C11,AssessedValuation[Tif_NonTIF],$A$4)</f>
        <v>447888</v>
      </c>
      <c r="M11" s="8">
        <f>SUMIFS(AssessedValuation[100% Reserved],AssessedValuation[Dist],$C11,AssessedValuation[Tif_NonTIF],$A$4)</f>
        <v>0</v>
      </c>
      <c r="N11" s="8">
        <f>SUMIFS(AssessedValuation[100% Railroads],AssessedValuation[Dist],$C11,AssessedValuation[Tif_NonTIF],$A$4)</f>
        <v>0</v>
      </c>
      <c r="O11" s="8">
        <f>SUMIFS(AssessedValuation[100% Utilities],AssessedValuation[Dist],$C11,AssessedValuation[Tif_NonTIF],$A$4)</f>
        <v>0</v>
      </c>
      <c r="P11" s="8">
        <f>SUMIFS(AssessedValuation[100% Other],AssessedValuation[Dist],$C11,AssessedValuation[Tif_NonTIF],$A$4)</f>
        <v>0</v>
      </c>
      <c r="Q11" s="8">
        <f>SUMIFS(AssessedValuation[100% Gross],AssessedValuation[Dist],$C11,AssessedValuation[Tif_NonTIF],$A$4)</f>
        <v>23197295</v>
      </c>
      <c r="R11" s="8">
        <f>SUMIFS(AssessedValuation[100% Military Exempt],AssessedValuation[Dist],$C11,AssessedValuation[Tif_NonTIF],$A$4)</f>
        <v>7408</v>
      </c>
      <c r="S11" s="8">
        <f>SUMIFS(AssessedValuation[100% Net],AssessedValuation[Dist],$C11,AssessedValuation[Tif_NonTIF],$A$4)</f>
        <v>23189887</v>
      </c>
      <c r="T11" s="8">
        <f>SUMIFS(AssessedValuation[100% Gas &amp; Elec Utilities],AssessedValuation[Dist],$C11,AssessedValuation[Tif_NonTIF],$A$4)</f>
        <v>0</v>
      </c>
      <c r="U11" s="8">
        <f t="shared" si="0"/>
        <v>23189887</v>
      </c>
    </row>
    <row r="12" spans="1:21" x14ac:dyDescent="0.25">
      <c r="A12">
        <v>2023</v>
      </c>
      <c r="B12" t="s">
        <v>1051</v>
      </c>
      <c r="C12" t="s">
        <v>1052</v>
      </c>
      <c r="D12" t="s">
        <v>1052</v>
      </c>
      <c r="E12" t="s">
        <v>227</v>
      </c>
      <c r="F12" t="s">
        <v>1053</v>
      </c>
      <c r="G12" s="8">
        <f>SUMIFS(AssessedValuation[100% Residential],AssessedValuation[Dist],$C12,AssessedValuation[Tif_NonTIF],$A$4)</f>
        <v>0</v>
      </c>
      <c r="H12" s="8">
        <f>SUMIFS(AssessedValuation[100% Ag Land],AssessedValuation[Dist],$C12,AssessedValuation[Tif_NonTIF],$A$4)</f>
        <v>0</v>
      </c>
      <c r="I12" s="8">
        <f>SUMIFS(AssessedValuation[100% Ag Building],AssessedValuation[Dist],$C12,AssessedValuation[Tif_NonTIF],$A$4)</f>
        <v>0</v>
      </c>
      <c r="J12" s="8">
        <f>SUMIFS(AssessedValuation[100% Commercial],AssessedValuation[Dist],$C12,AssessedValuation[Tif_NonTIF],$A$4)</f>
        <v>0</v>
      </c>
      <c r="K12" s="8">
        <f>SUMIFS(AssessedValuation[100% Industrial],AssessedValuation[Dist],$C12,AssessedValuation[Tif_NonTIF],$A$4)</f>
        <v>0</v>
      </c>
      <c r="L12" s="8">
        <f>SUMIFS(AssessedValuation[100% Multiresidential],AssessedValuation[Dist],$C12,AssessedValuation[Tif_NonTIF],$A$4)</f>
        <v>0</v>
      </c>
      <c r="M12" s="8">
        <f>SUMIFS(AssessedValuation[100% Reserved],AssessedValuation[Dist],$C12,AssessedValuation[Tif_NonTIF],$A$4)</f>
        <v>0</v>
      </c>
      <c r="N12" s="8">
        <f>SUMIFS(AssessedValuation[100% Railroads],AssessedValuation[Dist],$C12,AssessedValuation[Tif_NonTIF],$A$4)</f>
        <v>0</v>
      </c>
      <c r="O12" s="8">
        <f>SUMIFS(AssessedValuation[100% Utilities],AssessedValuation[Dist],$C12,AssessedValuation[Tif_NonTIF],$A$4)</f>
        <v>0</v>
      </c>
      <c r="P12" s="8">
        <f>SUMIFS(AssessedValuation[100% Other],AssessedValuation[Dist],$C12,AssessedValuation[Tif_NonTIF],$A$4)</f>
        <v>0</v>
      </c>
      <c r="Q12" s="8">
        <f>SUMIFS(AssessedValuation[100% Gross],AssessedValuation[Dist],$C12,AssessedValuation[Tif_NonTIF],$A$4)</f>
        <v>0</v>
      </c>
      <c r="R12" s="8">
        <f>SUMIFS(AssessedValuation[100% Military Exempt],AssessedValuation[Dist],$C12,AssessedValuation[Tif_NonTIF],$A$4)</f>
        <v>0</v>
      </c>
      <c r="S12" s="8">
        <f>SUMIFS(AssessedValuation[100% Net],AssessedValuation[Dist],$C12,AssessedValuation[Tif_NonTIF],$A$4)</f>
        <v>0</v>
      </c>
      <c r="T12" s="8">
        <f>SUMIFS(AssessedValuation[100% Gas &amp; Elec Utilities],AssessedValuation[Dist],$C12,AssessedValuation[Tif_NonTIF],$A$4)</f>
        <v>0</v>
      </c>
      <c r="U12" s="8">
        <f t="shared" si="0"/>
        <v>0</v>
      </c>
    </row>
    <row r="13" spans="1:21" x14ac:dyDescent="0.25">
      <c r="A13">
        <v>2023</v>
      </c>
      <c r="B13" t="s">
        <v>1054</v>
      </c>
      <c r="C13" t="s">
        <v>1055</v>
      </c>
      <c r="D13" t="s">
        <v>1055</v>
      </c>
      <c r="E13" t="s">
        <v>92</v>
      </c>
      <c r="F13" t="s">
        <v>1056</v>
      </c>
      <c r="G13" s="8">
        <f>SUMIFS(AssessedValuation[100% Residential],AssessedValuation[Dist],$C13,AssessedValuation[Tif_NonTIF],$A$4)</f>
        <v>0</v>
      </c>
      <c r="H13" s="8">
        <f>SUMIFS(AssessedValuation[100% Ag Land],AssessedValuation[Dist],$C13,AssessedValuation[Tif_NonTIF],$A$4)</f>
        <v>0</v>
      </c>
      <c r="I13" s="8">
        <f>SUMIFS(AssessedValuation[100% Ag Building],AssessedValuation[Dist],$C13,AssessedValuation[Tif_NonTIF],$A$4)</f>
        <v>0</v>
      </c>
      <c r="J13" s="8">
        <f>SUMIFS(AssessedValuation[100% Commercial],AssessedValuation[Dist],$C13,AssessedValuation[Tif_NonTIF],$A$4)</f>
        <v>0</v>
      </c>
      <c r="K13" s="8">
        <f>SUMIFS(AssessedValuation[100% Industrial],AssessedValuation[Dist],$C13,AssessedValuation[Tif_NonTIF],$A$4)</f>
        <v>0</v>
      </c>
      <c r="L13" s="8">
        <f>SUMIFS(AssessedValuation[100% Multiresidential],AssessedValuation[Dist],$C13,AssessedValuation[Tif_NonTIF],$A$4)</f>
        <v>0</v>
      </c>
      <c r="M13" s="8">
        <f>SUMIFS(AssessedValuation[100% Reserved],AssessedValuation[Dist],$C13,AssessedValuation[Tif_NonTIF],$A$4)</f>
        <v>0</v>
      </c>
      <c r="N13" s="8">
        <f>SUMIFS(AssessedValuation[100% Railroads],AssessedValuation[Dist],$C13,AssessedValuation[Tif_NonTIF],$A$4)</f>
        <v>0</v>
      </c>
      <c r="O13" s="8">
        <f>SUMIFS(AssessedValuation[100% Utilities],AssessedValuation[Dist],$C13,AssessedValuation[Tif_NonTIF],$A$4)</f>
        <v>0</v>
      </c>
      <c r="P13" s="8">
        <f>SUMIFS(AssessedValuation[100% Other],AssessedValuation[Dist],$C13,AssessedValuation[Tif_NonTIF],$A$4)</f>
        <v>0</v>
      </c>
      <c r="Q13" s="8">
        <f>SUMIFS(AssessedValuation[100% Gross],AssessedValuation[Dist],$C13,AssessedValuation[Tif_NonTIF],$A$4)</f>
        <v>0</v>
      </c>
      <c r="R13" s="8">
        <f>SUMIFS(AssessedValuation[100% Military Exempt],AssessedValuation[Dist],$C13,AssessedValuation[Tif_NonTIF],$A$4)</f>
        <v>0</v>
      </c>
      <c r="S13" s="8">
        <f>SUMIFS(AssessedValuation[100% Net],AssessedValuation[Dist],$C13,AssessedValuation[Tif_NonTIF],$A$4)</f>
        <v>0</v>
      </c>
      <c r="T13" s="8">
        <f>SUMIFS(AssessedValuation[100% Gas &amp; Elec Utilities],AssessedValuation[Dist],$C13,AssessedValuation[Tif_NonTIF],$A$4)</f>
        <v>0</v>
      </c>
      <c r="U13" s="8">
        <f t="shared" si="0"/>
        <v>0</v>
      </c>
    </row>
    <row r="14" spans="1:21" x14ac:dyDescent="0.25">
      <c r="A14">
        <v>2023</v>
      </c>
      <c r="B14" t="s">
        <v>1057</v>
      </c>
      <c r="C14" t="s">
        <v>1058</v>
      </c>
      <c r="D14" t="s">
        <v>1058</v>
      </c>
      <c r="E14" t="s">
        <v>673</v>
      </c>
      <c r="F14" t="s">
        <v>1059</v>
      </c>
      <c r="G14" s="8">
        <f>SUMIFS(AssessedValuation[100% Residential],AssessedValuation[Dist],$C14,AssessedValuation[Tif_NonTIF],$A$4)</f>
        <v>7715761</v>
      </c>
      <c r="H14" s="8">
        <f>SUMIFS(AssessedValuation[100% Ag Land],AssessedValuation[Dist],$C14,AssessedValuation[Tif_NonTIF],$A$4)</f>
        <v>45595</v>
      </c>
      <c r="I14" s="8">
        <f>SUMIFS(AssessedValuation[100% Ag Building],AssessedValuation[Dist],$C14,AssessedValuation[Tif_NonTIF],$A$4)</f>
        <v>3371</v>
      </c>
      <c r="J14" s="8">
        <f>SUMIFS(AssessedValuation[100% Commercial],AssessedValuation[Dist],$C14,AssessedValuation[Tif_NonTIF],$A$4)</f>
        <v>714880</v>
      </c>
      <c r="K14" s="8">
        <f>SUMIFS(AssessedValuation[100% Industrial],AssessedValuation[Dist],$C14,AssessedValuation[Tif_NonTIF],$A$4)</f>
        <v>0</v>
      </c>
      <c r="L14" s="8">
        <f>SUMIFS(AssessedValuation[100% Multiresidential],AssessedValuation[Dist],$C14,AssessedValuation[Tif_NonTIF],$A$4)</f>
        <v>0</v>
      </c>
      <c r="M14" s="8">
        <f>SUMIFS(AssessedValuation[100% Reserved],AssessedValuation[Dist],$C14,AssessedValuation[Tif_NonTIF],$A$4)</f>
        <v>0</v>
      </c>
      <c r="N14" s="8">
        <f>SUMIFS(AssessedValuation[100% Railroads],AssessedValuation[Dist],$C14,AssessedValuation[Tif_NonTIF],$A$4)</f>
        <v>0</v>
      </c>
      <c r="O14" s="8">
        <f>SUMIFS(AssessedValuation[100% Utilities],AssessedValuation[Dist],$C14,AssessedValuation[Tif_NonTIF],$A$4)</f>
        <v>0</v>
      </c>
      <c r="P14" s="8">
        <f>SUMIFS(AssessedValuation[100% Other],AssessedValuation[Dist],$C14,AssessedValuation[Tif_NonTIF],$A$4)</f>
        <v>0</v>
      </c>
      <c r="Q14" s="8">
        <f>SUMIFS(AssessedValuation[100% Gross],AssessedValuation[Dist],$C14,AssessedValuation[Tif_NonTIF],$A$4)</f>
        <v>8479607</v>
      </c>
      <c r="R14" s="8">
        <f>SUMIFS(AssessedValuation[100% Military Exempt],AssessedValuation[Dist],$C14,AssessedValuation[Tif_NonTIF],$A$4)</f>
        <v>0</v>
      </c>
      <c r="S14" s="8">
        <f>SUMIFS(AssessedValuation[100% Net],AssessedValuation[Dist],$C14,AssessedValuation[Tif_NonTIF],$A$4)</f>
        <v>8479607</v>
      </c>
      <c r="T14" s="8">
        <f>SUMIFS(AssessedValuation[100% Gas &amp; Elec Utilities],AssessedValuation[Dist],$C14,AssessedValuation[Tif_NonTIF],$A$4)</f>
        <v>0</v>
      </c>
      <c r="U14" s="8">
        <f t="shared" si="0"/>
        <v>8479607</v>
      </c>
    </row>
    <row r="15" spans="1:21" x14ac:dyDescent="0.25">
      <c r="A15">
        <v>2023</v>
      </c>
      <c r="B15" t="s">
        <v>1043</v>
      </c>
      <c r="C15" t="s">
        <v>1060</v>
      </c>
      <c r="D15" t="s">
        <v>1060</v>
      </c>
      <c r="E15" t="s">
        <v>393</v>
      </c>
      <c r="F15" t="s">
        <v>1061</v>
      </c>
      <c r="G15" s="8">
        <f>SUMIFS(AssessedValuation[100% Residential],AssessedValuation[Dist],$C15,AssessedValuation[Tif_NonTIF],$A$4)</f>
        <v>0</v>
      </c>
      <c r="H15" s="8">
        <f>SUMIFS(AssessedValuation[100% Ag Land],AssessedValuation[Dist],$C15,AssessedValuation[Tif_NonTIF],$A$4)</f>
        <v>0</v>
      </c>
      <c r="I15" s="8">
        <f>SUMIFS(AssessedValuation[100% Ag Building],AssessedValuation[Dist],$C15,AssessedValuation[Tif_NonTIF],$A$4)</f>
        <v>0</v>
      </c>
      <c r="J15" s="8">
        <f>SUMIFS(AssessedValuation[100% Commercial],AssessedValuation[Dist],$C15,AssessedValuation[Tif_NonTIF],$A$4)</f>
        <v>0</v>
      </c>
      <c r="K15" s="8">
        <f>SUMIFS(AssessedValuation[100% Industrial],AssessedValuation[Dist],$C15,AssessedValuation[Tif_NonTIF],$A$4)</f>
        <v>0</v>
      </c>
      <c r="L15" s="8">
        <f>SUMIFS(AssessedValuation[100% Multiresidential],AssessedValuation[Dist],$C15,AssessedValuation[Tif_NonTIF],$A$4)</f>
        <v>0</v>
      </c>
      <c r="M15" s="8">
        <f>SUMIFS(AssessedValuation[100% Reserved],AssessedValuation[Dist],$C15,AssessedValuation[Tif_NonTIF],$A$4)</f>
        <v>0</v>
      </c>
      <c r="N15" s="8">
        <f>SUMIFS(AssessedValuation[100% Railroads],AssessedValuation[Dist],$C15,AssessedValuation[Tif_NonTIF],$A$4)</f>
        <v>0</v>
      </c>
      <c r="O15" s="8">
        <f>SUMIFS(AssessedValuation[100% Utilities],AssessedValuation[Dist],$C15,AssessedValuation[Tif_NonTIF],$A$4)</f>
        <v>0</v>
      </c>
      <c r="P15" s="8">
        <f>SUMIFS(AssessedValuation[100% Other],AssessedValuation[Dist],$C15,AssessedValuation[Tif_NonTIF],$A$4)</f>
        <v>0</v>
      </c>
      <c r="Q15" s="8">
        <f>SUMIFS(AssessedValuation[100% Gross],AssessedValuation[Dist],$C15,AssessedValuation[Tif_NonTIF],$A$4)</f>
        <v>0</v>
      </c>
      <c r="R15" s="8">
        <f>SUMIFS(AssessedValuation[100% Military Exempt],AssessedValuation[Dist],$C15,AssessedValuation[Tif_NonTIF],$A$4)</f>
        <v>0</v>
      </c>
      <c r="S15" s="8">
        <f>SUMIFS(AssessedValuation[100% Net],AssessedValuation[Dist],$C15,AssessedValuation[Tif_NonTIF],$A$4)</f>
        <v>0</v>
      </c>
      <c r="T15" s="8">
        <f>SUMIFS(AssessedValuation[100% Gas &amp; Elec Utilities],AssessedValuation[Dist],$C15,AssessedValuation[Tif_NonTIF],$A$4)</f>
        <v>0</v>
      </c>
      <c r="U15" s="8">
        <f t="shared" si="0"/>
        <v>0</v>
      </c>
    </row>
    <row r="16" spans="1:21" x14ac:dyDescent="0.25">
      <c r="A16">
        <v>2023</v>
      </c>
      <c r="B16" t="s">
        <v>1051</v>
      </c>
      <c r="C16" t="s">
        <v>1062</v>
      </c>
      <c r="D16" t="s">
        <v>1062</v>
      </c>
      <c r="E16" t="s">
        <v>556</v>
      </c>
      <c r="F16" t="s">
        <v>1063</v>
      </c>
      <c r="G16" s="8">
        <f>SUMIFS(AssessedValuation[100% Residential],AssessedValuation[Dist],$C16,AssessedValuation[Tif_NonTIF],$A$4)</f>
        <v>6645473</v>
      </c>
      <c r="H16" s="8">
        <f>SUMIFS(AssessedValuation[100% Ag Land],AssessedValuation[Dist],$C16,AssessedValuation[Tif_NonTIF],$A$4)</f>
        <v>0</v>
      </c>
      <c r="I16" s="8">
        <f>SUMIFS(AssessedValuation[100% Ag Building],AssessedValuation[Dist],$C16,AssessedValuation[Tif_NonTIF],$A$4)</f>
        <v>0</v>
      </c>
      <c r="J16" s="8">
        <f>SUMIFS(AssessedValuation[100% Commercial],AssessedValuation[Dist],$C16,AssessedValuation[Tif_NonTIF],$A$4)</f>
        <v>0</v>
      </c>
      <c r="K16" s="8">
        <f>SUMIFS(AssessedValuation[100% Industrial],AssessedValuation[Dist],$C16,AssessedValuation[Tif_NonTIF],$A$4)</f>
        <v>0</v>
      </c>
      <c r="L16" s="8">
        <f>SUMIFS(AssessedValuation[100% Multiresidential],AssessedValuation[Dist],$C16,AssessedValuation[Tif_NonTIF],$A$4)</f>
        <v>2238640</v>
      </c>
      <c r="M16" s="8">
        <f>SUMIFS(AssessedValuation[100% Reserved],AssessedValuation[Dist],$C16,AssessedValuation[Tif_NonTIF],$A$4)</f>
        <v>0</v>
      </c>
      <c r="N16" s="8">
        <f>SUMIFS(AssessedValuation[100% Railroads],AssessedValuation[Dist],$C16,AssessedValuation[Tif_NonTIF],$A$4)</f>
        <v>0</v>
      </c>
      <c r="O16" s="8">
        <f>SUMIFS(AssessedValuation[100% Utilities],AssessedValuation[Dist],$C16,AssessedValuation[Tif_NonTIF],$A$4)</f>
        <v>0</v>
      </c>
      <c r="P16" s="8">
        <f>SUMIFS(AssessedValuation[100% Other],AssessedValuation[Dist],$C16,AssessedValuation[Tif_NonTIF],$A$4)</f>
        <v>0</v>
      </c>
      <c r="Q16" s="8">
        <f>SUMIFS(AssessedValuation[100% Gross],AssessedValuation[Dist],$C16,AssessedValuation[Tif_NonTIF],$A$4)</f>
        <v>8884113</v>
      </c>
      <c r="R16" s="8">
        <f>SUMIFS(AssessedValuation[100% Military Exempt],AssessedValuation[Dist],$C16,AssessedValuation[Tif_NonTIF],$A$4)</f>
        <v>0</v>
      </c>
      <c r="S16" s="8">
        <f>SUMIFS(AssessedValuation[100% Net],AssessedValuation[Dist],$C16,AssessedValuation[Tif_NonTIF],$A$4)</f>
        <v>8884113</v>
      </c>
      <c r="T16" s="8">
        <f>SUMIFS(AssessedValuation[100% Gas &amp; Elec Utilities],AssessedValuation[Dist],$C16,AssessedValuation[Tif_NonTIF],$A$4)</f>
        <v>0</v>
      </c>
      <c r="U16" s="8">
        <f t="shared" si="0"/>
        <v>8884113</v>
      </c>
    </row>
    <row r="17" spans="1:21" x14ac:dyDescent="0.25">
      <c r="A17">
        <v>2023</v>
      </c>
      <c r="B17" t="s">
        <v>1051</v>
      </c>
      <c r="C17" t="s">
        <v>1064</v>
      </c>
      <c r="D17" t="s">
        <v>1064</v>
      </c>
      <c r="E17" t="s">
        <v>610</v>
      </c>
      <c r="F17" t="s">
        <v>1065</v>
      </c>
      <c r="G17" s="8">
        <f>SUMIFS(AssessedValuation[100% Residential],AssessedValuation[Dist],$C17,AssessedValuation[Tif_NonTIF],$A$4)</f>
        <v>561226</v>
      </c>
      <c r="H17" s="8">
        <f>SUMIFS(AssessedValuation[100% Ag Land],AssessedValuation[Dist],$C17,AssessedValuation[Tif_NonTIF],$A$4)</f>
        <v>0</v>
      </c>
      <c r="I17" s="8">
        <f>SUMIFS(AssessedValuation[100% Ag Building],AssessedValuation[Dist],$C17,AssessedValuation[Tif_NonTIF],$A$4)</f>
        <v>0</v>
      </c>
      <c r="J17" s="8">
        <f>SUMIFS(AssessedValuation[100% Commercial],AssessedValuation[Dist],$C17,AssessedValuation[Tif_NonTIF],$A$4)</f>
        <v>9510779</v>
      </c>
      <c r="K17" s="8">
        <f>SUMIFS(AssessedValuation[100% Industrial],AssessedValuation[Dist],$C17,AssessedValuation[Tif_NonTIF],$A$4)</f>
        <v>0</v>
      </c>
      <c r="L17" s="8">
        <f>SUMIFS(AssessedValuation[100% Multiresidential],AssessedValuation[Dist],$C17,AssessedValuation[Tif_NonTIF],$A$4)</f>
        <v>0</v>
      </c>
      <c r="M17" s="8">
        <f>SUMIFS(AssessedValuation[100% Reserved],AssessedValuation[Dist],$C17,AssessedValuation[Tif_NonTIF],$A$4)</f>
        <v>0</v>
      </c>
      <c r="N17" s="8">
        <f>SUMIFS(AssessedValuation[100% Railroads],AssessedValuation[Dist],$C17,AssessedValuation[Tif_NonTIF],$A$4)</f>
        <v>0</v>
      </c>
      <c r="O17" s="8">
        <f>SUMIFS(AssessedValuation[100% Utilities],AssessedValuation[Dist],$C17,AssessedValuation[Tif_NonTIF],$A$4)</f>
        <v>0</v>
      </c>
      <c r="P17" s="8">
        <f>SUMIFS(AssessedValuation[100% Other],AssessedValuation[Dist],$C17,AssessedValuation[Tif_NonTIF],$A$4)</f>
        <v>0</v>
      </c>
      <c r="Q17" s="8">
        <f>SUMIFS(AssessedValuation[100% Gross],AssessedValuation[Dist],$C17,AssessedValuation[Tif_NonTIF],$A$4)</f>
        <v>10072005</v>
      </c>
      <c r="R17" s="8">
        <f>SUMIFS(AssessedValuation[100% Military Exempt],AssessedValuation[Dist],$C17,AssessedValuation[Tif_NonTIF],$A$4)</f>
        <v>0</v>
      </c>
      <c r="S17" s="8">
        <f>SUMIFS(AssessedValuation[100% Net],AssessedValuation[Dist],$C17,AssessedValuation[Tif_NonTIF],$A$4)</f>
        <v>10072005</v>
      </c>
      <c r="T17" s="8">
        <f>SUMIFS(AssessedValuation[100% Gas &amp; Elec Utilities],AssessedValuation[Dist],$C17,AssessedValuation[Tif_NonTIF],$A$4)</f>
        <v>0</v>
      </c>
      <c r="U17" s="8">
        <f t="shared" si="0"/>
        <v>10072005</v>
      </c>
    </row>
    <row r="18" spans="1:21" x14ac:dyDescent="0.25">
      <c r="A18">
        <v>2023</v>
      </c>
      <c r="B18" t="s">
        <v>1066</v>
      </c>
      <c r="C18" t="s">
        <v>1067</v>
      </c>
      <c r="D18" t="s">
        <v>1067</v>
      </c>
      <c r="E18" t="s">
        <v>86</v>
      </c>
      <c r="F18" t="s">
        <v>1068</v>
      </c>
      <c r="G18" s="8">
        <f>SUMIFS(AssessedValuation[100% Residential],AssessedValuation[Dist],$C18,AssessedValuation[Tif_NonTIF],$A$4)</f>
        <v>15514864</v>
      </c>
      <c r="H18" s="8">
        <f>SUMIFS(AssessedValuation[100% Ag Land],AssessedValuation[Dist],$C18,AssessedValuation[Tif_NonTIF],$A$4)</f>
        <v>18053</v>
      </c>
      <c r="I18" s="8">
        <f>SUMIFS(AssessedValuation[100% Ag Building],AssessedValuation[Dist],$C18,AssessedValuation[Tif_NonTIF],$A$4)</f>
        <v>0</v>
      </c>
      <c r="J18" s="8">
        <f>SUMIFS(AssessedValuation[100% Commercial],AssessedValuation[Dist],$C18,AssessedValuation[Tif_NonTIF],$A$4)</f>
        <v>4066922</v>
      </c>
      <c r="K18" s="8">
        <f>SUMIFS(AssessedValuation[100% Industrial],AssessedValuation[Dist],$C18,AssessedValuation[Tif_NonTIF],$A$4)</f>
        <v>653911</v>
      </c>
      <c r="L18" s="8">
        <f>SUMIFS(AssessedValuation[100% Multiresidential],AssessedValuation[Dist],$C18,AssessedValuation[Tif_NonTIF],$A$4)</f>
        <v>341318</v>
      </c>
      <c r="M18" s="8">
        <f>SUMIFS(AssessedValuation[100% Reserved],AssessedValuation[Dist],$C18,AssessedValuation[Tif_NonTIF],$A$4)</f>
        <v>0</v>
      </c>
      <c r="N18" s="8">
        <f>SUMIFS(AssessedValuation[100% Railroads],AssessedValuation[Dist],$C18,AssessedValuation[Tif_NonTIF],$A$4)</f>
        <v>0</v>
      </c>
      <c r="O18" s="8">
        <f>SUMIFS(AssessedValuation[100% Utilities],AssessedValuation[Dist],$C18,AssessedValuation[Tif_NonTIF],$A$4)</f>
        <v>0</v>
      </c>
      <c r="P18" s="8">
        <f>SUMIFS(AssessedValuation[100% Other],AssessedValuation[Dist],$C18,AssessedValuation[Tif_NonTIF],$A$4)</f>
        <v>0</v>
      </c>
      <c r="Q18" s="8">
        <f>SUMIFS(AssessedValuation[100% Gross],AssessedValuation[Dist],$C18,AssessedValuation[Tif_NonTIF],$A$4)</f>
        <v>20595068</v>
      </c>
      <c r="R18" s="8">
        <f>SUMIFS(AssessedValuation[100% Military Exempt],AssessedValuation[Dist],$C18,AssessedValuation[Tif_NonTIF],$A$4)</f>
        <v>0</v>
      </c>
      <c r="S18" s="8">
        <f>SUMIFS(AssessedValuation[100% Net],AssessedValuation[Dist],$C18,AssessedValuation[Tif_NonTIF],$A$4)</f>
        <v>20595068</v>
      </c>
      <c r="T18" s="8">
        <f>SUMIFS(AssessedValuation[100% Gas &amp; Elec Utilities],AssessedValuation[Dist],$C18,AssessedValuation[Tif_NonTIF],$A$4)</f>
        <v>0</v>
      </c>
      <c r="U18" s="8">
        <f t="shared" si="0"/>
        <v>20595068</v>
      </c>
    </row>
    <row r="19" spans="1:21" x14ac:dyDescent="0.25">
      <c r="A19">
        <v>2023</v>
      </c>
      <c r="B19" t="s">
        <v>1051</v>
      </c>
      <c r="C19" t="s">
        <v>1069</v>
      </c>
      <c r="D19" t="s">
        <v>1069</v>
      </c>
      <c r="E19" t="s">
        <v>1070</v>
      </c>
      <c r="F19" t="s">
        <v>1071</v>
      </c>
      <c r="G19" s="8">
        <f>SUMIFS(AssessedValuation[100% Residential],AssessedValuation[Dist],$C19,AssessedValuation[Tif_NonTIF],$A$4)</f>
        <v>1574804</v>
      </c>
      <c r="H19" s="8">
        <f>SUMIFS(AssessedValuation[100% Ag Land],AssessedValuation[Dist],$C19,AssessedValuation[Tif_NonTIF],$A$4)</f>
        <v>1255</v>
      </c>
      <c r="I19" s="8">
        <f>SUMIFS(AssessedValuation[100% Ag Building],AssessedValuation[Dist],$C19,AssessedValuation[Tif_NonTIF],$A$4)</f>
        <v>0</v>
      </c>
      <c r="J19" s="8">
        <f>SUMIFS(AssessedValuation[100% Commercial],AssessedValuation[Dist],$C19,AssessedValuation[Tif_NonTIF],$A$4)</f>
        <v>1122316</v>
      </c>
      <c r="K19" s="8">
        <f>SUMIFS(AssessedValuation[100% Industrial],AssessedValuation[Dist],$C19,AssessedValuation[Tif_NonTIF],$A$4)</f>
        <v>276208</v>
      </c>
      <c r="L19" s="8">
        <f>SUMIFS(AssessedValuation[100% Multiresidential],AssessedValuation[Dist],$C19,AssessedValuation[Tif_NonTIF],$A$4)</f>
        <v>0</v>
      </c>
      <c r="M19" s="8">
        <f>SUMIFS(AssessedValuation[100% Reserved],AssessedValuation[Dist],$C19,AssessedValuation[Tif_NonTIF],$A$4)</f>
        <v>0</v>
      </c>
      <c r="N19" s="8">
        <f>SUMIFS(AssessedValuation[100% Railroads],AssessedValuation[Dist],$C19,AssessedValuation[Tif_NonTIF],$A$4)</f>
        <v>0</v>
      </c>
      <c r="O19" s="8">
        <f>SUMIFS(AssessedValuation[100% Utilities],AssessedValuation[Dist],$C19,AssessedValuation[Tif_NonTIF],$A$4)</f>
        <v>0</v>
      </c>
      <c r="P19" s="8">
        <f>SUMIFS(AssessedValuation[100% Other],AssessedValuation[Dist],$C19,AssessedValuation[Tif_NonTIF],$A$4)</f>
        <v>0</v>
      </c>
      <c r="Q19" s="8">
        <f>SUMIFS(AssessedValuation[100% Gross],AssessedValuation[Dist],$C19,AssessedValuation[Tif_NonTIF],$A$4)</f>
        <v>2974583</v>
      </c>
      <c r="R19" s="8">
        <f>SUMIFS(AssessedValuation[100% Military Exempt],AssessedValuation[Dist],$C19,AssessedValuation[Tif_NonTIF],$A$4)</f>
        <v>0</v>
      </c>
      <c r="S19" s="8">
        <f>SUMIFS(AssessedValuation[100% Net],AssessedValuation[Dist],$C19,AssessedValuation[Tif_NonTIF],$A$4)</f>
        <v>2974583</v>
      </c>
      <c r="T19" s="8">
        <f>SUMIFS(AssessedValuation[100% Gas &amp; Elec Utilities],AssessedValuation[Dist],$C19,AssessedValuation[Tif_NonTIF],$A$4)</f>
        <v>0</v>
      </c>
      <c r="U19" s="8">
        <f t="shared" si="0"/>
        <v>2974583</v>
      </c>
    </row>
    <row r="20" spans="1:21" x14ac:dyDescent="0.25">
      <c r="A20">
        <v>2023</v>
      </c>
      <c r="B20" t="s">
        <v>1038</v>
      </c>
      <c r="C20" t="s">
        <v>1072</v>
      </c>
      <c r="D20" t="s">
        <v>1072</v>
      </c>
      <c r="E20" t="s">
        <v>838</v>
      </c>
      <c r="F20" t="s">
        <v>1073</v>
      </c>
      <c r="G20" s="8">
        <f>SUMIFS(AssessedValuation[100% Residential],AssessedValuation[Dist],$C20,AssessedValuation[Tif_NonTIF],$A$4)</f>
        <v>0</v>
      </c>
      <c r="H20" s="8">
        <f>SUMIFS(AssessedValuation[100% Ag Land],AssessedValuation[Dist],$C20,AssessedValuation[Tif_NonTIF],$A$4)</f>
        <v>5788</v>
      </c>
      <c r="I20" s="8">
        <f>SUMIFS(AssessedValuation[100% Ag Building],AssessedValuation[Dist],$C20,AssessedValuation[Tif_NonTIF],$A$4)</f>
        <v>0</v>
      </c>
      <c r="J20" s="8">
        <f>SUMIFS(AssessedValuation[100% Commercial],AssessedValuation[Dist],$C20,AssessedValuation[Tif_NonTIF],$A$4)</f>
        <v>40940674</v>
      </c>
      <c r="K20" s="8">
        <f>SUMIFS(AssessedValuation[100% Industrial],AssessedValuation[Dist],$C20,AssessedValuation[Tif_NonTIF],$A$4)</f>
        <v>16320000</v>
      </c>
      <c r="L20" s="8">
        <f>SUMIFS(AssessedValuation[100% Multiresidential],AssessedValuation[Dist],$C20,AssessedValuation[Tif_NonTIF],$A$4)</f>
        <v>0</v>
      </c>
      <c r="M20" s="8">
        <f>SUMIFS(AssessedValuation[100% Reserved],AssessedValuation[Dist],$C20,AssessedValuation[Tif_NonTIF],$A$4)</f>
        <v>0</v>
      </c>
      <c r="N20" s="8">
        <f>SUMIFS(AssessedValuation[100% Railroads],AssessedValuation[Dist],$C20,AssessedValuation[Tif_NonTIF],$A$4)</f>
        <v>0</v>
      </c>
      <c r="O20" s="8">
        <f>SUMIFS(AssessedValuation[100% Utilities],AssessedValuation[Dist],$C20,AssessedValuation[Tif_NonTIF],$A$4)</f>
        <v>0</v>
      </c>
      <c r="P20" s="8">
        <f>SUMIFS(AssessedValuation[100% Other],AssessedValuation[Dist],$C20,AssessedValuation[Tif_NonTIF],$A$4)</f>
        <v>0</v>
      </c>
      <c r="Q20" s="8">
        <f>SUMIFS(AssessedValuation[100% Gross],AssessedValuation[Dist],$C20,AssessedValuation[Tif_NonTIF],$A$4)</f>
        <v>57266462</v>
      </c>
      <c r="R20" s="8">
        <f>SUMIFS(AssessedValuation[100% Military Exempt],AssessedValuation[Dist],$C20,AssessedValuation[Tif_NonTIF],$A$4)</f>
        <v>0</v>
      </c>
      <c r="S20" s="8">
        <f>SUMIFS(AssessedValuation[100% Net],AssessedValuation[Dist],$C20,AssessedValuation[Tif_NonTIF],$A$4)</f>
        <v>57266462</v>
      </c>
      <c r="T20" s="8">
        <f>SUMIFS(AssessedValuation[100% Gas &amp; Elec Utilities],AssessedValuation[Dist],$C20,AssessedValuation[Tif_NonTIF],$A$4)</f>
        <v>0</v>
      </c>
      <c r="U20" s="8">
        <f t="shared" si="0"/>
        <v>57266462</v>
      </c>
    </row>
    <row r="21" spans="1:21" x14ac:dyDescent="0.25">
      <c r="A21">
        <v>2023</v>
      </c>
      <c r="B21" t="s">
        <v>1057</v>
      </c>
      <c r="C21" t="s">
        <v>1074</v>
      </c>
      <c r="D21" t="s">
        <v>1074</v>
      </c>
      <c r="E21" t="s">
        <v>624</v>
      </c>
      <c r="F21" t="s">
        <v>1075</v>
      </c>
      <c r="G21" s="8">
        <f>SUMIFS(AssessedValuation[100% Residential],AssessedValuation[Dist],$C21,AssessedValuation[Tif_NonTIF],$A$4)</f>
        <v>4777060</v>
      </c>
      <c r="H21" s="8">
        <f>SUMIFS(AssessedValuation[100% Ag Land],AssessedValuation[Dist],$C21,AssessedValuation[Tif_NonTIF],$A$4)</f>
        <v>0</v>
      </c>
      <c r="I21" s="8">
        <f>SUMIFS(AssessedValuation[100% Ag Building],AssessedValuation[Dist],$C21,AssessedValuation[Tif_NonTIF],$A$4)</f>
        <v>0</v>
      </c>
      <c r="J21" s="8">
        <f>SUMIFS(AssessedValuation[100% Commercial],AssessedValuation[Dist],$C21,AssessedValuation[Tif_NonTIF],$A$4)</f>
        <v>1234304</v>
      </c>
      <c r="K21" s="8">
        <f>SUMIFS(AssessedValuation[100% Industrial],AssessedValuation[Dist],$C21,AssessedValuation[Tif_NonTIF],$A$4)</f>
        <v>45530</v>
      </c>
      <c r="L21" s="8">
        <f>SUMIFS(AssessedValuation[100% Multiresidential],AssessedValuation[Dist],$C21,AssessedValuation[Tif_NonTIF],$A$4)</f>
        <v>584162</v>
      </c>
      <c r="M21" s="8">
        <f>SUMIFS(AssessedValuation[100% Reserved],AssessedValuation[Dist],$C21,AssessedValuation[Tif_NonTIF],$A$4)</f>
        <v>0</v>
      </c>
      <c r="N21" s="8">
        <f>SUMIFS(AssessedValuation[100% Railroads],AssessedValuation[Dist],$C21,AssessedValuation[Tif_NonTIF],$A$4)</f>
        <v>0</v>
      </c>
      <c r="O21" s="8">
        <f>SUMIFS(AssessedValuation[100% Utilities],AssessedValuation[Dist],$C21,AssessedValuation[Tif_NonTIF],$A$4)</f>
        <v>0</v>
      </c>
      <c r="P21" s="8">
        <f>SUMIFS(AssessedValuation[100% Other],AssessedValuation[Dist],$C21,AssessedValuation[Tif_NonTIF],$A$4)</f>
        <v>0</v>
      </c>
      <c r="Q21" s="8">
        <f>SUMIFS(AssessedValuation[100% Gross],AssessedValuation[Dist],$C21,AssessedValuation[Tif_NonTIF],$A$4)</f>
        <v>6641056</v>
      </c>
      <c r="R21" s="8">
        <f>SUMIFS(AssessedValuation[100% Military Exempt],AssessedValuation[Dist],$C21,AssessedValuation[Tif_NonTIF],$A$4)</f>
        <v>0</v>
      </c>
      <c r="S21" s="8">
        <f>SUMIFS(AssessedValuation[100% Net],AssessedValuation[Dist],$C21,AssessedValuation[Tif_NonTIF],$A$4)</f>
        <v>6641056</v>
      </c>
      <c r="T21" s="8">
        <f>SUMIFS(AssessedValuation[100% Gas &amp; Elec Utilities],AssessedValuation[Dist],$C21,AssessedValuation[Tif_NonTIF],$A$4)</f>
        <v>0</v>
      </c>
      <c r="U21" s="8">
        <f t="shared" si="0"/>
        <v>6641056</v>
      </c>
    </row>
    <row r="22" spans="1:21" x14ac:dyDescent="0.25">
      <c r="A22">
        <v>2023</v>
      </c>
      <c r="B22" t="s">
        <v>1076</v>
      </c>
      <c r="C22" t="s">
        <v>1077</v>
      </c>
      <c r="D22" t="s">
        <v>1077</v>
      </c>
      <c r="E22" t="s">
        <v>480</v>
      </c>
      <c r="F22" t="s">
        <v>1078</v>
      </c>
      <c r="G22" s="8">
        <f>SUMIFS(AssessedValuation[100% Residential],AssessedValuation[Dist],$C22,AssessedValuation[Tif_NonTIF],$A$4)</f>
        <v>0</v>
      </c>
      <c r="H22" s="8">
        <f>SUMIFS(AssessedValuation[100% Ag Land],AssessedValuation[Dist],$C22,AssessedValuation[Tif_NonTIF],$A$4)</f>
        <v>0</v>
      </c>
      <c r="I22" s="8">
        <f>SUMIFS(AssessedValuation[100% Ag Building],AssessedValuation[Dist],$C22,AssessedValuation[Tif_NonTIF],$A$4)</f>
        <v>0</v>
      </c>
      <c r="J22" s="8">
        <f>SUMIFS(AssessedValuation[100% Commercial],AssessedValuation[Dist],$C22,AssessedValuation[Tif_NonTIF],$A$4)</f>
        <v>0</v>
      </c>
      <c r="K22" s="8">
        <f>SUMIFS(AssessedValuation[100% Industrial],AssessedValuation[Dist],$C22,AssessedValuation[Tif_NonTIF],$A$4)</f>
        <v>0</v>
      </c>
      <c r="L22" s="8">
        <f>SUMIFS(AssessedValuation[100% Multiresidential],AssessedValuation[Dist],$C22,AssessedValuation[Tif_NonTIF],$A$4)</f>
        <v>0</v>
      </c>
      <c r="M22" s="8">
        <f>SUMIFS(AssessedValuation[100% Reserved],AssessedValuation[Dist],$C22,AssessedValuation[Tif_NonTIF],$A$4)</f>
        <v>0</v>
      </c>
      <c r="N22" s="8">
        <f>SUMIFS(AssessedValuation[100% Railroads],AssessedValuation[Dist],$C22,AssessedValuation[Tif_NonTIF],$A$4)</f>
        <v>0</v>
      </c>
      <c r="O22" s="8">
        <f>SUMIFS(AssessedValuation[100% Utilities],AssessedValuation[Dist],$C22,AssessedValuation[Tif_NonTIF],$A$4)</f>
        <v>0</v>
      </c>
      <c r="P22" s="8">
        <f>SUMIFS(AssessedValuation[100% Other],AssessedValuation[Dist],$C22,AssessedValuation[Tif_NonTIF],$A$4)</f>
        <v>0</v>
      </c>
      <c r="Q22" s="8">
        <f>SUMIFS(AssessedValuation[100% Gross],AssessedValuation[Dist],$C22,AssessedValuation[Tif_NonTIF],$A$4)</f>
        <v>0</v>
      </c>
      <c r="R22" s="8">
        <f>SUMIFS(AssessedValuation[100% Military Exempt],AssessedValuation[Dist],$C22,AssessedValuation[Tif_NonTIF],$A$4)</f>
        <v>0</v>
      </c>
      <c r="S22" s="8">
        <f>SUMIFS(AssessedValuation[100% Net],AssessedValuation[Dist],$C22,AssessedValuation[Tif_NonTIF],$A$4)</f>
        <v>0</v>
      </c>
      <c r="T22" s="8">
        <f>SUMIFS(AssessedValuation[100% Gas &amp; Elec Utilities],AssessedValuation[Dist],$C22,AssessedValuation[Tif_NonTIF],$A$4)</f>
        <v>0</v>
      </c>
      <c r="U22" s="8">
        <f t="shared" si="0"/>
        <v>0</v>
      </c>
    </row>
    <row r="23" spans="1:21" x14ac:dyDescent="0.25">
      <c r="A23">
        <v>2023</v>
      </c>
      <c r="B23" t="s">
        <v>1038</v>
      </c>
      <c r="C23" t="s">
        <v>1079</v>
      </c>
      <c r="D23" t="s">
        <v>1079</v>
      </c>
      <c r="E23" t="s">
        <v>785</v>
      </c>
      <c r="F23" t="s">
        <v>1080</v>
      </c>
      <c r="G23" s="8">
        <f>SUMIFS(AssessedValuation[100% Residential],AssessedValuation[Dist],$C23,AssessedValuation[Tif_NonTIF],$A$4)</f>
        <v>136401463</v>
      </c>
      <c r="H23" s="8">
        <f>SUMIFS(AssessedValuation[100% Ag Land],AssessedValuation[Dist],$C23,AssessedValuation[Tif_NonTIF],$A$4)</f>
        <v>0</v>
      </c>
      <c r="I23" s="8">
        <f>SUMIFS(AssessedValuation[100% Ag Building],AssessedValuation[Dist],$C23,AssessedValuation[Tif_NonTIF],$A$4)</f>
        <v>0</v>
      </c>
      <c r="J23" s="8">
        <f>SUMIFS(AssessedValuation[100% Commercial],AssessedValuation[Dist],$C23,AssessedValuation[Tif_NonTIF],$A$4)</f>
        <v>136616348</v>
      </c>
      <c r="K23" s="8">
        <f>SUMIFS(AssessedValuation[100% Industrial],AssessedValuation[Dist],$C23,AssessedValuation[Tif_NonTIF],$A$4)</f>
        <v>37414261</v>
      </c>
      <c r="L23" s="8">
        <f>SUMIFS(AssessedValuation[100% Multiresidential],AssessedValuation[Dist],$C23,AssessedValuation[Tif_NonTIF],$A$4)</f>
        <v>8844272</v>
      </c>
      <c r="M23" s="8">
        <f>SUMIFS(AssessedValuation[100% Reserved],AssessedValuation[Dist],$C23,AssessedValuation[Tif_NonTIF],$A$4)</f>
        <v>0</v>
      </c>
      <c r="N23" s="8">
        <f>SUMIFS(AssessedValuation[100% Railroads],AssessedValuation[Dist],$C23,AssessedValuation[Tif_NonTIF],$A$4)</f>
        <v>0</v>
      </c>
      <c r="O23" s="8">
        <f>SUMIFS(AssessedValuation[100% Utilities],AssessedValuation[Dist],$C23,AssessedValuation[Tif_NonTIF],$A$4)</f>
        <v>0</v>
      </c>
      <c r="P23" s="8">
        <f>SUMIFS(AssessedValuation[100% Other],AssessedValuation[Dist],$C23,AssessedValuation[Tif_NonTIF],$A$4)</f>
        <v>0</v>
      </c>
      <c r="Q23" s="8">
        <f>SUMIFS(AssessedValuation[100% Gross],AssessedValuation[Dist],$C23,AssessedValuation[Tif_NonTIF],$A$4)</f>
        <v>319276344</v>
      </c>
      <c r="R23" s="8">
        <f>SUMIFS(AssessedValuation[100% Military Exempt],AssessedValuation[Dist],$C23,AssessedValuation[Tif_NonTIF],$A$4)</f>
        <v>0</v>
      </c>
      <c r="S23" s="8">
        <f>SUMIFS(AssessedValuation[100% Net],AssessedValuation[Dist],$C23,AssessedValuation[Tif_NonTIF],$A$4)</f>
        <v>319276344</v>
      </c>
      <c r="T23" s="8">
        <f>SUMIFS(AssessedValuation[100% Gas &amp; Elec Utilities],AssessedValuation[Dist],$C23,AssessedValuation[Tif_NonTIF],$A$4)</f>
        <v>0</v>
      </c>
      <c r="U23" s="8">
        <f t="shared" si="0"/>
        <v>319276344</v>
      </c>
    </row>
    <row r="24" spans="1:21" x14ac:dyDescent="0.25">
      <c r="A24">
        <v>2023</v>
      </c>
      <c r="B24" t="s">
        <v>1043</v>
      </c>
      <c r="C24" t="s">
        <v>1081</v>
      </c>
      <c r="D24" t="s">
        <v>1081</v>
      </c>
      <c r="E24" t="s">
        <v>1082</v>
      </c>
      <c r="F24" t="s">
        <v>1083</v>
      </c>
      <c r="G24" s="8">
        <f>SUMIFS(AssessedValuation[100% Residential],AssessedValuation[Dist],$C24,AssessedValuation[Tif_NonTIF],$A$4)</f>
        <v>9923004</v>
      </c>
      <c r="H24" s="8">
        <f>SUMIFS(AssessedValuation[100% Ag Land],AssessedValuation[Dist],$C24,AssessedValuation[Tif_NonTIF],$A$4)</f>
        <v>0</v>
      </c>
      <c r="I24" s="8">
        <f>SUMIFS(AssessedValuation[100% Ag Building],AssessedValuation[Dist],$C24,AssessedValuation[Tif_NonTIF],$A$4)</f>
        <v>0</v>
      </c>
      <c r="J24" s="8">
        <f>SUMIFS(AssessedValuation[100% Commercial],AssessedValuation[Dist],$C24,AssessedValuation[Tif_NonTIF],$A$4)</f>
        <v>4871921</v>
      </c>
      <c r="K24" s="8">
        <f>SUMIFS(AssessedValuation[100% Industrial],AssessedValuation[Dist],$C24,AssessedValuation[Tif_NonTIF],$A$4)</f>
        <v>5806857</v>
      </c>
      <c r="L24" s="8">
        <f>SUMIFS(AssessedValuation[100% Multiresidential],AssessedValuation[Dist],$C24,AssessedValuation[Tif_NonTIF],$A$4)</f>
        <v>967224</v>
      </c>
      <c r="M24" s="8">
        <f>SUMIFS(AssessedValuation[100% Reserved],AssessedValuation[Dist],$C24,AssessedValuation[Tif_NonTIF],$A$4)</f>
        <v>0</v>
      </c>
      <c r="N24" s="8">
        <f>SUMIFS(AssessedValuation[100% Railroads],AssessedValuation[Dist],$C24,AssessedValuation[Tif_NonTIF],$A$4)</f>
        <v>0</v>
      </c>
      <c r="O24" s="8">
        <f>SUMIFS(AssessedValuation[100% Utilities],AssessedValuation[Dist],$C24,AssessedValuation[Tif_NonTIF],$A$4)</f>
        <v>0</v>
      </c>
      <c r="P24" s="8">
        <f>SUMIFS(AssessedValuation[100% Other],AssessedValuation[Dist],$C24,AssessedValuation[Tif_NonTIF],$A$4)</f>
        <v>0</v>
      </c>
      <c r="Q24" s="8">
        <f>SUMIFS(AssessedValuation[100% Gross],AssessedValuation[Dist],$C24,AssessedValuation[Tif_NonTIF],$A$4)</f>
        <v>21569006</v>
      </c>
      <c r="R24" s="8">
        <f>SUMIFS(AssessedValuation[100% Military Exempt],AssessedValuation[Dist],$C24,AssessedValuation[Tif_NonTIF],$A$4)</f>
        <v>0</v>
      </c>
      <c r="S24" s="8">
        <f>SUMIFS(AssessedValuation[100% Net],AssessedValuation[Dist],$C24,AssessedValuation[Tif_NonTIF],$A$4)</f>
        <v>21569006</v>
      </c>
      <c r="T24" s="8">
        <f>SUMIFS(AssessedValuation[100% Gas &amp; Elec Utilities],AssessedValuation[Dist],$C24,AssessedValuation[Tif_NonTIF],$A$4)</f>
        <v>0</v>
      </c>
      <c r="U24" s="8">
        <f t="shared" si="0"/>
        <v>21569006</v>
      </c>
    </row>
    <row r="25" spans="1:21" x14ac:dyDescent="0.25">
      <c r="A25">
        <v>2023</v>
      </c>
      <c r="B25" t="s">
        <v>1048</v>
      </c>
      <c r="C25" t="s">
        <v>1084</v>
      </c>
      <c r="D25" t="s">
        <v>1084</v>
      </c>
      <c r="E25" t="s">
        <v>155</v>
      </c>
      <c r="F25" t="s">
        <v>1085</v>
      </c>
      <c r="G25" s="8">
        <f>SUMIFS(AssessedValuation[100% Residential],AssessedValuation[Dist],$C25,AssessedValuation[Tif_NonTIF],$A$4)</f>
        <v>2146076</v>
      </c>
      <c r="H25" s="8">
        <f>SUMIFS(AssessedValuation[100% Ag Land],AssessedValuation[Dist],$C25,AssessedValuation[Tif_NonTIF],$A$4)</f>
        <v>0</v>
      </c>
      <c r="I25" s="8">
        <f>SUMIFS(AssessedValuation[100% Ag Building],AssessedValuation[Dist],$C25,AssessedValuation[Tif_NonTIF],$A$4)</f>
        <v>0</v>
      </c>
      <c r="J25" s="8">
        <f>SUMIFS(AssessedValuation[100% Commercial],AssessedValuation[Dist],$C25,AssessedValuation[Tif_NonTIF],$A$4)</f>
        <v>523365</v>
      </c>
      <c r="K25" s="8">
        <f>SUMIFS(AssessedValuation[100% Industrial],AssessedValuation[Dist],$C25,AssessedValuation[Tif_NonTIF],$A$4)</f>
        <v>1653190</v>
      </c>
      <c r="L25" s="8">
        <f>SUMIFS(AssessedValuation[100% Multiresidential],AssessedValuation[Dist],$C25,AssessedValuation[Tif_NonTIF],$A$4)</f>
        <v>7679</v>
      </c>
      <c r="M25" s="8">
        <f>SUMIFS(AssessedValuation[100% Reserved],AssessedValuation[Dist],$C25,AssessedValuation[Tif_NonTIF],$A$4)</f>
        <v>0</v>
      </c>
      <c r="N25" s="8">
        <f>SUMIFS(AssessedValuation[100% Railroads],AssessedValuation[Dist],$C25,AssessedValuation[Tif_NonTIF],$A$4)</f>
        <v>0</v>
      </c>
      <c r="O25" s="8">
        <f>SUMIFS(AssessedValuation[100% Utilities],AssessedValuation[Dist],$C25,AssessedValuation[Tif_NonTIF],$A$4)</f>
        <v>0</v>
      </c>
      <c r="P25" s="8">
        <f>SUMIFS(AssessedValuation[100% Other],AssessedValuation[Dist],$C25,AssessedValuation[Tif_NonTIF],$A$4)</f>
        <v>0</v>
      </c>
      <c r="Q25" s="8">
        <f>SUMIFS(AssessedValuation[100% Gross],AssessedValuation[Dist],$C25,AssessedValuation[Tif_NonTIF],$A$4)</f>
        <v>4330310</v>
      </c>
      <c r="R25" s="8">
        <f>SUMIFS(AssessedValuation[100% Military Exempt],AssessedValuation[Dist],$C25,AssessedValuation[Tif_NonTIF],$A$4)</f>
        <v>0</v>
      </c>
      <c r="S25" s="8">
        <f>SUMIFS(AssessedValuation[100% Net],AssessedValuation[Dist],$C25,AssessedValuation[Tif_NonTIF],$A$4)</f>
        <v>4330310</v>
      </c>
      <c r="T25" s="8">
        <f>SUMIFS(AssessedValuation[100% Gas &amp; Elec Utilities],AssessedValuation[Dist],$C25,AssessedValuation[Tif_NonTIF],$A$4)</f>
        <v>0</v>
      </c>
      <c r="U25" s="8">
        <f t="shared" si="0"/>
        <v>4330310</v>
      </c>
    </row>
    <row r="26" spans="1:21" x14ac:dyDescent="0.25">
      <c r="A26">
        <v>2023</v>
      </c>
      <c r="B26" t="s">
        <v>1045</v>
      </c>
      <c r="C26" t="s">
        <v>1086</v>
      </c>
      <c r="D26" t="s">
        <v>1086</v>
      </c>
      <c r="E26" t="s">
        <v>131</v>
      </c>
      <c r="F26" t="s">
        <v>1087</v>
      </c>
      <c r="G26" s="8">
        <f>SUMIFS(AssessedValuation[100% Residential],AssessedValuation[Dist],$C26,AssessedValuation[Tif_NonTIF],$A$4)</f>
        <v>16963128</v>
      </c>
      <c r="H26" s="8">
        <f>SUMIFS(AssessedValuation[100% Ag Land],AssessedValuation[Dist],$C26,AssessedValuation[Tif_NonTIF],$A$4)</f>
        <v>46898</v>
      </c>
      <c r="I26" s="8">
        <f>SUMIFS(AssessedValuation[100% Ag Building],AssessedValuation[Dist],$C26,AssessedValuation[Tif_NonTIF],$A$4)</f>
        <v>0</v>
      </c>
      <c r="J26" s="8">
        <f>SUMIFS(AssessedValuation[100% Commercial],AssessedValuation[Dist],$C26,AssessedValuation[Tif_NonTIF],$A$4)</f>
        <v>522909</v>
      </c>
      <c r="K26" s="8">
        <f>SUMIFS(AssessedValuation[100% Industrial],AssessedValuation[Dist],$C26,AssessedValuation[Tif_NonTIF],$A$4)</f>
        <v>31964720</v>
      </c>
      <c r="L26" s="8">
        <f>SUMIFS(AssessedValuation[100% Multiresidential],AssessedValuation[Dist],$C26,AssessedValuation[Tif_NonTIF],$A$4)</f>
        <v>1190835</v>
      </c>
      <c r="M26" s="8">
        <f>SUMIFS(AssessedValuation[100% Reserved],AssessedValuation[Dist],$C26,AssessedValuation[Tif_NonTIF],$A$4)</f>
        <v>0</v>
      </c>
      <c r="N26" s="8">
        <f>SUMIFS(AssessedValuation[100% Railroads],AssessedValuation[Dist],$C26,AssessedValuation[Tif_NonTIF],$A$4)</f>
        <v>0</v>
      </c>
      <c r="O26" s="8">
        <f>SUMIFS(AssessedValuation[100% Utilities],AssessedValuation[Dist],$C26,AssessedValuation[Tif_NonTIF],$A$4)</f>
        <v>0</v>
      </c>
      <c r="P26" s="8">
        <f>SUMIFS(AssessedValuation[100% Other],AssessedValuation[Dist],$C26,AssessedValuation[Tif_NonTIF],$A$4)</f>
        <v>0</v>
      </c>
      <c r="Q26" s="8">
        <f>SUMIFS(AssessedValuation[100% Gross],AssessedValuation[Dist],$C26,AssessedValuation[Tif_NonTIF],$A$4)</f>
        <v>50688490</v>
      </c>
      <c r="R26" s="8">
        <f>SUMIFS(AssessedValuation[100% Military Exempt],AssessedValuation[Dist],$C26,AssessedValuation[Tif_NonTIF],$A$4)</f>
        <v>0</v>
      </c>
      <c r="S26" s="8">
        <f>SUMIFS(AssessedValuation[100% Net],AssessedValuation[Dist],$C26,AssessedValuation[Tif_NonTIF],$A$4)</f>
        <v>50688490</v>
      </c>
      <c r="T26" s="8">
        <f>SUMIFS(AssessedValuation[100% Gas &amp; Elec Utilities],AssessedValuation[Dist],$C26,AssessedValuation[Tif_NonTIF],$A$4)</f>
        <v>0</v>
      </c>
      <c r="U26" s="8">
        <f t="shared" si="0"/>
        <v>50688490</v>
      </c>
    </row>
    <row r="27" spans="1:21" x14ac:dyDescent="0.25">
      <c r="A27">
        <v>2023</v>
      </c>
      <c r="B27" t="s">
        <v>1038</v>
      </c>
      <c r="C27" t="s">
        <v>1088</v>
      </c>
      <c r="D27" t="s">
        <v>1088</v>
      </c>
      <c r="E27" t="s">
        <v>96</v>
      </c>
      <c r="F27" t="s">
        <v>1089</v>
      </c>
      <c r="G27" s="8">
        <f>SUMIFS(AssessedValuation[100% Residential],AssessedValuation[Dist],$C27,AssessedValuation[Tif_NonTIF],$A$4)</f>
        <v>0</v>
      </c>
      <c r="H27" s="8">
        <f>SUMIFS(AssessedValuation[100% Ag Land],AssessedValuation[Dist],$C27,AssessedValuation[Tif_NonTIF],$A$4)</f>
        <v>5345</v>
      </c>
      <c r="I27" s="8">
        <f>SUMIFS(AssessedValuation[100% Ag Building],AssessedValuation[Dist],$C27,AssessedValuation[Tif_NonTIF],$A$4)</f>
        <v>0</v>
      </c>
      <c r="J27" s="8">
        <f>SUMIFS(AssessedValuation[100% Commercial],AssessedValuation[Dist],$C27,AssessedValuation[Tif_NonTIF],$A$4)</f>
        <v>4381107</v>
      </c>
      <c r="K27" s="8">
        <f>SUMIFS(AssessedValuation[100% Industrial],AssessedValuation[Dist],$C27,AssessedValuation[Tif_NonTIF],$A$4)</f>
        <v>4920531</v>
      </c>
      <c r="L27" s="8">
        <f>SUMIFS(AssessedValuation[100% Multiresidential],AssessedValuation[Dist],$C27,AssessedValuation[Tif_NonTIF],$A$4)</f>
        <v>0</v>
      </c>
      <c r="M27" s="8">
        <f>SUMIFS(AssessedValuation[100% Reserved],AssessedValuation[Dist],$C27,AssessedValuation[Tif_NonTIF],$A$4)</f>
        <v>0</v>
      </c>
      <c r="N27" s="8">
        <f>SUMIFS(AssessedValuation[100% Railroads],AssessedValuation[Dist],$C27,AssessedValuation[Tif_NonTIF],$A$4)</f>
        <v>0</v>
      </c>
      <c r="O27" s="8">
        <f>SUMIFS(AssessedValuation[100% Utilities],AssessedValuation[Dist],$C27,AssessedValuation[Tif_NonTIF],$A$4)</f>
        <v>0</v>
      </c>
      <c r="P27" s="8">
        <f>SUMIFS(AssessedValuation[100% Other],AssessedValuation[Dist],$C27,AssessedValuation[Tif_NonTIF],$A$4)</f>
        <v>0</v>
      </c>
      <c r="Q27" s="8">
        <f>SUMIFS(AssessedValuation[100% Gross],AssessedValuation[Dist],$C27,AssessedValuation[Tif_NonTIF],$A$4)</f>
        <v>9306983</v>
      </c>
      <c r="R27" s="8">
        <f>SUMIFS(AssessedValuation[100% Military Exempt],AssessedValuation[Dist],$C27,AssessedValuation[Tif_NonTIF],$A$4)</f>
        <v>0</v>
      </c>
      <c r="S27" s="8">
        <f>SUMIFS(AssessedValuation[100% Net],AssessedValuation[Dist],$C27,AssessedValuation[Tif_NonTIF],$A$4)</f>
        <v>9306983</v>
      </c>
      <c r="T27" s="8">
        <f>SUMIFS(AssessedValuation[100% Gas &amp; Elec Utilities],AssessedValuation[Dist],$C27,AssessedValuation[Tif_NonTIF],$A$4)</f>
        <v>0</v>
      </c>
      <c r="U27" s="8">
        <f t="shared" si="0"/>
        <v>9306983</v>
      </c>
    </row>
    <row r="28" spans="1:21" x14ac:dyDescent="0.25">
      <c r="A28">
        <v>2023</v>
      </c>
      <c r="B28" t="s">
        <v>1038</v>
      </c>
      <c r="C28" t="s">
        <v>1090</v>
      </c>
      <c r="D28" t="s">
        <v>1090</v>
      </c>
      <c r="E28" t="s">
        <v>208</v>
      </c>
      <c r="F28" t="s">
        <v>1091</v>
      </c>
      <c r="G28" s="8">
        <f>SUMIFS(AssessedValuation[100% Residential],AssessedValuation[Dist],$C28,AssessedValuation[Tif_NonTIF],$A$4)</f>
        <v>117779093</v>
      </c>
      <c r="H28" s="8">
        <f>SUMIFS(AssessedValuation[100% Ag Land],AssessedValuation[Dist],$C28,AssessedValuation[Tif_NonTIF],$A$4)</f>
        <v>170324</v>
      </c>
      <c r="I28" s="8">
        <f>SUMIFS(AssessedValuation[100% Ag Building],AssessedValuation[Dist],$C28,AssessedValuation[Tif_NonTIF],$A$4)</f>
        <v>3812</v>
      </c>
      <c r="J28" s="8">
        <f>SUMIFS(AssessedValuation[100% Commercial],AssessedValuation[Dist],$C28,AssessedValuation[Tif_NonTIF],$A$4)</f>
        <v>4858828</v>
      </c>
      <c r="K28" s="8">
        <f>SUMIFS(AssessedValuation[100% Industrial],AssessedValuation[Dist],$C28,AssessedValuation[Tif_NonTIF],$A$4)</f>
        <v>606541</v>
      </c>
      <c r="L28" s="8">
        <f>SUMIFS(AssessedValuation[100% Multiresidential],AssessedValuation[Dist],$C28,AssessedValuation[Tif_NonTIF],$A$4)</f>
        <v>4264940</v>
      </c>
      <c r="M28" s="8">
        <f>SUMIFS(AssessedValuation[100% Reserved],AssessedValuation[Dist],$C28,AssessedValuation[Tif_NonTIF],$A$4)</f>
        <v>0</v>
      </c>
      <c r="N28" s="8">
        <f>SUMIFS(AssessedValuation[100% Railroads],AssessedValuation[Dist],$C28,AssessedValuation[Tif_NonTIF],$A$4)</f>
        <v>0</v>
      </c>
      <c r="O28" s="8">
        <f>SUMIFS(AssessedValuation[100% Utilities],AssessedValuation[Dist],$C28,AssessedValuation[Tif_NonTIF],$A$4)</f>
        <v>0</v>
      </c>
      <c r="P28" s="8">
        <f>SUMIFS(AssessedValuation[100% Other],AssessedValuation[Dist],$C28,AssessedValuation[Tif_NonTIF],$A$4)</f>
        <v>0</v>
      </c>
      <c r="Q28" s="8">
        <f>SUMIFS(AssessedValuation[100% Gross],AssessedValuation[Dist],$C28,AssessedValuation[Tif_NonTIF],$A$4)</f>
        <v>127683538</v>
      </c>
      <c r="R28" s="8">
        <f>SUMIFS(AssessedValuation[100% Military Exempt],AssessedValuation[Dist],$C28,AssessedValuation[Tif_NonTIF],$A$4)</f>
        <v>1852</v>
      </c>
      <c r="S28" s="8">
        <f>SUMIFS(AssessedValuation[100% Net],AssessedValuation[Dist],$C28,AssessedValuation[Tif_NonTIF],$A$4)</f>
        <v>127681686</v>
      </c>
      <c r="T28" s="8">
        <f>SUMIFS(AssessedValuation[100% Gas &amp; Elec Utilities],AssessedValuation[Dist],$C28,AssessedValuation[Tif_NonTIF],$A$4)</f>
        <v>0</v>
      </c>
      <c r="U28" s="8">
        <f t="shared" si="0"/>
        <v>127681686</v>
      </c>
    </row>
    <row r="29" spans="1:21" x14ac:dyDescent="0.25">
      <c r="A29">
        <v>2023</v>
      </c>
      <c r="B29" t="s">
        <v>1038</v>
      </c>
      <c r="C29" t="s">
        <v>1092</v>
      </c>
      <c r="D29" t="s">
        <v>1092</v>
      </c>
      <c r="E29" t="s">
        <v>535</v>
      </c>
      <c r="F29" t="s">
        <v>1093</v>
      </c>
      <c r="G29" s="8">
        <f>SUMIFS(AssessedValuation[100% Residential],AssessedValuation[Dist],$C29,AssessedValuation[Tif_NonTIF],$A$4)</f>
        <v>2748603</v>
      </c>
      <c r="H29" s="8">
        <f>SUMIFS(AssessedValuation[100% Ag Land],AssessedValuation[Dist],$C29,AssessedValuation[Tif_NonTIF],$A$4)</f>
        <v>0</v>
      </c>
      <c r="I29" s="8">
        <f>SUMIFS(AssessedValuation[100% Ag Building],AssessedValuation[Dist],$C29,AssessedValuation[Tif_NonTIF],$A$4)</f>
        <v>0</v>
      </c>
      <c r="J29" s="8">
        <f>SUMIFS(AssessedValuation[100% Commercial],AssessedValuation[Dist],$C29,AssessedValuation[Tif_NonTIF],$A$4)</f>
        <v>246687</v>
      </c>
      <c r="K29" s="8">
        <f>SUMIFS(AssessedValuation[100% Industrial],AssessedValuation[Dist],$C29,AssessedValuation[Tif_NonTIF],$A$4)</f>
        <v>0</v>
      </c>
      <c r="L29" s="8">
        <f>SUMIFS(AssessedValuation[100% Multiresidential],AssessedValuation[Dist],$C29,AssessedValuation[Tif_NonTIF],$A$4)</f>
        <v>26187</v>
      </c>
      <c r="M29" s="8">
        <f>SUMIFS(AssessedValuation[100% Reserved],AssessedValuation[Dist],$C29,AssessedValuation[Tif_NonTIF],$A$4)</f>
        <v>0</v>
      </c>
      <c r="N29" s="8">
        <f>SUMIFS(AssessedValuation[100% Railroads],AssessedValuation[Dist],$C29,AssessedValuation[Tif_NonTIF],$A$4)</f>
        <v>0</v>
      </c>
      <c r="O29" s="8">
        <f>SUMIFS(AssessedValuation[100% Utilities],AssessedValuation[Dist],$C29,AssessedValuation[Tif_NonTIF],$A$4)</f>
        <v>0</v>
      </c>
      <c r="P29" s="8">
        <f>SUMIFS(AssessedValuation[100% Other],AssessedValuation[Dist],$C29,AssessedValuation[Tif_NonTIF],$A$4)</f>
        <v>0</v>
      </c>
      <c r="Q29" s="8">
        <f>SUMIFS(AssessedValuation[100% Gross],AssessedValuation[Dist],$C29,AssessedValuation[Tif_NonTIF],$A$4)</f>
        <v>3021477</v>
      </c>
      <c r="R29" s="8">
        <f>SUMIFS(AssessedValuation[100% Military Exempt],AssessedValuation[Dist],$C29,AssessedValuation[Tif_NonTIF],$A$4)</f>
        <v>0</v>
      </c>
      <c r="S29" s="8">
        <f>SUMIFS(AssessedValuation[100% Net],AssessedValuation[Dist],$C29,AssessedValuation[Tif_NonTIF],$A$4)</f>
        <v>3021477</v>
      </c>
      <c r="T29" s="8">
        <f>SUMIFS(AssessedValuation[100% Gas &amp; Elec Utilities],AssessedValuation[Dist],$C29,AssessedValuation[Tif_NonTIF],$A$4)</f>
        <v>0</v>
      </c>
      <c r="U29" s="8">
        <f t="shared" si="0"/>
        <v>3021477</v>
      </c>
    </row>
    <row r="30" spans="1:21" x14ac:dyDescent="0.25">
      <c r="A30">
        <v>2023</v>
      </c>
      <c r="B30" t="s">
        <v>1043</v>
      </c>
      <c r="C30" t="s">
        <v>1094</v>
      </c>
      <c r="D30" t="s">
        <v>1094</v>
      </c>
      <c r="E30" t="s">
        <v>409</v>
      </c>
      <c r="F30" t="s">
        <v>409</v>
      </c>
      <c r="G30" s="8">
        <f>SUMIFS(AssessedValuation[100% Residential],AssessedValuation[Dist],$C30,AssessedValuation[Tif_NonTIF],$A$4)</f>
        <v>4830176</v>
      </c>
      <c r="H30" s="8">
        <f>SUMIFS(AssessedValuation[100% Ag Land],AssessedValuation[Dist],$C30,AssessedValuation[Tif_NonTIF],$A$4)</f>
        <v>0</v>
      </c>
      <c r="I30" s="8">
        <f>SUMIFS(AssessedValuation[100% Ag Building],AssessedValuation[Dist],$C30,AssessedValuation[Tif_NonTIF],$A$4)</f>
        <v>0</v>
      </c>
      <c r="J30" s="8">
        <f>SUMIFS(AssessedValuation[100% Commercial],AssessedValuation[Dist],$C30,AssessedValuation[Tif_NonTIF],$A$4)</f>
        <v>1039661</v>
      </c>
      <c r="K30" s="8">
        <f>SUMIFS(AssessedValuation[100% Industrial],AssessedValuation[Dist],$C30,AssessedValuation[Tif_NonTIF],$A$4)</f>
        <v>397430</v>
      </c>
      <c r="L30" s="8">
        <f>SUMIFS(AssessedValuation[100% Multiresidential],AssessedValuation[Dist],$C30,AssessedValuation[Tif_NonTIF],$A$4)</f>
        <v>697910</v>
      </c>
      <c r="M30" s="8">
        <f>SUMIFS(AssessedValuation[100% Reserved],AssessedValuation[Dist],$C30,AssessedValuation[Tif_NonTIF],$A$4)</f>
        <v>0</v>
      </c>
      <c r="N30" s="8">
        <f>SUMIFS(AssessedValuation[100% Railroads],AssessedValuation[Dist],$C30,AssessedValuation[Tif_NonTIF],$A$4)</f>
        <v>0</v>
      </c>
      <c r="O30" s="8">
        <f>SUMIFS(AssessedValuation[100% Utilities],AssessedValuation[Dist],$C30,AssessedValuation[Tif_NonTIF],$A$4)</f>
        <v>0</v>
      </c>
      <c r="P30" s="8">
        <f>SUMIFS(AssessedValuation[100% Other],AssessedValuation[Dist],$C30,AssessedValuation[Tif_NonTIF],$A$4)</f>
        <v>0</v>
      </c>
      <c r="Q30" s="8">
        <f>SUMIFS(AssessedValuation[100% Gross],AssessedValuation[Dist],$C30,AssessedValuation[Tif_NonTIF],$A$4)</f>
        <v>6965177</v>
      </c>
      <c r="R30" s="8">
        <f>SUMIFS(AssessedValuation[100% Military Exempt],AssessedValuation[Dist],$C30,AssessedValuation[Tif_NonTIF],$A$4)</f>
        <v>0</v>
      </c>
      <c r="S30" s="8">
        <f>SUMIFS(AssessedValuation[100% Net],AssessedValuation[Dist],$C30,AssessedValuation[Tif_NonTIF],$A$4)</f>
        <v>6965177</v>
      </c>
      <c r="T30" s="8">
        <f>SUMIFS(AssessedValuation[100% Gas &amp; Elec Utilities],AssessedValuation[Dist],$C30,AssessedValuation[Tif_NonTIF],$A$4)</f>
        <v>0</v>
      </c>
      <c r="U30" s="8">
        <f t="shared" si="0"/>
        <v>6965177</v>
      </c>
    </row>
    <row r="31" spans="1:21" x14ac:dyDescent="0.25">
      <c r="A31">
        <v>2023</v>
      </c>
      <c r="B31" t="s">
        <v>1045</v>
      </c>
      <c r="C31" t="s">
        <v>1095</v>
      </c>
      <c r="D31" t="s">
        <v>1095</v>
      </c>
      <c r="E31" t="s">
        <v>765</v>
      </c>
      <c r="F31" t="s">
        <v>1096</v>
      </c>
      <c r="G31" s="8">
        <f>SUMIFS(AssessedValuation[100% Residential],AssessedValuation[Dist],$C31,AssessedValuation[Tif_NonTIF],$A$4)</f>
        <v>0</v>
      </c>
      <c r="H31" s="8">
        <f>SUMIFS(AssessedValuation[100% Ag Land],AssessedValuation[Dist],$C31,AssessedValuation[Tif_NonTIF],$A$4)</f>
        <v>0</v>
      </c>
      <c r="I31" s="8">
        <f>SUMIFS(AssessedValuation[100% Ag Building],AssessedValuation[Dist],$C31,AssessedValuation[Tif_NonTIF],$A$4)</f>
        <v>0</v>
      </c>
      <c r="J31" s="8">
        <f>SUMIFS(AssessedValuation[100% Commercial],AssessedValuation[Dist],$C31,AssessedValuation[Tif_NonTIF],$A$4)</f>
        <v>0</v>
      </c>
      <c r="K31" s="8">
        <f>SUMIFS(AssessedValuation[100% Industrial],AssessedValuation[Dist],$C31,AssessedValuation[Tif_NonTIF],$A$4)</f>
        <v>0</v>
      </c>
      <c r="L31" s="8">
        <f>SUMIFS(AssessedValuation[100% Multiresidential],AssessedValuation[Dist],$C31,AssessedValuation[Tif_NonTIF],$A$4)</f>
        <v>0</v>
      </c>
      <c r="M31" s="8">
        <f>SUMIFS(AssessedValuation[100% Reserved],AssessedValuation[Dist],$C31,AssessedValuation[Tif_NonTIF],$A$4)</f>
        <v>0</v>
      </c>
      <c r="N31" s="8">
        <f>SUMIFS(AssessedValuation[100% Railroads],AssessedValuation[Dist],$C31,AssessedValuation[Tif_NonTIF],$A$4)</f>
        <v>0</v>
      </c>
      <c r="O31" s="8">
        <f>SUMIFS(AssessedValuation[100% Utilities],AssessedValuation[Dist],$C31,AssessedValuation[Tif_NonTIF],$A$4)</f>
        <v>0</v>
      </c>
      <c r="P31" s="8">
        <f>SUMIFS(AssessedValuation[100% Other],AssessedValuation[Dist],$C31,AssessedValuation[Tif_NonTIF],$A$4)</f>
        <v>0</v>
      </c>
      <c r="Q31" s="8">
        <f>SUMIFS(AssessedValuation[100% Gross],AssessedValuation[Dist],$C31,AssessedValuation[Tif_NonTIF],$A$4)</f>
        <v>0</v>
      </c>
      <c r="R31" s="8">
        <f>SUMIFS(AssessedValuation[100% Military Exempt],AssessedValuation[Dist],$C31,AssessedValuation[Tif_NonTIF],$A$4)</f>
        <v>0</v>
      </c>
      <c r="S31" s="8">
        <f>SUMIFS(AssessedValuation[100% Net],AssessedValuation[Dist],$C31,AssessedValuation[Tif_NonTIF],$A$4)</f>
        <v>0</v>
      </c>
      <c r="T31" s="8">
        <f>SUMIFS(AssessedValuation[100% Gas &amp; Elec Utilities],AssessedValuation[Dist],$C31,AssessedValuation[Tif_NonTIF],$A$4)</f>
        <v>0</v>
      </c>
      <c r="U31" s="8">
        <f t="shared" si="0"/>
        <v>0</v>
      </c>
    </row>
    <row r="32" spans="1:21" x14ac:dyDescent="0.25">
      <c r="A32">
        <v>2023</v>
      </c>
      <c r="B32" t="s">
        <v>1057</v>
      </c>
      <c r="C32" t="s">
        <v>1097</v>
      </c>
      <c r="D32" t="s">
        <v>1097</v>
      </c>
      <c r="E32" t="s">
        <v>46</v>
      </c>
      <c r="F32" t="s">
        <v>1098</v>
      </c>
      <c r="G32" s="8">
        <f>SUMIFS(AssessedValuation[100% Residential],AssessedValuation[Dist],$C32,AssessedValuation[Tif_NonTIF],$A$4)</f>
        <v>1457726</v>
      </c>
      <c r="H32" s="8">
        <f>SUMIFS(AssessedValuation[100% Ag Land],AssessedValuation[Dist],$C32,AssessedValuation[Tif_NonTIF],$A$4)</f>
        <v>28532</v>
      </c>
      <c r="I32" s="8">
        <f>SUMIFS(AssessedValuation[100% Ag Building],AssessedValuation[Dist],$C32,AssessedValuation[Tif_NonTIF],$A$4)</f>
        <v>0</v>
      </c>
      <c r="J32" s="8">
        <f>SUMIFS(AssessedValuation[100% Commercial],AssessedValuation[Dist],$C32,AssessedValuation[Tif_NonTIF],$A$4)</f>
        <v>6746829</v>
      </c>
      <c r="K32" s="8">
        <f>SUMIFS(AssessedValuation[100% Industrial],AssessedValuation[Dist],$C32,AssessedValuation[Tif_NonTIF],$A$4)</f>
        <v>469570</v>
      </c>
      <c r="L32" s="8">
        <f>SUMIFS(AssessedValuation[100% Multiresidential],AssessedValuation[Dist],$C32,AssessedValuation[Tif_NonTIF],$A$4)</f>
        <v>39466</v>
      </c>
      <c r="M32" s="8">
        <f>SUMIFS(AssessedValuation[100% Reserved],AssessedValuation[Dist],$C32,AssessedValuation[Tif_NonTIF],$A$4)</f>
        <v>0</v>
      </c>
      <c r="N32" s="8">
        <f>SUMIFS(AssessedValuation[100% Railroads],AssessedValuation[Dist],$C32,AssessedValuation[Tif_NonTIF],$A$4)</f>
        <v>0</v>
      </c>
      <c r="O32" s="8">
        <f>SUMIFS(AssessedValuation[100% Utilities],AssessedValuation[Dist],$C32,AssessedValuation[Tif_NonTIF],$A$4)</f>
        <v>0</v>
      </c>
      <c r="P32" s="8">
        <f>SUMIFS(AssessedValuation[100% Other],AssessedValuation[Dist],$C32,AssessedValuation[Tif_NonTIF],$A$4)</f>
        <v>0</v>
      </c>
      <c r="Q32" s="8">
        <f>SUMIFS(AssessedValuation[100% Gross],AssessedValuation[Dist],$C32,AssessedValuation[Tif_NonTIF],$A$4)</f>
        <v>8742123</v>
      </c>
      <c r="R32" s="8">
        <f>SUMIFS(AssessedValuation[100% Military Exempt],AssessedValuation[Dist],$C32,AssessedValuation[Tif_NonTIF],$A$4)</f>
        <v>0</v>
      </c>
      <c r="S32" s="8">
        <f>SUMIFS(AssessedValuation[100% Net],AssessedValuation[Dist],$C32,AssessedValuation[Tif_NonTIF],$A$4)</f>
        <v>8742123</v>
      </c>
      <c r="T32" s="8">
        <f>SUMIFS(AssessedValuation[100% Gas &amp; Elec Utilities],AssessedValuation[Dist],$C32,AssessedValuation[Tif_NonTIF],$A$4)</f>
        <v>0</v>
      </c>
      <c r="U32" s="8">
        <f t="shared" si="0"/>
        <v>8742123</v>
      </c>
    </row>
    <row r="33" spans="1:21" x14ac:dyDescent="0.25">
      <c r="A33">
        <v>2023</v>
      </c>
      <c r="B33" t="s">
        <v>1076</v>
      </c>
      <c r="C33" t="s">
        <v>1099</v>
      </c>
      <c r="D33" t="s">
        <v>1099</v>
      </c>
      <c r="E33" t="s">
        <v>531</v>
      </c>
      <c r="F33" t="s">
        <v>1100</v>
      </c>
      <c r="G33" s="8">
        <f>SUMIFS(AssessedValuation[100% Residential],AssessedValuation[Dist],$C33,AssessedValuation[Tif_NonTIF],$A$4)</f>
        <v>9568855</v>
      </c>
      <c r="H33" s="8">
        <f>SUMIFS(AssessedValuation[100% Ag Land],AssessedValuation[Dist],$C33,AssessedValuation[Tif_NonTIF],$A$4)</f>
        <v>0</v>
      </c>
      <c r="I33" s="8">
        <f>SUMIFS(AssessedValuation[100% Ag Building],AssessedValuation[Dist],$C33,AssessedValuation[Tif_NonTIF],$A$4)</f>
        <v>0</v>
      </c>
      <c r="J33" s="8">
        <f>SUMIFS(AssessedValuation[100% Commercial],AssessedValuation[Dist],$C33,AssessedValuation[Tif_NonTIF],$A$4)</f>
        <v>6227000</v>
      </c>
      <c r="K33" s="8">
        <f>SUMIFS(AssessedValuation[100% Industrial],AssessedValuation[Dist],$C33,AssessedValuation[Tif_NonTIF],$A$4)</f>
        <v>0</v>
      </c>
      <c r="L33" s="8">
        <f>SUMIFS(AssessedValuation[100% Multiresidential],AssessedValuation[Dist],$C33,AssessedValuation[Tif_NonTIF],$A$4)</f>
        <v>0</v>
      </c>
      <c r="M33" s="8">
        <f>SUMIFS(AssessedValuation[100% Reserved],AssessedValuation[Dist],$C33,AssessedValuation[Tif_NonTIF],$A$4)</f>
        <v>0</v>
      </c>
      <c r="N33" s="8">
        <f>SUMIFS(AssessedValuation[100% Railroads],AssessedValuation[Dist],$C33,AssessedValuation[Tif_NonTIF],$A$4)</f>
        <v>0</v>
      </c>
      <c r="O33" s="8">
        <f>SUMIFS(AssessedValuation[100% Utilities],AssessedValuation[Dist],$C33,AssessedValuation[Tif_NonTIF],$A$4)</f>
        <v>0</v>
      </c>
      <c r="P33" s="8">
        <f>SUMIFS(AssessedValuation[100% Other],AssessedValuation[Dist],$C33,AssessedValuation[Tif_NonTIF],$A$4)</f>
        <v>0</v>
      </c>
      <c r="Q33" s="8">
        <f>SUMIFS(AssessedValuation[100% Gross],AssessedValuation[Dist],$C33,AssessedValuation[Tif_NonTIF],$A$4)</f>
        <v>15795855</v>
      </c>
      <c r="R33" s="8">
        <f>SUMIFS(AssessedValuation[100% Military Exempt],AssessedValuation[Dist],$C33,AssessedValuation[Tif_NonTIF],$A$4)</f>
        <v>0</v>
      </c>
      <c r="S33" s="8">
        <f>SUMIFS(AssessedValuation[100% Net],AssessedValuation[Dist],$C33,AssessedValuation[Tif_NonTIF],$A$4)</f>
        <v>15795855</v>
      </c>
      <c r="T33" s="8">
        <f>SUMIFS(AssessedValuation[100% Gas &amp; Elec Utilities],AssessedValuation[Dist],$C33,AssessedValuation[Tif_NonTIF],$A$4)</f>
        <v>0</v>
      </c>
      <c r="U33" s="8">
        <f t="shared" si="0"/>
        <v>15795855</v>
      </c>
    </row>
    <row r="34" spans="1:21" x14ac:dyDescent="0.25">
      <c r="A34">
        <v>2023</v>
      </c>
      <c r="B34" t="s">
        <v>1043</v>
      </c>
      <c r="C34" t="s">
        <v>1101</v>
      </c>
      <c r="D34" t="s">
        <v>1101</v>
      </c>
      <c r="E34" t="s">
        <v>416</v>
      </c>
      <c r="F34" t="s">
        <v>1102</v>
      </c>
      <c r="G34" s="8">
        <f>SUMIFS(AssessedValuation[100% Residential],AssessedValuation[Dist],$C34,AssessedValuation[Tif_NonTIF],$A$4)</f>
        <v>14565</v>
      </c>
      <c r="H34" s="8">
        <f>SUMIFS(AssessedValuation[100% Ag Land],AssessedValuation[Dist],$C34,AssessedValuation[Tif_NonTIF],$A$4)</f>
        <v>0</v>
      </c>
      <c r="I34" s="8">
        <f>SUMIFS(AssessedValuation[100% Ag Building],AssessedValuation[Dist],$C34,AssessedValuation[Tif_NonTIF],$A$4)</f>
        <v>0</v>
      </c>
      <c r="J34" s="8">
        <f>SUMIFS(AssessedValuation[100% Commercial],AssessedValuation[Dist],$C34,AssessedValuation[Tif_NonTIF],$A$4)</f>
        <v>10202860</v>
      </c>
      <c r="K34" s="8">
        <f>SUMIFS(AssessedValuation[100% Industrial],AssessedValuation[Dist],$C34,AssessedValuation[Tif_NonTIF],$A$4)</f>
        <v>75332</v>
      </c>
      <c r="L34" s="8">
        <f>SUMIFS(AssessedValuation[100% Multiresidential],AssessedValuation[Dist],$C34,AssessedValuation[Tif_NonTIF],$A$4)</f>
        <v>1549</v>
      </c>
      <c r="M34" s="8">
        <f>SUMIFS(AssessedValuation[100% Reserved],AssessedValuation[Dist],$C34,AssessedValuation[Tif_NonTIF],$A$4)</f>
        <v>0</v>
      </c>
      <c r="N34" s="8">
        <f>SUMIFS(AssessedValuation[100% Railroads],AssessedValuation[Dist],$C34,AssessedValuation[Tif_NonTIF],$A$4)</f>
        <v>0</v>
      </c>
      <c r="O34" s="8">
        <f>SUMIFS(AssessedValuation[100% Utilities],AssessedValuation[Dist],$C34,AssessedValuation[Tif_NonTIF],$A$4)</f>
        <v>0</v>
      </c>
      <c r="P34" s="8">
        <f>SUMIFS(AssessedValuation[100% Other],AssessedValuation[Dist],$C34,AssessedValuation[Tif_NonTIF],$A$4)</f>
        <v>0</v>
      </c>
      <c r="Q34" s="8">
        <f>SUMIFS(AssessedValuation[100% Gross],AssessedValuation[Dist],$C34,AssessedValuation[Tif_NonTIF],$A$4)</f>
        <v>10294306</v>
      </c>
      <c r="R34" s="8">
        <f>SUMIFS(AssessedValuation[100% Military Exempt],AssessedValuation[Dist],$C34,AssessedValuation[Tif_NonTIF],$A$4)</f>
        <v>0</v>
      </c>
      <c r="S34" s="8">
        <f>SUMIFS(AssessedValuation[100% Net],AssessedValuation[Dist],$C34,AssessedValuation[Tif_NonTIF],$A$4)</f>
        <v>10294306</v>
      </c>
      <c r="T34" s="8">
        <f>SUMIFS(AssessedValuation[100% Gas &amp; Elec Utilities],AssessedValuation[Dist],$C34,AssessedValuation[Tif_NonTIF],$A$4)</f>
        <v>0</v>
      </c>
      <c r="U34" s="8">
        <f t="shared" si="0"/>
        <v>10294306</v>
      </c>
    </row>
    <row r="35" spans="1:21" x14ac:dyDescent="0.25">
      <c r="A35">
        <v>2023</v>
      </c>
      <c r="B35" t="s">
        <v>1076</v>
      </c>
      <c r="C35" t="s">
        <v>1103</v>
      </c>
      <c r="D35" t="s">
        <v>1103</v>
      </c>
      <c r="E35" t="s">
        <v>213</v>
      </c>
      <c r="F35" t="s">
        <v>1104</v>
      </c>
      <c r="G35" s="8">
        <f>SUMIFS(AssessedValuation[100% Residential],AssessedValuation[Dist],$C35,AssessedValuation[Tif_NonTIF],$A$4)</f>
        <v>0</v>
      </c>
      <c r="H35" s="8">
        <f>SUMIFS(AssessedValuation[100% Ag Land],AssessedValuation[Dist],$C35,AssessedValuation[Tif_NonTIF],$A$4)</f>
        <v>0</v>
      </c>
      <c r="I35" s="8">
        <f>SUMIFS(AssessedValuation[100% Ag Building],AssessedValuation[Dist],$C35,AssessedValuation[Tif_NonTIF],$A$4)</f>
        <v>0</v>
      </c>
      <c r="J35" s="8">
        <f>SUMIFS(AssessedValuation[100% Commercial],AssessedValuation[Dist],$C35,AssessedValuation[Tif_NonTIF],$A$4)</f>
        <v>0</v>
      </c>
      <c r="K35" s="8">
        <f>SUMIFS(AssessedValuation[100% Industrial],AssessedValuation[Dist],$C35,AssessedValuation[Tif_NonTIF],$A$4)</f>
        <v>0</v>
      </c>
      <c r="L35" s="8">
        <f>SUMIFS(AssessedValuation[100% Multiresidential],AssessedValuation[Dist],$C35,AssessedValuation[Tif_NonTIF],$A$4)</f>
        <v>0</v>
      </c>
      <c r="M35" s="8">
        <f>SUMIFS(AssessedValuation[100% Reserved],AssessedValuation[Dist],$C35,AssessedValuation[Tif_NonTIF],$A$4)</f>
        <v>0</v>
      </c>
      <c r="N35" s="8">
        <f>SUMIFS(AssessedValuation[100% Railroads],AssessedValuation[Dist],$C35,AssessedValuation[Tif_NonTIF],$A$4)</f>
        <v>0</v>
      </c>
      <c r="O35" s="8">
        <f>SUMIFS(AssessedValuation[100% Utilities],AssessedValuation[Dist],$C35,AssessedValuation[Tif_NonTIF],$A$4)</f>
        <v>0</v>
      </c>
      <c r="P35" s="8">
        <f>SUMIFS(AssessedValuation[100% Other],AssessedValuation[Dist],$C35,AssessedValuation[Tif_NonTIF],$A$4)</f>
        <v>0</v>
      </c>
      <c r="Q35" s="8">
        <f>SUMIFS(AssessedValuation[100% Gross],AssessedValuation[Dist],$C35,AssessedValuation[Tif_NonTIF],$A$4)</f>
        <v>0</v>
      </c>
      <c r="R35" s="8">
        <f>SUMIFS(AssessedValuation[100% Military Exempt],AssessedValuation[Dist],$C35,AssessedValuation[Tif_NonTIF],$A$4)</f>
        <v>0</v>
      </c>
      <c r="S35" s="8">
        <f>SUMIFS(AssessedValuation[100% Net],AssessedValuation[Dist],$C35,AssessedValuation[Tif_NonTIF],$A$4)</f>
        <v>0</v>
      </c>
      <c r="T35" s="8">
        <f>SUMIFS(AssessedValuation[100% Gas &amp; Elec Utilities],AssessedValuation[Dist],$C35,AssessedValuation[Tif_NonTIF],$A$4)</f>
        <v>0</v>
      </c>
      <c r="U35" s="8">
        <f t="shared" si="0"/>
        <v>0</v>
      </c>
    </row>
    <row r="36" spans="1:21" x14ac:dyDescent="0.25">
      <c r="A36">
        <v>2023</v>
      </c>
      <c r="B36" t="s">
        <v>1057</v>
      </c>
      <c r="C36" t="s">
        <v>1105</v>
      </c>
      <c r="D36" t="s">
        <v>1105</v>
      </c>
      <c r="E36" t="s">
        <v>48</v>
      </c>
      <c r="F36" t="s">
        <v>1106</v>
      </c>
      <c r="G36" s="8">
        <f>SUMIFS(AssessedValuation[100% Residential],AssessedValuation[Dist],$C36,AssessedValuation[Tif_NonTIF],$A$4)</f>
        <v>19638329</v>
      </c>
      <c r="H36" s="8">
        <f>SUMIFS(AssessedValuation[100% Ag Land],AssessedValuation[Dist],$C36,AssessedValuation[Tif_NonTIF],$A$4)</f>
        <v>0</v>
      </c>
      <c r="I36" s="8">
        <f>SUMIFS(AssessedValuation[100% Ag Building],AssessedValuation[Dist],$C36,AssessedValuation[Tif_NonTIF],$A$4)</f>
        <v>0</v>
      </c>
      <c r="J36" s="8">
        <f>SUMIFS(AssessedValuation[100% Commercial],AssessedValuation[Dist],$C36,AssessedValuation[Tif_NonTIF],$A$4)</f>
        <v>2279785</v>
      </c>
      <c r="K36" s="8">
        <f>SUMIFS(AssessedValuation[100% Industrial],AssessedValuation[Dist],$C36,AssessedValuation[Tif_NonTIF],$A$4)</f>
        <v>14481</v>
      </c>
      <c r="L36" s="8">
        <f>SUMIFS(AssessedValuation[100% Multiresidential],AssessedValuation[Dist],$C36,AssessedValuation[Tif_NonTIF],$A$4)</f>
        <v>942504</v>
      </c>
      <c r="M36" s="8">
        <f>SUMIFS(AssessedValuation[100% Reserved],AssessedValuation[Dist],$C36,AssessedValuation[Tif_NonTIF],$A$4)</f>
        <v>0</v>
      </c>
      <c r="N36" s="8">
        <f>SUMIFS(AssessedValuation[100% Railroads],AssessedValuation[Dist],$C36,AssessedValuation[Tif_NonTIF],$A$4)</f>
        <v>0</v>
      </c>
      <c r="O36" s="8">
        <f>SUMIFS(AssessedValuation[100% Utilities],AssessedValuation[Dist],$C36,AssessedValuation[Tif_NonTIF],$A$4)</f>
        <v>0</v>
      </c>
      <c r="P36" s="8">
        <f>SUMIFS(AssessedValuation[100% Other],AssessedValuation[Dist],$C36,AssessedValuation[Tif_NonTIF],$A$4)</f>
        <v>0</v>
      </c>
      <c r="Q36" s="8">
        <f>SUMIFS(AssessedValuation[100% Gross],AssessedValuation[Dist],$C36,AssessedValuation[Tif_NonTIF],$A$4)</f>
        <v>22875099</v>
      </c>
      <c r="R36" s="8">
        <f>SUMIFS(AssessedValuation[100% Military Exempt],AssessedValuation[Dist],$C36,AssessedValuation[Tif_NonTIF],$A$4)</f>
        <v>0</v>
      </c>
      <c r="S36" s="8">
        <f>SUMIFS(AssessedValuation[100% Net],AssessedValuation[Dist],$C36,AssessedValuation[Tif_NonTIF],$A$4)</f>
        <v>22875099</v>
      </c>
      <c r="T36" s="8">
        <f>SUMIFS(AssessedValuation[100% Gas &amp; Elec Utilities],AssessedValuation[Dist],$C36,AssessedValuation[Tif_NonTIF],$A$4)</f>
        <v>0</v>
      </c>
      <c r="U36" s="8">
        <f t="shared" si="0"/>
        <v>22875099</v>
      </c>
    </row>
    <row r="37" spans="1:21" x14ac:dyDescent="0.25">
      <c r="A37">
        <v>2023</v>
      </c>
      <c r="B37" t="s">
        <v>1076</v>
      </c>
      <c r="C37" t="s">
        <v>1107</v>
      </c>
      <c r="D37" t="s">
        <v>1107</v>
      </c>
      <c r="E37" t="s">
        <v>810</v>
      </c>
      <c r="F37" t="s">
        <v>1108</v>
      </c>
      <c r="G37" s="8">
        <f>SUMIFS(AssessedValuation[100% Residential],AssessedValuation[Dist],$C37,AssessedValuation[Tif_NonTIF],$A$4)</f>
        <v>5696108</v>
      </c>
      <c r="H37" s="8">
        <f>SUMIFS(AssessedValuation[100% Ag Land],AssessedValuation[Dist],$C37,AssessedValuation[Tif_NonTIF],$A$4)</f>
        <v>0</v>
      </c>
      <c r="I37" s="8">
        <f>SUMIFS(AssessedValuation[100% Ag Building],AssessedValuation[Dist],$C37,AssessedValuation[Tif_NonTIF],$A$4)</f>
        <v>0</v>
      </c>
      <c r="J37" s="8">
        <f>SUMIFS(AssessedValuation[100% Commercial],AssessedValuation[Dist],$C37,AssessedValuation[Tif_NonTIF],$A$4)</f>
        <v>84808810</v>
      </c>
      <c r="K37" s="8">
        <f>SUMIFS(AssessedValuation[100% Industrial],AssessedValuation[Dist],$C37,AssessedValuation[Tif_NonTIF],$A$4)</f>
        <v>6062568</v>
      </c>
      <c r="L37" s="8">
        <f>SUMIFS(AssessedValuation[100% Multiresidential],AssessedValuation[Dist],$C37,AssessedValuation[Tif_NonTIF],$A$4)</f>
        <v>5897846</v>
      </c>
      <c r="M37" s="8">
        <f>SUMIFS(AssessedValuation[100% Reserved],AssessedValuation[Dist],$C37,AssessedValuation[Tif_NonTIF],$A$4)</f>
        <v>0</v>
      </c>
      <c r="N37" s="8">
        <f>SUMIFS(AssessedValuation[100% Railroads],AssessedValuation[Dist],$C37,AssessedValuation[Tif_NonTIF],$A$4)</f>
        <v>0</v>
      </c>
      <c r="O37" s="8">
        <f>SUMIFS(AssessedValuation[100% Utilities],AssessedValuation[Dist],$C37,AssessedValuation[Tif_NonTIF],$A$4)</f>
        <v>0</v>
      </c>
      <c r="P37" s="8">
        <f>SUMIFS(AssessedValuation[100% Other],AssessedValuation[Dist],$C37,AssessedValuation[Tif_NonTIF],$A$4)</f>
        <v>0</v>
      </c>
      <c r="Q37" s="8">
        <f>SUMIFS(AssessedValuation[100% Gross],AssessedValuation[Dist],$C37,AssessedValuation[Tif_NonTIF],$A$4)</f>
        <v>102465332</v>
      </c>
      <c r="R37" s="8">
        <f>SUMIFS(AssessedValuation[100% Military Exempt],AssessedValuation[Dist],$C37,AssessedValuation[Tif_NonTIF],$A$4)</f>
        <v>0</v>
      </c>
      <c r="S37" s="8">
        <f>SUMIFS(AssessedValuation[100% Net],AssessedValuation[Dist],$C37,AssessedValuation[Tif_NonTIF],$A$4)</f>
        <v>102465332</v>
      </c>
      <c r="T37" s="8">
        <f>SUMIFS(AssessedValuation[100% Gas &amp; Elec Utilities],AssessedValuation[Dist],$C37,AssessedValuation[Tif_NonTIF],$A$4)</f>
        <v>0</v>
      </c>
      <c r="U37" s="8">
        <f t="shared" si="0"/>
        <v>102465332</v>
      </c>
    </row>
    <row r="38" spans="1:21" x14ac:dyDescent="0.25">
      <c r="A38">
        <v>2023</v>
      </c>
      <c r="B38" t="s">
        <v>1038</v>
      </c>
      <c r="C38" t="s">
        <v>1109</v>
      </c>
      <c r="D38" t="s">
        <v>1109</v>
      </c>
      <c r="E38" t="s">
        <v>567</v>
      </c>
      <c r="F38" t="s">
        <v>1110</v>
      </c>
      <c r="G38" s="8">
        <f>SUMIFS(AssessedValuation[100% Residential],AssessedValuation[Dist],$C38,AssessedValuation[Tif_NonTIF],$A$4)</f>
        <v>34746022</v>
      </c>
      <c r="H38" s="8">
        <f>SUMIFS(AssessedValuation[100% Ag Land],AssessedValuation[Dist],$C38,AssessedValuation[Tif_NonTIF],$A$4)</f>
        <v>0</v>
      </c>
      <c r="I38" s="8">
        <f>SUMIFS(AssessedValuation[100% Ag Building],AssessedValuation[Dist],$C38,AssessedValuation[Tif_NonTIF],$A$4)</f>
        <v>0</v>
      </c>
      <c r="J38" s="8">
        <f>SUMIFS(AssessedValuation[100% Commercial],AssessedValuation[Dist],$C38,AssessedValuation[Tif_NonTIF],$A$4)</f>
        <v>80645572</v>
      </c>
      <c r="K38" s="8">
        <f>SUMIFS(AssessedValuation[100% Industrial],AssessedValuation[Dist],$C38,AssessedValuation[Tif_NonTIF],$A$4)</f>
        <v>1721828</v>
      </c>
      <c r="L38" s="8">
        <f>SUMIFS(AssessedValuation[100% Multiresidential],AssessedValuation[Dist],$C38,AssessedValuation[Tif_NonTIF],$A$4)</f>
        <v>1049983</v>
      </c>
      <c r="M38" s="8">
        <f>SUMIFS(AssessedValuation[100% Reserved],AssessedValuation[Dist],$C38,AssessedValuation[Tif_NonTIF],$A$4)</f>
        <v>0</v>
      </c>
      <c r="N38" s="8">
        <f>SUMIFS(AssessedValuation[100% Railroads],AssessedValuation[Dist],$C38,AssessedValuation[Tif_NonTIF],$A$4)</f>
        <v>0</v>
      </c>
      <c r="O38" s="8">
        <f>SUMIFS(AssessedValuation[100% Utilities],AssessedValuation[Dist],$C38,AssessedValuation[Tif_NonTIF],$A$4)</f>
        <v>0</v>
      </c>
      <c r="P38" s="8">
        <f>SUMIFS(AssessedValuation[100% Other],AssessedValuation[Dist],$C38,AssessedValuation[Tif_NonTIF],$A$4)</f>
        <v>0</v>
      </c>
      <c r="Q38" s="8">
        <f>SUMIFS(AssessedValuation[100% Gross],AssessedValuation[Dist],$C38,AssessedValuation[Tif_NonTIF],$A$4)</f>
        <v>118163405</v>
      </c>
      <c r="R38" s="8">
        <f>SUMIFS(AssessedValuation[100% Military Exempt],AssessedValuation[Dist],$C38,AssessedValuation[Tif_NonTIF],$A$4)</f>
        <v>0</v>
      </c>
      <c r="S38" s="8">
        <f>SUMIFS(AssessedValuation[100% Net],AssessedValuation[Dist],$C38,AssessedValuation[Tif_NonTIF],$A$4)</f>
        <v>118163405</v>
      </c>
      <c r="T38" s="8">
        <f>SUMIFS(AssessedValuation[100% Gas &amp; Elec Utilities],AssessedValuation[Dist],$C38,AssessedValuation[Tif_NonTIF],$A$4)</f>
        <v>0</v>
      </c>
      <c r="U38" s="8">
        <f t="shared" si="0"/>
        <v>118163405</v>
      </c>
    </row>
    <row r="39" spans="1:21" x14ac:dyDescent="0.25">
      <c r="A39">
        <v>2023</v>
      </c>
      <c r="B39" t="s">
        <v>1038</v>
      </c>
      <c r="C39" t="s">
        <v>1111</v>
      </c>
      <c r="D39" t="s">
        <v>1111</v>
      </c>
      <c r="E39" t="s">
        <v>200</v>
      </c>
      <c r="F39" t="s">
        <v>1112</v>
      </c>
      <c r="G39" s="8">
        <f>SUMIFS(AssessedValuation[100% Residential],AssessedValuation[Dist],$C39,AssessedValuation[Tif_NonTIF],$A$4)</f>
        <v>24520667</v>
      </c>
      <c r="H39" s="8">
        <f>SUMIFS(AssessedValuation[100% Ag Land],AssessedValuation[Dist],$C39,AssessedValuation[Tif_NonTIF],$A$4)</f>
        <v>45209</v>
      </c>
      <c r="I39" s="8">
        <f>SUMIFS(AssessedValuation[100% Ag Building],AssessedValuation[Dist],$C39,AssessedValuation[Tif_NonTIF],$A$4)</f>
        <v>4493</v>
      </c>
      <c r="J39" s="8">
        <f>SUMIFS(AssessedValuation[100% Commercial],AssessedValuation[Dist],$C39,AssessedValuation[Tif_NonTIF],$A$4)</f>
        <v>0</v>
      </c>
      <c r="K39" s="8">
        <f>SUMIFS(AssessedValuation[100% Industrial],AssessedValuation[Dist],$C39,AssessedValuation[Tif_NonTIF],$A$4)</f>
        <v>211390</v>
      </c>
      <c r="L39" s="8">
        <f>SUMIFS(AssessedValuation[100% Multiresidential],AssessedValuation[Dist],$C39,AssessedValuation[Tif_NonTIF],$A$4)</f>
        <v>0</v>
      </c>
      <c r="M39" s="8">
        <f>SUMIFS(AssessedValuation[100% Reserved],AssessedValuation[Dist],$C39,AssessedValuation[Tif_NonTIF],$A$4)</f>
        <v>0</v>
      </c>
      <c r="N39" s="8">
        <f>SUMIFS(AssessedValuation[100% Railroads],AssessedValuation[Dist],$C39,AssessedValuation[Tif_NonTIF],$A$4)</f>
        <v>0</v>
      </c>
      <c r="O39" s="8">
        <f>SUMIFS(AssessedValuation[100% Utilities],AssessedValuation[Dist],$C39,AssessedValuation[Tif_NonTIF],$A$4)</f>
        <v>0</v>
      </c>
      <c r="P39" s="8">
        <f>SUMIFS(AssessedValuation[100% Other],AssessedValuation[Dist],$C39,AssessedValuation[Tif_NonTIF],$A$4)</f>
        <v>0</v>
      </c>
      <c r="Q39" s="8">
        <f>SUMIFS(AssessedValuation[100% Gross],AssessedValuation[Dist],$C39,AssessedValuation[Tif_NonTIF],$A$4)</f>
        <v>24781759</v>
      </c>
      <c r="R39" s="8">
        <f>SUMIFS(AssessedValuation[100% Military Exempt],AssessedValuation[Dist],$C39,AssessedValuation[Tif_NonTIF],$A$4)</f>
        <v>0</v>
      </c>
      <c r="S39" s="8">
        <f>SUMIFS(AssessedValuation[100% Net],AssessedValuation[Dist],$C39,AssessedValuation[Tif_NonTIF],$A$4)</f>
        <v>24781759</v>
      </c>
      <c r="T39" s="8">
        <f>SUMIFS(AssessedValuation[100% Gas &amp; Elec Utilities],AssessedValuation[Dist],$C39,AssessedValuation[Tif_NonTIF],$A$4)</f>
        <v>0</v>
      </c>
      <c r="U39" s="8">
        <f t="shared" si="0"/>
        <v>24781759</v>
      </c>
    </row>
    <row r="40" spans="1:21" x14ac:dyDescent="0.25">
      <c r="A40">
        <v>2023</v>
      </c>
      <c r="B40" t="s">
        <v>1048</v>
      </c>
      <c r="C40" t="s">
        <v>1113</v>
      </c>
      <c r="D40" t="s">
        <v>1113</v>
      </c>
      <c r="E40" t="s">
        <v>701</v>
      </c>
      <c r="F40" t="s">
        <v>1114</v>
      </c>
      <c r="G40" s="8">
        <f>SUMIFS(AssessedValuation[100% Residential],AssessedValuation[Dist],$C40,AssessedValuation[Tif_NonTIF],$A$4)</f>
        <v>10397016</v>
      </c>
      <c r="H40" s="8">
        <f>SUMIFS(AssessedValuation[100% Ag Land],AssessedValuation[Dist],$C40,AssessedValuation[Tif_NonTIF],$A$4)</f>
        <v>393781</v>
      </c>
      <c r="I40" s="8">
        <f>SUMIFS(AssessedValuation[100% Ag Building],AssessedValuation[Dist],$C40,AssessedValuation[Tif_NonTIF],$A$4)</f>
        <v>21974</v>
      </c>
      <c r="J40" s="8">
        <f>SUMIFS(AssessedValuation[100% Commercial],AssessedValuation[Dist],$C40,AssessedValuation[Tif_NonTIF],$A$4)</f>
        <v>33442410</v>
      </c>
      <c r="K40" s="8">
        <f>SUMIFS(AssessedValuation[100% Industrial],AssessedValuation[Dist],$C40,AssessedValuation[Tif_NonTIF],$A$4)</f>
        <v>12723922</v>
      </c>
      <c r="L40" s="8">
        <f>SUMIFS(AssessedValuation[100% Multiresidential],AssessedValuation[Dist],$C40,AssessedValuation[Tif_NonTIF],$A$4)</f>
        <v>3838528</v>
      </c>
      <c r="M40" s="8">
        <f>SUMIFS(AssessedValuation[100% Reserved],AssessedValuation[Dist],$C40,AssessedValuation[Tif_NonTIF],$A$4)</f>
        <v>0</v>
      </c>
      <c r="N40" s="8">
        <f>SUMIFS(AssessedValuation[100% Railroads],AssessedValuation[Dist],$C40,AssessedValuation[Tif_NonTIF],$A$4)</f>
        <v>0</v>
      </c>
      <c r="O40" s="8">
        <f>SUMIFS(AssessedValuation[100% Utilities],AssessedValuation[Dist],$C40,AssessedValuation[Tif_NonTIF],$A$4)</f>
        <v>0</v>
      </c>
      <c r="P40" s="8">
        <f>SUMIFS(AssessedValuation[100% Other],AssessedValuation[Dist],$C40,AssessedValuation[Tif_NonTIF],$A$4)</f>
        <v>0</v>
      </c>
      <c r="Q40" s="8">
        <f>SUMIFS(AssessedValuation[100% Gross],AssessedValuation[Dist],$C40,AssessedValuation[Tif_NonTIF],$A$4)</f>
        <v>60817631</v>
      </c>
      <c r="R40" s="8">
        <f>SUMIFS(AssessedValuation[100% Military Exempt],AssessedValuation[Dist],$C40,AssessedValuation[Tif_NonTIF],$A$4)</f>
        <v>11112</v>
      </c>
      <c r="S40" s="8">
        <f>SUMIFS(AssessedValuation[100% Net],AssessedValuation[Dist],$C40,AssessedValuation[Tif_NonTIF],$A$4)</f>
        <v>60806519</v>
      </c>
      <c r="T40" s="8">
        <f>SUMIFS(AssessedValuation[100% Gas &amp; Elec Utilities],AssessedValuation[Dist],$C40,AssessedValuation[Tif_NonTIF],$A$4)</f>
        <v>0</v>
      </c>
      <c r="U40" s="8">
        <f t="shared" si="0"/>
        <v>60806519</v>
      </c>
    </row>
    <row r="41" spans="1:21" x14ac:dyDescent="0.25">
      <c r="A41">
        <v>2023</v>
      </c>
      <c r="B41" t="s">
        <v>1045</v>
      </c>
      <c r="C41" t="s">
        <v>1115</v>
      </c>
      <c r="D41" t="s">
        <v>1115</v>
      </c>
      <c r="E41" t="s">
        <v>365</v>
      </c>
      <c r="F41" t="s">
        <v>1116</v>
      </c>
      <c r="G41" s="8">
        <f>SUMIFS(AssessedValuation[100% Residential],AssessedValuation[Dist],$C41,AssessedValuation[Tif_NonTIF],$A$4)</f>
        <v>7763276</v>
      </c>
      <c r="H41" s="8">
        <f>SUMIFS(AssessedValuation[100% Ag Land],AssessedValuation[Dist],$C41,AssessedValuation[Tif_NonTIF],$A$4)</f>
        <v>0</v>
      </c>
      <c r="I41" s="8">
        <f>SUMIFS(AssessedValuation[100% Ag Building],AssessedValuation[Dist],$C41,AssessedValuation[Tif_NonTIF],$A$4)</f>
        <v>0</v>
      </c>
      <c r="J41" s="8">
        <f>SUMIFS(AssessedValuation[100% Commercial],AssessedValuation[Dist],$C41,AssessedValuation[Tif_NonTIF],$A$4)</f>
        <v>40062</v>
      </c>
      <c r="K41" s="8">
        <f>SUMIFS(AssessedValuation[100% Industrial],AssessedValuation[Dist],$C41,AssessedValuation[Tif_NonTIF],$A$4)</f>
        <v>0</v>
      </c>
      <c r="L41" s="8">
        <f>SUMIFS(AssessedValuation[100% Multiresidential],AssessedValuation[Dist],$C41,AssessedValuation[Tif_NonTIF],$A$4)</f>
        <v>128189</v>
      </c>
      <c r="M41" s="8">
        <f>SUMIFS(AssessedValuation[100% Reserved],AssessedValuation[Dist],$C41,AssessedValuation[Tif_NonTIF],$A$4)</f>
        <v>0</v>
      </c>
      <c r="N41" s="8">
        <f>SUMIFS(AssessedValuation[100% Railroads],AssessedValuation[Dist],$C41,AssessedValuation[Tif_NonTIF],$A$4)</f>
        <v>0</v>
      </c>
      <c r="O41" s="8">
        <f>SUMIFS(AssessedValuation[100% Utilities],AssessedValuation[Dist],$C41,AssessedValuation[Tif_NonTIF],$A$4)</f>
        <v>0</v>
      </c>
      <c r="P41" s="8">
        <f>SUMIFS(AssessedValuation[100% Other],AssessedValuation[Dist],$C41,AssessedValuation[Tif_NonTIF],$A$4)</f>
        <v>0</v>
      </c>
      <c r="Q41" s="8">
        <f>SUMIFS(AssessedValuation[100% Gross],AssessedValuation[Dist],$C41,AssessedValuation[Tif_NonTIF],$A$4)</f>
        <v>7931527</v>
      </c>
      <c r="R41" s="8">
        <f>SUMIFS(AssessedValuation[100% Military Exempt],AssessedValuation[Dist],$C41,AssessedValuation[Tif_NonTIF],$A$4)</f>
        <v>0</v>
      </c>
      <c r="S41" s="8">
        <f>SUMIFS(AssessedValuation[100% Net],AssessedValuation[Dist],$C41,AssessedValuation[Tif_NonTIF],$A$4)</f>
        <v>7931527</v>
      </c>
      <c r="T41" s="8">
        <f>SUMIFS(AssessedValuation[100% Gas &amp; Elec Utilities],AssessedValuation[Dist],$C41,AssessedValuation[Tif_NonTIF],$A$4)</f>
        <v>0</v>
      </c>
      <c r="U41" s="8">
        <f t="shared" si="0"/>
        <v>7931527</v>
      </c>
    </row>
    <row r="42" spans="1:21" x14ac:dyDescent="0.25">
      <c r="A42">
        <v>2023</v>
      </c>
      <c r="B42" t="s">
        <v>1043</v>
      </c>
      <c r="C42" t="s">
        <v>1117</v>
      </c>
      <c r="D42" t="s">
        <v>1117</v>
      </c>
      <c r="E42" t="s">
        <v>792</v>
      </c>
      <c r="F42" t="s">
        <v>1118</v>
      </c>
      <c r="G42" s="8">
        <f>SUMIFS(AssessedValuation[100% Residential],AssessedValuation[Dist],$C42,AssessedValuation[Tif_NonTIF],$A$4)</f>
        <v>21383327</v>
      </c>
      <c r="H42" s="8">
        <f>SUMIFS(AssessedValuation[100% Ag Land],AssessedValuation[Dist],$C42,AssessedValuation[Tif_NonTIF],$A$4)</f>
        <v>25311</v>
      </c>
      <c r="I42" s="8">
        <f>SUMIFS(AssessedValuation[100% Ag Building],AssessedValuation[Dist],$C42,AssessedValuation[Tif_NonTIF],$A$4)</f>
        <v>3965</v>
      </c>
      <c r="J42" s="8">
        <f>SUMIFS(AssessedValuation[100% Commercial],AssessedValuation[Dist],$C42,AssessedValuation[Tif_NonTIF],$A$4)</f>
        <v>4682508</v>
      </c>
      <c r="K42" s="8">
        <f>SUMIFS(AssessedValuation[100% Industrial],AssessedValuation[Dist],$C42,AssessedValuation[Tif_NonTIF],$A$4)</f>
        <v>6968088</v>
      </c>
      <c r="L42" s="8">
        <f>SUMIFS(AssessedValuation[100% Multiresidential],AssessedValuation[Dist],$C42,AssessedValuation[Tif_NonTIF],$A$4)</f>
        <v>624420</v>
      </c>
      <c r="M42" s="8">
        <f>SUMIFS(AssessedValuation[100% Reserved],AssessedValuation[Dist],$C42,AssessedValuation[Tif_NonTIF],$A$4)</f>
        <v>0</v>
      </c>
      <c r="N42" s="8">
        <f>SUMIFS(AssessedValuation[100% Railroads],AssessedValuation[Dist],$C42,AssessedValuation[Tif_NonTIF],$A$4)</f>
        <v>0</v>
      </c>
      <c r="O42" s="8">
        <f>SUMIFS(AssessedValuation[100% Utilities],AssessedValuation[Dist],$C42,AssessedValuation[Tif_NonTIF],$A$4)</f>
        <v>0</v>
      </c>
      <c r="P42" s="8">
        <f>SUMIFS(AssessedValuation[100% Other],AssessedValuation[Dist],$C42,AssessedValuation[Tif_NonTIF],$A$4)</f>
        <v>0</v>
      </c>
      <c r="Q42" s="8">
        <f>SUMIFS(AssessedValuation[100% Gross],AssessedValuation[Dist],$C42,AssessedValuation[Tif_NonTIF],$A$4)</f>
        <v>33687619</v>
      </c>
      <c r="R42" s="8">
        <f>SUMIFS(AssessedValuation[100% Military Exempt],AssessedValuation[Dist],$C42,AssessedValuation[Tif_NonTIF],$A$4)</f>
        <v>0</v>
      </c>
      <c r="S42" s="8">
        <f>SUMIFS(AssessedValuation[100% Net],AssessedValuation[Dist],$C42,AssessedValuation[Tif_NonTIF],$A$4)</f>
        <v>33687619</v>
      </c>
      <c r="T42" s="8">
        <f>SUMIFS(AssessedValuation[100% Gas &amp; Elec Utilities],AssessedValuation[Dist],$C42,AssessedValuation[Tif_NonTIF],$A$4)</f>
        <v>0</v>
      </c>
      <c r="U42" s="8">
        <f t="shared" si="0"/>
        <v>33687619</v>
      </c>
    </row>
    <row r="43" spans="1:21" x14ac:dyDescent="0.25">
      <c r="A43">
        <v>2023</v>
      </c>
      <c r="B43" t="s">
        <v>1054</v>
      </c>
      <c r="C43" t="s">
        <v>1119</v>
      </c>
      <c r="D43" t="s">
        <v>1119</v>
      </c>
      <c r="E43" t="s">
        <v>303</v>
      </c>
      <c r="F43" t="s">
        <v>1120</v>
      </c>
      <c r="G43" s="8">
        <f>SUMIFS(AssessedValuation[100% Residential],AssessedValuation[Dist],$C43,AssessedValuation[Tif_NonTIF],$A$4)</f>
        <v>26662855</v>
      </c>
      <c r="H43" s="8">
        <f>SUMIFS(AssessedValuation[100% Ag Land],AssessedValuation[Dist],$C43,AssessedValuation[Tif_NonTIF],$A$4)</f>
        <v>0</v>
      </c>
      <c r="I43" s="8">
        <f>SUMIFS(AssessedValuation[100% Ag Building],AssessedValuation[Dist],$C43,AssessedValuation[Tif_NonTIF],$A$4)</f>
        <v>0</v>
      </c>
      <c r="J43" s="8">
        <f>SUMIFS(AssessedValuation[100% Commercial],AssessedValuation[Dist],$C43,AssessedValuation[Tif_NonTIF],$A$4)</f>
        <v>86626294</v>
      </c>
      <c r="K43" s="8">
        <f>SUMIFS(AssessedValuation[100% Industrial],AssessedValuation[Dist],$C43,AssessedValuation[Tif_NonTIF],$A$4)</f>
        <v>10173842</v>
      </c>
      <c r="L43" s="8">
        <f>SUMIFS(AssessedValuation[100% Multiresidential],AssessedValuation[Dist],$C43,AssessedValuation[Tif_NonTIF],$A$4)</f>
        <v>6816871</v>
      </c>
      <c r="M43" s="8">
        <f>SUMIFS(AssessedValuation[100% Reserved],AssessedValuation[Dist],$C43,AssessedValuation[Tif_NonTIF],$A$4)</f>
        <v>0</v>
      </c>
      <c r="N43" s="8">
        <f>SUMIFS(AssessedValuation[100% Railroads],AssessedValuation[Dist],$C43,AssessedValuation[Tif_NonTIF],$A$4)</f>
        <v>0</v>
      </c>
      <c r="O43" s="8">
        <f>SUMIFS(AssessedValuation[100% Utilities],AssessedValuation[Dist],$C43,AssessedValuation[Tif_NonTIF],$A$4)</f>
        <v>0</v>
      </c>
      <c r="P43" s="8">
        <f>SUMIFS(AssessedValuation[100% Other],AssessedValuation[Dist],$C43,AssessedValuation[Tif_NonTIF],$A$4)</f>
        <v>0</v>
      </c>
      <c r="Q43" s="8">
        <f>SUMIFS(AssessedValuation[100% Gross],AssessedValuation[Dist],$C43,AssessedValuation[Tif_NonTIF],$A$4)</f>
        <v>130279862</v>
      </c>
      <c r="R43" s="8">
        <f>SUMIFS(AssessedValuation[100% Military Exempt],AssessedValuation[Dist],$C43,AssessedValuation[Tif_NonTIF],$A$4)</f>
        <v>0</v>
      </c>
      <c r="S43" s="8">
        <f>SUMIFS(AssessedValuation[100% Net],AssessedValuation[Dist],$C43,AssessedValuation[Tif_NonTIF],$A$4)</f>
        <v>130279862</v>
      </c>
      <c r="T43" s="8">
        <f>SUMIFS(AssessedValuation[100% Gas &amp; Elec Utilities],AssessedValuation[Dist],$C43,AssessedValuation[Tif_NonTIF],$A$4)</f>
        <v>0</v>
      </c>
      <c r="U43" s="8">
        <f t="shared" si="0"/>
        <v>130279862</v>
      </c>
    </row>
    <row r="44" spans="1:21" x14ac:dyDescent="0.25">
      <c r="A44">
        <v>2023</v>
      </c>
      <c r="B44" t="s">
        <v>1043</v>
      </c>
      <c r="C44" t="s">
        <v>1121</v>
      </c>
      <c r="D44" t="s">
        <v>1121</v>
      </c>
      <c r="E44" t="s">
        <v>424</v>
      </c>
      <c r="F44" t="s">
        <v>424</v>
      </c>
      <c r="G44" s="8">
        <f>SUMIFS(AssessedValuation[100% Residential],AssessedValuation[Dist],$C44,AssessedValuation[Tif_NonTIF],$A$4)</f>
        <v>0</v>
      </c>
      <c r="H44" s="8">
        <f>SUMIFS(AssessedValuation[100% Ag Land],AssessedValuation[Dist],$C44,AssessedValuation[Tif_NonTIF],$A$4)</f>
        <v>0</v>
      </c>
      <c r="I44" s="8">
        <f>SUMIFS(AssessedValuation[100% Ag Building],AssessedValuation[Dist],$C44,AssessedValuation[Tif_NonTIF],$A$4)</f>
        <v>0</v>
      </c>
      <c r="J44" s="8">
        <f>SUMIFS(AssessedValuation[100% Commercial],AssessedValuation[Dist],$C44,AssessedValuation[Tif_NonTIF],$A$4)</f>
        <v>0</v>
      </c>
      <c r="K44" s="8">
        <f>SUMIFS(AssessedValuation[100% Industrial],AssessedValuation[Dist],$C44,AssessedValuation[Tif_NonTIF],$A$4)</f>
        <v>0</v>
      </c>
      <c r="L44" s="8">
        <f>SUMIFS(AssessedValuation[100% Multiresidential],AssessedValuation[Dist],$C44,AssessedValuation[Tif_NonTIF],$A$4)</f>
        <v>0</v>
      </c>
      <c r="M44" s="8">
        <f>SUMIFS(AssessedValuation[100% Reserved],AssessedValuation[Dist],$C44,AssessedValuation[Tif_NonTIF],$A$4)</f>
        <v>0</v>
      </c>
      <c r="N44" s="8">
        <f>SUMIFS(AssessedValuation[100% Railroads],AssessedValuation[Dist],$C44,AssessedValuation[Tif_NonTIF],$A$4)</f>
        <v>0</v>
      </c>
      <c r="O44" s="8">
        <f>SUMIFS(AssessedValuation[100% Utilities],AssessedValuation[Dist],$C44,AssessedValuation[Tif_NonTIF],$A$4)</f>
        <v>0</v>
      </c>
      <c r="P44" s="8">
        <f>SUMIFS(AssessedValuation[100% Other],AssessedValuation[Dist],$C44,AssessedValuation[Tif_NonTIF],$A$4)</f>
        <v>0</v>
      </c>
      <c r="Q44" s="8">
        <f>SUMIFS(AssessedValuation[100% Gross],AssessedValuation[Dist],$C44,AssessedValuation[Tif_NonTIF],$A$4)</f>
        <v>0</v>
      </c>
      <c r="R44" s="8">
        <f>SUMIFS(AssessedValuation[100% Military Exempt],AssessedValuation[Dist],$C44,AssessedValuation[Tif_NonTIF],$A$4)</f>
        <v>0</v>
      </c>
      <c r="S44" s="8">
        <f>SUMIFS(AssessedValuation[100% Net],AssessedValuation[Dist],$C44,AssessedValuation[Tif_NonTIF],$A$4)</f>
        <v>0</v>
      </c>
      <c r="T44" s="8">
        <f>SUMIFS(AssessedValuation[100% Gas &amp; Elec Utilities],AssessedValuation[Dist],$C44,AssessedValuation[Tif_NonTIF],$A$4)</f>
        <v>0</v>
      </c>
      <c r="U44" s="8">
        <f t="shared" si="0"/>
        <v>0</v>
      </c>
    </row>
    <row r="45" spans="1:21" x14ac:dyDescent="0.25">
      <c r="A45">
        <v>2023</v>
      </c>
      <c r="B45" t="s">
        <v>1076</v>
      </c>
      <c r="C45" t="s">
        <v>1122</v>
      </c>
      <c r="D45" t="s">
        <v>1122</v>
      </c>
      <c r="E45" t="s">
        <v>1123</v>
      </c>
      <c r="F45" t="s">
        <v>1124</v>
      </c>
      <c r="G45" s="8">
        <f>SUMIFS(AssessedValuation[100% Residential],AssessedValuation[Dist],$C45,AssessedValuation[Tif_NonTIF],$A$4)</f>
        <v>0</v>
      </c>
      <c r="H45" s="8">
        <f>SUMIFS(AssessedValuation[100% Ag Land],AssessedValuation[Dist],$C45,AssessedValuation[Tif_NonTIF],$A$4)</f>
        <v>0</v>
      </c>
      <c r="I45" s="8">
        <f>SUMIFS(AssessedValuation[100% Ag Building],AssessedValuation[Dist],$C45,AssessedValuation[Tif_NonTIF],$A$4)</f>
        <v>0</v>
      </c>
      <c r="J45" s="8">
        <f>SUMIFS(AssessedValuation[100% Commercial],AssessedValuation[Dist],$C45,AssessedValuation[Tif_NonTIF],$A$4)</f>
        <v>0</v>
      </c>
      <c r="K45" s="8">
        <f>SUMIFS(AssessedValuation[100% Industrial],AssessedValuation[Dist],$C45,AssessedValuation[Tif_NonTIF],$A$4)</f>
        <v>0</v>
      </c>
      <c r="L45" s="8">
        <f>SUMIFS(AssessedValuation[100% Multiresidential],AssessedValuation[Dist],$C45,AssessedValuation[Tif_NonTIF],$A$4)</f>
        <v>0</v>
      </c>
      <c r="M45" s="8">
        <f>SUMIFS(AssessedValuation[100% Reserved],AssessedValuation[Dist],$C45,AssessedValuation[Tif_NonTIF],$A$4)</f>
        <v>0</v>
      </c>
      <c r="N45" s="8">
        <f>SUMIFS(AssessedValuation[100% Railroads],AssessedValuation[Dist],$C45,AssessedValuation[Tif_NonTIF],$A$4)</f>
        <v>0</v>
      </c>
      <c r="O45" s="8">
        <f>SUMIFS(AssessedValuation[100% Utilities],AssessedValuation[Dist],$C45,AssessedValuation[Tif_NonTIF],$A$4)</f>
        <v>0</v>
      </c>
      <c r="P45" s="8">
        <f>SUMIFS(AssessedValuation[100% Other],AssessedValuation[Dist],$C45,AssessedValuation[Tif_NonTIF],$A$4)</f>
        <v>0</v>
      </c>
      <c r="Q45" s="8">
        <f>SUMIFS(AssessedValuation[100% Gross],AssessedValuation[Dist],$C45,AssessedValuation[Tif_NonTIF],$A$4)</f>
        <v>0</v>
      </c>
      <c r="R45" s="8">
        <f>SUMIFS(AssessedValuation[100% Military Exempt],AssessedValuation[Dist],$C45,AssessedValuation[Tif_NonTIF],$A$4)</f>
        <v>0</v>
      </c>
      <c r="S45" s="8">
        <f>SUMIFS(AssessedValuation[100% Net],AssessedValuation[Dist],$C45,AssessedValuation[Tif_NonTIF],$A$4)</f>
        <v>0</v>
      </c>
      <c r="T45" s="8">
        <f>SUMIFS(AssessedValuation[100% Gas &amp; Elec Utilities],AssessedValuation[Dist],$C45,AssessedValuation[Tif_NonTIF],$A$4)</f>
        <v>0</v>
      </c>
      <c r="U45" s="8">
        <f t="shared" si="0"/>
        <v>0</v>
      </c>
    </row>
    <row r="46" spans="1:21" x14ac:dyDescent="0.25">
      <c r="A46">
        <v>2023</v>
      </c>
      <c r="B46" t="s">
        <v>1045</v>
      </c>
      <c r="C46" t="s">
        <v>1125</v>
      </c>
      <c r="D46" t="s">
        <v>1125</v>
      </c>
      <c r="E46" t="s">
        <v>33</v>
      </c>
      <c r="F46" t="s">
        <v>33</v>
      </c>
      <c r="G46" s="8">
        <f>SUMIFS(AssessedValuation[100% Residential],AssessedValuation[Dist],$C46,AssessedValuation[Tif_NonTIF],$A$4)</f>
        <v>2229580</v>
      </c>
      <c r="H46" s="8">
        <f>SUMIFS(AssessedValuation[100% Ag Land],AssessedValuation[Dist],$C46,AssessedValuation[Tif_NonTIF],$A$4)</f>
        <v>73283</v>
      </c>
      <c r="I46" s="8">
        <f>SUMIFS(AssessedValuation[100% Ag Building],AssessedValuation[Dist],$C46,AssessedValuation[Tif_NonTIF],$A$4)</f>
        <v>0</v>
      </c>
      <c r="J46" s="8">
        <f>SUMIFS(AssessedValuation[100% Commercial],AssessedValuation[Dist],$C46,AssessedValuation[Tif_NonTIF],$A$4)</f>
        <v>314800</v>
      </c>
      <c r="K46" s="8">
        <f>SUMIFS(AssessedValuation[100% Industrial],AssessedValuation[Dist],$C46,AssessedValuation[Tif_NonTIF],$A$4)</f>
        <v>59898237</v>
      </c>
      <c r="L46" s="8">
        <f>SUMIFS(AssessedValuation[100% Multiresidential],AssessedValuation[Dist],$C46,AssessedValuation[Tif_NonTIF],$A$4)</f>
        <v>0</v>
      </c>
      <c r="M46" s="8">
        <f>SUMIFS(AssessedValuation[100% Reserved],AssessedValuation[Dist],$C46,AssessedValuation[Tif_NonTIF],$A$4)</f>
        <v>0</v>
      </c>
      <c r="N46" s="8">
        <f>SUMIFS(AssessedValuation[100% Railroads],AssessedValuation[Dist],$C46,AssessedValuation[Tif_NonTIF],$A$4)</f>
        <v>0</v>
      </c>
      <c r="O46" s="8">
        <f>SUMIFS(AssessedValuation[100% Utilities],AssessedValuation[Dist],$C46,AssessedValuation[Tif_NonTIF],$A$4)</f>
        <v>0</v>
      </c>
      <c r="P46" s="8">
        <f>SUMIFS(AssessedValuation[100% Other],AssessedValuation[Dist],$C46,AssessedValuation[Tif_NonTIF],$A$4)</f>
        <v>0</v>
      </c>
      <c r="Q46" s="8">
        <f>SUMIFS(AssessedValuation[100% Gross],AssessedValuation[Dist],$C46,AssessedValuation[Tif_NonTIF],$A$4)</f>
        <v>62515900</v>
      </c>
      <c r="R46" s="8">
        <f>SUMIFS(AssessedValuation[100% Military Exempt],AssessedValuation[Dist],$C46,AssessedValuation[Tif_NonTIF],$A$4)</f>
        <v>0</v>
      </c>
      <c r="S46" s="8">
        <f>SUMIFS(AssessedValuation[100% Net],AssessedValuation[Dist],$C46,AssessedValuation[Tif_NonTIF],$A$4)</f>
        <v>62515900</v>
      </c>
      <c r="T46" s="8">
        <f>SUMIFS(AssessedValuation[100% Gas &amp; Elec Utilities],AssessedValuation[Dist],$C46,AssessedValuation[Tif_NonTIF],$A$4)</f>
        <v>0</v>
      </c>
      <c r="U46" s="8">
        <f t="shared" si="0"/>
        <v>62515900</v>
      </c>
    </row>
    <row r="47" spans="1:21" x14ac:dyDescent="0.25">
      <c r="A47">
        <v>2023</v>
      </c>
      <c r="B47" t="s">
        <v>1076</v>
      </c>
      <c r="C47" t="s">
        <v>1126</v>
      </c>
      <c r="D47" t="s">
        <v>1126</v>
      </c>
      <c r="E47" t="s">
        <v>252</v>
      </c>
      <c r="F47" t="s">
        <v>1127</v>
      </c>
      <c r="G47" s="8">
        <f>SUMIFS(AssessedValuation[100% Residential],AssessedValuation[Dist],$C47,AssessedValuation[Tif_NonTIF],$A$4)</f>
        <v>4211361</v>
      </c>
      <c r="H47" s="8">
        <f>SUMIFS(AssessedValuation[100% Ag Land],AssessedValuation[Dist],$C47,AssessedValuation[Tif_NonTIF],$A$4)</f>
        <v>0</v>
      </c>
      <c r="I47" s="8">
        <f>SUMIFS(AssessedValuation[100% Ag Building],AssessedValuation[Dist],$C47,AssessedValuation[Tif_NonTIF],$A$4)</f>
        <v>0</v>
      </c>
      <c r="J47" s="8">
        <f>SUMIFS(AssessedValuation[100% Commercial],AssessedValuation[Dist],$C47,AssessedValuation[Tif_NonTIF],$A$4)</f>
        <v>0</v>
      </c>
      <c r="K47" s="8">
        <f>SUMIFS(AssessedValuation[100% Industrial],AssessedValuation[Dist],$C47,AssessedValuation[Tif_NonTIF],$A$4)</f>
        <v>0</v>
      </c>
      <c r="L47" s="8">
        <f>SUMIFS(AssessedValuation[100% Multiresidential],AssessedValuation[Dist],$C47,AssessedValuation[Tif_NonTIF],$A$4)</f>
        <v>419584</v>
      </c>
      <c r="M47" s="8">
        <f>SUMIFS(AssessedValuation[100% Reserved],AssessedValuation[Dist],$C47,AssessedValuation[Tif_NonTIF],$A$4)</f>
        <v>0</v>
      </c>
      <c r="N47" s="8">
        <f>SUMIFS(AssessedValuation[100% Railroads],AssessedValuation[Dist],$C47,AssessedValuation[Tif_NonTIF],$A$4)</f>
        <v>0</v>
      </c>
      <c r="O47" s="8">
        <f>SUMIFS(AssessedValuation[100% Utilities],AssessedValuation[Dist],$C47,AssessedValuation[Tif_NonTIF],$A$4)</f>
        <v>0</v>
      </c>
      <c r="P47" s="8">
        <f>SUMIFS(AssessedValuation[100% Other],AssessedValuation[Dist],$C47,AssessedValuation[Tif_NonTIF],$A$4)</f>
        <v>0</v>
      </c>
      <c r="Q47" s="8">
        <f>SUMIFS(AssessedValuation[100% Gross],AssessedValuation[Dist],$C47,AssessedValuation[Tif_NonTIF],$A$4)</f>
        <v>4630945</v>
      </c>
      <c r="R47" s="8">
        <f>SUMIFS(AssessedValuation[100% Military Exempt],AssessedValuation[Dist],$C47,AssessedValuation[Tif_NonTIF],$A$4)</f>
        <v>14816</v>
      </c>
      <c r="S47" s="8">
        <f>SUMIFS(AssessedValuation[100% Net],AssessedValuation[Dist],$C47,AssessedValuation[Tif_NonTIF],$A$4)</f>
        <v>4616129</v>
      </c>
      <c r="T47" s="8">
        <f>SUMIFS(AssessedValuation[100% Gas &amp; Elec Utilities],AssessedValuation[Dist],$C47,AssessedValuation[Tif_NonTIF],$A$4)</f>
        <v>0</v>
      </c>
      <c r="U47" s="8">
        <f t="shared" si="0"/>
        <v>4616129</v>
      </c>
    </row>
    <row r="48" spans="1:21" x14ac:dyDescent="0.25">
      <c r="A48">
        <v>2023</v>
      </c>
      <c r="B48" t="s">
        <v>1054</v>
      </c>
      <c r="C48" t="s">
        <v>1128</v>
      </c>
      <c r="D48" t="s">
        <v>1128</v>
      </c>
      <c r="E48" t="s">
        <v>507</v>
      </c>
      <c r="F48" t="s">
        <v>1129</v>
      </c>
      <c r="G48" s="8">
        <f>SUMIFS(AssessedValuation[100% Residential],AssessedValuation[Dist],$C48,AssessedValuation[Tif_NonTIF],$A$4)</f>
        <v>0</v>
      </c>
      <c r="H48" s="8">
        <f>SUMIFS(AssessedValuation[100% Ag Land],AssessedValuation[Dist],$C48,AssessedValuation[Tif_NonTIF],$A$4)</f>
        <v>0</v>
      </c>
      <c r="I48" s="8">
        <f>SUMIFS(AssessedValuation[100% Ag Building],AssessedValuation[Dist],$C48,AssessedValuation[Tif_NonTIF],$A$4)</f>
        <v>0</v>
      </c>
      <c r="J48" s="8">
        <f>SUMIFS(AssessedValuation[100% Commercial],AssessedValuation[Dist],$C48,AssessedValuation[Tif_NonTIF],$A$4)</f>
        <v>0</v>
      </c>
      <c r="K48" s="8">
        <f>SUMIFS(AssessedValuation[100% Industrial],AssessedValuation[Dist],$C48,AssessedValuation[Tif_NonTIF],$A$4)</f>
        <v>0</v>
      </c>
      <c r="L48" s="8">
        <f>SUMIFS(AssessedValuation[100% Multiresidential],AssessedValuation[Dist],$C48,AssessedValuation[Tif_NonTIF],$A$4)</f>
        <v>0</v>
      </c>
      <c r="M48" s="8">
        <f>SUMIFS(AssessedValuation[100% Reserved],AssessedValuation[Dist],$C48,AssessedValuation[Tif_NonTIF],$A$4)</f>
        <v>0</v>
      </c>
      <c r="N48" s="8">
        <f>SUMIFS(AssessedValuation[100% Railroads],AssessedValuation[Dist],$C48,AssessedValuation[Tif_NonTIF],$A$4)</f>
        <v>0</v>
      </c>
      <c r="O48" s="8">
        <f>SUMIFS(AssessedValuation[100% Utilities],AssessedValuation[Dist],$C48,AssessedValuation[Tif_NonTIF],$A$4)</f>
        <v>0</v>
      </c>
      <c r="P48" s="8">
        <f>SUMIFS(AssessedValuation[100% Other],AssessedValuation[Dist],$C48,AssessedValuation[Tif_NonTIF],$A$4)</f>
        <v>0</v>
      </c>
      <c r="Q48" s="8">
        <f>SUMIFS(AssessedValuation[100% Gross],AssessedValuation[Dist],$C48,AssessedValuation[Tif_NonTIF],$A$4)</f>
        <v>0</v>
      </c>
      <c r="R48" s="8">
        <f>SUMIFS(AssessedValuation[100% Military Exempt],AssessedValuation[Dist],$C48,AssessedValuation[Tif_NonTIF],$A$4)</f>
        <v>0</v>
      </c>
      <c r="S48" s="8">
        <f>SUMIFS(AssessedValuation[100% Net],AssessedValuation[Dist],$C48,AssessedValuation[Tif_NonTIF],$A$4)</f>
        <v>0</v>
      </c>
      <c r="T48" s="8">
        <f>SUMIFS(AssessedValuation[100% Gas &amp; Elec Utilities],AssessedValuation[Dist],$C48,AssessedValuation[Tif_NonTIF],$A$4)</f>
        <v>0</v>
      </c>
      <c r="U48" s="8">
        <f t="shared" si="0"/>
        <v>0</v>
      </c>
    </row>
    <row r="49" spans="1:21" x14ac:dyDescent="0.25">
      <c r="A49">
        <v>2023</v>
      </c>
      <c r="B49" t="s">
        <v>1038</v>
      </c>
      <c r="C49" t="s">
        <v>1130</v>
      </c>
      <c r="D49" t="s">
        <v>1130</v>
      </c>
      <c r="E49" t="s">
        <v>846</v>
      </c>
      <c r="F49" t="s">
        <v>1131</v>
      </c>
      <c r="G49" s="8">
        <f>SUMIFS(AssessedValuation[100% Residential],AssessedValuation[Dist],$C49,AssessedValuation[Tif_NonTIF],$A$4)</f>
        <v>0</v>
      </c>
      <c r="H49" s="8">
        <f>SUMIFS(AssessedValuation[100% Ag Land],AssessedValuation[Dist],$C49,AssessedValuation[Tif_NonTIF],$A$4)</f>
        <v>0</v>
      </c>
      <c r="I49" s="8">
        <f>SUMIFS(AssessedValuation[100% Ag Building],AssessedValuation[Dist],$C49,AssessedValuation[Tif_NonTIF],$A$4)</f>
        <v>0</v>
      </c>
      <c r="J49" s="8">
        <f>SUMIFS(AssessedValuation[100% Commercial],AssessedValuation[Dist],$C49,AssessedValuation[Tif_NonTIF],$A$4)</f>
        <v>22071583</v>
      </c>
      <c r="K49" s="8">
        <f>SUMIFS(AssessedValuation[100% Industrial],AssessedValuation[Dist],$C49,AssessedValuation[Tif_NonTIF],$A$4)</f>
        <v>6037352</v>
      </c>
      <c r="L49" s="8">
        <f>SUMIFS(AssessedValuation[100% Multiresidential],AssessedValuation[Dist],$C49,AssessedValuation[Tif_NonTIF],$A$4)</f>
        <v>0</v>
      </c>
      <c r="M49" s="8">
        <f>SUMIFS(AssessedValuation[100% Reserved],AssessedValuation[Dist],$C49,AssessedValuation[Tif_NonTIF],$A$4)</f>
        <v>0</v>
      </c>
      <c r="N49" s="8">
        <f>SUMIFS(AssessedValuation[100% Railroads],AssessedValuation[Dist],$C49,AssessedValuation[Tif_NonTIF],$A$4)</f>
        <v>0</v>
      </c>
      <c r="O49" s="8">
        <f>SUMIFS(AssessedValuation[100% Utilities],AssessedValuation[Dist],$C49,AssessedValuation[Tif_NonTIF],$A$4)</f>
        <v>0</v>
      </c>
      <c r="P49" s="8">
        <f>SUMIFS(AssessedValuation[100% Other],AssessedValuation[Dist],$C49,AssessedValuation[Tif_NonTIF],$A$4)</f>
        <v>0</v>
      </c>
      <c r="Q49" s="8">
        <f>SUMIFS(AssessedValuation[100% Gross],AssessedValuation[Dist],$C49,AssessedValuation[Tif_NonTIF],$A$4)</f>
        <v>28108935</v>
      </c>
      <c r="R49" s="8">
        <f>SUMIFS(AssessedValuation[100% Military Exempt],AssessedValuation[Dist],$C49,AssessedValuation[Tif_NonTIF],$A$4)</f>
        <v>0</v>
      </c>
      <c r="S49" s="8">
        <f>SUMIFS(AssessedValuation[100% Net],AssessedValuation[Dist],$C49,AssessedValuation[Tif_NonTIF],$A$4)</f>
        <v>28108935</v>
      </c>
      <c r="T49" s="8">
        <f>SUMIFS(AssessedValuation[100% Gas &amp; Elec Utilities],AssessedValuation[Dist],$C49,AssessedValuation[Tif_NonTIF],$A$4)</f>
        <v>0</v>
      </c>
      <c r="U49" s="8">
        <f t="shared" si="0"/>
        <v>28108935</v>
      </c>
    </row>
    <row r="50" spans="1:21" x14ac:dyDescent="0.25">
      <c r="A50">
        <v>2023</v>
      </c>
      <c r="B50" t="s">
        <v>1038</v>
      </c>
      <c r="C50" t="s">
        <v>1132</v>
      </c>
      <c r="D50" t="s">
        <v>1132</v>
      </c>
      <c r="E50" t="s">
        <v>190</v>
      </c>
      <c r="F50" t="s">
        <v>1133</v>
      </c>
      <c r="G50" s="8">
        <f>SUMIFS(AssessedValuation[100% Residential],AssessedValuation[Dist],$C50,AssessedValuation[Tif_NonTIF],$A$4)</f>
        <v>4473433</v>
      </c>
      <c r="H50" s="8">
        <f>SUMIFS(AssessedValuation[100% Ag Land],AssessedValuation[Dist],$C50,AssessedValuation[Tif_NonTIF],$A$4)</f>
        <v>35548</v>
      </c>
      <c r="I50" s="8">
        <f>SUMIFS(AssessedValuation[100% Ag Building],AssessedValuation[Dist],$C50,AssessedValuation[Tif_NonTIF],$A$4)</f>
        <v>0</v>
      </c>
      <c r="J50" s="8">
        <f>SUMIFS(AssessedValuation[100% Commercial],AssessedValuation[Dist],$C50,AssessedValuation[Tif_NonTIF],$A$4)</f>
        <v>51476477</v>
      </c>
      <c r="K50" s="8">
        <f>SUMIFS(AssessedValuation[100% Industrial],AssessedValuation[Dist],$C50,AssessedValuation[Tif_NonTIF],$A$4)</f>
        <v>6087048</v>
      </c>
      <c r="L50" s="8">
        <f>SUMIFS(AssessedValuation[100% Multiresidential],AssessedValuation[Dist],$C50,AssessedValuation[Tif_NonTIF],$A$4)</f>
        <v>1332975</v>
      </c>
      <c r="M50" s="8">
        <f>SUMIFS(AssessedValuation[100% Reserved],AssessedValuation[Dist],$C50,AssessedValuation[Tif_NonTIF],$A$4)</f>
        <v>0</v>
      </c>
      <c r="N50" s="8">
        <f>SUMIFS(AssessedValuation[100% Railroads],AssessedValuation[Dist],$C50,AssessedValuation[Tif_NonTIF],$A$4)</f>
        <v>0</v>
      </c>
      <c r="O50" s="8">
        <f>SUMIFS(AssessedValuation[100% Utilities],AssessedValuation[Dist],$C50,AssessedValuation[Tif_NonTIF],$A$4)</f>
        <v>0</v>
      </c>
      <c r="P50" s="8">
        <f>SUMIFS(AssessedValuation[100% Other],AssessedValuation[Dist],$C50,AssessedValuation[Tif_NonTIF],$A$4)</f>
        <v>0</v>
      </c>
      <c r="Q50" s="8">
        <f>SUMIFS(AssessedValuation[100% Gross],AssessedValuation[Dist],$C50,AssessedValuation[Tif_NonTIF],$A$4)</f>
        <v>63405481</v>
      </c>
      <c r="R50" s="8">
        <f>SUMIFS(AssessedValuation[100% Military Exempt],AssessedValuation[Dist],$C50,AssessedValuation[Tif_NonTIF],$A$4)</f>
        <v>1852</v>
      </c>
      <c r="S50" s="8">
        <f>SUMIFS(AssessedValuation[100% Net],AssessedValuation[Dist],$C50,AssessedValuation[Tif_NonTIF],$A$4)</f>
        <v>63403629</v>
      </c>
      <c r="T50" s="8">
        <f>SUMIFS(AssessedValuation[100% Gas &amp; Elec Utilities],AssessedValuation[Dist],$C50,AssessedValuation[Tif_NonTIF],$A$4)</f>
        <v>0</v>
      </c>
      <c r="U50" s="8">
        <f t="shared" si="0"/>
        <v>63403629</v>
      </c>
    </row>
    <row r="51" spans="1:21" x14ac:dyDescent="0.25">
      <c r="A51">
        <v>2023</v>
      </c>
      <c r="B51" t="s">
        <v>1043</v>
      </c>
      <c r="C51" t="s">
        <v>1134</v>
      </c>
      <c r="D51" t="s">
        <v>1134</v>
      </c>
      <c r="E51" t="s">
        <v>132</v>
      </c>
      <c r="F51" t="s">
        <v>1135</v>
      </c>
      <c r="G51" s="8">
        <f>SUMIFS(AssessedValuation[100% Residential],AssessedValuation[Dist],$C51,AssessedValuation[Tif_NonTIF],$A$4)</f>
        <v>15083332</v>
      </c>
      <c r="H51" s="8">
        <f>SUMIFS(AssessedValuation[100% Ag Land],AssessedValuation[Dist],$C51,AssessedValuation[Tif_NonTIF],$A$4)</f>
        <v>0</v>
      </c>
      <c r="I51" s="8">
        <f>SUMIFS(AssessedValuation[100% Ag Building],AssessedValuation[Dist],$C51,AssessedValuation[Tif_NonTIF],$A$4)</f>
        <v>0</v>
      </c>
      <c r="J51" s="8">
        <f>SUMIFS(AssessedValuation[100% Commercial],AssessedValuation[Dist],$C51,AssessedValuation[Tif_NonTIF],$A$4)</f>
        <v>150534578</v>
      </c>
      <c r="K51" s="8">
        <f>SUMIFS(AssessedValuation[100% Industrial],AssessedValuation[Dist],$C51,AssessedValuation[Tif_NonTIF],$A$4)</f>
        <v>29418895</v>
      </c>
      <c r="L51" s="8">
        <f>SUMIFS(AssessedValuation[100% Multiresidential],AssessedValuation[Dist],$C51,AssessedValuation[Tif_NonTIF],$A$4)</f>
        <v>7152174</v>
      </c>
      <c r="M51" s="8">
        <f>SUMIFS(AssessedValuation[100% Reserved],AssessedValuation[Dist],$C51,AssessedValuation[Tif_NonTIF],$A$4)</f>
        <v>0</v>
      </c>
      <c r="N51" s="8">
        <f>SUMIFS(AssessedValuation[100% Railroads],AssessedValuation[Dist],$C51,AssessedValuation[Tif_NonTIF],$A$4)</f>
        <v>0</v>
      </c>
      <c r="O51" s="8">
        <f>SUMIFS(AssessedValuation[100% Utilities],AssessedValuation[Dist],$C51,AssessedValuation[Tif_NonTIF],$A$4)</f>
        <v>0</v>
      </c>
      <c r="P51" s="8">
        <f>SUMIFS(AssessedValuation[100% Other],AssessedValuation[Dist],$C51,AssessedValuation[Tif_NonTIF],$A$4)</f>
        <v>0</v>
      </c>
      <c r="Q51" s="8">
        <f>SUMIFS(AssessedValuation[100% Gross],AssessedValuation[Dist],$C51,AssessedValuation[Tif_NonTIF],$A$4)</f>
        <v>202188979</v>
      </c>
      <c r="R51" s="8">
        <f>SUMIFS(AssessedValuation[100% Military Exempt],AssessedValuation[Dist],$C51,AssessedValuation[Tif_NonTIF],$A$4)</f>
        <v>0</v>
      </c>
      <c r="S51" s="8">
        <f>SUMIFS(AssessedValuation[100% Net],AssessedValuation[Dist],$C51,AssessedValuation[Tif_NonTIF],$A$4)</f>
        <v>202188979</v>
      </c>
      <c r="T51" s="8">
        <f>SUMIFS(AssessedValuation[100% Gas &amp; Elec Utilities],AssessedValuation[Dist],$C51,AssessedValuation[Tif_NonTIF],$A$4)</f>
        <v>0</v>
      </c>
      <c r="U51" s="8">
        <f t="shared" si="0"/>
        <v>202188979</v>
      </c>
    </row>
    <row r="52" spans="1:21" x14ac:dyDescent="0.25">
      <c r="A52">
        <v>2023</v>
      </c>
      <c r="B52" t="s">
        <v>1057</v>
      </c>
      <c r="C52" t="s">
        <v>1136</v>
      </c>
      <c r="D52" t="s">
        <v>1136</v>
      </c>
      <c r="E52" t="s">
        <v>618</v>
      </c>
      <c r="F52" t="s">
        <v>1137</v>
      </c>
      <c r="G52" s="8">
        <f>SUMIFS(AssessedValuation[100% Residential],AssessedValuation[Dist],$C52,AssessedValuation[Tif_NonTIF],$A$4)</f>
        <v>176216729</v>
      </c>
      <c r="H52" s="8">
        <f>SUMIFS(AssessedValuation[100% Ag Land],AssessedValuation[Dist],$C52,AssessedValuation[Tif_NonTIF],$A$4)</f>
        <v>68194</v>
      </c>
      <c r="I52" s="8">
        <f>SUMIFS(AssessedValuation[100% Ag Building],AssessedValuation[Dist],$C52,AssessedValuation[Tif_NonTIF],$A$4)</f>
        <v>48442</v>
      </c>
      <c r="J52" s="8">
        <f>SUMIFS(AssessedValuation[100% Commercial],AssessedValuation[Dist],$C52,AssessedValuation[Tif_NonTIF],$A$4)</f>
        <v>389132778</v>
      </c>
      <c r="K52" s="8">
        <f>SUMIFS(AssessedValuation[100% Industrial],AssessedValuation[Dist],$C52,AssessedValuation[Tif_NonTIF],$A$4)</f>
        <v>16562244</v>
      </c>
      <c r="L52" s="8">
        <f>SUMIFS(AssessedValuation[100% Multiresidential],AssessedValuation[Dist],$C52,AssessedValuation[Tif_NonTIF],$A$4)</f>
        <v>21695510</v>
      </c>
      <c r="M52" s="8">
        <f>SUMIFS(AssessedValuation[100% Reserved],AssessedValuation[Dist],$C52,AssessedValuation[Tif_NonTIF],$A$4)</f>
        <v>0</v>
      </c>
      <c r="N52" s="8">
        <f>SUMIFS(AssessedValuation[100% Railroads],AssessedValuation[Dist],$C52,AssessedValuation[Tif_NonTIF],$A$4)</f>
        <v>0</v>
      </c>
      <c r="O52" s="8">
        <f>SUMIFS(AssessedValuation[100% Utilities],AssessedValuation[Dist],$C52,AssessedValuation[Tif_NonTIF],$A$4)</f>
        <v>0</v>
      </c>
      <c r="P52" s="8">
        <f>SUMIFS(AssessedValuation[100% Other],AssessedValuation[Dist],$C52,AssessedValuation[Tif_NonTIF],$A$4)</f>
        <v>0</v>
      </c>
      <c r="Q52" s="8">
        <f>SUMIFS(AssessedValuation[100% Gross],AssessedValuation[Dist],$C52,AssessedValuation[Tif_NonTIF],$A$4)</f>
        <v>603723897</v>
      </c>
      <c r="R52" s="8">
        <f>SUMIFS(AssessedValuation[100% Military Exempt],AssessedValuation[Dist],$C52,AssessedValuation[Tif_NonTIF],$A$4)</f>
        <v>0</v>
      </c>
      <c r="S52" s="8">
        <f>SUMIFS(AssessedValuation[100% Net],AssessedValuation[Dist],$C52,AssessedValuation[Tif_NonTIF],$A$4)</f>
        <v>603723897</v>
      </c>
      <c r="T52" s="8">
        <f>SUMIFS(AssessedValuation[100% Gas &amp; Elec Utilities],AssessedValuation[Dist],$C52,AssessedValuation[Tif_NonTIF],$A$4)</f>
        <v>0</v>
      </c>
      <c r="U52" s="8">
        <f t="shared" si="0"/>
        <v>603723897</v>
      </c>
    </row>
    <row r="53" spans="1:21" x14ac:dyDescent="0.25">
      <c r="A53">
        <v>2023</v>
      </c>
      <c r="B53" t="s">
        <v>1057</v>
      </c>
      <c r="C53" t="s">
        <v>1138</v>
      </c>
      <c r="D53" t="s">
        <v>1138</v>
      </c>
      <c r="E53" t="s">
        <v>114</v>
      </c>
      <c r="F53" t="s">
        <v>1139</v>
      </c>
      <c r="G53" s="8">
        <f>SUMIFS(AssessedValuation[100% Residential],AssessedValuation[Dist],$C53,AssessedValuation[Tif_NonTIF],$A$4)</f>
        <v>13110639</v>
      </c>
      <c r="H53" s="8">
        <f>SUMIFS(AssessedValuation[100% Ag Land],AssessedValuation[Dist],$C53,AssessedValuation[Tif_NonTIF],$A$4)</f>
        <v>41486</v>
      </c>
      <c r="I53" s="8">
        <f>SUMIFS(AssessedValuation[100% Ag Building],AssessedValuation[Dist],$C53,AssessedValuation[Tif_NonTIF],$A$4)</f>
        <v>374</v>
      </c>
      <c r="J53" s="8">
        <f>SUMIFS(AssessedValuation[100% Commercial],AssessedValuation[Dist],$C53,AssessedValuation[Tif_NonTIF],$A$4)</f>
        <v>2851247</v>
      </c>
      <c r="K53" s="8">
        <f>SUMIFS(AssessedValuation[100% Industrial],AssessedValuation[Dist],$C53,AssessedValuation[Tif_NonTIF],$A$4)</f>
        <v>21179</v>
      </c>
      <c r="L53" s="8">
        <f>SUMIFS(AssessedValuation[100% Multiresidential],AssessedValuation[Dist],$C53,AssessedValuation[Tif_NonTIF],$A$4)</f>
        <v>227219</v>
      </c>
      <c r="M53" s="8">
        <f>SUMIFS(AssessedValuation[100% Reserved],AssessedValuation[Dist],$C53,AssessedValuation[Tif_NonTIF],$A$4)</f>
        <v>0</v>
      </c>
      <c r="N53" s="8">
        <f>SUMIFS(AssessedValuation[100% Railroads],AssessedValuation[Dist],$C53,AssessedValuation[Tif_NonTIF],$A$4)</f>
        <v>0</v>
      </c>
      <c r="O53" s="8">
        <f>SUMIFS(AssessedValuation[100% Utilities],AssessedValuation[Dist],$C53,AssessedValuation[Tif_NonTIF],$A$4)</f>
        <v>0</v>
      </c>
      <c r="P53" s="8">
        <f>SUMIFS(AssessedValuation[100% Other],AssessedValuation[Dist],$C53,AssessedValuation[Tif_NonTIF],$A$4)</f>
        <v>0</v>
      </c>
      <c r="Q53" s="8">
        <f>SUMIFS(AssessedValuation[100% Gross],AssessedValuation[Dist],$C53,AssessedValuation[Tif_NonTIF],$A$4)</f>
        <v>16252144</v>
      </c>
      <c r="R53" s="8">
        <f>SUMIFS(AssessedValuation[100% Military Exempt],AssessedValuation[Dist],$C53,AssessedValuation[Tif_NonTIF],$A$4)</f>
        <v>0</v>
      </c>
      <c r="S53" s="8">
        <f>SUMIFS(AssessedValuation[100% Net],AssessedValuation[Dist],$C53,AssessedValuation[Tif_NonTIF],$A$4)</f>
        <v>16252144</v>
      </c>
      <c r="T53" s="8">
        <f>SUMIFS(AssessedValuation[100% Gas &amp; Elec Utilities],AssessedValuation[Dist],$C53,AssessedValuation[Tif_NonTIF],$A$4)</f>
        <v>0</v>
      </c>
      <c r="U53" s="8">
        <f t="shared" si="0"/>
        <v>16252144</v>
      </c>
    </row>
    <row r="54" spans="1:21" x14ac:dyDescent="0.25">
      <c r="A54">
        <v>2023</v>
      </c>
      <c r="B54" t="s">
        <v>1054</v>
      </c>
      <c r="C54" t="s">
        <v>1140</v>
      </c>
      <c r="D54" t="s">
        <v>1140</v>
      </c>
      <c r="E54" t="s">
        <v>126</v>
      </c>
      <c r="F54" t="s">
        <v>1141</v>
      </c>
      <c r="G54" s="8">
        <f>SUMIFS(AssessedValuation[100% Residential],AssessedValuation[Dist],$C54,AssessedValuation[Tif_NonTIF],$A$4)</f>
        <v>0</v>
      </c>
      <c r="H54" s="8">
        <f>SUMIFS(AssessedValuation[100% Ag Land],AssessedValuation[Dist],$C54,AssessedValuation[Tif_NonTIF],$A$4)</f>
        <v>0</v>
      </c>
      <c r="I54" s="8">
        <f>SUMIFS(AssessedValuation[100% Ag Building],AssessedValuation[Dist],$C54,AssessedValuation[Tif_NonTIF],$A$4)</f>
        <v>0</v>
      </c>
      <c r="J54" s="8">
        <f>SUMIFS(AssessedValuation[100% Commercial],AssessedValuation[Dist],$C54,AssessedValuation[Tif_NonTIF],$A$4)</f>
        <v>50110</v>
      </c>
      <c r="K54" s="8">
        <f>SUMIFS(AssessedValuation[100% Industrial],AssessedValuation[Dist],$C54,AssessedValuation[Tif_NonTIF],$A$4)</f>
        <v>260670</v>
      </c>
      <c r="L54" s="8">
        <f>SUMIFS(AssessedValuation[100% Multiresidential],AssessedValuation[Dist],$C54,AssessedValuation[Tif_NonTIF],$A$4)</f>
        <v>0</v>
      </c>
      <c r="M54" s="8">
        <f>SUMIFS(AssessedValuation[100% Reserved],AssessedValuation[Dist],$C54,AssessedValuation[Tif_NonTIF],$A$4)</f>
        <v>0</v>
      </c>
      <c r="N54" s="8">
        <f>SUMIFS(AssessedValuation[100% Railroads],AssessedValuation[Dist],$C54,AssessedValuation[Tif_NonTIF],$A$4)</f>
        <v>0</v>
      </c>
      <c r="O54" s="8">
        <f>SUMIFS(AssessedValuation[100% Utilities],AssessedValuation[Dist],$C54,AssessedValuation[Tif_NonTIF],$A$4)</f>
        <v>0</v>
      </c>
      <c r="P54" s="8">
        <f>SUMIFS(AssessedValuation[100% Other],AssessedValuation[Dist],$C54,AssessedValuation[Tif_NonTIF],$A$4)</f>
        <v>0</v>
      </c>
      <c r="Q54" s="8">
        <f>SUMIFS(AssessedValuation[100% Gross],AssessedValuation[Dist],$C54,AssessedValuation[Tif_NonTIF],$A$4)</f>
        <v>310780</v>
      </c>
      <c r="R54" s="8">
        <f>SUMIFS(AssessedValuation[100% Military Exempt],AssessedValuation[Dist],$C54,AssessedValuation[Tif_NonTIF],$A$4)</f>
        <v>0</v>
      </c>
      <c r="S54" s="8">
        <f>SUMIFS(AssessedValuation[100% Net],AssessedValuation[Dist],$C54,AssessedValuation[Tif_NonTIF],$A$4)</f>
        <v>310780</v>
      </c>
      <c r="T54" s="8">
        <f>SUMIFS(AssessedValuation[100% Gas &amp; Elec Utilities],AssessedValuation[Dist],$C54,AssessedValuation[Tif_NonTIF],$A$4)</f>
        <v>0</v>
      </c>
      <c r="U54" s="8">
        <f t="shared" si="0"/>
        <v>310780</v>
      </c>
    </row>
    <row r="55" spans="1:21" x14ac:dyDescent="0.25">
      <c r="A55">
        <v>2023</v>
      </c>
      <c r="B55" t="s">
        <v>1057</v>
      </c>
      <c r="C55" t="s">
        <v>1142</v>
      </c>
      <c r="D55" t="s">
        <v>1142</v>
      </c>
      <c r="E55" t="s">
        <v>619</v>
      </c>
      <c r="F55" t="s">
        <v>1143</v>
      </c>
      <c r="G55" s="8">
        <f>SUMIFS(AssessedValuation[100% Residential],AssessedValuation[Dist],$C55,AssessedValuation[Tif_NonTIF],$A$4)</f>
        <v>5837632</v>
      </c>
      <c r="H55" s="8">
        <f>SUMIFS(AssessedValuation[100% Ag Land],AssessedValuation[Dist],$C55,AssessedValuation[Tif_NonTIF],$A$4)</f>
        <v>47599</v>
      </c>
      <c r="I55" s="8">
        <f>SUMIFS(AssessedValuation[100% Ag Building],AssessedValuation[Dist],$C55,AssessedValuation[Tif_NonTIF],$A$4)</f>
        <v>0</v>
      </c>
      <c r="J55" s="8">
        <f>SUMIFS(AssessedValuation[100% Commercial],AssessedValuation[Dist],$C55,AssessedValuation[Tif_NonTIF],$A$4)</f>
        <v>1928113</v>
      </c>
      <c r="K55" s="8">
        <f>SUMIFS(AssessedValuation[100% Industrial],AssessedValuation[Dist],$C55,AssessedValuation[Tif_NonTIF],$A$4)</f>
        <v>0</v>
      </c>
      <c r="L55" s="8">
        <f>SUMIFS(AssessedValuation[100% Multiresidential],AssessedValuation[Dist],$C55,AssessedValuation[Tif_NonTIF],$A$4)</f>
        <v>201610</v>
      </c>
      <c r="M55" s="8">
        <f>SUMIFS(AssessedValuation[100% Reserved],AssessedValuation[Dist],$C55,AssessedValuation[Tif_NonTIF],$A$4)</f>
        <v>0</v>
      </c>
      <c r="N55" s="8">
        <f>SUMIFS(AssessedValuation[100% Railroads],AssessedValuation[Dist],$C55,AssessedValuation[Tif_NonTIF],$A$4)</f>
        <v>0</v>
      </c>
      <c r="O55" s="8">
        <f>SUMIFS(AssessedValuation[100% Utilities],AssessedValuation[Dist],$C55,AssessedValuation[Tif_NonTIF],$A$4)</f>
        <v>0</v>
      </c>
      <c r="P55" s="8">
        <f>SUMIFS(AssessedValuation[100% Other],AssessedValuation[Dist],$C55,AssessedValuation[Tif_NonTIF],$A$4)</f>
        <v>0</v>
      </c>
      <c r="Q55" s="8">
        <f>SUMIFS(AssessedValuation[100% Gross],AssessedValuation[Dist],$C55,AssessedValuation[Tif_NonTIF],$A$4)</f>
        <v>8014954</v>
      </c>
      <c r="R55" s="8">
        <f>SUMIFS(AssessedValuation[100% Military Exempt],AssessedValuation[Dist],$C55,AssessedValuation[Tif_NonTIF],$A$4)</f>
        <v>0</v>
      </c>
      <c r="S55" s="8">
        <f>SUMIFS(AssessedValuation[100% Net],AssessedValuation[Dist],$C55,AssessedValuation[Tif_NonTIF],$A$4)</f>
        <v>8014954</v>
      </c>
      <c r="T55" s="8">
        <f>SUMIFS(AssessedValuation[100% Gas &amp; Elec Utilities],AssessedValuation[Dist],$C55,AssessedValuation[Tif_NonTIF],$A$4)</f>
        <v>0</v>
      </c>
      <c r="U55" s="8">
        <f t="shared" si="0"/>
        <v>8014954</v>
      </c>
    </row>
    <row r="56" spans="1:21" x14ac:dyDescent="0.25">
      <c r="A56">
        <v>2023</v>
      </c>
      <c r="B56" t="s">
        <v>1066</v>
      </c>
      <c r="C56" t="s">
        <v>1144</v>
      </c>
      <c r="D56" t="s">
        <v>1144</v>
      </c>
      <c r="E56" t="s">
        <v>272</v>
      </c>
      <c r="F56" t="s">
        <v>1145</v>
      </c>
      <c r="G56" s="8">
        <f>SUMIFS(AssessedValuation[100% Residential],AssessedValuation[Dist],$C56,AssessedValuation[Tif_NonTIF],$A$4)</f>
        <v>0</v>
      </c>
      <c r="H56" s="8">
        <f>SUMIFS(AssessedValuation[100% Ag Land],AssessedValuation[Dist],$C56,AssessedValuation[Tif_NonTIF],$A$4)</f>
        <v>1160</v>
      </c>
      <c r="I56" s="8">
        <f>SUMIFS(AssessedValuation[100% Ag Building],AssessedValuation[Dist],$C56,AssessedValuation[Tif_NonTIF],$A$4)</f>
        <v>0</v>
      </c>
      <c r="J56" s="8">
        <f>SUMIFS(AssessedValuation[100% Commercial],AssessedValuation[Dist],$C56,AssessedValuation[Tif_NonTIF],$A$4)</f>
        <v>403681</v>
      </c>
      <c r="K56" s="8">
        <f>SUMIFS(AssessedValuation[100% Industrial],AssessedValuation[Dist],$C56,AssessedValuation[Tif_NonTIF],$A$4)</f>
        <v>1596257</v>
      </c>
      <c r="L56" s="8">
        <f>SUMIFS(AssessedValuation[100% Multiresidential],AssessedValuation[Dist],$C56,AssessedValuation[Tif_NonTIF],$A$4)</f>
        <v>321683</v>
      </c>
      <c r="M56" s="8">
        <f>SUMIFS(AssessedValuation[100% Reserved],AssessedValuation[Dist],$C56,AssessedValuation[Tif_NonTIF],$A$4)</f>
        <v>0</v>
      </c>
      <c r="N56" s="8">
        <f>SUMIFS(AssessedValuation[100% Railroads],AssessedValuation[Dist],$C56,AssessedValuation[Tif_NonTIF],$A$4)</f>
        <v>0</v>
      </c>
      <c r="O56" s="8">
        <f>SUMIFS(AssessedValuation[100% Utilities],AssessedValuation[Dist],$C56,AssessedValuation[Tif_NonTIF],$A$4)</f>
        <v>0</v>
      </c>
      <c r="P56" s="8">
        <f>SUMIFS(AssessedValuation[100% Other],AssessedValuation[Dist],$C56,AssessedValuation[Tif_NonTIF],$A$4)</f>
        <v>0</v>
      </c>
      <c r="Q56" s="8">
        <f>SUMIFS(AssessedValuation[100% Gross],AssessedValuation[Dist],$C56,AssessedValuation[Tif_NonTIF],$A$4)</f>
        <v>2322781</v>
      </c>
      <c r="R56" s="8">
        <f>SUMIFS(AssessedValuation[100% Military Exempt],AssessedValuation[Dist],$C56,AssessedValuation[Tif_NonTIF],$A$4)</f>
        <v>0</v>
      </c>
      <c r="S56" s="8">
        <f>SUMIFS(AssessedValuation[100% Net],AssessedValuation[Dist],$C56,AssessedValuation[Tif_NonTIF],$A$4)</f>
        <v>2322781</v>
      </c>
      <c r="T56" s="8">
        <f>SUMIFS(AssessedValuation[100% Gas &amp; Elec Utilities],AssessedValuation[Dist],$C56,AssessedValuation[Tif_NonTIF],$A$4)</f>
        <v>0</v>
      </c>
      <c r="U56" s="8">
        <f t="shared" si="0"/>
        <v>2322781</v>
      </c>
    </row>
    <row r="57" spans="1:21" x14ac:dyDescent="0.25">
      <c r="A57">
        <v>2023</v>
      </c>
      <c r="B57" t="s">
        <v>1076</v>
      </c>
      <c r="C57" t="s">
        <v>1146</v>
      </c>
      <c r="D57" t="s">
        <v>1146</v>
      </c>
      <c r="E57" t="s">
        <v>1147</v>
      </c>
      <c r="F57" t="s">
        <v>1148</v>
      </c>
      <c r="G57" s="8">
        <f>SUMIFS(AssessedValuation[100% Residential],AssessedValuation[Dist],$C57,AssessedValuation[Tif_NonTIF],$A$4)</f>
        <v>52160119</v>
      </c>
      <c r="H57" s="8">
        <f>SUMIFS(AssessedValuation[100% Ag Land],AssessedValuation[Dist],$C57,AssessedValuation[Tif_NonTIF],$A$4)</f>
        <v>0</v>
      </c>
      <c r="I57" s="8">
        <f>SUMIFS(AssessedValuation[100% Ag Building],AssessedValuation[Dist],$C57,AssessedValuation[Tif_NonTIF],$A$4)</f>
        <v>0</v>
      </c>
      <c r="J57" s="8">
        <f>SUMIFS(AssessedValuation[100% Commercial],AssessedValuation[Dist],$C57,AssessedValuation[Tif_NonTIF],$A$4)</f>
        <v>11522555</v>
      </c>
      <c r="K57" s="8">
        <f>SUMIFS(AssessedValuation[100% Industrial],AssessedValuation[Dist],$C57,AssessedValuation[Tif_NonTIF],$A$4)</f>
        <v>11938116</v>
      </c>
      <c r="L57" s="8">
        <f>SUMIFS(AssessedValuation[100% Multiresidential],AssessedValuation[Dist],$C57,AssessedValuation[Tif_NonTIF],$A$4)</f>
        <v>1097543</v>
      </c>
      <c r="M57" s="8">
        <f>SUMIFS(AssessedValuation[100% Reserved],AssessedValuation[Dist],$C57,AssessedValuation[Tif_NonTIF],$A$4)</f>
        <v>0</v>
      </c>
      <c r="N57" s="8">
        <f>SUMIFS(AssessedValuation[100% Railroads],AssessedValuation[Dist],$C57,AssessedValuation[Tif_NonTIF],$A$4)</f>
        <v>0</v>
      </c>
      <c r="O57" s="8">
        <f>SUMIFS(AssessedValuation[100% Utilities],AssessedValuation[Dist],$C57,AssessedValuation[Tif_NonTIF],$A$4)</f>
        <v>0</v>
      </c>
      <c r="P57" s="8">
        <f>SUMIFS(AssessedValuation[100% Other],AssessedValuation[Dist],$C57,AssessedValuation[Tif_NonTIF],$A$4)</f>
        <v>0</v>
      </c>
      <c r="Q57" s="8">
        <f>SUMIFS(AssessedValuation[100% Gross],AssessedValuation[Dist],$C57,AssessedValuation[Tif_NonTIF],$A$4)</f>
        <v>76718333</v>
      </c>
      <c r="R57" s="8">
        <f>SUMIFS(AssessedValuation[100% Military Exempt],AssessedValuation[Dist],$C57,AssessedValuation[Tif_NonTIF],$A$4)</f>
        <v>0</v>
      </c>
      <c r="S57" s="8">
        <f>SUMIFS(AssessedValuation[100% Net],AssessedValuation[Dist],$C57,AssessedValuation[Tif_NonTIF],$A$4)</f>
        <v>76718333</v>
      </c>
      <c r="T57" s="8">
        <f>SUMIFS(AssessedValuation[100% Gas &amp; Elec Utilities],AssessedValuation[Dist],$C57,AssessedValuation[Tif_NonTIF],$A$4)</f>
        <v>0</v>
      </c>
      <c r="U57" s="8">
        <f t="shared" si="0"/>
        <v>76718333</v>
      </c>
    </row>
    <row r="58" spans="1:21" x14ac:dyDescent="0.25">
      <c r="A58">
        <v>2023</v>
      </c>
      <c r="B58" t="s">
        <v>1045</v>
      </c>
      <c r="C58" t="s">
        <v>1149</v>
      </c>
      <c r="D58" t="s">
        <v>1149</v>
      </c>
      <c r="E58" t="s">
        <v>297</v>
      </c>
      <c r="F58" t="s">
        <v>1150</v>
      </c>
      <c r="G58" s="8">
        <f>SUMIFS(AssessedValuation[100% Residential],AssessedValuation[Dist],$C58,AssessedValuation[Tif_NonTIF],$A$4)</f>
        <v>0</v>
      </c>
      <c r="H58" s="8">
        <f>SUMIFS(AssessedValuation[100% Ag Land],AssessedValuation[Dist],$C58,AssessedValuation[Tif_NonTIF],$A$4)</f>
        <v>0</v>
      </c>
      <c r="I58" s="8">
        <f>SUMIFS(AssessedValuation[100% Ag Building],AssessedValuation[Dist],$C58,AssessedValuation[Tif_NonTIF],$A$4)</f>
        <v>0</v>
      </c>
      <c r="J58" s="8">
        <f>SUMIFS(AssessedValuation[100% Commercial],AssessedValuation[Dist],$C58,AssessedValuation[Tif_NonTIF],$A$4)</f>
        <v>362165</v>
      </c>
      <c r="K58" s="8">
        <f>SUMIFS(AssessedValuation[100% Industrial],AssessedValuation[Dist],$C58,AssessedValuation[Tif_NonTIF],$A$4)</f>
        <v>0</v>
      </c>
      <c r="L58" s="8">
        <f>SUMIFS(AssessedValuation[100% Multiresidential],AssessedValuation[Dist],$C58,AssessedValuation[Tif_NonTIF],$A$4)</f>
        <v>0</v>
      </c>
      <c r="M58" s="8">
        <f>SUMIFS(AssessedValuation[100% Reserved],AssessedValuation[Dist],$C58,AssessedValuation[Tif_NonTIF],$A$4)</f>
        <v>0</v>
      </c>
      <c r="N58" s="8">
        <f>SUMIFS(AssessedValuation[100% Railroads],AssessedValuation[Dist],$C58,AssessedValuation[Tif_NonTIF],$A$4)</f>
        <v>0</v>
      </c>
      <c r="O58" s="8">
        <f>SUMIFS(AssessedValuation[100% Utilities],AssessedValuation[Dist],$C58,AssessedValuation[Tif_NonTIF],$A$4)</f>
        <v>0</v>
      </c>
      <c r="P58" s="8">
        <f>SUMIFS(AssessedValuation[100% Other],AssessedValuation[Dist],$C58,AssessedValuation[Tif_NonTIF],$A$4)</f>
        <v>0</v>
      </c>
      <c r="Q58" s="8">
        <f>SUMIFS(AssessedValuation[100% Gross],AssessedValuation[Dist],$C58,AssessedValuation[Tif_NonTIF],$A$4)</f>
        <v>362165</v>
      </c>
      <c r="R58" s="8">
        <f>SUMIFS(AssessedValuation[100% Military Exempt],AssessedValuation[Dist],$C58,AssessedValuation[Tif_NonTIF],$A$4)</f>
        <v>0</v>
      </c>
      <c r="S58" s="8">
        <f>SUMIFS(AssessedValuation[100% Net],AssessedValuation[Dist],$C58,AssessedValuation[Tif_NonTIF],$A$4)</f>
        <v>362165</v>
      </c>
      <c r="T58" s="8">
        <f>SUMIFS(AssessedValuation[100% Gas &amp; Elec Utilities],AssessedValuation[Dist],$C58,AssessedValuation[Tif_NonTIF],$A$4)</f>
        <v>0</v>
      </c>
      <c r="U58" s="8">
        <f t="shared" si="0"/>
        <v>362165</v>
      </c>
    </row>
    <row r="59" spans="1:21" x14ac:dyDescent="0.25">
      <c r="A59">
        <v>2023</v>
      </c>
      <c r="B59" t="s">
        <v>1054</v>
      </c>
      <c r="C59" t="s">
        <v>1151</v>
      </c>
      <c r="D59" t="s">
        <v>1151</v>
      </c>
      <c r="E59" t="s">
        <v>617</v>
      </c>
      <c r="F59" t="s">
        <v>1152</v>
      </c>
      <c r="G59" s="8">
        <f>SUMIFS(AssessedValuation[100% Residential],AssessedValuation[Dist],$C59,AssessedValuation[Tif_NonTIF],$A$4)</f>
        <v>0</v>
      </c>
      <c r="H59" s="8">
        <f>SUMIFS(AssessedValuation[100% Ag Land],AssessedValuation[Dist],$C59,AssessedValuation[Tif_NonTIF],$A$4)</f>
        <v>0</v>
      </c>
      <c r="I59" s="8">
        <f>SUMIFS(AssessedValuation[100% Ag Building],AssessedValuation[Dist],$C59,AssessedValuation[Tif_NonTIF],$A$4)</f>
        <v>0</v>
      </c>
      <c r="J59" s="8">
        <f>SUMIFS(AssessedValuation[100% Commercial],AssessedValuation[Dist],$C59,AssessedValuation[Tif_NonTIF],$A$4)</f>
        <v>0</v>
      </c>
      <c r="K59" s="8">
        <f>SUMIFS(AssessedValuation[100% Industrial],AssessedValuation[Dist],$C59,AssessedValuation[Tif_NonTIF],$A$4)</f>
        <v>0</v>
      </c>
      <c r="L59" s="8">
        <f>SUMIFS(AssessedValuation[100% Multiresidential],AssessedValuation[Dist],$C59,AssessedValuation[Tif_NonTIF],$A$4)</f>
        <v>0</v>
      </c>
      <c r="M59" s="8">
        <f>SUMIFS(AssessedValuation[100% Reserved],AssessedValuation[Dist],$C59,AssessedValuation[Tif_NonTIF],$A$4)</f>
        <v>0</v>
      </c>
      <c r="N59" s="8">
        <f>SUMIFS(AssessedValuation[100% Railroads],AssessedValuation[Dist],$C59,AssessedValuation[Tif_NonTIF],$A$4)</f>
        <v>0</v>
      </c>
      <c r="O59" s="8">
        <f>SUMIFS(AssessedValuation[100% Utilities],AssessedValuation[Dist],$C59,AssessedValuation[Tif_NonTIF],$A$4)</f>
        <v>0</v>
      </c>
      <c r="P59" s="8">
        <f>SUMIFS(AssessedValuation[100% Other],AssessedValuation[Dist],$C59,AssessedValuation[Tif_NonTIF],$A$4)</f>
        <v>0</v>
      </c>
      <c r="Q59" s="8">
        <f>SUMIFS(AssessedValuation[100% Gross],AssessedValuation[Dist],$C59,AssessedValuation[Tif_NonTIF],$A$4)</f>
        <v>0</v>
      </c>
      <c r="R59" s="8">
        <f>SUMIFS(AssessedValuation[100% Military Exempt],AssessedValuation[Dist],$C59,AssessedValuation[Tif_NonTIF],$A$4)</f>
        <v>0</v>
      </c>
      <c r="S59" s="8">
        <f>SUMIFS(AssessedValuation[100% Net],AssessedValuation[Dist],$C59,AssessedValuation[Tif_NonTIF],$A$4)</f>
        <v>0</v>
      </c>
      <c r="T59" s="8">
        <f>SUMIFS(AssessedValuation[100% Gas &amp; Elec Utilities],AssessedValuation[Dist],$C59,AssessedValuation[Tif_NonTIF],$A$4)</f>
        <v>0</v>
      </c>
      <c r="U59" s="8">
        <f t="shared" si="0"/>
        <v>0</v>
      </c>
    </row>
    <row r="60" spans="1:21" x14ac:dyDescent="0.25">
      <c r="A60">
        <v>2023</v>
      </c>
      <c r="B60" t="s">
        <v>1048</v>
      </c>
      <c r="C60" t="s">
        <v>1153</v>
      </c>
      <c r="D60" t="s">
        <v>1153</v>
      </c>
      <c r="E60" t="s">
        <v>658</v>
      </c>
      <c r="F60" t="s">
        <v>1154</v>
      </c>
      <c r="G60" s="8">
        <f>SUMIFS(AssessedValuation[100% Residential],AssessedValuation[Dist],$C60,AssessedValuation[Tif_NonTIF],$A$4)</f>
        <v>13338273</v>
      </c>
      <c r="H60" s="8">
        <f>SUMIFS(AssessedValuation[100% Ag Land],AssessedValuation[Dist],$C60,AssessedValuation[Tif_NonTIF],$A$4)</f>
        <v>11280</v>
      </c>
      <c r="I60" s="8">
        <f>SUMIFS(AssessedValuation[100% Ag Building],AssessedValuation[Dist],$C60,AssessedValuation[Tif_NonTIF],$A$4)</f>
        <v>162240</v>
      </c>
      <c r="J60" s="8">
        <f>SUMIFS(AssessedValuation[100% Commercial],AssessedValuation[Dist],$C60,AssessedValuation[Tif_NonTIF],$A$4)</f>
        <v>15131001</v>
      </c>
      <c r="K60" s="8">
        <f>SUMIFS(AssessedValuation[100% Industrial],AssessedValuation[Dist],$C60,AssessedValuation[Tif_NonTIF],$A$4)</f>
        <v>89949</v>
      </c>
      <c r="L60" s="8">
        <f>SUMIFS(AssessedValuation[100% Multiresidential],AssessedValuation[Dist],$C60,AssessedValuation[Tif_NonTIF],$A$4)</f>
        <v>190640</v>
      </c>
      <c r="M60" s="8">
        <f>SUMIFS(AssessedValuation[100% Reserved],AssessedValuation[Dist],$C60,AssessedValuation[Tif_NonTIF],$A$4)</f>
        <v>0</v>
      </c>
      <c r="N60" s="8">
        <f>SUMIFS(AssessedValuation[100% Railroads],AssessedValuation[Dist],$C60,AssessedValuation[Tif_NonTIF],$A$4)</f>
        <v>0</v>
      </c>
      <c r="O60" s="8">
        <f>SUMIFS(AssessedValuation[100% Utilities],AssessedValuation[Dist],$C60,AssessedValuation[Tif_NonTIF],$A$4)</f>
        <v>0</v>
      </c>
      <c r="P60" s="8">
        <f>SUMIFS(AssessedValuation[100% Other],AssessedValuation[Dist],$C60,AssessedValuation[Tif_NonTIF],$A$4)</f>
        <v>0</v>
      </c>
      <c r="Q60" s="8">
        <f>SUMIFS(AssessedValuation[100% Gross],AssessedValuation[Dist],$C60,AssessedValuation[Tif_NonTIF],$A$4)</f>
        <v>28923383</v>
      </c>
      <c r="R60" s="8">
        <f>SUMIFS(AssessedValuation[100% Military Exempt],AssessedValuation[Dist],$C60,AssessedValuation[Tif_NonTIF],$A$4)</f>
        <v>0</v>
      </c>
      <c r="S60" s="8">
        <f>SUMIFS(AssessedValuation[100% Net],AssessedValuation[Dist],$C60,AssessedValuation[Tif_NonTIF],$A$4)</f>
        <v>28923383</v>
      </c>
      <c r="T60" s="8">
        <f>SUMIFS(AssessedValuation[100% Gas &amp; Elec Utilities],AssessedValuation[Dist],$C60,AssessedValuation[Tif_NonTIF],$A$4)</f>
        <v>0</v>
      </c>
      <c r="U60" s="8">
        <f t="shared" si="0"/>
        <v>28923383</v>
      </c>
    </row>
    <row r="61" spans="1:21" x14ac:dyDescent="0.25">
      <c r="A61">
        <v>2023</v>
      </c>
      <c r="B61" t="s">
        <v>1043</v>
      </c>
      <c r="C61" t="s">
        <v>1155</v>
      </c>
      <c r="D61" t="s">
        <v>1155</v>
      </c>
      <c r="E61" t="s">
        <v>1156</v>
      </c>
      <c r="F61" t="s">
        <v>1157</v>
      </c>
      <c r="G61" s="8">
        <f>SUMIFS(AssessedValuation[100% Residential],AssessedValuation[Dist],$C61,AssessedValuation[Tif_NonTIF],$A$4)</f>
        <v>7180267</v>
      </c>
      <c r="H61" s="8">
        <f>SUMIFS(AssessedValuation[100% Ag Land],AssessedValuation[Dist],$C61,AssessedValuation[Tif_NonTIF],$A$4)</f>
        <v>233459</v>
      </c>
      <c r="I61" s="8">
        <f>SUMIFS(AssessedValuation[100% Ag Building],AssessedValuation[Dist],$C61,AssessedValuation[Tif_NonTIF],$A$4)</f>
        <v>3980</v>
      </c>
      <c r="J61" s="8">
        <f>SUMIFS(AssessedValuation[100% Commercial],AssessedValuation[Dist],$C61,AssessedValuation[Tif_NonTIF],$A$4)</f>
        <v>8403333</v>
      </c>
      <c r="K61" s="8">
        <f>SUMIFS(AssessedValuation[100% Industrial],AssessedValuation[Dist],$C61,AssessedValuation[Tif_NonTIF],$A$4)</f>
        <v>6184842</v>
      </c>
      <c r="L61" s="8">
        <f>SUMIFS(AssessedValuation[100% Multiresidential],AssessedValuation[Dist],$C61,AssessedValuation[Tif_NonTIF],$A$4)</f>
        <v>3010296</v>
      </c>
      <c r="M61" s="8">
        <f>SUMIFS(AssessedValuation[100% Reserved],AssessedValuation[Dist],$C61,AssessedValuation[Tif_NonTIF],$A$4)</f>
        <v>0</v>
      </c>
      <c r="N61" s="8">
        <f>SUMIFS(AssessedValuation[100% Railroads],AssessedValuation[Dist],$C61,AssessedValuation[Tif_NonTIF],$A$4)</f>
        <v>0</v>
      </c>
      <c r="O61" s="8">
        <f>SUMIFS(AssessedValuation[100% Utilities],AssessedValuation[Dist],$C61,AssessedValuation[Tif_NonTIF],$A$4)</f>
        <v>0</v>
      </c>
      <c r="P61" s="8">
        <f>SUMIFS(AssessedValuation[100% Other],AssessedValuation[Dist],$C61,AssessedValuation[Tif_NonTIF],$A$4)</f>
        <v>0</v>
      </c>
      <c r="Q61" s="8">
        <f>SUMIFS(AssessedValuation[100% Gross],AssessedValuation[Dist],$C61,AssessedValuation[Tif_NonTIF],$A$4)</f>
        <v>25016177</v>
      </c>
      <c r="R61" s="8">
        <f>SUMIFS(AssessedValuation[100% Military Exempt],AssessedValuation[Dist],$C61,AssessedValuation[Tif_NonTIF],$A$4)</f>
        <v>0</v>
      </c>
      <c r="S61" s="8">
        <f>SUMIFS(AssessedValuation[100% Net],AssessedValuation[Dist],$C61,AssessedValuation[Tif_NonTIF],$A$4)</f>
        <v>25016177</v>
      </c>
      <c r="T61" s="8">
        <f>SUMIFS(AssessedValuation[100% Gas &amp; Elec Utilities],AssessedValuation[Dist],$C61,AssessedValuation[Tif_NonTIF],$A$4)</f>
        <v>0</v>
      </c>
      <c r="U61" s="8">
        <f t="shared" si="0"/>
        <v>25016177</v>
      </c>
    </row>
    <row r="62" spans="1:21" x14ac:dyDescent="0.25">
      <c r="A62">
        <v>2023</v>
      </c>
      <c r="B62" t="s">
        <v>1054</v>
      </c>
      <c r="C62" t="s">
        <v>1158</v>
      </c>
      <c r="D62" t="s">
        <v>1158</v>
      </c>
      <c r="E62" t="s">
        <v>685</v>
      </c>
      <c r="F62" t="s">
        <v>1159</v>
      </c>
      <c r="G62" s="8">
        <f>SUMIFS(AssessedValuation[100% Residential],AssessedValuation[Dist],$C62,AssessedValuation[Tif_NonTIF],$A$4)</f>
        <v>3278922</v>
      </c>
      <c r="H62" s="8">
        <f>SUMIFS(AssessedValuation[100% Ag Land],AssessedValuation[Dist],$C62,AssessedValuation[Tif_NonTIF],$A$4)</f>
        <v>0</v>
      </c>
      <c r="I62" s="8">
        <f>SUMIFS(AssessedValuation[100% Ag Building],AssessedValuation[Dist],$C62,AssessedValuation[Tif_NonTIF],$A$4)</f>
        <v>0</v>
      </c>
      <c r="J62" s="8">
        <f>SUMIFS(AssessedValuation[100% Commercial],AssessedValuation[Dist],$C62,AssessedValuation[Tif_NonTIF],$A$4)</f>
        <v>7263791</v>
      </c>
      <c r="K62" s="8">
        <f>SUMIFS(AssessedValuation[100% Industrial],AssessedValuation[Dist],$C62,AssessedValuation[Tif_NonTIF],$A$4)</f>
        <v>0</v>
      </c>
      <c r="L62" s="8">
        <f>SUMIFS(AssessedValuation[100% Multiresidential],AssessedValuation[Dist],$C62,AssessedValuation[Tif_NonTIF],$A$4)</f>
        <v>177914</v>
      </c>
      <c r="M62" s="8">
        <f>SUMIFS(AssessedValuation[100% Reserved],AssessedValuation[Dist],$C62,AssessedValuation[Tif_NonTIF],$A$4)</f>
        <v>0</v>
      </c>
      <c r="N62" s="8">
        <f>SUMIFS(AssessedValuation[100% Railroads],AssessedValuation[Dist],$C62,AssessedValuation[Tif_NonTIF],$A$4)</f>
        <v>0</v>
      </c>
      <c r="O62" s="8">
        <f>SUMIFS(AssessedValuation[100% Utilities],AssessedValuation[Dist],$C62,AssessedValuation[Tif_NonTIF],$A$4)</f>
        <v>0</v>
      </c>
      <c r="P62" s="8">
        <f>SUMIFS(AssessedValuation[100% Other],AssessedValuation[Dist],$C62,AssessedValuation[Tif_NonTIF],$A$4)</f>
        <v>3899</v>
      </c>
      <c r="Q62" s="8">
        <f>SUMIFS(AssessedValuation[100% Gross],AssessedValuation[Dist],$C62,AssessedValuation[Tif_NonTIF],$A$4)</f>
        <v>10724526</v>
      </c>
      <c r="R62" s="8">
        <f>SUMIFS(AssessedValuation[100% Military Exempt],AssessedValuation[Dist],$C62,AssessedValuation[Tif_NonTIF],$A$4)</f>
        <v>0</v>
      </c>
      <c r="S62" s="8">
        <f>SUMIFS(AssessedValuation[100% Net],AssessedValuation[Dist],$C62,AssessedValuation[Tif_NonTIF],$A$4)</f>
        <v>10724526</v>
      </c>
      <c r="T62" s="8">
        <f>SUMIFS(AssessedValuation[100% Gas &amp; Elec Utilities],AssessedValuation[Dist],$C62,AssessedValuation[Tif_NonTIF],$A$4)</f>
        <v>0</v>
      </c>
      <c r="U62" s="8">
        <f t="shared" si="0"/>
        <v>10724526</v>
      </c>
    </row>
    <row r="63" spans="1:21" x14ac:dyDescent="0.25">
      <c r="A63">
        <v>2023</v>
      </c>
      <c r="B63" t="s">
        <v>1043</v>
      </c>
      <c r="C63" t="s">
        <v>1160</v>
      </c>
      <c r="D63" t="s">
        <v>1160</v>
      </c>
      <c r="E63" t="s">
        <v>324</v>
      </c>
      <c r="F63" t="s">
        <v>1161</v>
      </c>
      <c r="G63" s="8">
        <f>SUMIFS(AssessedValuation[100% Residential],AssessedValuation[Dist],$C63,AssessedValuation[Tif_NonTIF],$A$4)</f>
        <v>6959684</v>
      </c>
      <c r="H63" s="8">
        <f>SUMIFS(AssessedValuation[100% Ag Land],AssessedValuation[Dist],$C63,AssessedValuation[Tif_NonTIF],$A$4)</f>
        <v>470486</v>
      </c>
      <c r="I63" s="8">
        <f>SUMIFS(AssessedValuation[100% Ag Building],AssessedValuation[Dist],$C63,AssessedValuation[Tif_NonTIF],$A$4)</f>
        <v>2378</v>
      </c>
      <c r="J63" s="8">
        <f>SUMIFS(AssessedValuation[100% Commercial],AssessedValuation[Dist],$C63,AssessedValuation[Tif_NonTIF],$A$4)</f>
        <v>12978651</v>
      </c>
      <c r="K63" s="8">
        <f>SUMIFS(AssessedValuation[100% Industrial],AssessedValuation[Dist],$C63,AssessedValuation[Tif_NonTIF],$A$4)</f>
        <v>52010936</v>
      </c>
      <c r="L63" s="8">
        <f>SUMIFS(AssessedValuation[100% Multiresidential],AssessedValuation[Dist],$C63,AssessedValuation[Tif_NonTIF],$A$4)</f>
        <v>2500149</v>
      </c>
      <c r="M63" s="8">
        <f>SUMIFS(AssessedValuation[100% Reserved],AssessedValuation[Dist],$C63,AssessedValuation[Tif_NonTIF],$A$4)</f>
        <v>0</v>
      </c>
      <c r="N63" s="8">
        <f>SUMIFS(AssessedValuation[100% Railroads],AssessedValuation[Dist],$C63,AssessedValuation[Tif_NonTIF],$A$4)</f>
        <v>0</v>
      </c>
      <c r="O63" s="8">
        <f>SUMIFS(AssessedValuation[100% Utilities],AssessedValuation[Dist],$C63,AssessedValuation[Tif_NonTIF],$A$4)</f>
        <v>0</v>
      </c>
      <c r="P63" s="8">
        <f>SUMIFS(AssessedValuation[100% Other],AssessedValuation[Dist],$C63,AssessedValuation[Tif_NonTIF],$A$4)</f>
        <v>0</v>
      </c>
      <c r="Q63" s="8">
        <f>SUMIFS(AssessedValuation[100% Gross],AssessedValuation[Dist],$C63,AssessedValuation[Tif_NonTIF],$A$4)</f>
        <v>74922284</v>
      </c>
      <c r="R63" s="8">
        <f>SUMIFS(AssessedValuation[100% Military Exempt],AssessedValuation[Dist],$C63,AssessedValuation[Tif_NonTIF],$A$4)</f>
        <v>0</v>
      </c>
      <c r="S63" s="8">
        <f>SUMIFS(AssessedValuation[100% Net],AssessedValuation[Dist],$C63,AssessedValuation[Tif_NonTIF],$A$4)</f>
        <v>74922284</v>
      </c>
      <c r="T63" s="8">
        <f>SUMIFS(AssessedValuation[100% Gas &amp; Elec Utilities],AssessedValuation[Dist],$C63,AssessedValuation[Tif_NonTIF],$A$4)</f>
        <v>0</v>
      </c>
      <c r="U63" s="8">
        <f t="shared" si="0"/>
        <v>74922284</v>
      </c>
    </row>
    <row r="64" spans="1:21" x14ac:dyDescent="0.25">
      <c r="A64">
        <v>2023</v>
      </c>
      <c r="B64" t="s">
        <v>1048</v>
      </c>
      <c r="C64" t="s">
        <v>1162</v>
      </c>
      <c r="D64" t="s">
        <v>1162</v>
      </c>
      <c r="E64" t="s">
        <v>254</v>
      </c>
      <c r="F64" t="s">
        <v>1163</v>
      </c>
      <c r="G64" s="8">
        <f>SUMIFS(AssessedValuation[100% Residential],AssessedValuation[Dist],$C64,AssessedValuation[Tif_NonTIF],$A$4)</f>
        <v>350560</v>
      </c>
      <c r="H64" s="8">
        <f>SUMIFS(AssessedValuation[100% Ag Land],AssessedValuation[Dist],$C64,AssessedValuation[Tif_NonTIF],$A$4)</f>
        <v>0</v>
      </c>
      <c r="I64" s="8">
        <f>SUMIFS(AssessedValuation[100% Ag Building],AssessedValuation[Dist],$C64,AssessedValuation[Tif_NonTIF],$A$4)</f>
        <v>0</v>
      </c>
      <c r="J64" s="8">
        <f>SUMIFS(AssessedValuation[100% Commercial],AssessedValuation[Dist],$C64,AssessedValuation[Tif_NonTIF],$A$4)</f>
        <v>153553</v>
      </c>
      <c r="K64" s="8">
        <f>SUMIFS(AssessedValuation[100% Industrial],AssessedValuation[Dist],$C64,AssessedValuation[Tif_NonTIF],$A$4)</f>
        <v>0</v>
      </c>
      <c r="L64" s="8">
        <f>SUMIFS(AssessedValuation[100% Multiresidential],AssessedValuation[Dist],$C64,AssessedValuation[Tif_NonTIF],$A$4)</f>
        <v>203</v>
      </c>
      <c r="M64" s="8">
        <f>SUMIFS(AssessedValuation[100% Reserved],AssessedValuation[Dist],$C64,AssessedValuation[Tif_NonTIF],$A$4)</f>
        <v>0</v>
      </c>
      <c r="N64" s="8">
        <f>SUMIFS(AssessedValuation[100% Railroads],AssessedValuation[Dist],$C64,AssessedValuation[Tif_NonTIF],$A$4)</f>
        <v>0</v>
      </c>
      <c r="O64" s="8">
        <f>SUMIFS(AssessedValuation[100% Utilities],AssessedValuation[Dist],$C64,AssessedValuation[Tif_NonTIF],$A$4)</f>
        <v>0</v>
      </c>
      <c r="P64" s="8">
        <f>SUMIFS(AssessedValuation[100% Other],AssessedValuation[Dist],$C64,AssessedValuation[Tif_NonTIF],$A$4)</f>
        <v>0</v>
      </c>
      <c r="Q64" s="8">
        <f>SUMIFS(AssessedValuation[100% Gross],AssessedValuation[Dist],$C64,AssessedValuation[Tif_NonTIF],$A$4)</f>
        <v>504316</v>
      </c>
      <c r="R64" s="8">
        <f>SUMIFS(AssessedValuation[100% Military Exempt],AssessedValuation[Dist],$C64,AssessedValuation[Tif_NonTIF],$A$4)</f>
        <v>0</v>
      </c>
      <c r="S64" s="8">
        <f>SUMIFS(AssessedValuation[100% Net],AssessedValuation[Dist],$C64,AssessedValuation[Tif_NonTIF],$A$4)</f>
        <v>504316</v>
      </c>
      <c r="T64" s="8">
        <f>SUMIFS(AssessedValuation[100% Gas &amp; Elec Utilities],AssessedValuation[Dist],$C64,AssessedValuation[Tif_NonTIF],$A$4)</f>
        <v>0</v>
      </c>
      <c r="U64" s="8">
        <f t="shared" si="0"/>
        <v>504316</v>
      </c>
    </row>
    <row r="65" spans="1:21" x14ac:dyDescent="0.25">
      <c r="A65">
        <v>2023</v>
      </c>
      <c r="B65" t="s">
        <v>1048</v>
      </c>
      <c r="C65" t="s">
        <v>1164</v>
      </c>
      <c r="D65" t="s">
        <v>1164</v>
      </c>
      <c r="E65" t="s">
        <v>218</v>
      </c>
      <c r="F65" t="s">
        <v>1165</v>
      </c>
      <c r="G65" s="8">
        <f>SUMIFS(AssessedValuation[100% Residential],AssessedValuation[Dist],$C65,AssessedValuation[Tif_NonTIF],$A$4)</f>
        <v>0</v>
      </c>
      <c r="H65" s="8">
        <f>SUMIFS(AssessedValuation[100% Ag Land],AssessedValuation[Dist],$C65,AssessedValuation[Tif_NonTIF],$A$4)</f>
        <v>0</v>
      </c>
      <c r="I65" s="8">
        <f>SUMIFS(AssessedValuation[100% Ag Building],AssessedValuation[Dist],$C65,AssessedValuation[Tif_NonTIF],$A$4)</f>
        <v>0</v>
      </c>
      <c r="J65" s="8">
        <f>SUMIFS(AssessedValuation[100% Commercial],AssessedValuation[Dist],$C65,AssessedValuation[Tif_NonTIF],$A$4)</f>
        <v>635142</v>
      </c>
      <c r="K65" s="8">
        <f>SUMIFS(AssessedValuation[100% Industrial],AssessedValuation[Dist],$C65,AssessedValuation[Tif_NonTIF],$A$4)</f>
        <v>1834038</v>
      </c>
      <c r="L65" s="8">
        <f>SUMIFS(AssessedValuation[100% Multiresidential],AssessedValuation[Dist],$C65,AssessedValuation[Tif_NonTIF],$A$4)</f>
        <v>0</v>
      </c>
      <c r="M65" s="8">
        <f>SUMIFS(AssessedValuation[100% Reserved],AssessedValuation[Dist],$C65,AssessedValuation[Tif_NonTIF],$A$4)</f>
        <v>0</v>
      </c>
      <c r="N65" s="8">
        <f>SUMIFS(AssessedValuation[100% Railroads],AssessedValuation[Dist],$C65,AssessedValuation[Tif_NonTIF],$A$4)</f>
        <v>0</v>
      </c>
      <c r="O65" s="8">
        <f>SUMIFS(AssessedValuation[100% Utilities],AssessedValuation[Dist],$C65,AssessedValuation[Tif_NonTIF],$A$4)</f>
        <v>0</v>
      </c>
      <c r="P65" s="8">
        <f>SUMIFS(AssessedValuation[100% Other],AssessedValuation[Dist],$C65,AssessedValuation[Tif_NonTIF],$A$4)</f>
        <v>0</v>
      </c>
      <c r="Q65" s="8">
        <f>SUMIFS(AssessedValuation[100% Gross],AssessedValuation[Dist],$C65,AssessedValuation[Tif_NonTIF],$A$4)</f>
        <v>2469180</v>
      </c>
      <c r="R65" s="8">
        <f>SUMIFS(AssessedValuation[100% Military Exempt],AssessedValuation[Dist],$C65,AssessedValuation[Tif_NonTIF],$A$4)</f>
        <v>0</v>
      </c>
      <c r="S65" s="8">
        <f>SUMIFS(AssessedValuation[100% Net],AssessedValuation[Dist],$C65,AssessedValuation[Tif_NonTIF],$A$4)</f>
        <v>2469180</v>
      </c>
      <c r="T65" s="8">
        <f>SUMIFS(AssessedValuation[100% Gas &amp; Elec Utilities],AssessedValuation[Dist],$C65,AssessedValuation[Tif_NonTIF],$A$4)</f>
        <v>0</v>
      </c>
      <c r="U65" s="8">
        <f t="shared" si="0"/>
        <v>2469180</v>
      </c>
    </row>
    <row r="66" spans="1:21" x14ac:dyDescent="0.25">
      <c r="A66">
        <v>2023</v>
      </c>
      <c r="B66" t="s">
        <v>1045</v>
      </c>
      <c r="C66" t="s">
        <v>1166</v>
      </c>
      <c r="D66" t="s">
        <v>1166</v>
      </c>
      <c r="E66" t="s">
        <v>764</v>
      </c>
      <c r="F66" t="s">
        <v>1167</v>
      </c>
      <c r="G66" s="8">
        <f>SUMIFS(AssessedValuation[100% Residential],AssessedValuation[Dist],$C66,AssessedValuation[Tif_NonTIF],$A$4)</f>
        <v>2626133</v>
      </c>
      <c r="H66" s="8">
        <f>SUMIFS(AssessedValuation[100% Ag Land],AssessedValuation[Dist],$C66,AssessedValuation[Tif_NonTIF],$A$4)</f>
        <v>0</v>
      </c>
      <c r="I66" s="8">
        <f>SUMIFS(AssessedValuation[100% Ag Building],AssessedValuation[Dist],$C66,AssessedValuation[Tif_NonTIF],$A$4)</f>
        <v>0</v>
      </c>
      <c r="J66" s="8">
        <f>SUMIFS(AssessedValuation[100% Commercial],AssessedValuation[Dist],$C66,AssessedValuation[Tif_NonTIF],$A$4)</f>
        <v>3708510</v>
      </c>
      <c r="K66" s="8">
        <f>SUMIFS(AssessedValuation[100% Industrial],AssessedValuation[Dist],$C66,AssessedValuation[Tif_NonTIF],$A$4)</f>
        <v>0</v>
      </c>
      <c r="L66" s="8">
        <f>SUMIFS(AssessedValuation[100% Multiresidential],AssessedValuation[Dist],$C66,AssessedValuation[Tif_NonTIF],$A$4)</f>
        <v>247985</v>
      </c>
      <c r="M66" s="8">
        <f>SUMIFS(AssessedValuation[100% Reserved],AssessedValuation[Dist],$C66,AssessedValuation[Tif_NonTIF],$A$4)</f>
        <v>0</v>
      </c>
      <c r="N66" s="8">
        <f>SUMIFS(AssessedValuation[100% Railroads],AssessedValuation[Dist],$C66,AssessedValuation[Tif_NonTIF],$A$4)</f>
        <v>0</v>
      </c>
      <c r="O66" s="8">
        <f>SUMIFS(AssessedValuation[100% Utilities],AssessedValuation[Dist],$C66,AssessedValuation[Tif_NonTIF],$A$4)</f>
        <v>0</v>
      </c>
      <c r="P66" s="8">
        <f>SUMIFS(AssessedValuation[100% Other],AssessedValuation[Dist],$C66,AssessedValuation[Tif_NonTIF],$A$4)</f>
        <v>0</v>
      </c>
      <c r="Q66" s="8">
        <f>SUMIFS(AssessedValuation[100% Gross],AssessedValuation[Dist],$C66,AssessedValuation[Tif_NonTIF],$A$4)</f>
        <v>6582628</v>
      </c>
      <c r="R66" s="8">
        <f>SUMIFS(AssessedValuation[100% Military Exempt],AssessedValuation[Dist],$C66,AssessedValuation[Tif_NonTIF],$A$4)</f>
        <v>0</v>
      </c>
      <c r="S66" s="8">
        <f>SUMIFS(AssessedValuation[100% Net],AssessedValuation[Dist],$C66,AssessedValuation[Tif_NonTIF],$A$4)</f>
        <v>6582628</v>
      </c>
      <c r="T66" s="8">
        <f>SUMIFS(AssessedValuation[100% Gas &amp; Elec Utilities],AssessedValuation[Dist],$C66,AssessedValuation[Tif_NonTIF],$A$4)</f>
        <v>0</v>
      </c>
      <c r="U66" s="8">
        <f t="shared" si="0"/>
        <v>6582628</v>
      </c>
    </row>
    <row r="67" spans="1:21" x14ac:dyDescent="0.25">
      <c r="A67">
        <v>2023</v>
      </c>
      <c r="B67" t="s">
        <v>1051</v>
      </c>
      <c r="C67" t="s">
        <v>1168</v>
      </c>
      <c r="D67" t="s">
        <v>1168</v>
      </c>
      <c r="E67" t="s">
        <v>1169</v>
      </c>
      <c r="F67" t="s">
        <v>1170</v>
      </c>
      <c r="G67" s="8">
        <f>SUMIFS(AssessedValuation[100% Residential],AssessedValuation[Dist],$C67,AssessedValuation[Tif_NonTIF],$A$4)</f>
        <v>7090074</v>
      </c>
      <c r="H67" s="8">
        <f>SUMIFS(AssessedValuation[100% Ag Land],AssessedValuation[Dist],$C67,AssessedValuation[Tif_NonTIF],$A$4)</f>
        <v>0</v>
      </c>
      <c r="I67" s="8">
        <f>SUMIFS(AssessedValuation[100% Ag Building],AssessedValuation[Dist],$C67,AssessedValuation[Tif_NonTIF],$A$4)</f>
        <v>0</v>
      </c>
      <c r="J67" s="8">
        <f>SUMIFS(AssessedValuation[100% Commercial],AssessedValuation[Dist],$C67,AssessedValuation[Tif_NonTIF],$A$4)</f>
        <v>1728999</v>
      </c>
      <c r="K67" s="8">
        <f>SUMIFS(AssessedValuation[100% Industrial],AssessedValuation[Dist],$C67,AssessedValuation[Tif_NonTIF],$A$4)</f>
        <v>16011380</v>
      </c>
      <c r="L67" s="8">
        <f>SUMIFS(AssessedValuation[100% Multiresidential],AssessedValuation[Dist],$C67,AssessedValuation[Tif_NonTIF],$A$4)</f>
        <v>214583</v>
      </c>
      <c r="M67" s="8">
        <f>SUMIFS(AssessedValuation[100% Reserved],AssessedValuation[Dist],$C67,AssessedValuation[Tif_NonTIF],$A$4)</f>
        <v>0</v>
      </c>
      <c r="N67" s="8">
        <f>SUMIFS(AssessedValuation[100% Railroads],AssessedValuation[Dist],$C67,AssessedValuation[Tif_NonTIF],$A$4)</f>
        <v>0</v>
      </c>
      <c r="O67" s="8">
        <f>SUMIFS(AssessedValuation[100% Utilities],AssessedValuation[Dist],$C67,AssessedValuation[Tif_NonTIF],$A$4)</f>
        <v>0</v>
      </c>
      <c r="P67" s="8">
        <f>SUMIFS(AssessedValuation[100% Other],AssessedValuation[Dist],$C67,AssessedValuation[Tif_NonTIF],$A$4)</f>
        <v>0</v>
      </c>
      <c r="Q67" s="8">
        <f>SUMIFS(AssessedValuation[100% Gross],AssessedValuation[Dist],$C67,AssessedValuation[Tif_NonTIF],$A$4)</f>
        <v>25045036</v>
      </c>
      <c r="R67" s="8">
        <f>SUMIFS(AssessedValuation[100% Military Exempt],AssessedValuation[Dist],$C67,AssessedValuation[Tif_NonTIF],$A$4)</f>
        <v>0</v>
      </c>
      <c r="S67" s="8">
        <f>SUMIFS(AssessedValuation[100% Net],AssessedValuation[Dist],$C67,AssessedValuation[Tif_NonTIF],$A$4)</f>
        <v>25045036</v>
      </c>
      <c r="T67" s="8">
        <f>SUMIFS(AssessedValuation[100% Gas &amp; Elec Utilities],AssessedValuation[Dist],$C67,AssessedValuation[Tif_NonTIF],$A$4)</f>
        <v>0</v>
      </c>
      <c r="U67" s="8">
        <f t="shared" si="0"/>
        <v>25045036</v>
      </c>
    </row>
    <row r="68" spans="1:21" x14ac:dyDescent="0.25">
      <c r="A68">
        <v>2023</v>
      </c>
      <c r="B68" t="s">
        <v>1051</v>
      </c>
      <c r="C68" t="s">
        <v>1171</v>
      </c>
      <c r="D68" t="s">
        <v>1171</v>
      </c>
      <c r="E68" t="s">
        <v>431</v>
      </c>
      <c r="F68" t="s">
        <v>1172</v>
      </c>
      <c r="G68" s="8">
        <f>SUMIFS(AssessedValuation[100% Residential],AssessedValuation[Dist],$C68,AssessedValuation[Tif_NonTIF],$A$4)</f>
        <v>0</v>
      </c>
      <c r="H68" s="8">
        <f>SUMIFS(AssessedValuation[100% Ag Land],AssessedValuation[Dist],$C68,AssessedValuation[Tif_NonTIF],$A$4)</f>
        <v>27513</v>
      </c>
      <c r="I68" s="8">
        <f>SUMIFS(AssessedValuation[100% Ag Building],AssessedValuation[Dist],$C68,AssessedValuation[Tif_NonTIF],$A$4)</f>
        <v>0</v>
      </c>
      <c r="J68" s="8">
        <f>SUMIFS(AssessedValuation[100% Commercial],AssessedValuation[Dist],$C68,AssessedValuation[Tif_NonTIF],$A$4)</f>
        <v>1102487</v>
      </c>
      <c r="K68" s="8">
        <f>SUMIFS(AssessedValuation[100% Industrial],AssessedValuation[Dist],$C68,AssessedValuation[Tif_NonTIF],$A$4)</f>
        <v>0</v>
      </c>
      <c r="L68" s="8">
        <f>SUMIFS(AssessedValuation[100% Multiresidential],AssessedValuation[Dist],$C68,AssessedValuation[Tif_NonTIF],$A$4)</f>
        <v>0</v>
      </c>
      <c r="M68" s="8">
        <f>SUMIFS(AssessedValuation[100% Reserved],AssessedValuation[Dist],$C68,AssessedValuation[Tif_NonTIF],$A$4)</f>
        <v>0</v>
      </c>
      <c r="N68" s="8">
        <f>SUMIFS(AssessedValuation[100% Railroads],AssessedValuation[Dist],$C68,AssessedValuation[Tif_NonTIF],$A$4)</f>
        <v>0</v>
      </c>
      <c r="O68" s="8">
        <f>SUMIFS(AssessedValuation[100% Utilities],AssessedValuation[Dist],$C68,AssessedValuation[Tif_NonTIF],$A$4)</f>
        <v>0</v>
      </c>
      <c r="P68" s="8">
        <f>SUMIFS(AssessedValuation[100% Other],AssessedValuation[Dist],$C68,AssessedValuation[Tif_NonTIF],$A$4)</f>
        <v>0</v>
      </c>
      <c r="Q68" s="8">
        <f>SUMIFS(AssessedValuation[100% Gross],AssessedValuation[Dist],$C68,AssessedValuation[Tif_NonTIF],$A$4)</f>
        <v>1130000</v>
      </c>
      <c r="R68" s="8">
        <f>SUMIFS(AssessedValuation[100% Military Exempt],AssessedValuation[Dist],$C68,AssessedValuation[Tif_NonTIF],$A$4)</f>
        <v>0</v>
      </c>
      <c r="S68" s="8">
        <f>SUMIFS(AssessedValuation[100% Net],AssessedValuation[Dist],$C68,AssessedValuation[Tif_NonTIF],$A$4)</f>
        <v>1130000</v>
      </c>
      <c r="T68" s="8">
        <f>SUMIFS(AssessedValuation[100% Gas &amp; Elec Utilities],AssessedValuation[Dist],$C68,AssessedValuation[Tif_NonTIF],$A$4)</f>
        <v>0</v>
      </c>
      <c r="U68" s="8">
        <f t="shared" si="0"/>
        <v>1130000</v>
      </c>
    </row>
    <row r="69" spans="1:21" x14ac:dyDescent="0.25">
      <c r="A69">
        <v>2023</v>
      </c>
      <c r="B69" t="s">
        <v>1045</v>
      </c>
      <c r="C69" t="s">
        <v>1173</v>
      </c>
      <c r="D69" t="s">
        <v>1173</v>
      </c>
      <c r="E69" t="s">
        <v>225</v>
      </c>
      <c r="F69" t="s">
        <v>1174</v>
      </c>
      <c r="G69" s="8">
        <f>SUMIFS(AssessedValuation[100% Residential],AssessedValuation[Dist],$C69,AssessedValuation[Tif_NonTIF],$A$4)</f>
        <v>3794638</v>
      </c>
      <c r="H69" s="8">
        <f>SUMIFS(AssessedValuation[100% Ag Land],AssessedValuation[Dist],$C69,AssessedValuation[Tif_NonTIF],$A$4)</f>
        <v>0</v>
      </c>
      <c r="I69" s="8">
        <f>SUMIFS(AssessedValuation[100% Ag Building],AssessedValuation[Dist],$C69,AssessedValuation[Tif_NonTIF],$A$4)</f>
        <v>0</v>
      </c>
      <c r="J69" s="8">
        <f>SUMIFS(AssessedValuation[100% Commercial],AssessedValuation[Dist],$C69,AssessedValuation[Tif_NonTIF],$A$4)</f>
        <v>12362650</v>
      </c>
      <c r="K69" s="8">
        <f>SUMIFS(AssessedValuation[100% Industrial],AssessedValuation[Dist],$C69,AssessedValuation[Tif_NonTIF],$A$4)</f>
        <v>0</v>
      </c>
      <c r="L69" s="8">
        <f>SUMIFS(AssessedValuation[100% Multiresidential],AssessedValuation[Dist],$C69,AssessedValuation[Tif_NonTIF],$A$4)</f>
        <v>1222596</v>
      </c>
      <c r="M69" s="8">
        <f>SUMIFS(AssessedValuation[100% Reserved],AssessedValuation[Dist],$C69,AssessedValuation[Tif_NonTIF],$A$4)</f>
        <v>0</v>
      </c>
      <c r="N69" s="8">
        <f>SUMIFS(AssessedValuation[100% Railroads],AssessedValuation[Dist],$C69,AssessedValuation[Tif_NonTIF],$A$4)</f>
        <v>0</v>
      </c>
      <c r="O69" s="8">
        <f>SUMIFS(AssessedValuation[100% Utilities],AssessedValuation[Dist],$C69,AssessedValuation[Tif_NonTIF],$A$4)</f>
        <v>0</v>
      </c>
      <c r="P69" s="8">
        <f>SUMIFS(AssessedValuation[100% Other],AssessedValuation[Dist],$C69,AssessedValuation[Tif_NonTIF],$A$4)</f>
        <v>0</v>
      </c>
      <c r="Q69" s="8">
        <f>SUMIFS(AssessedValuation[100% Gross],AssessedValuation[Dist],$C69,AssessedValuation[Tif_NonTIF],$A$4)</f>
        <v>17379884</v>
      </c>
      <c r="R69" s="8">
        <f>SUMIFS(AssessedValuation[100% Military Exempt],AssessedValuation[Dist],$C69,AssessedValuation[Tif_NonTIF],$A$4)</f>
        <v>0</v>
      </c>
      <c r="S69" s="8">
        <f>SUMIFS(AssessedValuation[100% Net],AssessedValuation[Dist],$C69,AssessedValuation[Tif_NonTIF],$A$4)</f>
        <v>17379884</v>
      </c>
      <c r="T69" s="8">
        <f>SUMIFS(AssessedValuation[100% Gas &amp; Elec Utilities],AssessedValuation[Dist],$C69,AssessedValuation[Tif_NonTIF],$A$4)</f>
        <v>0</v>
      </c>
      <c r="U69" s="8">
        <f t="shared" si="0"/>
        <v>17379884</v>
      </c>
    </row>
    <row r="70" spans="1:21" x14ac:dyDescent="0.25">
      <c r="A70">
        <v>2023</v>
      </c>
      <c r="B70" t="s">
        <v>1043</v>
      </c>
      <c r="C70" t="s">
        <v>1175</v>
      </c>
      <c r="D70" t="s">
        <v>1175</v>
      </c>
      <c r="E70" t="s">
        <v>285</v>
      </c>
      <c r="F70" t="s">
        <v>1176</v>
      </c>
      <c r="G70" s="8">
        <f>SUMIFS(AssessedValuation[100% Residential],AssessedValuation[Dist],$C70,AssessedValuation[Tif_NonTIF],$A$4)</f>
        <v>0</v>
      </c>
      <c r="H70" s="8">
        <f>SUMIFS(AssessedValuation[100% Ag Land],AssessedValuation[Dist],$C70,AssessedValuation[Tif_NonTIF],$A$4)</f>
        <v>0</v>
      </c>
      <c r="I70" s="8">
        <f>SUMIFS(AssessedValuation[100% Ag Building],AssessedValuation[Dist],$C70,AssessedValuation[Tif_NonTIF],$A$4)</f>
        <v>0</v>
      </c>
      <c r="J70" s="8">
        <f>SUMIFS(AssessedValuation[100% Commercial],AssessedValuation[Dist],$C70,AssessedValuation[Tif_NonTIF],$A$4)</f>
        <v>0</v>
      </c>
      <c r="K70" s="8">
        <f>SUMIFS(AssessedValuation[100% Industrial],AssessedValuation[Dist],$C70,AssessedValuation[Tif_NonTIF],$A$4)</f>
        <v>0</v>
      </c>
      <c r="L70" s="8">
        <f>SUMIFS(AssessedValuation[100% Multiresidential],AssessedValuation[Dist],$C70,AssessedValuation[Tif_NonTIF],$A$4)</f>
        <v>0</v>
      </c>
      <c r="M70" s="8">
        <f>SUMIFS(AssessedValuation[100% Reserved],AssessedValuation[Dist],$C70,AssessedValuation[Tif_NonTIF],$A$4)</f>
        <v>0</v>
      </c>
      <c r="N70" s="8">
        <f>SUMIFS(AssessedValuation[100% Railroads],AssessedValuation[Dist],$C70,AssessedValuation[Tif_NonTIF],$A$4)</f>
        <v>0</v>
      </c>
      <c r="O70" s="8">
        <f>SUMIFS(AssessedValuation[100% Utilities],AssessedValuation[Dist],$C70,AssessedValuation[Tif_NonTIF],$A$4)</f>
        <v>0</v>
      </c>
      <c r="P70" s="8">
        <f>SUMIFS(AssessedValuation[100% Other],AssessedValuation[Dist],$C70,AssessedValuation[Tif_NonTIF],$A$4)</f>
        <v>0</v>
      </c>
      <c r="Q70" s="8">
        <f>SUMIFS(AssessedValuation[100% Gross],AssessedValuation[Dist],$C70,AssessedValuation[Tif_NonTIF],$A$4)</f>
        <v>0</v>
      </c>
      <c r="R70" s="8">
        <f>SUMIFS(AssessedValuation[100% Military Exempt],AssessedValuation[Dist],$C70,AssessedValuation[Tif_NonTIF],$A$4)</f>
        <v>0</v>
      </c>
      <c r="S70" s="8">
        <f>SUMIFS(AssessedValuation[100% Net],AssessedValuation[Dist],$C70,AssessedValuation[Tif_NonTIF],$A$4)</f>
        <v>0</v>
      </c>
      <c r="T70" s="8">
        <f>SUMIFS(AssessedValuation[100% Gas &amp; Elec Utilities],AssessedValuation[Dist],$C70,AssessedValuation[Tif_NonTIF],$A$4)</f>
        <v>0</v>
      </c>
      <c r="U70" s="8">
        <f t="shared" si="0"/>
        <v>0</v>
      </c>
    </row>
    <row r="71" spans="1:21" x14ac:dyDescent="0.25">
      <c r="A71">
        <v>2023</v>
      </c>
      <c r="B71" t="s">
        <v>1051</v>
      </c>
      <c r="C71" t="s">
        <v>1177</v>
      </c>
      <c r="D71" t="s">
        <v>1177</v>
      </c>
      <c r="E71" t="s">
        <v>241</v>
      </c>
      <c r="F71" t="s">
        <v>1178</v>
      </c>
      <c r="G71" s="8">
        <f>SUMIFS(AssessedValuation[100% Residential],AssessedValuation[Dist],$C71,AssessedValuation[Tif_NonTIF],$A$4)</f>
        <v>0</v>
      </c>
      <c r="H71" s="8">
        <f>SUMIFS(AssessedValuation[100% Ag Land],AssessedValuation[Dist],$C71,AssessedValuation[Tif_NonTIF],$A$4)</f>
        <v>0</v>
      </c>
      <c r="I71" s="8">
        <f>SUMIFS(AssessedValuation[100% Ag Building],AssessedValuation[Dist],$C71,AssessedValuation[Tif_NonTIF],$A$4)</f>
        <v>0</v>
      </c>
      <c r="J71" s="8">
        <f>SUMIFS(AssessedValuation[100% Commercial],AssessedValuation[Dist],$C71,AssessedValuation[Tif_NonTIF],$A$4)</f>
        <v>0</v>
      </c>
      <c r="K71" s="8">
        <f>SUMIFS(AssessedValuation[100% Industrial],AssessedValuation[Dist],$C71,AssessedValuation[Tif_NonTIF],$A$4)</f>
        <v>13446189</v>
      </c>
      <c r="L71" s="8">
        <f>SUMIFS(AssessedValuation[100% Multiresidential],AssessedValuation[Dist],$C71,AssessedValuation[Tif_NonTIF],$A$4)</f>
        <v>0</v>
      </c>
      <c r="M71" s="8">
        <f>SUMIFS(AssessedValuation[100% Reserved],AssessedValuation[Dist],$C71,AssessedValuation[Tif_NonTIF],$A$4)</f>
        <v>0</v>
      </c>
      <c r="N71" s="8">
        <f>SUMIFS(AssessedValuation[100% Railroads],AssessedValuation[Dist],$C71,AssessedValuation[Tif_NonTIF],$A$4)</f>
        <v>0</v>
      </c>
      <c r="O71" s="8">
        <f>SUMIFS(AssessedValuation[100% Utilities],AssessedValuation[Dist],$C71,AssessedValuation[Tif_NonTIF],$A$4)</f>
        <v>0</v>
      </c>
      <c r="P71" s="8">
        <f>SUMIFS(AssessedValuation[100% Other],AssessedValuation[Dist],$C71,AssessedValuation[Tif_NonTIF],$A$4)</f>
        <v>0</v>
      </c>
      <c r="Q71" s="8">
        <f>SUMIFS(AssessedValuation[100% Gross],AssessedValuation[Dist],$C71,AssessedValuation[Tif_NonTIF],$A$4)</f>
        <v>13446189</v>
      </c>
      <c r="R71" s="8">
        <f>SUMIFS(AssessedValuation[100% Military Exempt],AssessedValuation[Dist],$C71,AssessedValuation[Tif_NonTIF],$A$4)</f>
        <v>0</v>
      </c>
      <c r="S71" s="8">
        <f>SUMIFS(AssessedValuation[100% Net],AssessedValuation[Dist],$C71,AssessedValuation[Tif_NonTIF],$A$4)</f>
        <v>13446189</v>
      </c>
      <c r="T71" s="8">
        <f>SUMIFS(AssessedValuation[100% Gas &amp; Elec Utilities],AssessedValuation[Dist],$C71,AssessedValuation[Tif_NonTIF],$A$4)</f>
        <v>0</v>
      </c>
      <c r="U71" s="8">
        <f t="shared" si="0"/>
        <v>13446189</v>
      </c>
    </row>
    <row r="72" spans="1:21" x14ac:dyDescent="0.25">
      <c r="A72">
        <v>2023</v>
      </c>
      <c r="B72" t="s">
        <v>1066</v>
      </c>
      <c r="C72" t="s">
        <v>1179</v>
      </c>
      <c r="D72" t="s">
        <v>1179</v>
      </c>
      <c r="E72" t="s">
        <v>267</v>
      </c>
      <c r="F72" t="s">
        <v>1180</v>
      </c>
      <c r="G72" s="8">
        <f>SUMIFS(AssessedValuation[100% Residential],AssessedValuation[Dist],$C72,AssessedValuation[Tif_NonTIF],$A$4)</f>
        <v>3889383</v>
      </c>
      <c r="H72" s="8">
        <f>SUMIFS(AssessedValuation[100% Ag Land],AssessedValuation[Dist],$C72,AssessedValuation[Tif_NonTIF],$A$4)</f>
        <v>0</v>
      </c>
      <c r="I72" s="8">
        <f>SUMIFS(AssessedValuation[100% Ag Building],AssessedValuation[Dist],$C72,AssessedValuation[Tif_NonTIF],$A$4)</f>
        <v>0</v>
      </c>
      <c r="J72" s="8">
        <f>SUMIFS(AssessedValuation[100% Commercial],AssessedValuation[Dist],$C72,AssessedValuation[Tif_NonTIF],$A$4)</f>
        <v>2520468</v>
      </c>
      <c r="K72" s="8">
        <f>SUMIFS(AssessedValuation[100% Industrial],AssessedValuation[Dist],$C72,AssessedValuation[Tif_NonTIF],$A$4)</f>
        <v>0</v>
      </c>
      <c r="L72" s="8">
        <f>SUMIFS(AssessedValuation[100% Multiresidential],AssessedValuation[Dist],$C72,AssessedValuation[Tif_NonTIF],$A$4)</f>
        <v>727633</v>
      </c>
      <c r="M72" s="8">
        <f>SUMIFS(AssessedValuation[100% Reserved],AssessedValuation[Dist],$C72,AssessedValuation[Tif_NonTIF],$A$4)</f>
        <v>0</v>
      </c>
      <c r="N72" s="8">
        <f>SUMIFS(AssessedValuation[100% Railroads],AssessedValuation[Dist],$C72,AssessedValuation[Tif_NonTIF],$A$4)</f>
        <v>0</v>
      </c>
      <c r="O72" s="8">
        <f>SUMIFS(AssessedValuation[100% Utilities],AssessedValuation[Dist],$C72,AssessedValuation[Tif_NonTIF],$A$4)</f>
        <v>0</v>
      </c>
      <c r="P72" s="8">
        <f>SUMIFS(AssessedValuation[100% Other],AssessedValuation[Dist],$C72,AssessedValuation[Tif_NonTIF],$A$4)</f>
        <v>0</v>
      </c>
      <c r="Q72" s="8">
        <f>SUMIFS(AssessedValuation[100% Gross],AssessedValuation[Dist],$C72,AssessedValuation[Tif_NonTIF],$A$4)</f>
        <v>7137484</v>
      </c>
      <c r="R72" s="8">
        <f>SUMIFS(AssessedValuation[100% Military Exempt],AssessedValuation[Dist],$C72,AssessedValuation[Tif_NonTIF],$A$4)</f>
        <v>1852</v>
      </c>
      <c r="S72" s="8">
        <f>SUMIFS(AssessedValuation[100% Net],AssessedValuation[Dist],$C72,AssessedValuation[Tif_NonTIF],$A$4)</f>
        <v>7135632</v>
      </c>
      <c r="T72" s="8">
        <f>SUMIFS(AssessedValuation[100% Gas &amp; Elec Utilities],AssessedValuation[Dist],$C72,AssessedValuation[Tif_NonTIF],$A$4)</f>
        <v>0</v>
      </c>
      <c r="U72" s="8">
        <f t="shared" ref="U72:U135" si="1">SUM(S72:T72)</f>
        <v>7135632</v>
      </c>
    </row>
    <row r="73" spans="1:21" x14ac:dyDescent="0.25">
      <c r="A73">
        <v>2023</v>
      </c>
      <c r="C73" t="s">
        <v>1181</v>
      </c>
      <c r="D73" t="s">
        <v>1181</v>
      </c>
      <c r="E73" t="s">
        <v>552</v>
      </c>
      <c r="F73" t="s">
        <v>1182</v>
      </c>
      <c r="G73" s="8">
        <f>SUMIFS(AssessedValuation[100% Residential],AssessedValuation[Dist],$C73,AssessedValuation[Tif_NonTIF],$A$4)</f>
        <v>0</v>
      </c>
      <c r="H73" s="8">
        <f>SUMIFS(AssessedValuation[100% Ag Land],AssessedValuation[Dist],$C73,AssessedValuation[Tif_NonTIF],$A$4)</f>
        <v>0</v>
      </c>
      <c r="I73" s="8">
        <f>SUMIFS(AssessedValuation[100% Ag Building],AssessedValuation[Dist],$C73,AssessedValuation[Tif_NonTIF],$A$4)</f>
        <v>0</v>
      </c>
      <c r="J73" s="8">
        <f>SUMIFS(AssessedValuation[100% Commercial],AssessedValuation[Dist],$C73,AssessedValuation[Tif_NonTIF],$A$4)</f>
        <v>0</v>
      </c>
      <c r="K73" s="8">
        <f>SUMIFS(AssessedValuation[100% Industrial],AssessedValuation[Dist],$C73,AssessedValuation[Tif_NonTIF],$A$4)</f>
        <v>0</v>
      </c>
      <c r="L73" s="8">
        <f>SUMIFS(AssessedValuation[100% Multiresidential],AssessedValuation[Dist],$C73,AssessedValuation[Tif_NonTIF],$A$4)</f>
        <v>0</v>
      </c>
      <c r="M73" s="8">
        <f>SUMIFS(AssessedValuation[100% Reserved],AssessedValuation[Dist],$C73,AssessedValuation[Tif_NonTIF],$A$4)</f>
        <v>0</v>
      </c>
      <c r="N73" s="8">
        <f>SUMIFS(AssessedValuation[100% Railroads],AssessedValuation[Dist],$C73,AssessedValuation[Tif_NonTIF],$A$4)</f>
        <v>0</v>
      </c>
      <c r="O73" s="8">
        <f>SUMIFS(AssessedValuation[100% Utilities],AssessedValuation[Dist],$C73,AssessedValuation[Tif_NonTIF],$A$4)</f>
        <v>0</v>
      </c>
      <c r="P73" s="8">
        <f>SUMIFS(AssessedValuation[100% Other],AssessedValuation[Dist],$C73,AssessedValuation[Tif_NonTIF],$A$4)</f>
        <v>0</v>
      </c>
      <c r="Q73" s="8">
        <f>SUMIFS(AssessedValuation[100% Gross],AssessedValuation[Dist],$C73,AssessedValuation[Tif_NonTIF],$A$4)</f>
        <v>0</v>
      </c>
      <c r="R73" s="8">
        <f>SUMIFS(AssessedValuation[100% Military Exempt],AssessedValuation[Dist],$C73,AssessedValuation[Tif_NonTIF],$A$4)</f>
        <v>0</v>
      </c>
      <c r="S73" s="8">
        <f>SUMIFS(AssessedValuation[100% Net],AssessedValuation[Dist],$C73,AssessedValuation[Tif_NonTIF],$A$4)</f>
        <v>0</v>
      </c>
      <c r="T73" s="8">
        <f>SUMIFS(AssessedValuation[100% Gas &amp; Elec Utilities],AssessedValuation[Dist],$C73,AssessedValuation[Tif_NonTIF],$A$4)</f>
        <v>0</v>
      </c>
      <c r="U73" s="8">
        <f t="shared" si="1"/>
        <v>0</v>
      </c>
    </row>
    <row r="74" spans="1:21" x14ac:dyDescent="0.25">
      <c r="A74">
        <v>2023</v>
      </c>
      <c r="B74" t="s">
        <v>1057</v>
      </c>
      <c r="C74" t="s">
        <v>1183</v>
      </c>
      <c r="D74" t="s">
        <v>1183</v>
      </c>
      <c r="E74" t="s">
        <v>560</v>
      </c>
      <c r="F74" t="s">
        <v>1184</v>
      </c>
      <c r="G74" s="8">
        <f>SUMIFS(AssessedValuation[100% Residential],AssessedValuation[Dist],$C74,AssessedValuation[Tif_NonTIF],$A$4)</f>
        <v>81704827</v>
      </c>
      <c r="H74" s="8">
        <f>SUMIFS(AssessedValuation[100% Ag Land],AssessedValuation[Dist],$C74,AssessedValuation[Tif_NonTIF],$A$4)</f>
        <v>81933</v>
      </c>
      <c r="I74" s="8">
        <f>SUMIFS(AssessedValuation[100% Ag Building],AssessedValuation[Dist],$C74,AssessedValuation[Tif_NonTIF],$A$4)</f>
        <v>2511</v>
      </c>
      <c r="J74" s="8">
        <f>SUMIFS(AssessedValuation[100% Commercial],AssessedValuation[Dist],$C74,AssessedValuation[Tif_NonTIF],$A$4)</f>
        <v>221572574</v>
      </c>
      <c r="K74" s="8">
        <f>SUMIFS(AssessedValuation[100% Industrial],AssessedValuation[Dist],$C74,AssessedValuation[Tif_NonTIF],$A$4)</f>
        <v>2520000</v>
      </c>
      <c r="L74" s="8">
        <f>SUMIFS(AssessedValuation[100% Multiresidential],AssessedValuation[Dist],$C74,AssessedValuation[Tif_NonTIF],$A$4)</f>
        <v>501000</v>
      </c>
      <c r="M74" s="8">
        <f>SUMIFS(AssessedValuation[100% Reserved],AssessedValuation[Dist],$C74,AssessedValuation[Tif_NonTIF],$A$4)</f>
        <v>0</v>
      </c>
      <c r="N74" s="8">
        <f>SUMIFS(AssessedValuation[100% Railroads],AssessedValuation[Dist],$C74,AssessedValuation[Tif_NonTIF],$A$4)</f>
        <v>0</v>
      </c>
      <c r="O74" s="8">
        <f>SUMIFS(AssessedValuation[100% Utilities],AssessedValuation[Dist],$C74,AssessedValuation[Tif_NonTIF],$A$4)</f>
        <v>0</v>
      </c>
      <c r="P74" s="8">
        <f>SUMIFS(AssessedValuation[100% Other],AssessedValuation[Dist],$C74,AssessedValuation[Tif_NonTIF],$A$4)</f>
        <v>0</v>
      </c>
      <c r="Q74" s="8">
        <f>SUMIFS(AssessedValuation[100% Gross],AssessedValuation[Dist],$C74,AssessedValuation[Tif_NonTIF],$A$4)</f>
        <v>306382845</v>
      </c>
      <c r="R74" s="8">
        <f>SUMIFS(AssessedValuation[100% Military Exempt],AssessedValuation[Dist],$C74,AssessedValuation[Tif_NonTIF],$A$4)</f>
        <v>0</v>
      </c>
      <c r="S74" s="8">
        <f>SUMIFS(AssessedValuation[100% Net],AssessedValuation[Dist],$C74,AssessedValuation[Tif_NonTIF],$A$4)</f>
        <v>306382845</v>
      </c>
      <c r="T74" s="8">
        <f>SUMIFS(AssessedValuation[100% Gas &amp; Elec Utilities],AssessedValuation[Dist],$C74,AssessedValuation[Tif_NonTIF],$A$4)</f>
        <v>0</v>
      </c>
      <c r="U74" s="8">
        <f t="shared" si="1"/>
        <v>306382845</v>
      </c>
    </row>
    <row r="75" spans="1:21" x14ac:dyDescent="0.25">
      <c r="A75">
        <v>2023</v>
      </c>
      <c r="B75" t="s">
        <v>1043</v>
      </c>
      <c r="C75" t="s">
        <v>1185</v>
      </c>
      <c r="D75" t="s">
        <v>1185</v>
      </c>
      <c r="E75" t="s">
        <v>317</v>
      </c>
      <c r="F75" t="s">
        <v>1186</v>
      </c>
      <c r="G75" s="8">
        <f>SUMIFS(AssessedValuation[100% Residential],AssessedValuation[Dist],$C75,AssessedValuation[Tif_NonTIF],$A$4)</f>
        <v>47384842</v>
      </c>
      <c r="H75" s="8">
        <f>SUMIFS(AssessedValuation[100% Ag Land],AssessedValuation[Dist],$C75,AssessedValuation[Tif_NonTIF],$A$4)</f>
        <v>0</v>
      </c>
      <c r="I75" s="8">
        <f>SUMIFS(AssessedValuation[100% Ag Building],AssessedValuation[Dist],$C75,AssessedValuation[Tif_NonTIF],$A$4)</f>
        <v>0</v>
      </c>
      <c r="J75" s="8">
        <f>SUMIFS(AssessedValuation[100% Commercial],AssessedValuation[Dist],$C75,AssessedValuation[Tif_NonTIF],$A$4)</f>
        <v>57634432</v>
      </c>
      <c r="K75" s="8">
        <f>SUMIFS(AssessedValuation[100% Industrial],AssessedValuation[Dist],$C75,AssessedValuation[Tif_NonTIF],$A$4)</f>
        <v>4532247</v>
      </c>
      <c r="L75" s="8">
        <f>SUMIFS(AssessedValuation[100% Multiresidential],AssessedValuation[Dist],$C75,AssessedValuation[Tif_NonTIF],$A$4)</f>
        <v>4700958</v>
      </c>
      <c r="M75" s="8">
        <f>SUMIFS(AssessedValuation[100% Reserved],AssessedValuation[Dist],$C75,AssessedValuation[Tif_NonTIF],$A$4)</f>
        <v>0</v>
      </c>
      <c r="N75" s="8">
        <f>SUMIFS(AssessedValuation[100% Railroads],AssessedValuation[Dist],$C75,AssessedValuation[Tif_NonTIF],$A$4)</f>
        <v>0</v>
      </c>
      <c r="O75" s="8">
        <f>SUMIFS(AssessedValuation[100% Utilities],AssessedValuation[Dist],$C75,AssessedValuation[Tif_NonTIF],$A$4)</f>
        <v>0</v>
      </c>
      <c r="P75" s="8">
        <f>SUMIFS(AssessedValuation[100% Other],AssessedValuation[Dist],$C75,AssessedValuation[Tif_NonTIF],$A$4)</f>
        <v>0</v>
      </c>
      <c r="Q75" s="8">
        <f>SUMIFS(AssessedValuation[100% Gross],AssessedValuation[Dist],$C75,AssessedValuation[Tif_NonTIF],$A$4)</f>
        <v>114252479</v>
      </c>
      <c r="R75" s="8">
        <f>SUMIFS(AssessedValuation[100% Military Exempt],AssessedValuation[Dist],$C75,AssessedValuation[Tif_NonTIF],$A$4)</f>
        <v>0</v>
      </c>
      <c r="S75" s="8">
        <f>SUMIFS(AssessedValuation[100% Net],AssessedValuation[Dist],$C75,AssessedValuation[Tif_NonTIF],$A$4)</f>
        <v>114252479</v>
      </c>
      <c r="T75" s="8">
        <f>SUMIFS(AssessedValuation[100% Gas &amp; Elec Utilities],AssessedValuation[Dist],$C75,AssessedValuation[Tif_NonTIF],$A$4)</f>
        <v>0</v>
      </c>
      <c r="U75" s="8">
        <f t="shared" si="1"/>
        <v>114252479</v>
      </c>
    </row>
    <row r="76" spans="1:21" x14ac:dyDescent="0.25">
      <c r="A76">
        <v>2023</v>
      </c>
      <c r="B76" t="s">
        <v>1076</v>
      </c>
      <c r="C76" t="s">
        <v>1187</v>
      </c>
      <c r="D76" t="s">
        <v>1187</v>
      </c>
      <c r="E76" t="s">
        <v>248</v>
      </c>
      <c r="F76" t="s">
        <v>1188</v>
      </c>
      <c r="G76" s="8">
        <f>SUMIFS(AssessedValuation[100% Residential],AssessedValuation[Dist],$C76,AssessedValuation[Tif_NonTIF],$A$4)</f>
        <v>6778816</v>
      </c>
      <c r="H76" s="8">
        <f>SUMIFS(AssessedValuation[100% Ag Land],AssessedValuation[Dist],$C76,AssessedValuation[Tif_NonTIF],$A$4)</f>
        <v>0</v>
      </c>
      <c r="I76" s="8">
        <f>SUMIFS(AssessedValuation[100% Ag Building],AssessedValuation[Dist],$C76,AssessedValuation[Tif_NonTIF],$A$4)</f>
        <v>0</v>
      </c>
      <c r="J76" s="8">
        <f>SUMIFS(AssessedValuation[100% Commercial],AssessedValuation[Dist],$C76,AssessedValuation[Tif_NonTIF],$A$4)</f>
        <v>719460</v>
      </c>
      <c r="K76" s="8">
        <f>SUMIFS(AssessedValuation[100% Industrial],AssessedValuation[Dist],$C76,AssessedValuation[Tif_NonTIF],$A$4)</f>
        <v>0</v>
      </c>
      <c r="L76" s="8">
        <f>SUMIFS(AssessedValuation[100% Multiresidential],AssessedValuation[Dist],$C76,AssessedValuation[Tif_NonTIF],$A$4)</f>
        <v>1694234</v>
      </c>
      <c r="M76" s="8">
        <f>SUMIFS(AssessedValuation[100% Reserved],AssessedValuation[Dist],$C76,AssessedValuation[Tif_NonTIF],$A$4)</f>
        <v>0</v>
      </c>
      <c r="N76" s="8">
        <f>SUMIFS(AssessedValuation[100% Railroads],AssessedValuation[Dist],$C76,AssessedValuation[Tif_NonTIF],$A$4)</f>
        <v>0</v>
      </c>
      <c r="O76" s="8">
        <f>SUMIFS(AssessedValuation[100% Utilities],AssessedValuation[Dist],$C76,AssessedValuation[Tif_NonTIF],$A$4)</f>
        <v>0</v>
      </c>
      <c r="P76" s="8">
        <f>SUMIFS(AssessedValuation[100% Other],AssessedValuation[Dist],$C76,AssessedValuation[Tif_NonTIF],$A$4)</f>
        <v>0</v>
      </c>
      <c r="Q76" s="8">
        <f>SUMIFS(AssessedValuation[100% Gross],AssessedValuation[Dist],$C76,AssessedValuation[Tif_NonTIF],$A$4)</f>
        <v>9192510</v>
      </c>
      <c r="R76" s="8">
        <f>SUMIFS(AssessedValuation[100% Military Exempt],AssessedValuation[Dist],$C76,AssessedValuation[Tif_NonTIF],$A$4)</f>
        <v>18520</v>
      </c>
      <c r="S76" s="8">
        <f>SUMIFS(AssessedValuation[100% Net],AssessedValuation[Dist],$C76,AssessedValuation[Tif_NonTIF],$A$4)</f>
        <v>9173990</v>
      </c>
      <c r="T76" s="8">
        <f>SUMIFS(AssessedValuation[100% Gas &amp; Elec Utilities],AssessedValuation[Dist],$C76,AssessedValuation[Tif_NonTIF],$A$4)</f>
        <v>0</v>
      </c>
      <c r="U76" s="8">
        <f t="shared" si="1"/>
        <v>9173990</v>
      </c>
    </row>
    <row r="77" spans="1:21" x14ac:dyDescent="0.25">
      <c r="A77">
        <v>2023</v>
      </c>
      <c r="B77" t="s">
        <v>1038</v>
      </c>
      <c r="C77" t="s">
        <v>1189</v>
      </c>
      <c r="D77" t="s">
        <v>1189</v>
      </c>
      <c r="E77" t="s">
        <v>547</v>
      </c>
      <c r="F77" t="s">
        <v>1190</v>
      </c>
      <c r="G77" s="8">
        <f>SUMIFS(AssessedValuation[100% Residential],AssessedValuation[Dist],$C77,AssessedValuation[Tif_NonTIF],$A$4)</f>
        <v>247664</v>
      </c>
      <c r="H77" s="8">
        <f>SUMIFS(AssessedValuation[100% Ag Land],AssessedValuation[Dist],$C77,AssessedValuation[Tif_NonTIF],$A$4)</f>
        <v>0</v>
      </c>
      <c r="I77" s="8">
        <f>SUMIFS(AssessedValuation[100% Ag Building],AssessedValuation[Dist],$C77,AssessedValuation[Tif_NonTIF],$A$4)</f>
        <v>0</v>
      </c>
      <c r="J77" s="8">
        <f>SUMIFS(AssessedValuation[100% Commercial],AssessedValuation[Dist],$C77,AssessedValuation[Tif_NonTIF],$A$4)</f>
        <v>275257</v>
      </c>
      <c r="K77" s="8">
        <f>SUMIFS(AssessedValuation[100% Industrial],AssessedValuation[Dist],$C77,AssessedValuation[Tif_NonTIF],$A$4)</f>
        <v>0</v>
      </c>
      <c r="L77" s="8">
        <f>SUMIFS(AssessedValuation[100% Multiresidential],AssessedValuation[Dist],$C77,AssessedValuation[Tif_NonTIF],$A$4)</f>
        <v>5931</v>
      </c>
      <c r="M77" s="8">
        <f>SUMIFS(AssessedValuation[100% Reserved],AssessedValuation[Dist],$C77,AssessedValuation[Tif_NonTIF],$A$4)</f>
        <v>0</v>
      </c>
      <c r="N77" s="8">
        <f>SUMIFS(AssessedValuation[100% Railroads],AssessedValuation[Dist],$C77,AssessedValuation[Tif_NonTIF],$A$4)</f>
        <v>0</v>
      </c>
      <c r="O77" s="8">
        <f>SUMIFS(AssessedValuation[100% Utilities],AssessedValuation[Dist],$C77,AssessedValuation[Tif_NonTIF],$A$4)</f>
        <v>0</v>
      </c>
      <c r="P77" s="8">
        <f>SUMIFS(AssessedValuation[100% Other],AssessedValuation[Dist],$C77,AssessedValuation[Tif_NonTIF],$A$4)</f>
        <v>0</v>
      </c>
      <c r="Q77" s="8">
        <f>SUMIFS(AssessedValuation[100% Gross],AssessedValuation[Dist],$C77,AssessedValuation[Tif_NonTIF],$A$4)</f>
        <v>528852</v>
      </c>
      <c r="R77" s="8">
        <f>SUMIFS(AssessedValuation[100% Military Exempt],AssessedValuation[Dist],$C77,AssessedValuation[Tif_NonTIF],$A$4)</f>
        <v>0</v>
      </c>
      <c r="S77" s="8">
        <f>SUMIFS(AssessedValuation[100% Net],AssessedValuation[Dist],$C77,AssessedValuation[Tif_NonTIF],$A$4)</f>
        <v>528852</v>
      </c>
      <c r="T77" s="8">
        <f>SUMIFS(AssessedValuation[100% Gas &amp; Elec Utilities],AssessedValuation[Dist],$C77,AssessedValuation[Tif_NonTIF],$A$4)</f>
        <v>0</v>
      </c>
      <c r="U77" s="8">
        <f t="shared" si="1"/>
        <v>528852</v>
      </c>
    </row>
    <row r="78" spans="1:21" x14ac:dyDescent="0.25">
      <c r="A78">
        <v>2023</v>
      </c>
      <c r="B78" t="s">
        <v>1057</v>
      </c>
      <c r="C78" t="s">
        <v>1191</v>
      </c>
      <c r="D78" t="s">
        <v>1191</v>
      </c>
      <c r="E78" t="s">
        <v>1192</v>
      </c>
      <c r="F78" t="s">
        <v>1193</v>
      </c>
      <c r="G78" s="8">
        <f>SUMIFS(AssessedValuation[100% Residential],AssessedValuation[Dist],$C78,AssessedValuation[Tif_NonTIF],$A$4)</f>
        <v>79910280</v>
      </c>
      <c r="H78" s="8">
        <f>SUMIFS(AssessedValuation[100% Ag Land],AssessedValuation[Dist],$C78,AssessedValuation[Tif_NonTIF],$A$4)</f>
        <v>48489</v>
      </c>
      <c r="I78" s="8">
        <f>SUMIFS(AssessedValuation[100% Ag Building],AssessedValuation[Dist],$C78,AssessedValuation[Tif_NonTIF],$A$4)</f>
        <v>0</v>
      </c>
      <c r="J78" s="8">
        <f>SUMIFS(AssessedValuation[100% Commercial],AssessedValuation[Dist],$C78,AssessedValuation[Tif_NonTIF],$A$4)</f>
        <v>48676586</v>
      </c>
      <c r="K78" s="8">
        <f>SUMIFS(AssessedValuation[100% Industrial],AssessedValuation[Dist],$C78,AssessedValuation[Tif_NonTIF],$A$4)</f>
        <v>4795735</v>
      </c>
      <c r="L78" s="8">
        <f>SUMIFS(AssessedValuation[100% Multiresidential],AssessedValuation[Dist],$C78,AssessedValuation[Tif_NonTIF],$A$4)</f>
        <v>2578553</v>
      </c>
      <c r="M78" s="8">
        <f>SUMIFS(AssessedValuation[100% Reserved],AssessedValuation[Dist],$C78,AssessedValuation[Tif_NonTIF],$A$4)</f>
        <v>0</v>
      </c>
      <c r="N78" s="8">
        <f>SUMIFS(AssessedValuation[100% Railroads],AssessedValuation[Dist],$C78,AssessedValuation[Tif_NonTIF],$A$4)</f>
        <v>0</v>
      </c>
      <c r="O78" s="8">
        <f>SUMIFS(AssessedValuation[100% Utilities],AssessedValuation[Dist],$C78,AssessedValuation[Tif_NonTIF],$A$4)</f>
        <v>0</v>
      </c>
      <c r="P78" s="8">
        <f>SUMIFS(AssessedValuation[100% Other],AssessedValuation[Dist],$C78,AssessedValuation[Tif_NonTIF],$A$4)</f>
        <v>0</v>
      </c>
      <c r="Q78" s="8">
        <f>SUMIFS(AssessedValuation[100% Gross],AssessedValuation[Dist],$C78,AssessedValuation[Tif_NonTIF],$A$4)</f>
        <v>136009643</v>
      </c>
      <c r="R78" s="8">
        <f>SUMIFS(AssessedValuation[100% Military Exempt],AssessedValuation[Dist],$C78,AssessedValuation[Tif_NonTIF],$A$4)</f>
        <v>16668</v>
      </c>
      <c r="S78" s="8">
        <f>SUMIFS(AssessedValuation[100% Net],AssessedValuation[Dist],$C78,AssessedValuation[Tif_NonTIF],$A$4)</f>
        <v>135992975</v>
      </c>
      <c r="T78" s="8">
        <f>SUMIFS(AssessedValuation[100% Gas &amp; Elec Utilities],AssessedValuation[Dist],$C78,AssessedValuation[Tif_NonTIF],$A$4)</f>
        <v>0</v>
      </c>
      <c r="U78" s="8">
        <f t="shared" si="1"/>
        <v>135992975</v>
      </c>
    </row>
    <row r="79" spans="1:21" x14ac:dyDescent="0.25">
      <c r="A79">
        <v>2023</v>
      </c>
      <c r="B79" t="s">
        <v>1038</v>
      </c>
      <c r="C79" t="s">
        <v>1194</v>
      </c>
      <c r="D79" t="s">
        <v>1194</v>
      </c>
      <c r="E79" t="s">
        <v>538</v>
      </c>
      <c r="F79" t="s">
        <v>1195</v>
      </c>
      <c r="G79" s="8">
        <f>SUMIFS(AssessedValuation[100% Residential],AssessedValuation[Dist],$C79,AssessedValuation[Tif_NonTIF],$A$4)</f>
        <v>343728</v>
      </c>
      <c r="H79" s="8">
        <f>SUMIFS(AssessedValuation[100% Ag Land],AssessedValuation[Dist],$C79,AssessedValuation[Tif_NonTIF],$A$4)</f>
        <v>0</v>
      </c>
      <c r="I79" s="8">
        <f>SUMIFS(AssessedValuation[100% Ag Building],AssessedValuation[Dist],$C79,AssessedValuation[Tif_NonTIF],$A$4)</f>
        <v>0</v>
      </c>
      <c r="J79" s="8">
        <f>SUMIFS(AssessedValuation[100% Commercial],AssessedValuation[Dist],$C79,AssessedValuation[Tif_NonTIF],$A$4)</f>
        <v>6812653</v>
      </c>
      <c r="K79" s="8">
        <f>SUMIFS(AssessedValuation[100% Industrial],AssessedValuation[Dist],$C79,AssessedValuation[Tif_NonTIF],$A$4)</f>
        <v>335677</v>
      </c>
      <c r="L79" s="8">
        <f>SUMIFS(AssessedValuation[100% Multiresidential],AssessedValuation[Dist],$C79,AssessedValuation[Tif_NonTIF],$A$4)</f>
        <v>149869</v>
      </c>
      <c r="M79" s="8">
        <f>SUMIFS(AssessedValuation[100% Reserved],AssessedValuation[Dist],$C79,AssessedValuation[Tif_NonTIF],$A$4)</f>
        <v>0</v>
      </c>
      <c r="N79" s="8">
        <f>SUMIFS(AssessedValuation[100% Railroads],AssessedValuation[Dist],$C79,AssessedValuation[Tif_NonTIF],$A$4)</f>
        <v>0</v>
      </c>
      <c r="O79" s="8">
        <f>SUMIFS(AssessedValuation[100% Utilities],AssessedValuation[Dist],$C79,AssessedValuation[Tif_NonTIF],$A$4)</f>
        <v>0</v>
      </c>
      <c r="P79" s="8">
        <f>SUMIFS(AssessedValuation[100% Other],AssessedValuation[Dist],$C79,AssessedValuation[Tif_NonTIF],$A$4)</f>
        <v>0</v>
      </c>
      <c r="Q79" s="8">
        <f>SUMIFS(AssessedValuation[100% Gross],AssessedValuation[Dist],$C79,AssessedValuation[Tif_NonTIF],$A$4)</f>
        <v>7641927</v>
      </c>
      <c r="R79" s="8">
        <f>SUMIFS(AssessedValuation[100% Military Exempt],AssessedValuation[Dist],$C79,AssessedValuation[Tif_NonTIF],$A$4)</f>
        <v>0</v>
      </c>
      <c r="S79" s="8">
        <f>SUMIFS(AssessedValuation[100% Net],AssessedValuation[Dist],$C79,AssessedValuation[Tif_NonTIF],$A$4)</f>
        <v>7641927</v>
      </c>
      <c r="T79" s="8">
        <f>SUMIFS(AssessedValuation[100% Gas &amp; Elec Utilities],AssessedValuation[Dist],$C79,AssessedValuation[Tif_NonTIF],$A$4)</f>
        <v>0</v>
      </c>
      <c r="U79" s="8">
        <f t="shared" si="1"/>
        <v>7641927</v>
      </c>
    </row>
    <row r="80" spans="1:21" x14ac:dyDescent="0.25">
      <c r="A80">
        <v>2023</v>
      </c>
      <c r="B80" t="s">
        <v>1038</v>
      </c>
      <c r="C80" t="s">
        <v>1196</v>
      </c>
      <c r="D80" t="s">
        <v>1196</v>
      </c>
      <c r="E80" t="s">
        <v>487</v>
      </c>
      <c r="F80" t="s">
        <v>1197</v>
      </c>
      <c r="G80" s="8">
        <f>SUMIFS(AssessedValuation[100% Residential],AssessedValuation[Dist],$C80,AssessedValuation[Tif_NonTIF],$A$4)</f>
        <v>4382652</v>
      </c>
      <c r="H80" s="8">
        <f>SUMIFS(AssessedValuation[100% Ag Land],AssessedValuation[Dist],$C80,AssessedValuation[Tif_NonTIF],$A$4)</f>
        <v>0</v>
      </c>
      <c r="I80" s="8">
        <f>SUMIFS(AssessedValuation[100% Ag Building],AssessedValuation[Dist],$C80,AssessedValuation[Tif_NonTIF],$A$4)</f>
        <v>0</v>
      </c>
      <c r="J80" s="8">
        <f>SUMIFS(AssessedValuation[100% Commercial],AssessedValuation[Dist],$C80,AssessedValuation[Tif_NonTIF],$A$4)</f>
        <v>546488</v>
      </c>
      <c r="K80" s="8">
        <f>SUMIFS(AssessedValuation[100% Industrial],AssessedValuation[Dist],$C80,AssessedValuation[Tif_NonTIF],$A$4)</f>
        <v>40863749</v>
      </c>
      <c r="L80" s="8">
        <f>SUMIFS(AssessedValuation[100% Multiresidential],AssessedValuation[Dist],$C80,AssessedValuation[Tif_NonTIF],$A$4)</f>
        <v>80002</v>
      </c>
      <c r="M80" s="8">
        <f>SUMIFS(AssessedValuation[100% Reserved],AssessedValuation[Dist],$C80,AssessedValuation[Tif_NonTIF],$A$4)</f>
        <v>0</v>
      </c>
      <c r="N80" s="8">
        <f>SUMIFS(AssessedValuation[100% Railroads],AssessedValuation[Dist],$C80,AssessedValuation[Tif_NonTIF],$A$4)</f>
        <v>0</v>
      </c>
      <c r="O80" s="8">
        <f>SUMIFS(AssessedValuation[100% Utilities],AssessedValuation[Dist],$C80,AssessedValuation[Tif_NonTIF],$A$4)</f>
        <v>0</v>
      </c>
      <c r="P80" s="8">
        <f>SUMIFS(AssessedValuation[100% Other],AssessedValuation[Dist],$C80,AssessedValuation[Tif_NonTIF],$A$4)</f>
        <v>0</v>
      </c>
      <c r="Q80" s="8">
        <f>SUMIFS(AssessedValuation[100% Gross],AssessedValuation[Dist],$C80,AssessedValuation[Tif_NonTIF],$A$4)</f>
        <v>45872891</v>
      </c>
      <c r="R80" s="8">
        <f>SUMIFS(AssessedValuation[100% Military Exempt],AssessedValuation[Dist],$C80,AssessedValuation[Tif_NonTIF],$A$4)</f>
        <v>0</v>
      </c>
      <c r="S80" s="8">
        <f>SUMIFS(AssessedValuation[100% Net],AssessedValuation[Dist],$C80,AssessedValuation[Tif_NonTIF],$A$4)</f>
        <v>45872891</v>
      </c>
      <c r="T80" s="8">
        <f>SUMIFS(AssessedValuation[100% Gas &amp; Elec Utilities],AssessedValuation[Dist],$C80,AssessedValuation[Tif_NonTIF],$A$4)</f>
        <v>0</v>
      </c>
      <c r="U80" s="8">
        <f t="shared" si="1"/>
        <v>45872891</v>
      </c>
    </row>
    <row r="81" spans="1:21" x14ac:dyDescent="0.25">
      <c r="A81">
        <v>2023</v>
      </c>
      <c r="B81" t="s">
        <v>1076</v>
      </c>
      <c r="C81" t="s">
        <v>1198</v>
      </c>
      <c r="D81" t="s">
        <v>1198</v>
      </c>
      <c r="E81" t="s">
        <v>682</v>
      </c>
      <c r="F81" t="s">
        <v>1199</v>
      </c>
      <c r="G81" s="8">
        <f>SUMIFS(AssessedValuation[100% Residential],AssessedValuation[Dist],$C81,AssessedValuation[Tif_NonTIF],$A$4)</f>
        <v>1131250</v>
      </c>
      <c r="H81" s="8">
        <f>SUMIFS(AssessedValuation[100% Ag Land],AssessedValuation[Dist],$C81,AssessedValuation[Tif_NonTIF],$A$4)</f>
        <v>0</v>
      </c>
      <c r="I81" s="8">
        <f>SUMIFS(AssessedValuation[100% Ag Building],AssessedValuation[Dist],$C81,AssessedValuation[Tif_NonTIF],$A$4)</f>
        <v>0</v>
      </c>
      <c r="J81" s="8">
        <f>SUMIFS(AssessedValuation[100% Commercial],AssessedValuation[Dist],$C81,AssessedValuation[Tif_NonTIF],$A$4)</f>
        <v>0</v>
      </c>
      <c r="K81" s="8">
        <f>SUMIFS(AssessedValuation[100% Industrial],AssessedValuation[Dist],$C81,AssessedValuation[Tif_NonTIF],$A$4)</f>
        <v>0</v>
      </c>
      <c r="L81" s="8">
        <f>SUMIFS(AssessedValuation[100% Multiresidential],AssessedValuation[Dist],$C81,AssessedValuation[Tif_NonTIF],$A$4)</f>
        <v>0</v>
      </c>
      <c r="M81" s="8">
        <f>SUMIFS(AssessedValuation[100% Reserved],AssessedValuation[Dist],$C81,AssessedValuation[Tif_NonTIF],$A$4)</f>
        <v>0</v>
      </c>
      <c r="N81" s="8">
        <f>SUMIFS(AssessedValuation[100% Railroads],AssessedValuation[Dist],$C81,AssessedValuation[Tif_NonTIF],$A$4)</f>
        <v>0</v>
      </c>
      <c r="O81" s="8">
        <f>SUMIFS(AssessedValuation[100% Utilities],AssessedValuation[Dist],$C81,AssessedValuation[Tif_NonTIF],$A$4)</f>
        <v>0</v>
      </c>
      <c r="P81" s="8">
        <f>SUMIFS(AssessedValuation[100% Other],AssessedValuation[Dist],$C81,AssessedValuation[Tif_NonTIF],$A$4)</f>
        <v>0</v>
      </c>
      <c r="Q81" s="8">
        <f>SUMIFS(AssessedValuation[100% Gross],AssessedValuation[Dist],$C81,AssessedValuation[Tif_NonTIF],$A$4)</f>
        <v>1131250</v>
      </c>
      <c r="R81" s="8">
        <f>SUMIFS(AssessedValuation[100% Military Exempt],AssessedValuation[Dist],$C81,AssessedValuation[Tif_NonTIF],$A$4)</f>
        <v>3704</v>
      </c>
      <c r="S81" s="8">
        <f>SUMIFS(AssessedValuation[100% Net],AssessedValuation[Dist],$C81,AssessedValuation[Tif_NonTIF],$A$4)</f>
        <v>1127546</v>
      </c>
      <c r="T81" s="8">
        <f>SUMIFS(AssessedValuation[100% Gas &amp; Elec Utilities],AssessedValuation[Dist],$C81,AssessedValuation[Tif_NonTIF],$A$4)</f>
        <v>0</v>
      </c>
      <c r="U81" s="8">
        <f t="shared" si="1"/>
        <v>1127546</v>
      </c>
    </row>
    <row r="82" spans="1:21" x14ac:dyDescent="0.25">
      <c r="A82">
        <v>2023</v>
      </c>
      <c r="B82" t="s">
        <v>1038</v>
      </c>
      <c r="C82" t="s">
        <v>1200</v>
      </c>
      <c r="D82" t="s">
        <v>1200</v>
      </c>
      <c r="E82" t="s">
        <v>97</v>
      </c>
      <c r="F82" t="s">
        <v>1201</v>
      </c>
      <c r="G82" s="8">
        <f>SUMIFS(AssessedValuation[100% Residential],AssessedValuation[Dist],$C82,AssessedValuation[Tif_NonTIF],$A$4)</f>
        <v>1873783</v>
      </c>
      <c r="H82" s="8">
        <f>SUMIFS(AssessedValuation[100% Ag Land],AssessedValuation[Dist],$C82,AssessedValuation[Tif_NonTIF],$A$4)</f>
        <v>0</v>
      </c>
      <c r="I82" s="8">
        <f>SUMIFS(AssessedValuation[100% Ag Building],AssessedValuation[Dist],$C82,AssessedValuation[Tif_NonTIF],$A$4)</f>
        <v>0</v>
      </c>
      <c r="J82" s="8">
        <f>SUMIFS(AssessedValuation[100% Commercial],AssessedValuation[Dist],$C82,AssessedValuation[Tif_NonTIF],$A$4)</f>
        <v>3210363</v>
      </c>
      <c r="K82" s="8">
        <f>SUMIFS(AssessedValuation[100% Industrial],AssessedValuation[Dist],$C82,AssessedValuation[Tif_NonTIF],$A$4)</f>
        <v>472672</v>
      </c>
      <c r="L82" s="8">
        <f>SUMIFS(AssessedValuation[100% Multiresidential],AssessedValuation[Dist],$C82,AssessedValuation[Tif_NonTIF],$A$4)</f>
        <v>86069</v>
      </c>
      <c r="M82" s="8">
        <f>SUMIFS(AssessedValuation[100% Reserved],AssessedValuation[Dist],$C82,AssessedValuation[Tif_NonTIF],$A$4)</f>
        <v>0</v>
      </c>
      <c r="N82" s="8">
        <f>SUMIFS(AssessedValuation[100% Railroads],AssessedValuation[Dist],$C82,AssessedValuation[Tif_NonTIF],$A$4)</f>
        <v>0</v>
      </c>
      <c r="O82" s="8">
        <f>SUMIFS(AssessedValuation[100% Utilities],AssessedValuation[Dist],$C82,AssessedValuation[Tif_NonTIF],$A$4)</f>
        <v>0</v>
      </c>
      <c r="P82" s="8">
        <f>SUMIFS(AssessedValuation[100% Other],AssessedValuation[Dist],$C82,AssessedValuation[Tif_NonTIF],$A$4)</f>
        <v>0</v>
      </c>
      <c r="Q82" s="8">
        <f>SUMIFS(AssessedValuation[100% Gross],AssessedValuation[Dist],$C82,AssessedValuation[Tif_NonTIF],$A$4)</f>
        <v>5642887</v>
      </c>
      <c r="R82" s="8">
        <f>SUMIFS(AssessedValuation[100% Military Exempt],AssessedValuation[Dist],$C82,AssessedValuation[Tif_NonTIF],$A$4)</f>
        <v>0</v>
      </c>
      <c r="S82" s="8">
        <f>SUMIFS(AssessedValuation[100% Net],AssessedValuation[Dist],$C82,AssessedValuation[Tif_NonTIF],$A$4)</f>
        <v>5642887</v>
      </c>
      <c r="T82" s="8">
        <f>SUMIFS(AssessedValuation[100% Gas &amp; Elec Utilities],AssessedValuation[Dist],$C82,AssessedValuation[Tif_NonTIF],$A$4)</f>
        <v>0</v>
      </c>
      <c r="U82" s="8">
        <f t="shared" si="1"/>
        <v>5642887</v>
      </c>
    </row>
    <row r="83" spans="1:21" x14ac:dyDescent="0.25">
      <c r="A83">
        <v>2023</v>
      </c>
      <c r="B83" t="s">
        <v>1045</v>
      </c>
      <c r="C83" t="s">
        <v>1202</v>
      </c>
      <c r="D83" t="s">
        <v>1202</v>
      </c>
      <c r="E83" t="s">
        <v>102</v>
      </c>
      <c r="F83" t="s">
        <v>1203</v>
      </c>
      <c r="G83" s="8">
        <f>SUMIFS(AssessedValuation[100% Residential],AssessedValuation[Dist],$C83,AssessedValuation[Tif_NonTIF],$A$4)</f>
        <v>0</v>
      </c>
      <c r="H83" s="8">
        <f>SUMIFS(AssessedValuation[100% Ag Land],AssessedValuation[Dist],$C83,AssessedValuation[Tif_NonTIF],$A$4)</f>
        <v>0</v>
      </c>
      <c r="I83" s="8">
        <f>SUMIFS(AssessedValuation[100% Ag Building],AssessedValuation[Dist],$C83,AssessedValuation[Tif_NonTIF],$A$4)</f>
        <v>0</v>
      </c>
      <c r="J83" s="8">
        <f>SUMIFS(AssessedValuation[100% Commercial],AssessedValuation[Dist],$C83,AssessedValuation[Tif_NonTIF],$A$4)</f>
        <v>1452800</v>
      </c>
      <c r="K83" s="8">
        <f>SUMIFS(AssessedValuation[100% Industrial],AssessedValuation[Dist],$C83,AssessedValuation[Tif_NonTIF],$A$4)</f>
        <v>0</v>
      </c>
      <c r="L83" s="8">
        <f>SUMIFS(AssessedValuation[100% Multiresidential],AssessedValuation[Dist],$C83,AssessedValuation[Tif_NonTIF],$A$4)</f>
        <v>0</v>
      </c>
      <c r="M83" s="8">
        <f>SUMIFS(AssessedValuation[100% Reserved],AssessedValuation[Dist],$C83,AssessedValuation[Tif_NonTIF],$A$4)</f>
        <v>0</v>
      </c>
      <c r="N83" s="8">
        <f>SUMIFS(AssessedValuation[100% Railroads],AssessedValuation[Dist],$C83,AssessedValuation[Tif_NonTIF],$A$4)</f>
        <v>0</v>
      </c>
      <c r="O83" s="8">
        <f>SUMIFS(AssessedValuation[100% Utilities],AssessedValuation[Dist],$C83,AssessedValuation[Tif_NonTIF],$A$4)</f>
        <v>0</v>
      </c>
      <c r="P83" s="8">
        <f>SUMIFS(AssessedValuation[100% Other],AssessedValuation[Dist],$C83,AssessedValuation[Tif_NonTIF],$A$4)</f>
        <v>0</v>
      </c>
      <c r="Q83" s="8">
        <f>SUMIFS(AssessedValuation[100% Gross],AssessedValuation[Dist],$C83,AssessedValuation[Tif_NonTIF],$A$4)</f>
        <v>1452800</v>
      </c>
      <c r="R83" s="8">
        <f>SUMIFS(AssessedValuation[100% Military Exempt],AssessedValuation[Dist],$C83,AssessedValuation[Tif_NonTIF],$A$4)</f>
        <v>0</v>
      </c>
      <c r="S83" s="8">
        <f>SUMIFS(AssessedValuation[100% Net],AssessedValuation[Dist],$C83,AssessedValuation[Tif_NonTIF],$A$4)</f>
        <v>1452800</v>
      </c>
      <c r="T83" s="8">
        <f>SUMIFS(AssessedValuation[100% Gas &amp; Elec Utilities],AssessedValuation[Dist],$C83,AssessedValuation[Tif_NonTIF],$A$4)</f>
        <v>0</v>
      </c>
      <c r="U83" s="8">
        <f t="shared" si="1"/>
        <v>1452800</v>
      </c>
    </row>
    <row r="84" spans="1:21" x14ac:dyDescent="0.25">
      <c r="A84">
        <v>2023</v>
      </c>
      <c r="B84" t="s">
        <v>1045</v>
      </c>
      <c r="C84" t="s">
        <v>1204</v>
      </c>
      <c r="D84" t="s">
        <v>1204</v>
      </c>
      <c r="E84" t="s">
        <v>791</v>
      </c>
      <c r="F84" t="s">
        <v>1205</v>
      </c>
      <c r="G84" s="8">
        <f>SUMIFS(AssessedValuation[100% Residential],AssessedValuation[Dist],$C84,AssessedValuation[Tif_NonTIF],$A$4)</f>
        <v>1111336</v>
      </c>
      <c r="H84" s="8">
        <f>SUMIFS(AssessedValuation[100% Ag Land],AssessedValuation[Dist],$C84,AssessedValuation[Tif_NonTIF],$A$4)</f>
        <v>0</v>
      </c>
      <c r="I84" s="8">
        <f>SUMIFS(AssessedValuation[100% Ag Building],AssessedValuation[Dist],$C84,AssessedValuation[Tif_NonTIF],$A$4)</f>
        <v>0</v>
      </c>
      <c r="J84" s="8">
        <f>SUMIFS(AssessedValuation[100% Commercial],AssessedValuation[Dist],$C84,AssessedValuation[Tif_NonTIF],$A$4)</f>
        <v>40168942</v>
      </c>
      <c r="K84" s="8">
        <f>SUMIFS(AssessedValuation[100% Industrial],AssessedValuation[Dist],$C84,AssessedValuation[Tif_NonTIF],$A$4)</f>
        <v>43652</v>
      </c>
      <c r="L84" s="8">
        <f>SUMIFS(AssessedValuation[100% Multiresidential],AssessedValuation[Dist],$C84,AssessedValuation[Tif_NonTIF],$A$4)</f>
        <v>31361493</v>
      </c>
      <c r="M84" s="8">
        <f>SUMIFS(AssessedValuation[100% Reserved],AssessedValuation[Dist],$C84,AssessedValuation[Tif_NonTIF],$A$4)</f>
        <v>0</v>
      </c>
      <c r="N84" s="8">
        <f>SUMIFS(AssessedValuation[100% Railroads],AssessedValuation[Dist],$C84,AssessedValuation[Tif_NonTIF],$A$4)</f>
        <v>0</v>
      </c>
      <c r="O84" s="8">
        <f>SUMIFS(AssessedValuation[100% Utilities],AssessedValuation[Dist],$C84,AssessedValuation[Tif_NonTIF],$A$4)</f>
        <v>0</v>
      </c>
      <c r="P84" s="8">
        <f>SUMIFS(AssessedValuation[100% Other],AssessedValuation[Dist],$C84,AssessedValuation[Tif_NonTIF],$A$4)</f>
        <v>0</v>
      </c>
      <c r="Q84" s="8">
        <f>SUMIFS(AssessedValuation[100% Gross],AssessedValuation[Dist],$C84,AssessedValuation[Tif_NonTIF],$A$4)</f>
        <v>72685423</v>
      </c>
      <c r="R84" s="8">
        <f>SUMIFS(AssessedValuation[100% Military Exempt],AssessedValuation[Dist],$C84,AssessedValuation[Tif_NonTIF],$A$4)</f>
        <v>0</v>
      </c>
      <c r="S84" s="8">
        <f>SUMIFS(AssessedValuation[100% Net],AssessedValuation[Dist],$C84,AssessedValuation[Tif_NonTIF],$A$4)</f>
        <v>72685423</v>
      </c>
      <c r="T84" s="8">
        <f>SUMIFS(AssessedValuation[100% Gas &amp; Elec Utilities],AssessedValuation[Dist],$C84,AssessedValuation[Tif_NonTIF],$A$4)</f>
        <v>0</v>
      </c>
      <c r="U84" s="8">
        <f t="shared" si="1"/>
        <v>72685423</v>
      </c>
    </row>
    <row r="85" spans="1:21" x14ac:dyDescent="0.25">
      <c r="A85">
        <v>2023</v>
      </c>
      <c r="B85" t="s">
        <v>1045</v>
      </c>
      <c r="C85" t="s">
        <v>1206</v>
      </c>
      <c r="D85" t="s">
        <v>1206</v>
      </c>
      <c r="E85" t="s">
        <v>85</v>
      </c>
      <c r="F85" t="s">
        <v>1207</v>
      </c>
      <c r="G85" s="8">
        <f>SUMIFS(AssessedValuation[100% Residential],AssessedValuation[Dist],$C85,AssessedValuation[Tif_NonTIF],$A$4)</f>
        <v>2693071</v>
      </c>
      <c r="H85" s="8">
        <f>SUMIFS(AssessedValuation[100% Ag Land],AssessedValuation[Dist],$C85,AssessedValuation[Tif_NonTIF],$A$4)</f>
        <v>0</v>
      </c>
      <c r="I85" s="8">
        <f>SUMIFS(AssessedValuation[100% Ag Building],AssessedValuation[Dist],$C85,AssessedValuation[Tif_NonTIF],$A$4)</f>
        <v>0</v>
      </c>
      <c r="J85" s="8">
        <f>SUMIFS(AssessedValuation[100% Commercial],AssessedValuation[Dist],$C85,AssessedValuation[Tif_NonTIF],$A$4)</f>
        <v>1006942</v>
      </c>
      <c r="K85" s="8">
        <f>SUMIFS(AssessedValuation[100% Industrial],AssessedValuation[Dist],$C85,AssessedValuation[Tif_NonTIF],$A$4)</f>
        <v>1557</v>
      </c>
      <c r="L85" s="8">
        <f>SUMIFS(AssessedValuation[100% Multiresidential],AssessedValuation[Dist],$C85,AssessedValuation[Tif_NonTIF],$A$4)</f>
        <v>80388</v>
      </c>
      <c r="M85" s="8">
        <f>SUMIFS(AssessedValuation[100% Reserved],AssessedValuation[Dist],$C85,AssessedValuation[Tif_NonTIF],$A$4)</f>
        <v>0</v>
      </c>
      <c r="N85" s="8">
        <f>SUMIFS(AssessedValuation[100% Railroads],AssessedValuation[Dist],$C85,AssessedValuation[Tif_NonTIF],$A$4)</f>
        <v>0</v>
      </c>
      <c r="O85" s="8">
        <f>SUMIFS(AssessedValuation[100% Utilities],AssessedValuation[Dist],$C85,AssessedValuation[Tif_NonTIF],$A$4)</f>
        <v>0</v>
      </c>
      <c r="P85" s="8">
        <f>SUMIFS(AssessedValuation[100% Other],AssessedValuation[Dist],$C85,AssessedValuation[Tif_NonTIF],$A$4)</f>
        <v>0</v>
      </c>
      <c r="Q85" s="8">
        <f>SUMIFS(AssessedValuation[100% Gross],AssessedValuation[Dist],$C85,AssessedValuation[Tif_NonTIF],$A$4)</f>
        <v>3781958</v>
      </c>
      <c r="R85" s="8">
        <f>SUMIFS(AssessedValuation[100% Military Exempt],AssessedValuation[Dist],$C85,AssessedValuation[Tif_NonTIF],$A$4)</f>
        <v>0</v>
      </c>
      <c r="S85" s="8">
        <f>SUMIFS(AssessedValuation[100% Net],AssessedValuation[Dist],$C85,AssessedValuation[Tif_NonTIF],$A$4)</f>
        <v>3781958</v>
      </c>
      <c r="T85" s="8">
        <f>SUMIFS(AssessedValuation[100% Gas &amp; Elec Utilities],AssessedValuation[Dist],$C85,AssessedValuation[Tif_NonTIF],$A$4)</f>
        <v>0</v>
      </c>
      <c r="U85" s="8">
        <f t="shared" si="1"/>
        <v>3781958</v>
      </c>
    </row>
    <row r="86" spans="1:21" x14ac:dyDescent="0.25">
      <c r="A86">
        <v>2023</v>
      </c>
      <c r="B86" t="s">
        <v>1045</v>
      </c>
      <c r="C86" t="s">
        <v>1208</v>
      </c>
      <c r="D86" t="s">
        <v>1208</v>
      </c>
      <c r="E86" t="s">
        <v>103</v>
      </c>
      <c r="F86" t="s">
        <v>1209</v>
      </c>
      <c r="G86" s="8">
        <f>SUMIFS(AssessedValuation[100% Residential],AssessedValuation[Dist],$C86,AssessedValuation[Tif_NonTIF],$A$4)</f>
        <v>0</v>
      </c>
      <c r="H86" s="8">
        <f>SUMIFS(AssessedValuation[100% Ag Land],AssessedValuation[Dist],$C86,AssessedValuation[Tif_NonTIF],$A$4)</f>
        <v>0</v>
      </c>
      <c r="I86" s="8">
        <f>SUMIFS(AssessedValuation[100% Ag Building],AssessedValuation[Dist],$C86,AssessedValuation[Tif_NonTIF],$A$4)</f>
        <v>0</v>
      </c>
      <c r="J86" s="8">
        <f>SUMIFS(AssessedValuation[100% Commercial],AssessedValuation[Dist],$C86,AssessedValuation[Tif_NonTIF],$A$4)</f>
        <v>0</v>
      </c>
      <c r="K86" s="8">
        <f>SUMIFS(AssessedValuation[100% Industrial],AssessedValuation[Dist],$C86,AssessedValuation[Tif_NonTIF],$A$4)</f>
        <v>0</v>
      </c>
      <c r="L86" s="8">
        <f>SUMIFS(AssessedValuation[100% Multiresidential],AssessedValuation[Dist],$C86,AssessedValuation[Tif_NonTIF],$A$4)</f>
        <v>0</v>
      </c>
      <c r="M86" s="8">
        <f>SUMIFS(AssessedValuation[100% Reserved],AssessedValuation[Dist],$C86,AssessedValuation[Tif_NonTIF],$A$4)</f>
        <v>0</v>
      </c>
      <c r="N86" s="8">
        <f>SUMIFS(AssessedValuation[100% Railroads],AssessedValuation[Dist],$C86,AssessedValuation[Tif_NonTIF],$A$4)</f>
        <v>0</v>
      </c>
      <c r="O86" s="8">
        <f>SUMIFS(AssessedValuation[100% Utilities],AssessedValuation[Dist],$C86,AssessedValuation[Tif_NonTIF],$A$4)</f>
        <v>0</v>
      </c>
      <c r="P86" s="8">
        <f>SUMIFS(AssessedValuation[100% Other],AssessedValuation[Dist],$C86,AssessedValuation[Tif_NonTIF],$A$4)</f>
        <v>0</v>
      </c>
      <c r="Q86" s="8">
        <f>SUMIFS(AssessedValuation[100% Gross],AssessedValuation[Dist],$C86,AssessedValuation[Tif_NonTIF],$A$4)</f>
        <v>0</v>
      </c>
      <c r="R86" s="8">
        <f>SUMIFS(AssessedValuation[100% Military Exempt],AssessedValuation[Dist],$C86,AssessedValuation[Tif_NonTIF],$A$4)</f>
        <v>0</v>
      </c>
      <c r="S86" s="8">
        <f>SUMIFS(AssessedValuation[100% Net],AssessedValuation[Dist],$C86,AssessedValuation[Tif_NonTIF],$A$4)</f>
        <v>0</v>
      </c>
      <c r="T86" s="8">
        <f>SUMIFS(AssessedValuation[100% Gas &amp; Elec Utilities],AssessedValuation[Dist],$C86,AssessedValuation[Tif_NonTIF],$A$4)</f>
        <v>0</v>
      </c>
      <c r="U86" s="8">
        <f t="shared" si="1"/>
        <v>0</v>
      </c>
    </row>
    <row r="87" spans="1:21" x14ac:dyDescent="0.25">
      <c r="A87">
        <v>2023</v>
      </c>
      <c r="B87" t="s">
        <v>1038</v>
      </c>
      <c r="C87" t="s">
        <v>1210</v>
      </c>
      <c r="D87" t="s">
        <v>1210</v>
      </c>
      <c r="E87" t="s">
        <v>333</v>
      </c>
      <c r="F87" t="s">
        <v>1211</v>
      </c>
      <c r="G87" s="8">
        <f>SUMIFS(AssessedValuation[100% Residential],AssessedValuation[Dist],$C87,AssessedValuation[Tif_NonTIF],$A$4)</f>
        <v>108135172</v>
      </c>
      <c r="H87" s="8">
        <f>SUMIFS(AssessedValuation[100% Ag Land],AssessedValuation[Dist],$C87,AssessedValuation[Tif_NonTIF],$A$4)</f>
        <v>0</v>
      </c>
      <c r="I87" s="8">
        <f>SUMIFS(AssessedValuation[100% Ag Building],AssessedValuation[Dist],$C87,AssessedValuation[Tif_NonTIF],$A$4)</f>
        <v>0</v>
      </c>
      <c r="J87" s="8">
        <f>SUMIFS(AssessedValuation[100% Commercial],AssessedValuation[Dist],$C87,AssessedValuation[Tif_NonTIF],$A$4)</f>
        <v>134510690</v>
      </c>
      <c r="K87" s="8">
        <f>SUMIFS(AssessedValuation[100% Industrial],AssessedValuation[Dist],$C87,AssessedValuation[Tif_NonTIF],$A$4)</f>
        <v>11919923</v>
      </c>
      <c r="L87" s="8">
        <f>SUMIFS(AssessedValuation[100% Multiresidential],AssessedValuation[Dist],$C87,AssessedValuation[Tif_NonTIF],$A$4)</f>
        <v>9579053</v>
      </c>
      <c r="M87" s="8">
        <f>SUMIFS(AssessedValuation[100% Reserved],AssessedValuation[Dist],$C87,AssessedValuation[Tif_NonTIF],$A$4)</f>
        <v>0</v>
      </c>
      <c r="N87" s="8">
        <f>SUMIFS(AssessedValuation[100% Railroads],AssessedValuation[Dist],$C87,AssessedValuation[Tif_NonTIF],$A$4)</f>
        <v>0</v>
      </c>
      <c r="O87" s="8">
        <f>SUMIFS(AssessedValuation[100% Utilities],AssessedValuation[Dist],$C87,AssessedValuation[Tif_NonTIF],$A$4)</f>
        <v>0</v>
      </c>
      <c r="P87" s="8">
        <f>SUMIFS(AssessedValuation[100% Other],AssessedValuation[Dist],$C87,AssessedValuation[Tif_NonTIF],$A$4)</f>
        <v>0</v>
      </c>
      <c r="Q87" s="8">
        <f>SUMIFS(AssessedValuation[100% Gross],AssessedValuation[Dist],$C87,AssessedValuation[Tif_NonTIF],$A$4)</f>
        <v>264144838</v>
      </c>
      <c r="R87" s="8">
        <f>SUMIFS(AssessedValuation[100% Military Exempt],AssessedValuation[Dist],$C87,AssessedValuation[Tif_NonTIF],$A$4)</f>
        <v>0</v>
      </c>
      <c r="S87" s="8">
        <f>SUMIFS(AssessedValuation[100% Net],AssessedValuation[Dist],$C87,AssessedValuation[Tif_NonTIF],$A$4)</f>
        <v>264144838</v>
      </c>
      <c r="T87" s="8">
        <f>SUMIFS(AssessedValuation[100% Gas &amp; Elec Utilities],AssessedValuation[Dist],$C87,AssessedValuation[Tif_NonTIF],$A$4)</f>
        <v>0</v>
      </c>
      <c r="U87" s="8">
        <f t="shared" si="1"/>
        <v>264144838</v>
      </c>
    </row>
    <row r="88" spans="1:21" x14ac:dyDescent="0.25">
      <c r="A88">
        <v>2023</v>
      </c>
      <c r="B88" t="s">
        <v>1054</v>
      </c>
      <c r="C88" t="s">
        <v>1212</v>
      </c>
      <c r="D88" t="s">
        <v>1212</v>
      </c>
      <c r="E88" t="s">
        <v>377</v>
      </c>
      <c r="F88" t="s">
        <v>1213</v>
      </c>
      <c r="G88" s="8">
        <f>SUMIFS(AssessedValuation[100% Residential],AssessedValuation[Dist],$C88,AssessedValuation[Tif_NonTIF],$A$4)</f>
        <v>0</v>
      </c>
      <c r="H88" s="8">
        <f>SUMIFS(AssessedValuation[100% Ag Land],AssessedValuation[Dist],$C88,AssessedValuation[Tif_NonTIF],$A$4)</f>
        <v>0</v>
      </c>
      <c r="I88" s="8">
        <f>SUMIFS(AssessedValuation[100% Ag Building],AssessedValuation[Dist],$C88,AssessedValuation[Tif_NonTIF],$A$4)</f>
        <v>0</v>
      </c>
      <c r="J88" s="8">
        <f>SUMIFS(AssessedValuation[100% Commercial],AssessedValuation[Dist],$C88,AssessedValuation[Tif_NonTIF],$A$4)</f>
        <v>0</v>
      </c>
      <c r="K88" s="8">
        <f>SUMIFS(AssessedValuation[100% Industrial],AssessedValuation[Dist],$C88,AssessedValuation[Tif_NonTIF],$A$4)</f>
        <v>0</v>
      </c>
      <c r="L88" s="8">
        <f>SUMIFS(AssessedValuation[100% Multiresidential],AssessedValuation[Dist],$C88,AssessedValuation[Tif_NonTIF],$A$4)</f>
        <v>0</v>
      </c>
      <c r="M88" s="8">
        <f>SUMIFS(AssessedValuation[100% Reserved],AssessedValuation[Dist],$C88,AssessedValuation[Tif_NonTIF],$A$4)</f>
        <v>0</v>
      </c>
      <c r="N88" s="8">
        <f>SUMIFS(AssessedValuation[100% Railroads],AssessedValuation[Dist],$C88,AssessedValuation[Tif_NonTIF],$A$4)</f>
        <v>0</v>
      </c>
      <c r="O88" s="8">
        <f>SUMIFS(AssessedValuation[100% Utilities],AssessedValuation[Dist],$C88,AssessedValuation[Tif_NonTIF],$A$4)</f>
        <v>0</v>
      </c>
      <c r="P88" s="8">
        <f>SUMIFS(AssessedValuation[100% Other],AssessedValuation[Dist],$C88,AssessedValuation[Tif_NonTIF],$A$4)</f>
        <v>0</v>
      </c>
      <c r="Q88" s="8">
        <f>SUMIFS(AssessedValuation[100% Gross],AssessedValuation[Dist],$C88,AssessedValuation[Tif_NonTIF],$A$4)</f>
        <v>0</v>
      </c>
      <c r="R88" s="8">
        <f>SUMIFS(AssessedValuation[100% Military Exempt],AssessedValuation[Dist],$C88,AssessedValuation[Tif_NonTIF],$A$4)</f>
        <v>0</v>
      </c>
      <c r="S88" s="8">
        <f>SUMIFS(AssessedValuation[100% Net],AssessedValuation[Dist],$C88,AssessedValuation[Tif_NonTIF],$A$4)</f>
        <v>0</v>
      </c>
      <c r="T88" s="8">
        <f>SUMIFS(AssessedValuation[100% Gas &amp; Elec Utilities],AssessedValuation[Dist],$C88,AssessedValuation[Tif_NonTIF],$A$4)</f>
        <v>0</v>
      </c>
      <c r="U88" s="8">
        <f t="shared" si="1"/>
        <v>0</v>
      </c>
    </row>
    <row r="89" spans="1:21" x14ac:dyDescent="0.25">
      <c r="A89">
        <v>2023</v>
      </c>
      <c r="B89" t="s">
        <v>1076</v>
      </c>
      <c r="C89" t="s">
        <v>1214</v>
      </c>
      <c r="D89" t="s">
        <v>1214</v>
      </c>
      <c r="E89" t="s">
        <v>717</v>
      </c>
      <c r="F89" t="s">
        <v>1215</v>
      </c>
      <c r="G89" s="8">
        <f>SUMIFS(AssessedValuation[100% Residential],AssessedValuation[Dist],$C89,AssessedValuation[Tif_NonTIF],$A$4)</f>
        <v>26552919</v>
      </c>
      <c r="H89" s="8">
        <f>SUMIFS(AssessedValuation[100% Ag Land],AssessedValuation[Dist],$C89,AssessedValuation[Tif_NonTIF],$A$4)</f>
        <v>0</v>
      </c>
      <c r="I89" s="8">
        <f>SUMIFS(AssessedValuation[100% Ag Building],AssessedValuation[Dist],$C89,AssessedValuation[Tif_NonTIF],$A$4)</f>
        <v>0</v>
      </c>
      <c r="J89" s="8">
        <f>SUMIFS(AssessedValuation[100% Commercial],AssessedValuation[Dist],$C89,AssessedValuation[Tif_NonTIF],$A$4)</f>
        <v>104004819</v>
      </c>
      <c r="K89" s="8">
        <f>SUMIFS(AssessedValuation[100% Industrial],AssessedValuation[Dist],$C89,AssessedValuation[Tif_NonTIF],$A$4)</f>
        <v>825</v>
      </c>
      <c r="L89" s="8">
        <f>SUMIFS(AssessedValuation[100% Multiresidential],AssessedValuation[Dist],$C89,AssessedValuation[Tif_NonTIF],$A$4)</f>
        <v>7022977</v>
      </c>
      <c r="M89" s="8">
        <f>SUMIFS(AssessedValuation[100% Reserved],AssessedValuation[Dist],$C89,AssessedValuation[Tif_NonTIF],$A$4)</f>
        <v>0</v>
      </c>
      <c r="N89" s="8">
        <f>SUMIFS(AssessedValuation[100% Railroads],AssessedValuation[Dist],$C89,AssessedValuation[Tif_NonTIF],$A$4)</f>
        <v>0</v>
      </c>
      <c r="O89" s="8">
        <f>SUMIFS(AssessedValuation[100% Utilities],AssessedValuation[Dist],$C89,AssessedValuation[Tif_NonTIF],$A$4)</f>
        <v>0</v>
      </c>
      <c r="P89" s="8">
        <f>SUMIFS(AssessedValuation[100% Other],AssessedValuation[Dist],$C89,AssessedValuation[Tif_NonTIF],$A$4)</f>
        <v>0</v>
      </c>
      <c r="Q89" s="8">
        <f>SUMIFS(AssessedValuation[100% Gross],AssessedValuation[Dist],$C89,AssessedValuation[Tif_NonTIF],$A$4)</f>
        <v>137581540</v>
      </c>
      <c r="R89" s="8">
        <f>SUMIFS(AssessedValuation[100% Military Exempt],AssessedValuation[Dist],$C89,AssessedValuation[Tif_NonTIF],$A$4)</f>
        <v>5556</v>
      </c>
      <c r="S89" s="8">
        <f>SUMIFS(AssessedValuation[100% Net],AssessedValuation[Dist],$C89,AssessedValuation[Tif_NonTIF],$A$4)</f>
        <v>137575984</v>
      </c>
      <c r="T89" s="8">
        <f>SUMIFS(AssessedValuation[100% Gas &amp; Elec Utilities],AssessedValuation[Dist],$C89,AssessedValuation[Tif_NonTIF],$A$4)</f>
        <v>0</v>
      </c>
      <c r="U89" s="8">
        <f t="shared" si="1"/>
        <v>137575984</v>
      </c>
    </row>
    <row r="90" spans="1:21" x14ac:dyDescent="0.25">
      <c r="A90">
        <v>2023</v>
      </c>
      <c r="B90" t="s">
        <v>1054</v>
      </c>
      <c r="C90" t="s">
        <v>1216</v>
      </c>
      <c r="D90" t="s">
        <v>1216</v>
      </c>
      <c r="E90" t="s">
        <v>292</v>
      </c>
      <c r="F90" t="s">
        <v>1217</v>
      </c>
      <c r="G90" s="8">
        <f>SUMIFS(AssessedValuation[100% Residential],AssessedValuation[Dist],$C90,AssessedValuation[Tif_NonTIF],$A$4)</f>
        <v>94094</v>
      </c>
      <c r="H90" s="8">
        <f>SUMIFS(AssessedValuation[100% Ag Land],AssessedValuation[Dist],$C90,AssessedValuation[Tif_NonTIF],$A$4)</f>
        <v>0</v>
      </c>
      <c r="I90" s="8">
        <f>SUMIFS(AssessedValuation[100% Ag Building],AssessedValuation[Dist],$C90,AssessedValuation[Tif_NonTIF],$A$4)</f>
        <v>0</v>
      </c>
      <c r="J90" s="8">
        <f>SUMIFS(AssessedValuation[100% Commercial],AssessedValuation[Dist],$C90,AssessedValuation[Tif_NonTIF],$A$4)</f>
        <v>71599</v>
      </c>
      <c r="K90" s="8">
        <f>SUMIFS(AssessedValuation[100% Industrial],AssessedValuation[Dist],$C90,AssessedValuation[Tif_NonTIF],$A$4)</f>
        <v>0</v>
      </c>
      <c r="L90" s="8">
        <f>SUMIFS(AssessedValuation[100% Multiresidential],AssessedValuation[Dist],$C90,AssessedValuation[Tif_NonTIF],$A$4)</f>
        <v>12181</v>
      </c>
      <c r="M90" s="8">
        <f>SUMIFS(AssessedValuation[100% Reserved],AssessedValuation[Dist],$C90,AssessedValuation[Tif_NonTIF],$A$4)</f>
        <v>0</v>
      </c>
      <c r="N90" s="8">
        <f>SUMIFS(AssessedValuation[100% Railroads],AssessedValuation[Dist],$C90,AssessedValuation[Tif_NonTIF],$A$4)</f>
        <v>0</v>
      </c>
      <c r="O90" s="8">
        <f>SUMIFS(AssessedValuation[100% Utilities],AssessedValuation[Dist],$C90,AssessedValuation[Tif_NonTIF],$A$4)</f>
        <v>0</v>
      </c>
      <c r="P90" s="8">
        <f>SUMIFS(AssessedValuation[100% Other],AssessedValuation[Dist],$C90,AssessedValuation[Tif_NonTIF],$A$4)</f>
        <v>0</v>
      </c>
      <c r="Q90" s="8">
        <f>SUMIFS(AssessedValuation[100% Gross],AssessedValuation[Dist],$C90,AssessedValuation[Tif_NonTIF],$A$4)</f>
        <v>177874</v>
      </c>
      <c r="R90" s="8">
        <f>SUMIFS(AssessedValuation[100% Military Exempt],AssessedValuation[Dist],$C90,AssessedValuation[Tif_NonTIF],$A$4)</f>
        <v>0</v>
      </c>
      <c r="S90" s="8">
        <f>SUMIFS(AssessedValuation[100% Net],AssessedValuation[Dist],$C90,AssessedValuation[Tif_NonTIF],$A$4)</f>
        <v>177874</v>
      </c>
      <c r="T90" s="8">
        <f>SUMIFS(AssessedValuation[100% Gas &amp; Elec Utilities],AssessedValuation[Dist],$C90,AssessedValuation[Tif_NonTIF],$A$4)</f>
        <v>0</v>
      </c>
      <c r="U90" s="8">
        <f t="shared" si="1"/>
        <v>177874</v>
      </c>
    </row>
    <row r="91" spans="1:21" x14ac:dyDescent="0.25">
      <c r="A91">
        <v>2023</v>
      </c>
      <c r="B91" t="s">
        <v>1066</v>
      </c>
      <c r="C91" t="s">
        <v>1218</v>
      </c>
      <c r="D91" t="s">
        <v>1218</v>
      </c>
      <c r="E91" t="s">
        <v>1725</v>
      </c>
      <c r="F91" t="s">
        <v>1219</v>
      </c>
      <c r="G91" s="8">
        <f>SUMIFS(AssessedValuation[100% Residential],AssessedValuation[Dist],$C91,AssessedValuation[Tif_NonTIF],$A$4)</f>
        <v>0</v>
      </c>
      <c r="H91" s="8">
        <f>SUMIFS(AssessedValuation[100% Ag Land],AssessedValuation[Dist],$C91,AssessedValuation[Tif_NonTIF],$A$4)</f>
        <v>0</v>
      </c>
      <c r="I91" s="8">
        <f>SUMIFS(AssessedValuation[100% Ag Building],AssessedValuation[Dist],$C91,AssessedValuation[Tif_NonTIF],$A$4)</f>
        <v>0</v>
      </c>
      <c r="J91" s="8">
        <f>SUMIFS(AssessedValuation[100% Commercial],AssessedValuation[Dist],$C91,AssessedValuation[Tif_NonTIF],$A$4)</f>
        <v>5236921</v>
      </c>
      <c r="K91" s="8">
        <f>SUMIFS(AssessedValuation[100% Industrial],AssessedValuation[Dist],$C91,AssessedValuation[Tif_NonTIF],$A$4)</f>
        <v>0</v>
      </c>
      <c r="L91" s="8">
        <f>SUMIFS(AssessedValuation[100% Multiresidential],AssessedValuation[Dist],$C91,AssessedValuation[Tif_NonTIF],$A$4)</f>
        <v>0</v>
      </c>
      <c r="M91" s="8">
        <f>SUMIFS(AssessedValuation[100% Reserved],AssessedValuation[Dist],$C91,AssessedValuation[Tif_NonTIF],$A$4)</f>
        <v>0</v>
      </c>
      <c r="N91" s="8">
        <f>SUMIFS(AssessedValuation[100% Railroads],AssessedValuation[Dist],$C91,AssessedValuation[Tif_NonTIF],$A$4)</f>
        <v>0</v>
      </c>
      <c r="O91" s="8">
        <f>SUMIFS(AssessedValuation[100% Utilities],AssessedValuation[Dist],$C91,AssessedValuation[Tif_NonTIF],$A$4)</f>
        <v>0</v>
      </c>
      <c r="P91" s="8">
        <f>SUMIFS(AssessedValuation[100% Other],AssessedValuation[Dist],$C91,AssessedValuation[Tif_NonTIF],$A$4)</f>
        <v>0</v>
      </c>
      <c r="Q91" s="8">
        <f>SUMIFS(AssessedValuation[100% Gross],AssessedValuation[Dist],$C91,AssessedValuation[Tif_NonTIF],$A$4)</f>
        <v>5236921</v>
      </c>
      <c r="R91" s="8">
        <f>SUMIFS(AssessedValuation[100% Military Exempt],AssessedValuation[Dist],$C91,AssessedValuation[Tif_NonTIF],$A$4)</f>
        <v>0</v>
      </c>
      <c r="S91" s="8">
        <f>SUMIFS(AssessedValuation[100% Net],AssessedValuation[Dist],$C91,AssessedValuation[Tif_NonTIF],$A$4)</f>
        <v>5236921</v>
      </c>
      <c r="T91" s="8">
        <f>SUMIFS(AssessedValuation[100% Gas &amp; Elec Utilities],AssessedValuation[Dist],$C91,AssessedValuation[Tif_NonTIF],$A$4)</f>
        <v>0</v>
      </c>
      <c r="U91" s="8">
        <f t="shared" si="1"/>
        <v>5236921</v>
      </c>
    </row>
    <row r="92" spans="1:21" x14ac:dyDescent="0.25">
      <c r="A92">
        <v>2023</v>
      </c>
      <c r="B92" t="s">
        <v>1076</v>
      </c>
      <c r="C92" t="s">
        <v>1220</v>
      </c>
      <c r="D92" t="s">
        <v>1220</v>
      </c>
      <c r="E92" t="s">
        <v>276</v>
      </c>
      <c r="F92" t="s">
        <v>1221</v>
      </c>
      <c r="G92" s="8">
        <f>SUMIFS(AssessedValuation[100% Residential],AssessedValuation[Dist],$C92,AssessedValuation[Tif_NonTIF],$A$4)</f>
        <v>0</v>
      </c>
      <c r="H92" s="8">
        <f>SUMIFS(AssessedValuation[100% Ag Land],AssessedValuation[Dist],$C92,AssessedValuation[Tif_NonTIF],$A$4)</f>
        <v>0</v>
      </c>
      <c r="I92" s="8">
        <f>SUMIFS(AssessedValuation[100% Ag Building],AssessedValuation[Dist],$C92,AssessedValuation[Tif_NonTIF],$A$4)</f>
        <v>0</v>
      </c>
      <c r="J92" s="8">
        <f>SUMIFS(AssessedValuation[100% Commercial],AssessedValuation[Dist],$C92,AssessedValuation[Tif_NonTIF],$A$4)</f>
        <v>0</v>
      </c>
      <c r="K92" s="8">
        <f>SUMIFS(AssessedValuation[100% Industrial],AssessedValuation[Dist],$C92,AssessedValuation[Tif_NonTIF],$A$4)</f>
        <v>0</v>
      </c>
      <c r="L92" s="8">
        <f>SUMIFS(AssessedValuation[100% Multiresidential],AssessedValuation[Dist],$C92,AssessedValuation[Tif_NonTIF],$A$4)</f>
        <v>0</v>
      </c>
      <c r="M92" s="8">
        <f>SUMIFS(AssessedValuation[100% Reserved],AssessedValuation[Dist],$C92,AssessedValuation[Tif_NonTIF],$A$4)</f>
        <v>0</v>
      </c>
      <c r="N92" s="8">
        <f>SUMIFS(AssessedValuation[100% Railroads],AssessedValuation[Dist],$C92,AssessedValuation[Tif_NonTIF],$A$4)</f>
        <v>0</v>
      </c>
      <c r="O92" s="8">
        <f>SUMIFS(AssessedValuation[100% Utilities],AssessedValuation[Dist],$C92,AssessedValuation[Tif_NonTIF],$A$4)</f>
        <v>0</v>
      </c>
      <c r="P92" s="8">
        <f>SUMIFS(AssessedValuation[100% Other],AssessedValuation[Dist],$C92,AssessedValuation[Tif_NonTIF],$A$4)</f>
        <v>0</v>
      </c>
      <c r="Q92" s="8">
        <f>SUMIFS(AssessedValuation[100% Gross],AssessedValuation[Dist],$C92,AssessedValuation[Tif_NonTIF],$A$4)</f>
        <v>0</v>
      </c>
      <c r="R92" s="8">
        <f>SUMIFS(AssessedValuation[100% Military Exempt],AssessedValuation[Dist],$C92,AssessedValuation[Tif_NonTIF],$A$4)</f>
        <v>0</v>
      </c>
      <c r="S92" s="8">
        <f>SUMIFS(AssessedValuation[100% Net],AssessedValuation[Dist],$C92,AssessedValuation[Tif_NonTIF],$A$4)</f>
        <v>0</v>
      </c>
      <c r="T92" s="8">
        <f>SUMIFS(AssessedValuation[100% Gas &amp; Elec Utilities],AssessedValuation[Dist],$C92,AssessedValuation[Tif_NonTIF],$A$4)</f>
        <v>0</v>
      </c>
      <c r="U92" s="8">
        <f t="shared" si="1"/>
        <v>0</v>
      </c>
    </row>
    <row r="93" spans="1:21" x14ac:dyDescent="0.25">
      <c r="A93">
        <v>2023</v>
      </c>
      <c r="B93" t="s">
        <v>1048</v>
      </c>
      <c r="C93" t="s">
        <v>1222</v>
      </c>
      <c r="D93" t="s">
        <v>1222</v>
      </c>
      <c r="E93" t="s">
        <v>364</v>
      </c>
      <c r="F93" t="s">
        <v>1223</v>
      </c>
      <c r="G93" s="8">
        <f>SUMIFS(AssessedValuation[100% Residential],AssessedValuation[Dist],$C93,AssessedValuation[Tif_NonTIF],$A$4)</f>
        <v>2391218</v>
      </c>
      <c r="H93" s="8">
        <f>SUMIFS(AssessedValuation[100% Ag Land],AssessedValuation[Dist],$C93,AssessedValuation[Tif_NonTIF],$A$4)</f>
        <v>0</v>
      </c>
      <c r="I93" s="8">
        <f>SUMIFS(AssessedValuation[100% Ag Building],AssessedValuation[Dist],$C93,AssessedValuation[Tif_NonTIF],$A$4)</f>
        <v>0</v>
      </c>
      <c r="J93" s="8">
        <f>SUMIFS(AssessedValuation[100% Commercial],AssessedValuation[Dist],$C93,AssessedValuation[Tif_NonTIF],$A$4)</f>
        <v>2978638</v>
      </c>
      <c r="K93" s="8">
        <f>SUMIFS(AssessedValuation[100% Industrial],AssessedValuation[Dist],$C93,AssessedValuation[Tif_NonTIF],$A$4)</f>
        <v>179043</v>
      </c>
      <c r="L93" s="8">
        <f>SUMIFS(AssessedValuation[100% Multiresidential],AssessedValuation[Dist],$C93,AssessedValuation[Tif_NonTIF],$A$4)</f>
        <v>522834</v>
      </c>
      <c r="M93" s="8">
        <f>SUMIFS(AssessedValuation[100% Reserved],AssessedValuation[Dist],$C93,AssessedValuation[Tif_NonTIF],$A$4)</f>
        <v>0</v>
      </c>
      <c r="N93" s="8">
        <f>SUMIFS(AssessedValuation[100% Railroads],AssessedValuation[Dist],$C93,AssessedValuation[Tif_NonTIF],$A$4)</f>
        <v>0</v>
      </c>
      <c r="O93" s="8">
        <f>SUMIFS(AssessedValuation[100% Utilities],AssessedValuation[Dist],$C93,AssessedValuation[Tif_NonTIF],$A$4)</f>
        <v>0</v>
      </c>
      <c r="P93" s="8">
        <f>SUMIFS(AssessedValuation[100% Other],AssessedValuation[Dist],$C93,AssessedValuation[Tif_NonTIF],$A$4)</f>
        <v>0</v>
      </c>
      <c r="Q93" s="8">
        <f>SUMIFS(AssessedValuation[100% Gross],AssessedValuation[Dist],$C93,AssessedValuation[Tif_NonTIF],$A$4)</f>
        <v>6071733</v>
      </c>
      <c r="R93" s="8">
        <f>SUMIFS(AssessedValuation[100% Military Exempt],AssessedValuation[Dist],$C93,AssessedValuation[Tif_NonTIF],$A$4)</f>
        <v>0</v>
      </c>
      <c r="S93" s="8">
        <f>SUMIFS(AssessedValuation[100% Net],AssessedValuation[Dist],$C93,AssessedValuation[Tif_NonTIF],$A$4)</f>
        <v>6071733</v>
      </c>
      <c r="T93" s="8">
        <f>SUMIFS(AssessedValuation[100% Gas &amp; Elec Utilities],AssessedValuation[Dist],$C93,AssessedValuation[Tif_NonTIF],$A$4)</f>
        <v>0</v>
      </c>
      <c r="U93" s="8">
        <f t="shared" si="1"/>
        <v>6071733</v>
      </c>
    </row>
    <row r="94" spans="1:21" x14ac:dyDescent="0.25">
      <c r="A94">
        <v>2023</v>
      </c>
      <c r="B94" t="s">
        <v>1043</v>
      </c>
      <c r="C94" t="s">
        <v>1224</v>
      </c>
      <c r="D94" t="s">
        <v>1224</v>
      </c>
      <c r="E94" t="s">
        <v>66</v>
      </c>
      <c r="F94" t="s">
        <v>1225</v>
      </c>
      <c r="G94" s="8">
        <f>SUMIFS(AssessedValuation[100% Residential],AssessedValuation[Dist],$C94,AssessedValuation[Tif_NonTIF],$A$4)</f>
        <v>8482593</v>
      </c>
      <c r="H94" s="8">
        <f>SUMIFS(AssessedValuation[100% Ag Land],AssessedValuation[Dist],$C94,AssessedValuation[Tif_NonTIF],$A$4)</f>
        <v>6771</v>
      </c>
      <c r="I94" s="8">
        <f>SUMIFS(AssessedValuation[100% Ag Building],AssessedValuation[Dist],$C94,AssessedValuation[Tif_NonTIF],$A$4)</f>
        <v>30</v>
      </c>
      <c r="J94" s="8">
        <f>SUMIFS(AssessedValuation[100% Commercial],AssessedValuation[Dist],$C94,AssessedValuation[Tif_NonTIF],$A$4)</f>
        <v>1656434</v>
      </c>
      <c r="K94" s="8">
        <f>SUMIFS(AssessedValuation[100% Industrial],AssessedValuation[Dist],$C94,AssessedValuation[Tif_NonTIF],$A$4)</f>
        <v>271348</v>
      </c>
      <c r="L94" s="8">
        <f>SUMIFS(AssessedValuation[100% Multiresidential],AssessedValuation[Dist],$C94,AssessedValuation[Tif_NonTIF],$A$4)</f>
        <v>691898</v>
      </c>
      <c r="M94" s="8">
        <f>SUMIFS(AssessedValuation[100% Reserved],AssessedValuation[Dist],$C94,AssessedValuation[Tif_NonTIF],$A$4)</f>
        <v>0</v>
      </c>
      <c r="N94" s="8">
        <f>SUMIFS(AssessedValuation[100% Railroads],AssessedValuation[Dist],$C94,AssessedValuation[Tif_NonTIF],$A$4)</f>
        <v>0</v>
      </c>
      <c r="O94" s="8">
        <f>SUMIFS(AssessedValuation[100% Utilities],AssessedValuation[Dist],$C94,AssessedValuation[Tif_NonTIF],$A$4)</f>
        <v>0</v>
      </c>
      <c r="P94" s="8">
        <f>SUMIFS(AssessedValuation[100% Other],AssessedValuation[Dist],$C94,AssessedValuation[Tif_NonTIF],$A$4)</f>
        <v>0</v>
      </c>
      <c r="Q94" s="8">
        <f>SUMIFS(AssessedValuation[100% Gross],AssessedValuation[Dist],$C94,AssessedValuation[Tif_NonTIF],$A$4)</f>
        <v>11109074</v>
      </c>
      <c r="R94" s="8">
        <f>SUMIFS(AssessedValuation[100% Military Exempt],AssessedValuation[Dist],$C94,AssessedValuation[Tif_NonTIF],$A$4)</f>
        <v>0</v>
      </c>
      <c r="S94" s="8">
        <f>SUMIFS(AssessedValuation[100% Net],AssessedValuation[Dist],$C94,AssessedValuation[Tif_NonTIF],$A$4)</f>
        <v>11109074</v>
      </c>
      <c r="T94" s="8">
        <f>SUMIFS(AssessedValuation[100% Gas &amp; Elec Utilities],AssessedValuation[Dist],$C94,AssessedValuation[Tif_NonTIF],$A$4)</f>
        <v>0</v>
      </c>
      <c r="U94" s="8">
        <f t="shared" si="1"/>
        <v>11109074</v>
      </c>
    </row>
    <row r="95" spans="1:21" x14ac:dyDescent="0.25">
      <c r="A95">
        <v>2023</v>
      </c>
      <c r="B95" t="s">
        <v>1038</v>
      </c>
      <c r="C95" t="s">
        <v>1226</v>
      </c>
      <c r="D95" t="s">
        <v>1226</v>
      </c>
      <c r="E95" t="s">
        <v>818</v>
      </c>
      <c r="F95" t="s">
        <v>1227</v>
      </c>
      <c r="G95" s="8">
        <f>SUMIFS(AssessedValuation[100% Residential],AssessedValuation[Dist],$C95,AssessedValuation[Tif_NonTIF],$A$4)</f>
        <v>134497804</v>
      </c>
      <c r="H95" s="8">
        <f>SUMIFS(AssessedValuation[100% Ag Land],AssessedValuation[Dist],$C95,AssessedValuation[Tif_NonTIF],$A$4)</f>
        <v>0</v>
      </c>
      <c r="I95" s="8">
        <f>SUMIFS(AssessedValuation[100% Ag Building],AssessedValuation[Dist],$C95,AssessedValuation[Tif_NonTIF],$A$4)</f>
        <v>0</v>
      </c>
      <c r="J95" s="8">
        <f>SUMIFS(AssessedValuation[100% Commercial],AssessedValuation[Dist],$C95,AssessedValuation[Tif_NonTIF],$A$4)</f>
        <v>967869292</v>
      </c>
      <c r="K95" s="8">
        <f>SUMIFS(AssessedValuation[100% Industrial],AssessedValuation[Dist],$C95,AssessedValuation[Tif_NonTIF],$A$4)</f>
        <v>50295388</v>
      </c>
      <c r="L95" s="8">
        <f>SUMIFS(AssessedValuation[100% Multiresidential],AssessedValuation[Dist],$C95,AssessedValuation[Tif_NonTIF],$A$4)</f>
        <v>70728976</v>
      </c>
      <c r="M95" s="8">
        <f>SUMIFS(AssessedValuation[100% Reserved],AssessedValuation[Dist],$C95,AssessedValuation[Tif_NonTIF],$A$4)</f>
        <v>0</v>
      </c>
      <c r="N95" s="8">
        <f>SUMIFS(AssessedValuation[100% Railroads],AssessedValuation[Dist],$C95,AssessedValuation[Tif_NonTIF],$A$4)</f>
        <v>0</v>
      </c>
      <c r="O95" s="8">
        <f>SUMIFS(AssessedValuation[100% Utilities],AssessedValuation[Dist],$C95,AssessedValuation[Tif_NonTIF],$A$4)</f>
        <v>0</v>
      </c>
      <c r="P95" s="8">
        <f>SUMIFS(AssessedValuation[100% Other],AssessedValuation[Dist],$C95,AssessedValuation[Tif_NonTIF],$A$4)</f>
        <v>0</v>
      </c>
      <c r="Q95" s="8">
        <f>SUMIFS(AssessedValuation[100% Gross],AssessedValuation[Dist],$C95,AssessedValuation[Tif_NonTIF],$A$4)</f>
        <v>1223391460</v>
      </c>
      <c r="R95" s="8">
        <f>SUMIFS(AssessedValuation[100% Military Exempt],AssessedValuation[Dist],$C95,AssessedValuation[Tif_NonTIF],$A$4)</f>
        <v>0</v>
      </c>
      <c r="S95" s="8">
        <f>SUMIFS(AssessedValuation[100% Net],AssessedValuation[Dist],$C95,AssessedValuation[Tif_NonTIF],$A$4)</f>
        <v>1223391460</v>
      </c>
      <c r="T95" s="8">
        <f>SUMIFS(AssessedValuation[100% Gas &amp; Elec Utilities],AssessedValuation[Dist],$C95,AssessedValuation[Tif_NonTIF],$A$4)</f>
        <v>0</v>
      </c>
      <c r="U95" s="8">
        <f t="shared" si="1"/>
        <v>1223391460</v>
      </c>
    </row>
    <row r="96" spans="1:21" x14ac:dyDescent="0.25">
      <c r="A96">
        <v>2023</v>
      </c>
      <c r="B96" t="s">
        <v>1045</v>
      </c>
      <c r="C96" t="s">
        <v>1228</v>
      </c>
      <c r="D96" t="s">
        <v>1228</v>
      </c>
      <c r="E96" t="s">
        <v>803</v>
      </c>
      <c r="F96" t="s">
        <v>1229</v>
      </c>
      <c r="G96" s="8">
        <f>SUMIFS(AssessedValuation[100% Residential],AssessedValuation[Dist],$C96,AssessedValuation[Tif_NonTIF],$A$4)</f>
        <v>0</v>
      </c>
      <c r="H96" s="8">
        <f>SUMIFS(AssessedValuation[100% Ag Land],AssessedValuation[Dist],$C96,AssessedValuation[Tif_NonTIF],$A$4)</f>
        <v>0</v>
      </c>
      <c r="I96" s="8">
        <f>SUMIFS(AssessedValuation[100% Ag Building],AssessedValuation[Dist],$C96,AssessedValuation[Tif_NonTIF],$A$4)</f>
        <v>0</v>
      </c>
      <c r="J96" s="8">
        <f>SUMIFS(AssessedValuation[100% Commercial],AssessedValuation[Dist],$C96,AssessedValuation[Tif_NonTIF],$A$4)</f>
        <v>0</v>
      </c>
      <c r="K96" s="8">
        <f>SUMIFS(AssessedValuation[100% Industrial],AssessedValuation[Dist],$C96,AssessedValuation[Tif_NonTIF],$A$4)</f>
        <v>0</v>
      </c>
      <c r="L96" s="8">
        <f>SUMIFS(AssessedValuation[100% Multiresidential],AssessedValuation[Dist],$C96,AssessedValuation[Tif_NonTIF],$A$4)</f>
        <v>0</v>
      </c>
      <c r="M96" s="8">
        <f>SUMIFS(AssessedValuation[100% Reserved],AssessedValuation[Dist],$C96,AssessedValuation[Tif_NonTIF],$A$4)</f>
        <v>0</v>
      </c>
      <c r="N96" s="8">
        <f>SUMIFS(AssessedValuation[100% Railroads],AssessedValuation[Dist],$C96,AssessedValuation[Tif_NonTIF],$A$4)</f>
        <v>0</v>
      </c>
      <c r="O96" s="8">
        <f>SUMIFS(AssessedValuation[100% Utilities],AssessedValuation[Dist],$C96,AssessedValuation[Tif_NonTIF],$A$4)</f>
        <v>0</v>
      </c>
      <c r="P96" s="8">
        <f>SUMIFS(AssessedValuation[100% Other],AssessedValuation[Dist],$C96,AssessedValuation[Tif_NonTIF],$A$4)</f>
        <v>0</v>
      </c>
      <c r="Q96" s="8">
        <f>SUMIFS(AssessedValuation[100% Gross],AssessedValuation[Dist],$C96,AssessedValuation[Tif_NonTIF],$A$4)</f>
        <v>0</v>
      </c>
      <c r="R96" s="8">
        <f>SUMIFS(AssessedValuation[100% Military Exempt],AssessedValuation[Dist],$C96,AssessedValuation[Tif_NonTIF],$A$4)</f>
        <v>0</v>
      </c>
      <c r="S96" s="8">
        <f>SUMIFS(AssessedValuation[100% Net],AssessedValuation[Dist],$C96,AssessedValuation[Tif_NonTIF],$A$4)</f>
        <v>0</v>
      </c>
      <c r="T96" s="8">
        <f>SUMIFS(AssessedValuation[100% Gas &amp; Elec Utilities],AssessedValuation[Dist],$C96,AssessedValuation[Tif_NonTIF],$A$4)</f>
        <v>0</v>
      </c>
      <c r="U96" s="8">
        <f t="shared" si="1"/>
        <v>0</v>
      </c>
    </row>
    <row r="97" spans="1:21" x14ac:dyDescent="0.25">
      <c r="A97">
        <v>2023</v>
      </c>
      <c r="B97" t="s">
        <v>1043</v>
      </c>
      <c r="C97" t="s">
        <v>1230</v>
      </c>
      <c r="D97" t="s">
        <v>1230</v>
      </c>
      <c r="E97" t="s">
        <v>149</v>
      </c>
      <c r="F97" t="s">
        <v>1231</v>
      </c>
      <c r="G97" s="8">
        <f>SUMIFS(AssessedValuation[100% Residential],AssessedValuation[Dist],$C97,AssessedValuation[Tif_NonTIF],$A$4)</f>
        <v>143540</v>
      </c>
      <c r="H97" s="8">
        <f>SUMIFS(AssessedValuation[100% Ag Land],AssessedValuation[Dist],$C97,AssessedValuation[Tif_NonTIF],$A$4)</f>
        <v>11799</v>
      </c>
      <c r="I97" s="8">
        <f>SUMIFS(AssessedValuation[100% Ag Building],AssessedValuation[Dist],$C97,AssessedValuation[Tif_NonTIF],$A$4)</f>
        <v>0</v>
      </c>
      <c r="J97" s="8">
        <f>SUMIFS(AssessedValuation[100% Commercial],AssessedValuation[Dist],$C97,AssessedValuation[Tif_NonTIF],$A$4)</f>
        <v>0</v>
      </c>
      <c r="K97" s="8">
        <f>SUMIFS(AssessedValuation[100% Industrial],AssessedValuation[Dist],$C97,AssessedValuation[Tif_NonTIF],$A$4)</f>
        <v>3163610</v>
      </c>
      <c r="L97" s="8">
        <f>SUMIFS(AssessedValuation[100% Multiresidential],AssessedValuation[Dist],$C97,AssessedValuation[Tif_NonTIF],$A$4)</f>
        <v>0</v>
      </c>
      <c r="M97" s="8">
        <f>SUMIFS(AssessedValuation[100% Reserved],AssessedValuation[Dist],$C97,AssessedValuation[Tif_NonTIF],$A$4)</f>
        <v>0</v>
      </c>
      <c r="N97" s="8">
        <f>SUMIFS(AssessedValuation[100% Railroads],AssessedValuation[Dist],$C97,AssessedValuation[Tif_NonTIF],$A$4)</f>
        <v>0</v>
      </c>
      <c r="O97" s="8">
        <f>SUMIFS(AssessedValuation[100% Utilities],AssessedValuation[Dist],$C97,AssessedValuation[Tif_NonTIF],$A$4)</f>
        <v>0</v>
      </c>
      <c r="P97" s="8">
        <f>SUMIFS(AssessedValuation[100% Other],AssessedValuation[Dist],$C97,AssessedValuation[Tif_NonTIF],$A$4)</f>
        <v>0</v>
      </c>
      <c r="Q97" s="8">
        <f>SUMIFS(AssessedValuation[100% Gross],AssessedValuation[Dist],$C97,AssessedValuation[Tif_NonTIF],$A$4)</f>
        <v>3318949</v>
      </c>
      <c r="R97" s="8">
        <f>SUMIFS(AssessedValuation[100% Military Exempt],AssessedValuation[Dist],$C97,AssessedValuation[Tif_NonTIF],$A$4)</f>
        <v>0</v>
      </c>
      <c r="S97" s="8">
        <f>SUMIFS(AssessedValuation[100% Net],AssessedValuation[Dist],$C97,AssessedValuation[Tif_NonTIF],$A$4)</f>
        <v>3318949</v>
      </c>
      <c r="T97" s="8">
        <f>SUMIFS(AssessedValuation[100% Gas &amp; Elec Utilities],AssessedValuation[Dist],$C97,AssessedValuation[Tif_NonTIF],$A$4)</f>
        <v>0</v>
      </c>
      <c r="U97" s="8">
        <f t="shared" si="1"/>
        <v>3318949</v>
      </c>
    </row>
    <row r="98" spans="1:21" x14ac:dyDescent="0.25">
      <c r="A98">
        <v>2023</v>
      </c>
      <c r="B98" t="s">
        <v>1066</v>
      </c>
      <c r="C98" t="s">
        <v>1232</v>
      </c>
      <c r="D98" t="s">
        <v>1232</v>
      </c>
      <c r="E98" t="s">
        <v>439</v>
      </c>
      <c r="F98" t="s">
        <v>1233</v>
      </c>
      <c r="G98" s="8">
        <f>SUMIFS(AssessedValuation[100% Residential],AssessedValuation[Dist],$C98,AssessedValuation[Tif_NonTIF],$A$4)</f>
        <v>132468073</v>
      </c>
      <c r="H98" s="8">
        <f>SUMIFS(AssessedValuation[100% Ag Land],AssessedValuation[Dist],$C98,AssessedValuation[Tif_NonTIF],$A$4)</f>
        <v>24028</v>
      </c>
      <c r="I98" s="8">
        <f>SUMIFS(AssessedValuation[100% Ag Building],AssessedValuation[Dist],$C98,AssessedValuation[Tif_NonTIF],$A$4)</f>
        <v>742</v>
      </c>
      <c r="J98" s="8">
        <f>SUMIFS(AssessedValuation[100% Commercial],AssessedValuation[Dist],$C98,AssessedValuation[Tif_NonTIF],$A$4)</f>
        <v>283268657</v>
      </c>
      <c r="K98" s="8">
        <f>SUMIFS(AssessedValuation[100% Industrial],AssessedValuation[Dist],$C98,AssessedValuation[Tif_NonTIF],$A$4)</f>
        <v>59892549</v>
      </c>
      <c r="L98" s="8">
        <f>SUMIFS(AssessedValuation[100% Multiresidential],AssessedValuation[Dist],$C98,AssessedValuation[Tif_NonTIF],$A$4)</f>
        <v>20683495</v>
      </c>
      <c r="M98" s="8">
        <f>SUMIFS(AssessedValuation[100% Reserved],AssessedValuation[Dist],$C98,AssessedValuation[Tif_NonTIF],$A$4)</f>
        <v>0</v>
      </c>
      <c r="N98" s="8">
        <f>SUMIFS(AssessedValuation[100% Railroads],AssessedValuation[Dist],$C98,AssessedValuation[Tif_NonTIF],$A$4)</f>
        <v>0</v>
      </c>
      <c r="O98" s="8">
        <f>SUMIFS(AssessedValuation[100% Utilities],AssessedValuation[Dist],$C98,AssessedValuation[Tif_NonTIF],$A$4)</f>
        <v>0</v>
      </c>
      <c r="P98" s="8">
        <f>SUMIFS(AssessedValuation[100% Other],AssessedValuation[Dist],$C98,AssessedValuation[Tif_NonTIF],$A$4)</f>
        <v>172706</v>
      </c>
      <c r="Q98" s="8">
        <f>SUMIFS(AssessedValuation[100% Gross],AssessedValuation[Dist],$C98,AssessedValuation[Tif_NonTIF],$A$4)</f>
        <v>496510250</v>
      </c>
      <c r="R98" s="8">
        <f>SUMIFS(AssessedValuation[100% Military Exempt],AssessedValuation[Dist],$C98,AssessedValuation[Tif_NonTIF],$A$4)</f>
        <v>51856</v>
      </c>
      <c r="S98" s="8">
        <f>SUMIFS(AssessedValuation[100% Net],AssessedValuation[Dist],$C98,AssessedValuation[Tif_NonTIF],$A$4)</f>
        <v>496458394</v>
      </c>
      <c r="T98" s="8">
        <f>SUMIFS(AssessedValuation[100% Gas &amp; Elec Utilities],AssessedValuation[Dist],$C98,AssessedValuation[Tif_NonTIF],$A$4)</f>
        <v>0</v>
      </c>
      <c r="U98" s="8">
        <f t="shared" si="1"/>
        <v>496458394</v>
      </c>
    </row>
    <row r="99" spans="1:21" x14ac:dyDescent="0.25">
      <c r="A99">
        <v>2023</v>
      </c>
      <c r="B99" t="s">
        <v>1043</v>
      </c>
      <c r="C99" t="s">
        <v>1234</v>
      </c>
      <c r="D99" t="s">
        <v>1234</v>
      </c>
      <c r="E99" t="s">
        <v>50</v>
      </c>
      <c r="F99" t="s">
        <v>1235</v>
      </c>
      <c r="G99" s="8">
        <f>SUMIFS(AssessedValuation[100% Residential],AssessedValuation[Dist],$C99,AssessedValuation[Tif_NonTIF],$A$4)</f>
        <v>1426425</v>
      </c>
      <c r="H99" s="8">
        <f>SUMIFS(AssessedValuation[100% Ag Land],AssessedValuation[Dist],$C99,AssessedValuation[Tif_NonTIF],$A$4)</f>
        <v>11381</v>
      </c>
      <c r="I99" s="8">
        <f>SUMIFS(AssessedValuation[100% Ag Building],AssessedValuation[Dist],$C99,AssessedValuation[Tif_NonTIF],$A$4)</f>
        <v>256</v>
      </c>
      <c r="J99" s="8">
        <f>SUMIFS(AssessedValuation[100% Commercial],AssessedValuation[Dist],$C99,AssessedValuation[Tif_NonTIF],$A$4)</f>
        <v>465310</v>
      </c>
      <c r="K99" s="8">
        <f>SUMIFS(AssessedValuation[100% Industrial],AssessedValuation[Dist],$C99,AssessedValuation[Tif_NonTIF],$A$4)</f>
        <v>224686</v>
      </c>
      <c r="L99" s="8">
        <f>SUMIFS(AssessedValuation[100% Multiresidential],AssessedValuation[Dist],$C99,AssessedValuation[Tif_NonTIF],$A$4)</f>
        <v>55000</v>
      </c>
      <c r="M99" s="8">
        <f>SUMIFS(AssessedValuation[100% Reserved],AssessedValuation[Dist],$C99,AssessedValuation[Tif_NonTIF],$A$4)</f>
        <v>0</v>
      </c>
      <c r="N99" s="8">
        <f>SUMIFS(AssessedValuation[100% Railroads],AssessedValuation[Dist],$C99,AssessedValuation[Tif_NonTIF],$A$4)</f>
        <v>0</v>
      </c>
      <c r="O99" s="8">
        <f>SUMIFS(AssessedValuation[100% Utilities],AssessedValuation[Dist],$C99,AssessedValuation[Tif_NonTIF],$A$4)</f>
        <v>0</v>
      </c>
      <c r="P99" s="8">
        <f>SUMIFS(AssessedValuation[100% Other],AssessedValuation[Dist],$C99,AssessedValuation[Tif_NonTIF],$A$4)</f>
        <v>0</v>
      </c>
      <c r="Q99" s="8">
        <f>SUMIFS(AssessedValuation[100% Gross],AssessedValuation[Dist],$C99,AssessedValuation[Tif_NonTIF],$A$4)</f>
        <v>2183058</v>
      </c>
      <c r="R99" s="8">
        <f>SUMIFS(AssessedValuation[100% Military Exempt],AssessedValuation[Dist],$C99,AssessedValuation[Tif_NonTIF],$A$4)</f>
        <v>0</v>
      </c>
      <c r="S99" s="8">
        <f>SUMIFS(AssessedValuation[100% Net],AssessedValuation[Dist],$C99,AssessedValuation[Tif_NonTIF],$A$4)</f>
        <v>2183058</v>
      </c>
      <c r="T99" s="8">
        <f>SUMIFS(AssessedValuation[100% Gas &amp; Elec Utilities],AssessedValuation[Dist],$C99,AssessedValuation[Tif_NonTIF],$A$4)</f>
        <v>0</v>
      </c>
      <c r="U99" s="8">
        <f t="shared" si="1"/>
        <v>2183058</v>
      </c>
    </row>
    <row r="100" spans="1:21" x14ac:dyDescent="0.25">
      <c r="A100">
        <v>2023</v>
      </c>
      <c r="B100" t="s">
        <v>1076</v>
      </c>
      <c r="C100" t="s">
        <v>1236</v>
      </c>
      <c r="D100" t="s">
        <v>1236</v>
      </c>
      <c r="E100" t="s">
        <v>162</v>
      </c>
      <c r="F100" t="s">
        <v>1237</v>
      </c>
      <c r="G100" s="8">
        <f>SUMIFS(AssessedValuation[100% Residential],AssessedValuation[Dist],$C100,AssessedValuation[Tif_NonTIF],$A$4)</f>
        <v>0</v>
      </c>
      <c r="H100" s="8">
        <f>SUMIFS(AssessedValuation[100% Ag Land],AssessedValuation[Dist],$C100,AssessedValuation[Tif_NonTIF],$A$4)</f>
        <v>0</v>
      </c>
      <c r="I100" s="8">
        <f>SUMIFS(AssessedValuation[100% Ag Building],AssessedValuation[Dist],$C100,AssessedValuation[Tif_NonTIF],$A$4)</f>
        <v>0</v>
      </c>
      <c r="J100" s="8">
        <f>SUMIFS(AssessedValuation[100% Commercial],AssessedValuation[Dist],$C100,AssessedValuation[Tif_NonTIF],$A$4)</f>
        <v>0</v>
      </c>
      <c r="K100" s="8">
        <f>SUMIFS(AssessedValuation[100% Industrial],AssessedValuation[Dist],$C100,AssessedValuation[Tif_NonTIF],$A$4)</f>
        <v>1037312</v>
      </c>
      <c r="L100" s="8">
        <f>SUMIFS(AssessedValuation[100% Multiresidential],AssessedValuation[Dist],$C100,AssessedValuation[Tif_NonTIF],$A$4)</f>
        <v>0</v>
      </c>
      <c r="M100" s="8">
        <f>SUMIFS(AssessedValuation[100% Reserved],AssessedValuation[Dist],$C100,AssessedValuation[Tif_NonTIF],$A$4)</f>
        <v>0</v>
      </c>
      <c r="N100" s="8">
        <f>SUMIFS(AssessedValuation[100% Railroads],AssessedValuation[Dist],$C100,AssessedValuation[Tif_NonTIF],$A$4)</f>
        <v>0</v>
      </c>
      <c r="O100" s="8">
        <f>SUMIFS(AssessedValuation[100% Utilities],AssessedValuation[Dist],$C100,AssessedValuation[Tif_NonTIF],$A$4)</f>
        <v>0</v>
      </c>
      <c r="P100" s="8">
        <f>SUMIFS(AssessedValuation[100% Other],AssessedValuation[Dist],$C100,AssessedValuation[Tif_NonTIF],$A$4)</f>
        <v>0</v>
      </c>
      <c r="Q100" s="8">
        <f>SUMIFS(AssessedValuation[100% Gross],AssessedValuation[Dist],$C100,AssessedValuation[Tif_NonTIF],$A$4)</f>
        <v>1037312</v>
      </c>
      <c r="R100" s="8">
        <f>SUMIFS(AssessedValuation[100% Military Exempt],AssessedValuation[Dist],$C100,AssessedValuation[Tif_NonTIF],$A$4)</f>
        <v>0</v>
      </c>
      <c r="S100" s="8">
        <f>SUMIFS(AssessedValuation[100% Net],AssessedValuation[Dist],$C100,AssessedValuation[Tif_NonTIF],$A$4)</f>
        <v>1037312</v>
      </c>
      <c r="T100" s="8">
        <f>SUMIFS(AssessedValuation[100% Gas &amp; Elec Utilities],AssessedValuation[Dist],$C100,AssessedValuation[Tif_NonTIF],$A$4)</f>
        <v>0</v>
      </c>
      <c r="U100" s="8">
        <f t="shared" si="1"/>
        <v>1037312</v>
      </c>
    </row>
    <row r="101" spans="1:21" x14ac:dyDescent="0.25">
      <c r="A101">
        <v>2023</v>
      </c>
      <c r="B101" t="s">
        <v>1051</v>
      </c>
      <c r="C101" t="s">
        <v>1238</v>
      </c>
      <c r="D101" t="s">
        <v>1238</v>
      </c>
      <c r="E101" t="s">
        <v>501</v>
      </c>
      <c r="F101" t="s">
        <v>1239</v>
      </c>
      <c r="G101" s="8">
        <f>SUMIFS(AssessedValuation[100% Residential],AssessedValuation[Dist],$C101,AssessedValuation[Tif_NonTIF],$A$4)</f>
        <v>3854627</v>
      </c>
      <c r="H101" s="8">
        <f>SUMIFS(AssessedValuation[100% Ag Land],AssessedValuation[Dist],$C101,AssessedValuation[Tif_NonTIF],$A$4)</f>
        <v>12800</v>
      </c>
      <c r="I101" s="8">
        <f>SUMIFS(AssessedValuation[100% Ag Building],AssessedValuation[Dist],$C101,AssessedValuation[Tif_NonTIF],$A$4)</f>
        <v>0</v>
      </c>
      <c r="J101" s="8">
        <f>SUMIFS(AssessedValuation[100% Commercial],AssessedValuation[Dist],$C101,AssessedValuation[Tif_NonTIF],$A$4)</f>
        <v>4856637</v>
      </c>
      <c r="K101" s="8">
        <f>SUMIFS(AssessedValuation[100% Industrial],AssessedValuation[Dist],$C101,AssessedValuation[Tif_NonTIF],$A$4)</f>
        <v>111037200</v>
      </c>
      <c r="L101" s="8">
        <f>SUMIFS(AssessedValuation[100% Multiresidential],AssessedValuation[Dist],$C101,AssessedValuation[Tif_NonTIF],$A$4)</f>
        <v>1391454</v>
      </c>
      <c r="M101" s="8">
        <f>SUMIFS(AssessedValuation[100% Reserved],AssessedValuation[Dist],$C101,AssessedValuation[Tif_NonTIF],$A$4)</f>
        <v>0</v>
      </c>
      <c r="N101" s="8">
        <f>SUMIFS(AssessedValuation[100% Railroads],AssessedValuation[Dist],$C101,AssessedValuation[Tif_NonTIF],$A$4)</f>
        <v>0</v>
      </c>
      <c r="O101" s="8">
        <f>SUMIFS(AssessedValuation[100% Utilities],AssessedValuation[Dist],$C101,AssessedValuation[Tif_NonTIF],$A$4)</f>
        <v>0</v>
      </c>
      <c r="P101" s="8">
        <f>SUMIFS(AssessedValuation[100% Other],AssessedValuation[Dist],$C101,AssessedValuation[Tif_NonTIF],$A$4)</f>
        <v>0</v>
      </c>
      <c r="Q101" s="8">
        <f>SUMIFS(AssessedValuation[100% Gross],AssessedValuation[Dist],$C101,AssessedValuation[Tif_NonTIF],$A$4)</f>
        <v>121152718</v>
      </c>
      <c r="R101" s="8">
        <f>SUMIFS(AssessedValuation[100% Military Exempt],AssessedValuation[Dist],$C101,AssessedValuation[Tif_NonTIF],$A$4)</f>
        <v>0</v>
      </c>
      <c r="S101" s="8">
        <f>SUMIFS(AssessedValuation[100% Net],AssessedValuation[Dist],$C101,AssessedValuation[Tif_NonTIF],$A$4)</f>
        <v>121152718</v>
      </c>
      <c r="T101" s="8">
        <f>SUMIFS(AssessedValuation[100% Gas &amp; Elec Utilities],AssessedValuation[Dist],$C101,AssessedValuation[Tif_NonTIF],$A$4)</f>
        <v>0</v>
      </c>
      <c r="U101" s="8">
        <f t="shared" si="1"/>
        <v>121152718</v>
      </c>
    </row>
    <row r="102" spans="1:21" x14ac:dyDescent="0.25">
      <c r="A102">
        <v>2023</v>
      </c>
      <c r="B102" t="s">
        <v>1038</v>
      </c>
      <c r="C102" t="s">
        <v>1240</v>
      </c>
      <c r="D102" t="s">
        <v>1240</v>
      </c>
      <c r="E102" t="s">
        <v>370</v>
      </c>
      <c r="F102" t="s">
        <v>1241</v>
      </c>
      <c r="G102" s="8">
        <f>SUMIFS(AssessedValuation[100% Residential],AssessedValuation[Dist],$C102,AssessedValuation[Tif_NonTIF],$A$4)</f>
        <v>0</v>
      </c>
      <c r="H102" s="8">
        <f>SUMIFS(AssessedValuation[100% Ag Land],AssessedValuation[Dist],$C102,AssessedValuation[Tif_NonTIF],$A$4)</f>
        <v>0</v>
      </c>
      <c r="I102" s="8">
        <f>SUMIFS(AssessedValuation[100% Ag Building],AssessedValuation[Dist],$C102,AssessedValuation[Tif_NonTIF],$A$4)</f>
        <v>0</v>
      </c>
      <c r="J102" s="8">
        <f>SUMIFS(AssessedValuation[100% Commercial],AssessedValuation[Dist],$C102,AssessedValuation[Tif_NonTIF],$A$4)</f>
        <v>0</v>
      </c>
      <c r="K102" s="8">
        <f>SUMIFS(AssessedValuation[100% Industrial],AssessedValuation[Dist],$C102,AssessedValuation[Tif_NonTIF],$A$4)</f>
        <v>0</v>
      </c>
      <c r="L102" s="8">
        <f>SUMIFS(AssessedValuation[100% Multiresidential],AssessedValuation[Dist],$C102,AssessedValuation[Tif_NonTIF],$A$4)</f>
        <v>0</v>
      </c>
      <c r="M102" s="8">
        <f>SUMIFS(AssessedValuation[100% Reserved],AssessedValuation[Dist],$C102,AssessedValuation[Tif_NonTIF],$A$4)</f>
        <v>0</v>
      </c>
      <c r="N102" s="8">
        <f>SUMIFS(AssessedValuation[100% Railroads],AssessedValuation[Dist],$C102,AssessedValuation[Tif_NonTIF],$A$4)</f>
        <v>0</v>
      </c>
      <c r="O102" s="8">
        <f>SUMIFS(AssessedValuation[100% Utilities],AssessedValuation[Dist],$C102,AssessedValuation[Tif_NonTIF],$A$4)</f>
        <v>0</v>
      </c>
      <c r="P102" s="8">
        <f>SUMIFS(AssessedValuation[100% Other],AssessedValuation[Dist],$C102,AssessedValuation[Tif_NonTIF],$A$4)</f>
        <v>0</v>
      </c>
      <c r="Q102" s="8">
        <f>SUMIFS(AssessedValuation[100% Gross],AssessedValuation[Dist],$C102,AssessedValuation[Tif_NonTIF],$A$4)</f>
        <v>0</v>
      </c>
      <c r="R102" s="8">
        <f>SUMIFS(AssessedValuation[100% Military Exempt],AssessedValuation[Dist],$C102,AssessedValuation[Tif_NonTIF],$A$4)</f>
        <v>0</v>
      </c>
      <c r="S102" s="8">
        <f>SUMIFS(AssessedValuation[100% Net],AssessedValuation[Dist],$C102,AssessedValuation[Tif_NonTIF],$A$4)</f>
        <v>0</v>
      </c>
      <c r="T102" s="8">
        <f>SUMIFS(AssessedValuation[100% Gas &amp; Elec Utilities],AssessedValuation[Dist],$C102,AssessedValuation[Tif_NonTIF],$A$4)</f>
        <v>0</v>
      </c>
      <c r="U102" s="8">
        <f t="shared" si="1"/>
        <v>0</v>
      </c>
    </row>
    <row r="103" spans="1:21" x14ac:dyDescent="0.25">
      <c r="A103">
        <v>2023</v>
      </c>
      <c r="B103" t="s">
        <v>1043</v>
      </c>
      <c r="C103" t="s">
        <v>1242</v>
      </c>
      <c r="D103" t="s">
        <v>1242</v>
      </c>
      <c r="E103" t="s">
        <v>280</v>
      </c>
      <c r="F103" t="s">
        <v>1243</v>
      </c>
      <c r="G103" s="8">
        <f>SUMIFS(AssessedValuation[100% Residential],AssessedValuation[Dist],$C103,AssessedValuation[Tif_NonTIF],$A$4)</f>
        <v>0</v>
      </c>
      <c r="H103" s="8">
        <f>SUMIFS(AssessedValuation[100% Ag Land],AssessedValuation[Dist],$C103,AssessedValuation[Tif_NonTIF],$A$4)</f>
        <v>0</v>
      </c>
      <c r="I103" s="8">
        <f>SUMIFS(AssessedValuation[100% Ag Building],AssessedValuation[Dist],$C103,AssessedValuation[Tif_NonTIF],$A$4)</f>
        <v>0</v>
      </c>
      <c r="J103" s="8">
        <f>SUMIFS(AssessedValuation[100% Commercial],AssessedValuation[Dist],$C103,AssessedValuation[Tif_NonTIF],$A$4)</f>
        <v>0</v>
      </c>
      <c r="K103" s="8">
        <f>SUMIFS(AssessedValuation[100% Industrial],AssessedValuation[Dist],$C103,AssessedValuation[Tif_NonTIF],$A$4)</f>
        <v>0</v>
      </c>
      <c r="L103" s="8">
        <f>SUMIFS(AssessedValuation[100% Multiresidential],AssessedValuation[Dist],$C103,AssessedValuation[Tif_NonTIF],$A$4)</f>
        <v>0</v>
      </c>
      <c r="M103" s="8">
        <f>SUMIFS(AssessedValuation[100% Reserved],AssessedValuation[Dist],$C103,AssessedValuation[Tif_NonTIF],$A$4)</f>
        <v>0</v>
      </c>
      <c r="N103" s="8">
        <f>SUMIFS(AssessedValuation[100% Railroads],AssessedValuation[Dist],$C103,AssessedValuation[Tif_NonTIF],$A$4)</f>
        <v>0</v>
      </c>
      <c r="O103" s="8">
        <f>SUMIFS(AssessedValuation[100% Utilities],AssessedValuation[Dist],$C103,AssessedValuation[Tif_NonTIF],$A$4)</f>
        <v>0</v>
      </c>
      <c r="P103" s="8">
        <f>SUMIFS(AssessedValuation[100% Other],AssessedValuation[Dist],$C103,AssessedValuation[Tif_NonTIF],$A$4)</f>
        <v>0</v>
      </c>
      <c r="Q103" s="8">
        <f>SUMIFS(AssessedValuation[100% Gross],AssessedValuation[Dist],$C103,AssessedValuation[Tif_NonTIF],$A$4)</f>
        <v>0</v>
      </c>
      <c r="R103" s="8">
        <f>SUMIFS(AssessedValuation[100% Military Exempt],AssessedValuation[Dist],$C103,AssessedValuation[Tif_NonTIF],$A$4)</f>
        <v>0</v>
      </c>
      <c r="S103" s="8">
        <f>SUMIFS(AssessedValuation[100% Net],AssessedValuation[Dist],$C103,AssessedValuation[Tif_NonTIF],$A$4)</f>
        <v>0</v>
      </c>
      <c r="T103" s="8">
        <f>SUMIFS(AssessedValuation[100% Gas &amp; Elec Utilities],AssessedValuation[Dist],$C103,AssessedValuation[Tif_NonTIF],$A$4)</f>
        <v>0</v>
      </c>
      <c r="U103" s="8">
        <f t="shared" si="1"/>
        <v>0</v>
      </c>
    </row>
    <row r="104" spans="1:21" x14ac:dyDescent="0.25">
      <c r="A104">
        <v>2023</v>
      </c>
      <c r="B104" t="s">
        <v>1043</v>
      </c>
      <c r="C104" t="s">
        <v>1244</v>
      </c>
      <c r="D104" t="s">
        <v>1746</v>
      </c>
      <c r="E104" t="s">
        <v>536</v>
      </c>
      <c r="F104" t="s">
        <v>1245</v>
      </c>
      <c r="G104" s="8">
        <f>SUMIFS(AssessedValuation[100% Residential],AssessedValuation[Dist],$C104,AssessedValuation[Tif_NonTIF],$A$4)</f>
        <v>0</v>
      </c>
      <c r="H104" s="8">
        <f>SUMIFS(AssessedValuation[100% Ag Land],AssessedValuation[Dist],$C104,AssessedValuation[Tif_NonTIF],$A$4)</f>
        <v>0</v>
      </c>
      <c r="I104" s="8">
        <f>SUMIFS(AssessedValuation[100% Ag Building],AssessedValuation[Dist],$C104,AssessedValuation[Tif_NonTIF],$A$4)</f>
        <v>0</v>
      </c>
      <c r="J104" s="8">
        <f>SUMIFS(AssessedValuation[100% Commercial],AssessedValuation[Dist],$C104,AssessedValuation[Tif_NonTIF],$A$4)</f>
        <v>0</v>
      </c>
      <c r="K104" s="8">
        <f>SUMIFS(AssessedValuation[100% Industrial],AssessedValuation[Dist],$C104,AssessedValuation[Tif_NonTIF],$A$4)</f>
        <v>0</v>
      </c>
      <c r="L104" s="8">
        <f>SUMIFS(AssessedValuation[100% Multiresidential],AssessedValuation[Dist],$C104,AssessedValuation[Tif_NonTIF],$A$4)</f>
        <v>0</v>
      </c>
      <c r="M104" s="8">
        <f>SUMIFS(AssessedValuation[100% Reserved],AssessedValuation[Dist],$C104,AssessedValuation[Tif_NonTIF],$A$4)</f>
        <v>0</v>
      </c>
      <c r="N104" s="8">
        <f>SUMIFS(AssessedValuation[100% Railroads],AssessedValuation[Dist],$C104,AssessedValuation[Tif_NonTIF],$A$4)</f>
        <v>0</v>
      </c>
      <c r="O104" s="8">
        <f>SUMIFS(AssessedValuation[100% Utilities],AssessedValuation[Dist],$C104,AssessedValuation[Tif_NonTIF],$A$4)</f>
        <v>0</v>
      </c>
      <c r="P104" s="8">
        <f>SUMIFS(AssessedValuation[100% Other],AssessedValuation[Dist],$C104,AssessedValuation[Tif_NonTIF],$A$4)</f>
        <v>0</v>
      </c>
      <c r="Q104" s="8">
        <f>SUMIFS(AssessedValuation[100% Gross],AssessedValuation[Dist],$C104,AssessedValuation[Tif_NonTIF],$A$4)</f>
        <v>0</v>
      </c>
      <c r="R104" s="8">
        <f>SUMIFS(AssessedValuation[100% Military Exempt],AssessedValuation[Dist],$C104,AssessedValuation[Tif_NonTIF],$A$4)</f>
        <v>0</v>
      </c>
      <c r="S104" s="8">
        <f>SUMIFS(AssessedValuation[100% Net],AssessedValuation[Dist],$C104,AssessedValuation[Tif_NonTIF],$A$4)</f>
        <v>0</v>
      </c>
      <c r="T104" s="8">
        <f>SUMIFS(AssessedValuation[100% Gas &amp; Elec Utilities],AssessedValuation[Dist],$C104,AssessedValuation[Tif_NonTIF],$A$4)</f>
        <v>0</v>
      </c>
      <c r="U104" s="8">
        <f t="shared" si="1"/>
        <v>0</v>
      </c>
    </row>
    <row r="105" spans="1:21" x14ac:dyDescent="0.25">
      <c r="A105">
        <v>2023</v>
      </c>
      <c r="B105" t="s">
        <v>1045</v>
      </c>
      <c r="C105" t="s">
        <v>1246</v>
      </c>
      <c r="D105" t="s">
        <v>1246</v>
      </c>
      <c r="E105" t="s">
        <v>1724</v>
      </c>
      <c r="F105" t="s">
        <v>1247</v>
      </c>
      <c r="G105" s="8">
        <f>SUMIFS(AssessedValuation[100% Residential],AssessedValuation[Dist],$C105,AssessedValuation[Tif_NonTIF],$A$4)</f>
        <v>2575982</v>
      </c>
      <c r="H105" s="8">
        <f>SUMIFS(AssessedValuation[100% Ag Land],AssessedValuation[Dist],$C105,AssessedValuation[Tif_NonTIF],$A$4)</f>
        <v>0</v>
      </c>
      <c r="I105" s="8">
        <f>SUMIFS(AssessedValuation[100% Ag Building],AssessedValuation[Dist],$C105,AssessedValuation[Tif_NonTIF],$A$4)</f>
        <v>0</v>
      </c>
      <c r="J105" s="8">
        <f>SUMIFS(AssessedValuation[100% Commercial],AssessedValuation[Dist],$C105,AssessedValuation[Tif_NonTIF],$A$4)</f>
        <v>0</v>
      </c>
      <c r="K105" s="8">
        <f>SUMIFS(AssessedValuation[100% Industrial],AssessedValuation[Dist],$C105,AssessedValuation[Tif_NonTIF],$A$4)</f>
        <v>0</v>
      </c>
      <c r="L105" s="8">
        <f>SUMIFS(AssessedValuation[100% Multiresidential],AssessedValuation[Dist],$C105,AssessedValuation[Tif_NonTIF],$A$4)</f>
        <v>0</v>
      </c>
      <c r="M105" s="8">
        <f>SUMIFS(AssessedValuation[100% Reserved],AssessedValuation[Dist],$C105,AssessedValuation[Tif_NonTIF],$A$4)</f>
        <v>0</v>
      </c>
      <c r="N105" s="8">
        <f>SUMIFS(AssessedValuation[100% Railroads],AssessedValuation[Dist],$C105,AssessedValuation[Tif_NonTIF],$A$4)</f>
        <v>0</v>
      </c>
      <c r="O105" s="8">
        <f>SUMIFS(AssessedValuation[100% Utilities],AssessedValuation[Dist],$C105,AssessedValuation[Tif_NonTIF],$A$4)</f>
        <v>0</v>
      </c>
      <c r="P105" s="8">
        <f>SUMIFS(AssessedValuation[100% Other],AssessedValuation[Dist],$C105,AssessedValuation[Tif_NonTIF],$A$4)</f>
        <v>0</v>
      </c>
      <c r="Q105" s="8">
        <f>SUMIFS(AssessedValuation[100% Gross],AssessedValuation[Dist],$C105,AssessedValuation[Tif_NonTIF],$A$4)</f>
        <v>2575982</v>
      </c>
      <c r="R105" s="8">
        <f>SUMIFS(AssessedValuation[100% Military Exempt],AssessedValuation[Dist],$C105,AssessedValuation[Tif_NonTIF],$A$4)</f>
        <v>1852</v>
      </c>
      <c r="S105" s="8">
        <f>SUMIFS(AssessedValuation[100% Net],AssessedValuation[Dist],$C105,AssessedValuation[Tif_NonTIF],$A$4)</f>
        <v>2574130</v>
      </c>
      <c r="T105" s="8">
        <f>SUMIFS(AssessedValuation[100% Gas &amp; Elec Utilities],AssessedValuation[Dist],$C105,AssessedValuation[Tif_NonTIF],$A$4)</f>
        <v>0</v>
      </c>
      <c r="U105" s="8">
        <f t="shared" si="1"/>
        <v>2574130</v>
      </c>
    </row>
    <row r="106" spans="1:21" x14ac:dyDescent="0.25">
      <c r="A106">
        <v>2023</v>
      </c>
      <c r="B106" t="s">
        <v>1051</v>
      </c>
      <c r="C106" t="s">
        <v>1248</v>
      </c>
      <c r="D106" t="s">
        <v>1248</v>
      </c>
      <c r="E106" t="s">
        <v>1249</v>
      </c>
      <c r="F106" t="s">
        <v>1250</v>
      </c>
      <c r="G106" s="8">
        <f>SUMIFS(AssessedValuation[100% Residential],AssessedValuation[Dist],$C106,AssessedValuation[Tif_NonTIF],$A$4)</f>
        <v>575328</v>
      </c>
      <c r="H106" s="8">
        <f>SUMIFS(AssessedValuation[100% Ag Land],AssessedValuation[Dist],$C106,AssessedValuation[Tif_NonTIF],$A$4)</f>
        <v>18980</v>
      </c>
      <c r="I106" s="8">
        <f>SUMIFS(AssessedValuation[100% Ag Building],AssessedValuation[Dist],$C106,AssessedValuation[Tif_NonTIF],$A$4)</f>
        <v>0</v>
      </c>
      <c r="J106" s="8">
        <f>SUMIFS(AssessedValuation[100% Commercial],AssessedValuation[Dist],$C106,AssessedValuation[Tif_NonTIF],$A$4)</f>
        <v>4236557</v>
      </c>
      <c r="K106" s="8">
        <f>SUMIFS(AssessedValuation[100% Industrial],AssessedValuation[Dist],$C106,AssessedValuation[Tif_NonTIF],$A$4)</f>
        <v>1466198</v>
      </c>
      <c r="L106" s="8">
        <f>SUMIFS(AssessedValuation[100% Multiresidential],AssessedValuation[Dist],$C106,AssessedValuation[Tif_NonTIF],$A$4)</f>
        <v>16849</v>
      </c>
      <c r="M106" s="8">
        <f>SUMIFS(AssessedValuation[100% Reserved],AssessedValuation[Dist],$C106,AssessedValuation[Tif_NonTIF],$A$4)</f>
        <v>0</v>
      </c>
      <c r="N106" s="8">
        <f>SUMIFS(AssessedValuation[100% Railroads],AssessedValuation[Dist],$C106,AssessedValuation[Tif_NonTIF],$A$4)</f>
        <v>0</v>
      </c>
      <c r="O106" s="8">
        <f>SUMIFS(AssessedValuation[100% Utilities],AssessedValuation[Dist],$C106,AssessedValuation[Tif_NonTIF],$A$4)</f>
        <v>0</v>
      </c>
      <c r="P106" s="8">
        <f>SUMIFS(AssessedValuation[100% Other],AssessedValuation[Dist],$C106,AssessedValuation[Tif_NonTIF],$A$4)</f>
        <v>0</v>
      </c>
      <c r="Q106" s="8">
        <f>SUMIFS(AssessedValuation[100% Gross],AssessedValuation[Dist],$C106,AssessedValuation[Tif_NonTIF],$A$4)</f>
        <v>6313912</v>
      </c>
      <c r="R106" s="8">
        <f>SUMIFS(AssessedValuation[100% Military Exempt],AssessedValuation[Dist],$C106,AssessedValuation[Tif_NonTIF],$A$4)</f>
        <v>0</v>
      </c>
      <c r="S106" s="8">
        <f>SUMIFS(AssessedValuation[100% Net],AssessedValuation[Dist],$C106,AssessedValuation[Tif_NonTIF],$A$4)</f>
        <v>6313912</v>
      </c>
      <c r="T106" s="8">
        <f>SUMIFS(AssessedValuation[100% Gas &amp; Elec Utilities],AssessedValuation[Dist],$C106,AssessedValuation[Tif_NonTIF],$A$4)</f>
        <v>0</v>
      </c>
      <c r="U106" s="8">
        <f t="shared" si="1"/>
        <v>6313912</v>
      </c>
    </row>
    <row r="107" spans="1:21" x14ac:dyDescent="0.25">
      <c r="A107">
        <v>2023</v>
      </c>
      <c r="B107" t="s">
        <v>1045</v>
      </c>
      <c r="C107" t="s">
        <v>1251</v>
      </c>
      <c r="D107" t="s">
        <v>1251</v>
      </c>
      <c r="E107" t="s">
        <v>401</v>
      </c>
      <c r="F107" t="s">
        <v>1252</v>
      </c>
      <c r="G107" s="8">
        <f>SUMIFS(AssessedValuation[100% Residential],AssessedValuation[Dist],$C107,AssessedValuation[Tif_NonTIF],$A$4)</f>
        <v>0</v>
      </c>
      <c r="H107" s="8">
        <f>SUMIFS(AssessedValuation[100% Ag Land],AssessedValuation[Dist],$C107,AssessedValuation[Tif_NonTIF],$A$4)</f>
        <v>0</v>
      </c>
      <c r="I107" s="8">
        <f>SUMIFS(AssessedValuation[100% Ag Building],AssessedValuation[Dist],$C107,AssessedValuation[Tif_NonTIF],$A$4)</f>
        <v>0</v>
      </c>
      <c r="J107" s="8">
        <f>SUMIFS(AssessedValuation[100% Commercial],AssessedValuation[Dist],$C107,AssessedValuation[Tif_NonTIF],$A$4)</f>
        <v>0</v>
      </c>
      <c r="K107" s="8">
        <f>SUMIFS(AssessedValuation[100% Industrial],AssessedValuation[Dist],$C107,AssessedValuation[Tif_NonTIF],$A$4)</f>
        <v>0</v>
      </c>
      <c r="L107" s="8">
        <f>SUMIFS(AssessedValuation[100% Multiresidential],AssessedValuation[Dist],$C107,AssessedValuation[Tif_NonTIF],$A$4)</f>
        <v>0</v>
      </c>
      <c r="M107" s="8">
        <f>SUMIFS(AssessedValuation[100% Reserved],AssessedValuation[Dist],$C107,AssessedValuation[Tif_NonTIF],$A$4)</f>
        <v>0</v>
      </c>
      <c r="N107" s="8">
        <f>SUMIFS(AssessedValuation[100% Railroads],AssessedValuation[Dist],$C107,AssessedValuation[Tif_NonTIF],$A$4)</f>
        <v>0</v>
      </c>
      <c r="O107" s="8">
        <f>SUMIFS(AssessedValuation[100% Utilities],AssessedValuation[Dist],$C107,AssessedValuation[Tif_NonTIF],$A$4)</f>
        <v>0</v>
      </c>
      <c r="P107" s="8">
        <f>SUMIFS(AssessedValuation[100% Other],AssessedValuation[Dist],$C107,AssessedValuation[Tif_NonTIF],$A$4)</f>
        <v>0</v>
      </c>
      <c r="Q107" s="8">
        <f>SUMIFS(AssessedValuation[100% Gross],AssessedValuation[Dist],$C107,AssessedValuation[Tif_NonTIF],$A$4)</f>
        <v>0</v>
      </c>
      <c r="R107" s="8">
        <f>SUMIFS(AssessedValuation[100% Military Exempt],AssessedValuation[Dist],$C107,AssessedValuation[Tif_NonTIF],$A$4)</f>
        <v>0</v>
      </c>
      <c r="S107" s="8">
        <f>SUMIFS(AssessedValuation[100% Net],AssessedValuation[Dist],$C107,AssessedValuation[Tif_NonTIF],$A$4)</f>
        <v>0</v>
      </c>
      <c r="T107" s="8">
        <f>SUMIFS(AssessedValuation[100% Gas &amp; Elec Utilities],AssessedValuation[Dist],$C107,AssessedValuation[Tif_NonTIF],$A$4)</f>
        <v>0</v>
      </c>
      <c r="U107" s="8">
        <f t="shared" si="1"/>
        <v>0</v>
      </c>
    </row>
    <row r="108" spans="1:21" x14ac:dyDescent="0.25">
      <c r="A108">
        <v>2023</v>
      </c>
      <c r="B108" t="s">
        <v>1066</v>
      </c>
      <c r="C108" t="s">
        <v>1253</v>
      </c>
      <c r="D108" t="s">
        <v>1253</v>
      </c>
      <c r="E108" t="s">
        <v>87</v>
      </c>
      <c r="F108" t="s">
        <v>1254</v>
      </c>
      <c r="G108" s="8">
        <f>SUMIFS(AssessedValuation[100% Residential],AssessedValuation[Dist],$C108,AssessedValuation[Tif_NonTIF],$A$4)</f>
        <v>2694100</v>
      </c>
      <c r="H108" s="8">
        <f>SUMIFS(AssessedValuation[100% Ag Land],AssessedValuation[Dist],$C108,AssessedValuation[Tif_NonTIF],$A$4)</f>
        <v>0</v>
      </c>
      <c r="I108" s="8">
        <f>SUMIFS(AssessedValuation[100% Ag Building],AssessedValuation[Dist],$C108,AssessedValuation[Tif_NonTIF],$A$4)</f>
        <v>0</v>
      </c>
      <c r="J108" s="8">
        <f>SUMIFS(AssessedValuation[100% Commercial],AssessedValuation[Dist],$C108,AssessedValuation[Tif_NonTIF],$A$4)</f>
        <v>0</v>
      </c>
      <c r="K108" s="8">
        <f>SUMIFS(AssessedValuation[100% Industrial],AssessedValuation[Dist],$C108,AssessedValuation[Tif_NonTIF],$A$4)</f>
        <v>0</v>
      </c>
      <c r="L108" s="8">
        <f>SUMIFS(AssessedValuation[100% Multiresidential],AssessedValuation[Dist],$C108,AssessedValuation[Tif_NonTIF],$A$4)</f>
        <v>0</v>
      </c>
      <c r="M108" s="8">
        <f>SUMIFS(AssessedValuation[100% Reserved],AssessedValuation[Dist],$C108,AssessedValuation[Tif_NonTIF],$A$4)</f>
        <v>0</v>
      </c>
      <c r="N108" s="8">
        <f>SUMIFS(AssessedValuation[100% Railroads],AssessedValuation[Dist],$C108,AssessedValuation[Tif_NonTIF],$A$4)</f>
        <v>0</v>
      </c>
      <c r="O108" s="8">
        <f>SUMIFS(AssessedValuation[100% Utilities],AssessedValuation[Dist],$C108,AssessedValuation[Tif_NonTIF],$A$4)</f>
        <v>0</v>
      </c>
      <c r="P108" s="8">
        <f>SUMIFS(AssessedValuation[100% Other],AssessedValuation[Dist],$C108,AssessedValuation[Tif_NonTIF],$A$4)</f>
        <v>0</v>
      </c>
      <c r="Q108" s="8">
        <f>SUMIFS(AssessedValuation[100% Gross],AssessedValuation[Dist],$C108,AssessedValuation[Tif_NonTIF],$A$4)</f>
        <v>2694100</v>
      </c>
      <c r="R108" s="8">
        <f>SUMIFS(AssessedValuation[100% Military Exempt],AssessedValuation[Dist],$C108,AssessedValuation[Tif_NonTIF],$A$4)</f>
        <v>0</v>
      </c>
      <c r="S108" s="8">
        <f>SUMIFS(AssessedValuation[100% Net],AssessedValuation[Dist],$C108,AssessedValuation[Tif_NonTIF],$A$4)</f>
        <v>2694100</v>
      </c>
      <c r="T108" s="8">
        <f>SUMIFS(AssessedValuation[100% Gas &amp; Elec Utilities],AssessedValuation[Dist],$C108,AssessedValuation[Tif_NonTIF],$A$4)</f>
        <v>0</v>
      </c>
      <c r="U108" s="8">
        <f t="shared" si="1"/>
        <v>2694100</v>
      </c>
    </row>
    <row r="109" spans="1:21" x14ac:dyDescent="0.25">
      <c r="A109">
        <v>2023</v>
      </c>
      <c r="B109" t="s">
        <v>1076</v>
      </c>
      <c r="C109" t="s">
        <v>1255</v>
      </c>
      <c r="D109" t="s">
        <v>1255</v>
      </c>
      <c r="E109" t="s">
        <v>253</v>
      </c>
      <c r="F109" t="s">
        <v>1256</v>
      </c>
      <c r="G109" s="8">
        <f>SUMIFS(AssessedValuation[100% Residential],AssessedValuation[Dist],$C109,AssessedValuation[Tif_NonTIF],$A$4)</f>
        <v>0</v>
      </c>
      <c r="H109" s="8">
        <f>SUMIFS(AssessedValuation[100% Ag Land],AssessedValuation[Dist],$C109,AssessedValuation[Tif_NonTIF],$A$4)</f>
        <v>0</v>
      </c>
      <c r="I109" s="8">
        <f>SUMIFS(AssessedValuation[100% Ag Building],AssessedValuation[Dist],$C109,AssessedValuation[Tif_NonTIF],$A$4)</f>
        <v>0</v>
      </c>
      <c r="J109" s="8">
        <f>SUMIFS(AssessedValuation[100% Commercial],AssessedValuation[Dist],$C109,AssessedValuation[Tif_NonTIF],$A$4)</f>
        <v>0</v>
      </c>
      <c r="K109" s="8">
        <f>SUMIFS(AssessedValuation[100% Industrial],AssessedValuation[Dist],$C109,AssessedValuation[Tif_NonTIF],$A$4)</f>
        <v>0</v>
      </c>
      <c r="L109" s="8">
        <f>SUMIFS(AssessedValuation[100% Multiresidential],AssessedValuation[Dist],$C109,AssessedValuation[Tif_NonTIF],$A$4)</f>
        <v>0</v>
      </c>
      <c r="M109" s="8">
        <f>SUMIFS(AssessedValuation[100% Reserved],AssessedValuation[Dist],$C109,AssessedValuation[Tif_NonTIF],$A$4)</f>
        <v>0</v>
      </c>
      <c r="N109" s="8">
        <f>SUMIFS(AssessedValuation[100% Railroads],AssessedValuation[Dist],$C109,AssessedValuation[Tif_NonTIF],$A$4)</f>
        <v>0</v>
      </c>
      <c r="O109" s="8">
        <f>SUMIFS(AssessedValuation[100% Utilities],AssessedValuation[Dist],$C109,AssessedValuation[Tif_NonTIF],$A$4)</f>
        <v>0</v>
      </c>
      <c r="P109" s="8">
        <f>SUMIFS(AssessedValuation[100% Other],AssessedValuation[Dist],$C109,AssessedValuation[Tif_NonTIF],$A$4)</f>
        <v>0</v>
      </c>
      <c r="Q109" s="8">
        <f>SUMIFS(AssessedValuation[100% Gross],AssessedValuation[Dist],$C109,AssessedValuation[Tif_NonTIF],$A$4)</f>
        <v>0</v>
      </c>
      <c r="R109" s="8">
        <f>SUMIFS(AssessedValuation[100% Military Exempt],AssessedValuation[Dist],$C109,AssessedValuation[Tif_NonTIF],$A$4)</f>
        <v>0</v>
      </c>
      <c r="S109" s="8">
        <f>SUMIFS(AssessedValuation[100% Net],AssessedValuation[Dist],$C109,AssessedValuation[Tif_NonTIF],$A$4)</f>
        <v>0</v>
      </c>
      <c r="T109" s="8">
        <f>SUMIFS(AssessedValuation[100% Gas &amp; Elec Utilities],AssessedValuation[Dist],$C109,AssessedValuation[Tif_NonTIF],$A$4)</f>
        <v>0</v>
      </c>
      <c r="U109" s="8">
        <f t="shared" si="1"/>
        <v>0</v>
      </c>
    </row>
    <row r="110" spans="1:21" x14ac:dyDescent="0.25">
      <c r="A110">
        <v>2023</v>
      </c>
      <c r="B110" t="s">
        <v>1054</v>
      </c>
      <c r="C110" t="s">
        <v>1257</v>
      </c>
      <c r="D110" t="s">
        <v>1257</v>
      </c>
      <c r="E110" t="s">
        <v>506</v>
      </c>
      <c r="F110" t="s">
        <v>1258</v>
      </c>
      <c r="G110" s="8">
        <f>SUMIFS(AssessedValuation[100% Residential],AssessedValuation[Dist],$C110,AssessedValuation[Tif_NonTIF],$A$4)</f>
        <v>0</v>
      </c>
      <c r="H110" s="8">
        <f>SUMIFS(AssessedValuation[100% Ag Land],AssessedValuation[Dist],$C110,AssessedValuation[Tif_NonTIF],$A$4)</f>
        <v>0</v>
      </c>
      <c r="I110" s="8">
        <f>SUMIFS(AssessedValuation[100% Ag Building],AssessedValuation[Dist],$C110,AssessedValuation[Tif_NonTIF],$A$4)</f>
        <v>0</v>
      </c>
      <c r="J110" s="8">
        <f>SUMIFS(AssessedValuation[100% Commercial],AssessedValuation[Dist],$C110,AssessedValuation[Tif_NonTIF],$A$4)</f>
        <v>0</v>
      </c>
      <c r="K110" s="8">
        <f>SUMIFS(AssessedValuation[100% Industrial],AssessedValuation[Dist],$C110,AssessedValuation[Tif_NonTIF],$A$4)</f>
        <v>0</v>
      </c>
      <c r="L110" s="8">
        <f>SUMIFS(AssessedValuation[100% Multiresidential],AssessedValuation[Dist],$C110,AssessedValuation[Tif_NonTIF],$A$4)</f>
        <v>0</v>
      </c>
      <c r="M110" s="8">
        <f>SUMIFS(AssessedValuation[100% Reserved],AssessedValuation[Dist],$C110,AssessedValuation[Tif_NonTIF],$A$4)</f>
        <v>0</v>
      </c>
      <c r="N110" s="8">
        <f>SUMIFS(AssessedValuation[100% Railroads],AssessedValuation[Dist],$C110,AssessedValuation[Tif_NonTIF],$A$4)</f>
        <v>0</v>
      </c>
      <c r="O110" s="8">
        <f>SUMIFS(AssessedValuation[100% Utilities],AssessedValuation[Dist],$C110,AssessedValuation[Tif_NonTIF],$A$4)</f>
        <v>0</v>
      </c>
      <c r="P110" s="8">
        <f>SUMIFS(AssessedValuation[100% Other],AssessedValuation[Dist],$C110,AssessedValuation[Tif_NonTIF],$A$4)</f>
        <v>0</v>
      </c>
      <c r="Q110" s="8">
        <f>SUMIFS(AssessedValuation[100% Gross],AssessedValuation[Dist],$C110,AssessedValuation[Tif_NonTIF],$A$4)</f>
        <v>0</v>
      </c>
      <c r="R110" s="8">
        <f>SUMIFS(AssessedValuation[100% Military Exempt],AssessedValuation[Dist],$C110,AssessedValuation[Tif_NonTIF],$A$4)</f>
        <v>0</v>
      </c>
      <c r="S110" s="8">
        <f>SUMIFS(AssessedValuation[100% Net],AssessedValuation[Dist],$C110,AssessedValuation[Tif_NonTIF],$A$4)</f>
        <v>0</v>
      </c>
      <c r="T110" s="8">
        <f>SUMIFS(AssessedValuation[100% Gas &amp; Elec Utilities],AssessedValuation[Dist],$C110,AssessedValuation[Tif_NonTIF],$A$4)</f>
        <v>0</v>
      </c>
      <c r="U110" s="8">
        <f t="shared" si="1"/>
        <v>0</v>
      </c>
    </row>
    <row r="111" spans="1:21" x14ac:dyDescent="0.25">
      <c r="A111">
        <v>2023</v>
      </c>
      <c r="B111" t="s">
        <v>1066</v>
      </c>
      <c r="C111" t="s">
        <v>1259</v>
      </c>
      <c r="D111" t="s">
        <v>1259</v>
      </c>
      <c r="E111" t="s">
        <v>298</v>
      </c>
      <c r="F111" t="s">
        <v>1260</v>
      </c>
      <c r="G111" s="8">
        <f>SUMIFS(AssessedValuation[100% Residential],AssessedValuation[Dist],$C111,AssessedValuation[Tif_NonTIF],$A$4)</f>
        <v>3000930</v>
      </c>
      <c r="H111" s="8">
        <f>SUMIFS(AssessedValuation[100% Ag Land],AssessedValuation[Dist],$C111,AssessedValuation[Tif_NonTIF],$A$4)</f>
        <v>24476</v>
      </c>
      <c r="I111" s="8">
        <f>SUMIFS(AssessedValuation[100% Ag Building],AssessedValuation[Dist],$C111,AssessedValuation[Tif_NonTIF],$A$4)</f>
        <v>0</v>
      </c>
      <c r="J111" s="8">
        <f>SUMIFS(AssessedValuation[100% Commercial],AssessedValuation[Dist],$C111,AssessedValuation[Tif_NonTIF],$A$4)</f>
        <v>4908852</v>
      </c>
      <c r="K111" s="8">
        <f>SUMIFS(AssessedValuation[100% Industrial],AssessedValuation[Dist],$C111,AssessedValuation[Tif_NonTIF],$A$4)</f>
        <v>779754</v>
      </c>
      <c r="L111" s="8">
        <f>SUMIFS(AssessedValuation[100% Multiresidential],AssessedValuation[Dist],$C111,AssessedValuation[Tif_NonTIF],$A$4)</f>
        <v>345760</v>
      </c>
      <c r="M111" s="8">
        <f>SUMIFS(AssessedValuation[100% Reserved],AssessedValuation[Dist],$C111,AssessedValuation[Tif_NonTIF],$A$4)</f>
        <v>0</v>
      </c>
      <c r="N111" s="8">
        <f>SUMIFS(AssessedValuation[100% Railroads],AssessedValuation[Dist],$C111,AssessedValuation[Tif_NonTIF],$A$4)</f>
        <v>0</v>
      </c>
      <c r="O111" s="8">
        <f>SUMIFS(AssessedValuation[100% Utilities],AssessedValuation[Dist],$C111,AssessedValuation[Tif_NonTIF],$A$4)</f>
        <v>0</v>
      </c>
      <c r="P111" s="8">
        <f>SUMIFS(AssessedValuation[100% Other],AssessedValuation[Dist],$C111,AssessedValuation[Tif_NonTIF],$A$4)</f>
        <v>0</v>
      </c>
      <c r="Q111" s="8">
        <f>SUMIFS(AssessedValuation[100% Gross],AssessedValuation[Dist],$C111,AssessedValuation[Tif_NonTIF],$A$4)</f>
        <v>9059772</v>
      </c>
      <c r="R111" s="8">
        <f>SUMIFS(AssessedValuation[100% Military Exempt],AssessedValuation[Dist],$C111,AssessedValuation[Tif_NonTIF],$A$4)</f>
        <v>0</v>
      </c>
      <c r="S111" s="8">
        <f>SUMIFS(AssessedValuation[100% Net],AssessedValuation[Dist],$C111,AssessedValuation[Tif_NonTIF],$A$4)</f>
        <v>9059772</v>
      </c>
      <c r="T111" s="8">
        <f>SUMIFS(AssessedValuation[100% Gas &amp; Elec Utilities],AssessedValuation[Dist],$C111,AssessedValuation[Tif_NonTIF],$A$4)</f>
        <v>0</v>
      </c>
      <c r="U111" s="8">
        <f t="shared" si="1"/>
        <v>9059772</v>
      </c>
    </row>
    <row r="112" spans="1:21" x14ac:dyDescent="0.25">
      <c r="A112">
        <v>2023</v>
      </c>
      <c r="B112" t="s">
        <v>1043</v>
      </c>
      <c r="C112" t="s">
        <v>1261</v>
      </c>
      <c r="D112" t="s">
        <v>1261</v>
      </c>
      <c r="E112" t="s">
        <v>458</v>
      </c>
      <c r="F112" t="s">
        <v>1262</v>
      </c>
      <c r="G112" s="8">
        <f>SUMIFS(AssessedValuation[100% Residential],AssessedValuation[Dist],$C112,AssessedValuation[Tif_NonTIF],$A$4)</f>
        <v>2440578</v>
      </c>
      <c r="H112" s="8">
        <f>SUMIFS(AssessedValuation[100% Ag Land],AssessedValuation[Dist],$C112,AssessedValuation[Tif_NonTIF],$A$4)</f>
        <v>0</v>
      </c>
      <c r="I112" s="8">
        <f>SUMIFS(AssessedValuation[100% Ag Building],AssessedValuation[Dist],$C112,AssessedValuation[Tif_NonTIF],$A$4)</f>
        <v>0</v>
      </c>
      <c r="J112" s="8">
        <f>SUMIFS(AssessedValuation[100% Commercial],AssessedValuation[Dist],$C112,AssessedValuation[Tif_NonTIF],$A$4)</f>
        <v>4378772</v>
      </c>
      <c r="K112" s="8">
        <f>SUMIFS(AssessedValuation[100% Industrial],AssessedValuation[Dist],$C112,AssessedValuation[Tif_NonTIF],$A$4)</f>
        <v>47227</v>
      </c>
      <c r="L112" s="8">
        <f>SUMIFS(AssessedValuation[100% Multiresidential],AssessedValuation[Dist],$C112,AssessedValuation[Tif_NonTIF],$A$4)</f>
        <v>198218</v>
      </c>
      <c r="M112" s="8">
        <f>SUMIFS(AssessedValuation[100% Reserved],AssessedValuation[Dist],$C112,AssessedValuation[Tif_NonTIF],$A$4)</f>
        <v>0</v>
      </c>
      <c r="N112" s="8">
        <f>SUMIFS(AssessedValuation[100% Railroads],AssessedValuation[Dist],$C112,AssessedValuation[Tif_NonTIF],$A$4)</f>
        <v>0</v>
      </c>
      <c r="O112" s="8">
        <f>SUMIFS(AssessedValuation[100% Utilities],AssessedValuation[Dist],$C112,AssessedValuation[Tif_NonTIF],$A$4)</f>
        <v>0</v>
      </c>
      <c r="P112" s="8">
        <f>SUMIFS(AssessedValuation[100% Other],AssessedValuation[Dist],$C112,AssessedValuation[Tif_NonTIF],$A$4)</f>
        <v>0</v>
      </c>
      <c r="Q112" s="8">
        <f>SUMIFS(AssessedValuation[100% Gross],AssessedValuation[Dist],$C112,AssessedValuation[Tif_NonTIF],$A$4)</f>
        <v>7064795</v>
      </c>
      <c r="R112" s="8">
        <f>SUMIFS(AssessedValuation[100% Military Exempt],AssessedValuation[Dist],$C112,AssessedValuation[Tif_NonTIF],$A$4)</f>
        <v>0</v>
      </c>
      <c r="S112" s="8">
        <f>SUMIFS(AssessedValuation[100% Net],AssessedValuation[Dist],$C112,AssessedValuation[Tif_NonTIF],$A$4)</f>
        <v>7064795</v>
      </c>
      <c r="T112" s="8">
        <f>SUMIFS(AssessedValuation[100% Gas &amp; Elec Utilities],AssessedValuation[Dist],$C112,AssessedValuation[Tif_NonTIF],$A$4)</f>
        <v>0</v>
      </c>
      <c r="U112" s="8">
        <f t="shared" si="1"/>
        <v>7064795</v>
      </c>
    </row>
    <row r="113" spans="1:21" x14ac:dyDescent="0.25">
      <c r="A113">
        <v>2023</v>
      </c>
      <c r="B113" t="s">
        <v>1051</v>
      </c>
      <c r="C113" t="s">
        <v>1263</v>
      </c>
      <c r="D113" t="s">
        <v>1263</v>
      </c>
      <c r="E113" t="s">
        <v>766</v>
      </c>
      <c r="F113" t="s">
        <v>1264</v>
      </c>
      <c r="G113" s="8">
        <f>SUMIFS(AssessedValuation[100% Residential],AssessedValuation[Dist],$C113,AssessedValuation[Tif_NonTIF],$A$4)</f>
        <v>687993</v>
      </c>
      <c r="H113" s="8">
        <f>SUMIFS(AssessedValuation[100% Ag Land],AssessedValuation[Dist],$C113,AssessedValuation[Tif_NonTIF],$A$4)</f>
        <v>2397</v>
      </c>
      <c r="I113" s="8">
        <f>SUMIFS(AssessedValuation[100% Ag Building],AssessedValuation[Dist],$C113,AssessedValuation[Tif_NonTIF],$A$4)</f>
        <v>0</v>
      </c>
      <c r="J113" s="8">
        <f>SUMIFS(AssessedValuation[100% Commercial],AssessedValuation[Dist],$C113,AssessedValuation[Tif_NonTIF],$A$4)</f>
        <v>2967585</v>
      </c>
      <c r="K113" s="8">
        <f>SUMIFS(AssessedValuation[100% Industrial],AssessedValuation[Dist],$C113,AssessedValuation[Tif_NonTIF],$A$4)</f>
        <v>36867160</v>
      </c>
      <c r="L113" s="8">
        <f>SUMIFS(AssessedValuation[100% Multiresidential],AssessedValuation[Dist],$C113,AssessedValuation[Tif_NonTIF],$A$4)</f>
        <v>19771</v>
      </c>
      <c r="M113" s="8">
        <f>SUMIFS(AssessedValuation[100% Reserved],AssessedValuation[Dist],$C113,AssessedValuation[Tif_NonTIF],$A$4)</f>
        <v>0</v>
      </c>
      <c r="N113" s="8">
        <f>SUMIFS(AssessedValuation[100% Railroads],AssessedValuation[Dist],$C113,AssessedValuation[Tif_NonTIF],$A$4)</f>
        <v>0</v>
      </c>
      <c r="O113" s="8">
        <f>SUMIFS(AssessedValuation[100% Utilities],AssessedValuation[Dist],$C113,AssessedValuation[Tif_NonTIF],$A$4)</f>
        <v>0</v>
      </c>
      <c r="P113" s="8">
        <f>SUMIFS(AssessedValuation[100% Other],AssessedValuation[Dist],$C113,AssessedValuation[Tif_NonTIF],$A$4)</f>
        <v>0</v>
      </c>
      <c r="Q113" s="8">
        <f>SUMIFS(AssessedValuation[100% Gross],AssessedValuation[Dist],$C113,AssessedValuation[Tif_NonTIF],$A$4)</f>
        <v>40544906</v>
      </c>
      <c r="R113" s="8">
        <f>SUMIFS(AssessedValuation[100% Military Exempt],AssessedValuation[Dist],$C113,AssessedValuation[Tif_NonTIF],$A$4)</f>
        <v>0</v>
      </c>
      <c r="S113" s="8">
        <f>SUMIFS(AssessedValuation[100% Net],AssessedValuation[Dist],$C113,AssessedValuation[Tif_NonTIF],$A$4)</f>
        <v>40544906</v>
      </c>
      <c r="T113" s="8">
        <f>SUMIFS(AssessedValuation[100% Gas &amp; Elec Utilities],AssessedValuation[Dist],$C113,AssessedValuation[Tif_NonTIF],$A$4)</f>
        <v>0</v>
      </c>
      <c r="U113" s="8">
        <f t="shared" si="1"/>
        <v>40544906</v>
      </c>
    </row>
    <row r="114" spans="1:21" x14ac:dyDescent="0.25">
      <c r="A114">
        <v>2023</v>
      </c>
      <c r="B114" t="s">
        <v>1057</v>
      </c>
      <c r="C114" t="s">
        <v>1265</v>
      </c>
      <c r="D114" t="s">
        <v>1265</v>
      </c>
      <c r="E114" t="s">
        <v>528</v>
      </c>
      <c r="F114" t="s">
        <v>1266</v>
      </c>
      <c r="G114" s="8">
        <f>SUMIFS(AssessedValuation[100% Residential],AssessedValuation[Dist],$C114,AssessedValuation[Tif_NonTIF],$A$4)</f>
        <v>0</v>
      </c>
      <c r="H114" s="8">
        <f>SUMIFS(AssessedValuation[100% Ag Land],AssessedValuation[Dist],$C114,AssessedValuation[Tif_NonTIF],$A$4)</f>
        <v>0</v>
      </c>
      <c r="I114" s="8">
        <f>SUMIFS(AssessedValuation[100% Ag Building],AssessedValuation[Dist],$C114,AssessedValuation[Tif_NonTIF],$A$4)</f>
        <v>0</v>
      </c>
      <c r="J114" s="8">
        <f>SUMIFS(AssessedValuation[100% Commercial],AssessedValuation[Dist],$C114,AssessedValuation[Tif_NonTIF],$A$4)</f>
        <v>0</v>
      </c>
      <c r="K114" s="8">
        <f>SUMIFS(AssessedValuation[100% Industrial],AssessedValuation[Dist],$C114,AssessedValuation[Tif_NonTIF],$A$4)</f>
        <v>658383</v>
      </c>
      <c r="L114" s="8">
        <f>SUMIFS(AssessedValuation[100% Multiresidential],AssessedValuation[Dist],$C114,AssessedValuation[Tif_NonTIF],$A$4)</f>
        <v>0</v>
      </c>
      <c r="M114" s="8">
        <f>SUMIFS(AssessedValuation[100% Reserved],AssessedValuation[Dist],$C114,AssessedValuation[Tif_NonTIF],$A$4)</f>
        <v>0</v>
      </c>
      <c r="N114" s="8">
        <f>SUMIFS(AssessedValuation[100% Railroads],AssessedValuation[Dist],$C114,AssessedValuation[Tif_NonTIF],$A$4)</f>
        <v>0</v>
      </c>
      <c r="O114" s="8">
        <f>SUMIFS(AssessedValuation[100% Utilities],AssessedValuation[Dist],$C114,AssessedValuation[Tif_NonTIF],$A$4)</f>
        <v>0</v>
      </c>
      <c r="P114" s="8">
        <f>SUMIFS(AssessedValuation[100% Other],AssessedValuation[Dist],$C114,AssessedValuation[Tif_NonTIF],$A$4)</f>
        <v>0</v>
      </c>
      <c r="Q114" s="8">
        <f>SUMIFS(AssessedValuation[100% Gross],AssessedValuation[Dist],$C114,AssessedValuation[Tif_NonTIF],$A$4)</f>
        <v>658383</v>
      </c>
      <c r="R114" s="8">
        <f>SUMIFS(AssessedValuation[100% Military Exempt],AssessedValuation[Dist],$C114,AssessedValuation[Tif_NonTIF],$A$4)</f>
        <v>0</v>
      </c>
      <c r="S114" s="8">
        <f>SUMIFS(AssessedValuation[100% Net],AssessedValuation[Dist],$C114,AssessedValuation[Tif_NonTIF],$A$4)</f>
        <v>658383</v>
      </c>
      <c r="T114" s="8">
        <f>SUMIFS(AssessedValuation[100% Gas &amp; Elec Utilities],AssessedValuation[Dist],$C114,AssessedValuation[Tif_NonTIF],$A$4)</f>
        <v>0</v>
      </c>
      <c r="U114" s="8">
        <f t="shared" si="1"/>
        <v>658383</v>
      </c>
    </row>
    <row r="115" spans="1:21" x14ac:dyDescent="0.25">
      <c r="A115">
        <v>2023</v>
      </c>
      <c r="B115" t="s">
        <v>1045</v>
      </c>
      <c r="C115" t="s">
        <v>1267</v>
      </c>
      <c r="D115" t="s">
        <v>1267</v>
      </c>
      <c r="E115" t="s">
        <v>744</v>
      </c>
      <c r="F115" t="s">
        <v>1268</v>
      </c>
      <c r="G115" s="8">
        <f>SUMIFS(AssessedValuation[100% Residential],AssessedValuation[Dist],$C115,AssessedValuation[Tif_NonTIF],$A$4)</f>
        <v>0</v>
      </c>
      <c r="H115" s="8">
        <f>SUMIFS(AssessedValuation[100% Ag Land],AssessedValuation[Dist],$C115,AssessedValuation[Tif_NonTIF],$A$4)</f>
        <v>0</v>
      </c>
      <c r="I115" s="8">
        <f>SUMIFS(AssessedValuation[100% Ag Building],AssessedValuation[Dist],$C115,AssessedValuation[Tif_NonTIF],$A$4)</f>
        <v>0</v>
      </c>
      <c r="J115" s="8">
        <f>SUMIFS(AssessedValuation[100% Commercial],AssessedValuation[Dist],$C115,AssessedValuation[Tif_NonTIF],$A$4)</f>
        <v>0</v>
      </c>
      <c r="K115" s="8">
        <f>SUMIFS(AssessedValuation[100% Industrial],AssessedValuation[Dist],$C115,AssessedValuation[Tif_NonTIF],$A$4)</f>
        <v>0</v>
      </c>
      <c r="L115" s="8">
        <f>SUMIFS(AssessedValuation[100% Multiresidential],AssessedValuation[Dist],$C115,AssessedValuation[Tif_NonTIF],$A$4)</f>
        <v>0</v>
      </c>
      <c r="M115" s="8">
        <f>SUMIFS(AssessedValuation[100% Reserved],AssessedValuation[Dist],$C115,AssessedValuation[Tif_NonTIF],$A$4)</f>
        <v>0</v>
      </c>
      <c r="N115" s="8">
        <f>SUMIFS(AssessedValuation[100% Railroads],AssessedValuation[Dist],$C115,AssessedValuation[Tif_NonTIF],$A$4)</f>
        <v>0</v>
      </c>
      <c r="O115" s="8">
        <f>SUMIFS(AssessedValuation[100% Utilities],AssessedValuation[Dist],$C115,AssessedValuation[Tif_NonTIF],$A$4)</f>
        <v>0</v>
      </c>
      <c r="P115" s="8">
        <f>SUMIFS(AssessedValuation[100% Other],AssessedValuation[Dist],$C115,AssessedValuation[Tif_NonTIF],$A$4)</f>
        <v>0</v>
      </c>
      <c r="Q115" s="8">
        <f>SUMIFS(AssessedValuation[100% Gross],AssessedValuation[Dist],$C115,AssessedValuation[Tif_NonTIF],$A$4)</f>
        <v>0</v>
      </c>
      <c r="R115" s="8">
        <f>SUMIFS(AssessedValuation[100% Military Exempt],AssessedValuation[Dist],$C115,AssessedValuation[Tif_NonTIF],$A$4)</f>
        <v>0</v>
      </c>
      <c r="S115" s="8">
        <f>SUMIFS(AssessedValuation[100% Net],AssessedValuation[Dist],$C115,AssessedValuation[Tif_NonTIF],$A$4)</f>
        <v>0</v>
      </c>
      <c r="T115" s="8">
        <f>SUMIFS(AssessedValuation[100% Gas &amp; Elec Utilities],AssessedValuation[Dist],$C115,AssessedValuation[Tif_NonTIF],$A$4)</f>
        <v>0</v>
      </c>
      <c r="U115" s="8">
        <f t="shared" si="1"/>
        <v>0</v>
      </c>
    </row>
    <row r="116" spans="1:21" x14ac:dyDescent="0.25">
      <c r="A116">
        <v>2023</v>
      </c>
      <c r="B116" t="s">
        <v>1051</v>
      </c>
      <c r="C116" t="s">
        <v>1269</v>
      </c>
      <c r="D116" t="s">
        <v>1269</v>
      </c>
      <c r="E116" t="s">
        <v>383</v>
      </c>
      <c r="F116" t="s">
        <v>1270</v>
      </c>
      <c r="G116" s="8">
        <f>SUMIFS(AssessedValuation[100% Residential],AssessedValuation[Dist],$C116,AssessedValuation[Tif_NonTIF],$A$4)</f>
        <v>44731</v>
      </c>
      <c r="H116" s="8">
        <f>SUMIFS(AssessedValuation[100% Ag Land],AssessedValuation[Dist],$C116,AssessedValuation[Tif_NonTIF],$A$4)</f>
        <v>0</v>
      </c>
      <c r="I116" s="8">
        <f>SUMIFS(AssessedValuation[100% Ag Building],AssessedValuation[Dist],$C116,AssessedValuation[Tif_NonTIF],$A$4)</f>
        <v>0</v>
      </c>
      <c r="J116" s="8">
        <f>SUMIFS(AssessedValuation[100% Commercial],AssessedValuation[Dist],$C116,AssessedValuation[Tif_NonTIF],$A$4)</f>
        <v>2221194</v>
      </c>
      <c r="K116" s="8">
        <f>SUMIFS(AssessedValuation[100% Industrial],AssessedValuation[Dist],$C116,AssessedValuation[Tif_NonTIF],$A$4)</f>
        <v>1700114</v>
      </c>
      <c r="L116" s="8">
        <f>SUMIFS(AssessedValuation[100% Multiresidential],AssessedValuation[Dist],$C116,AssessedValuation[Tif_NonTIF],$A$4)</f>
        <v>0</v>
      </c>
      <c r="M116" s="8">
        <f>SUMIFS(AssessedValuation[100% Reserved],AssessedValuation[Dist],$C116,AssessedValuation[Tif_NonTIF],$A$4)</f>
        <v>0</v>
      </c>
      <c r="N116" s="8">
        <f>SUMIFS(AssessedValuation[100% Railroads],AssessedValuation[Dist],$C116,AssessedValuation[Tif_NonTIF],$A$4)</f>
        <v>0</v>
      </c>
      <c r="O116" s="8">
        <f>SUMIFS(AssessedValuation[100% Utilities],AssessedValuation[Dist],$C116,AssessedValuation[Tif_NonTIF],$A$4)</f>
        <v>0</v>
      </c>
      <c r="P116" s="8">
        <f>SUMIFS(AssessedValuation[100% Other],AssessedValuation[Dist],$C116,AssessedValuation[Tif_NonTIF],$A$4)</f>
        <v>0</v>
      </c>
      <c r="Q116" s="8">
        <f>SUMIFS(AssessedValuation[100% Gross],AssessedValuation[Dist],$C116,AssessedValuation[Tif_NonTIF],$A$4)</f>
        <v>3966039</v>
      </c>
      <c r="R116" s="8">
        <f>SUMIFS(AssessedValuation[100% Military Exempt],AssessedValuation[Dist],$C116,AssessedValuation[Tif_NonTIF],$A$4)</f>
        <v>0</v>
      </c>
      <c r="S116" s="8">
        <f>SUMIFS(AssessedValuation[100% Net],AssessedValuation[Dist],$C116,AssessedValuation[Tif_NonTIF],$A$4)</f>
        <v>3966039</v>
      </c>
      <c r="T116" s="8">
        <f>SUMIFS(AssessedValuation[100% Gas &amp; Elec Utilities],AssessedValuation[Dist],$C116,AssessedValuation[Tif_NonTIF],$A$4)</f>
        <v>0</v>
      </c>
      <c r="U116" s="8">
        <f t="shared" si="1"/>
        <v>3966039</v>
      </c>
    </row>
    <row r="117" spans="1:21" x14ac:dyDescent="0.25">
      <c r="A117">
        <v>2023</v>
      </c>
      <c r="B117" t="s">
        <v>1038</v>
      </c>
      <c r="C117" t="s">
        <v>1271</v>
      </c>
      <c r="D117" t="s">
        <v>1271</v>
      </c>
      <c r="E117" t="s">
        <v>44</v>
      </c>
      <c r="F117" t="s">
        <v>1272</v>
      </c>
      <c r="G117" s="8">
        <f>SUMIFS(AssessedValuation[100% Residential],AssessedValuation[Dist],$C117,AssessedValuation[Tif_NonTIF],$A$4)</f>
        <v>19802895</v>
      </c>
      <c r="H117" s="8">
        <f>SUMIFS(AssessedValuation[100% Ag Land],AssessedValuation[Dist],$C117,AssessedValuation[Tif_NonTIF],$A$4)</f>
        <v>537436</v>
      </c>
      <c r="I117" s="8">
        <f>SUMIFS(AssessedValuation[100% Ag Building],AssessedValuation[Dist],$C117,AssessedValuation[Tif_NonTIF],$A$4)</f>
        <v>8449</v>
      </c>
      <c r="J117" s="8">
        <f>SUMIFS(AssessedValuation[100% Commercial],AssessedValuation[Dist],$C117,AssessedValuation[Tif_NonTIF],$A$4)</f>
        <v>4998862</v>
      </c>
      <c r="K117" s="8">
        <f>SUMIFS(AssessedValuation[100% Industrial],AssessedValuation[Dist],$C117,AssessedValuation[Tif_NonTIF],$A$4)</f>
        <v>7644836</v>
      </c>
      <c r="L117" s="8">
        <f>SUMIFS(AssessedValuation[100% Multiresidential],AssessedValuation[Dist],$C117,AssessedValuation[Tif_NonTIF],$A$4)</f>
        <v>18443</v>
      </c>
      <c r="M117" s="8">
        <f>SUMIFS(AssessedValuation[100% Reserved],AssessedValuation[Dist],$C117,AssessedValuation[Tif_NonTIF],$A$4)</f>
        <v>0</v>
      </c>
      <c r="N117" s="8">
        <f>SUMIFS(AssessedValuation[100% Railroads],AssessedValuation[Dist],$C117,AssessedValuation[Tif_NonTIF],$A$4)</f>
        <v>0</v>
      </c>
      <c r="O117" s="8">
        <f>SUMIFS(AssessedValuation[100% Utilities],AssessedValuation[Dist],$C117,AssessedValuation[Tif_NonTIF],$A$4)</f>
        <v>0</v>
      </c>
      <c r="P117" s="8">
        <f>SUMIFS(AssessedValuation[100% Other],AssessedValuation[Dist],$C117,AssessedValuation[Tif_NonTIF],$A$4)</f>
        <v>0</v>
      </c>
      <c r="Q117" s="8">
        <f>SUMIFS(AssessedValuation[100% Gross],AssessedValuation[Dist],$C117,AssessedValuation[Tif_NonTIF],$A$4)</f>
        <v>33010921</v>
      </c>
      <c r="R117" s="8">
        <f>SUMIFS(AssessedValuation[100% Military Exempt],AssessedValuation[Dist],$C117,AssessedValuation[Tif_NonTIF],$A$4)</f>
        <v>57412</v>
      </c>
      <c r="S117" s="8">
        <f>SUMIFS(AssessedValuation[100% Net],AssessedValuation[Dist],$C117,AssessedValuation[Tif_NonTIF],$A$4)</f>
        <v>32953509</v>
      </c>
      <c r="T117" s="8">
        <f>SUMIFS(AssessedValuation[100% Gas &amp; Elec Utilities],AssessedValuation[Dist],$C117,AssessedValuation[Tif_NonTIF],$A$4)</f>
        <v>0</v>
      </c>
      <c r="U117" s="8">
        <f t="shared" si="1"/>
        <v>32953509</v>
      </c>
    </row>
    <row r="118" spans="1:21" x14ac:dyDescent="0.25">
      <c r="A118">
        <v>2023</v>
      </c>
      <c r="B118" t="s">
        <v>1054</v>
      </c>
      <c r="C118" t="s">
        <v>1273</v>
      </c>
      <c r="D118" t="s">
        <v>1273</v>
      </c>
      <c r="E118" t="s">
        <v>492</v>
      </c>
      <c r="F118" t="s">
        <v>1274</v>
      </c>
      <c r="G118" s="8">
        <f>SUMIFS(AssessedValuation[100% Residential],AssessedValuation[Dist],$C118,AssessedValuation[Tif_NonTIF],$A$4)</f>
        <v>7608720</v>
      </c>
      <c r="H118" s="8">
        <f>SUMIFS(AssessedValuation[100% Ag Land],AssessedValuation[Dist],$C118,AssessedValuation[Tif_NonTIF],$A$4)</f>
        <v>0</v>
      </c>
      <c r="I118" s="8">
        <f>SUMIFS(AssessedValuation[100% Ag Building],AssessedValuation[Dist],$C118,AssessedValuation[Tif_NonTIF],$A$4)</f>
        <v>0</v>
      </c>
      <c r="J118" s="8">
        <f>SUMIFS(AssessedValuation[100% Commercial],AssessedValuation[Dist],$C118,AssessedValuation[Tif_NonTIF],$A$4)</f>
        <v>2279677</v>
      </c>
      <c r="K118" s="8">
        <f>SUMIFS(AssessedValuation[100% Industrial],AssessedValuation[Dist],$C118,AssessedValuation[Tif_NonTIF],$A$4)</f>
        <v>2421986</v>
      </c>
      <c r="L118" s="8">
        <f>SUMIFS(AssessedValuation[100% Multiresidential],AssessedValuation[Dist],$C118,AssessedValuation[Tif_NonTIF],$A$4)</f>
        <v>0</v>
      </c>
      <c r="M118" s="8">
        <f>SUMIFS(AssessedValuation[100% Reserved],AssessedValuation[Dist],$C118,AssessedValuation[Tif_NonTIF],$A$4)</f>
        <v>0</v>
      </c>
      <c r="N118" s="8">
        <f>SUMIFS(AssessedValuation[100% Railroads],AssessedValuation[Dist],$C118,AssessedValuation[Tif_NonTIF],$A$4)</f>
        <v>0</v>
      </c>
      <c r="O118" s="8">
        <f>SUMIFS(AssessedValuation[100% Utilities],AssessedValuation[Dist],$C118,AssessedValuation[Tif_NonTIF],$A$4)</f>
        <v>0</v>
      </c>
      <c r="P118" s="8">
        <f>SUMIFS(AssessedValuation[100% Other],AssessedValuation[Dist],$C118,AssessedValuation[Tif_NonTIF],$A$4)</f>
        <v>0</v>
      </c>
      <c r="Q118" s="8">
        <f>SUMIFS(AssessedValuation[100% Gross],AssessedValuation[Dist],$C118,AssessedValuation[Tif_NonTIF],$A$4)</f>
        <v>12310383</v>
      </c>
      <c r="R118" s="8">
        <f>SUMIFS(AssessedValuation[100% Military Exempt],AssessedValuation[Dist],$C118,AssessedValuation[Tif_NonTIF],$A$4)</f>
        <v>3704</v>
      </c>
      <c r="S118" s="8">
        <f>SUMIFS(AssessedValuation[100% Net],AssessedValuation[Dist],$C118,AssessedValuation[Tif_NonTIF],$A$4)</f>
        <v>12306679</v>
      </c>
      <c r="T118" s="8">
        <f>SUMIFS(AssessedValuation[100% Gas &amp; Elec Utilities],AssessedValuation[Dist],$C118,AssessedValuation[Tif_NonTIF],$A$4)</f>
        <v>0</v>
      </c>
      <c r="U118" s="8">
        <f t="shared" si="1"/>
        <v>12306679</v>
      </c>
    </row>
    <row r="119" spans="1:21" x14ac:dyDescent="0.25">
      <c r="A119">
        <v>2023</v>
      </c>
      <c r="B119" t="s">
        <v>1043</v>
      </c>
      <c r="C119" t="s">
        <v>1275</v>
      </c>
      <c r="D119" t="s">
        <v>1275</v>
      </c>
      <c r="E119" t="s">
        <v>319</v>
      </c>
      <c r="F119" t="s">
        <v>1276</v>
      </c>
      <c r="G119" s="8">
        <f>SUMIFS(AssessedValuation[100% Residential],AssessedValuation[Dist],$C119,AssessedValuation[Tif_NonTIF],$A$4)</f>
        <v>4797199</v>
      </c>
      <c r="H119" s="8">
        <f>SUMIFS(AssessedValuation[100% Ag Land],AssessedValuation[Dist],$C119,AssessedValuation[Tif_NonTIF],$A$4)</f>
        <v>618</v>
      </c>
      <c r="I119" s="8">
        <f>SUMIFS(AssessedValuation[100% Ag Building],AssessedValuation[Dist],$C119,AssessedValuation[Tif_NonTIF],$A$4)</f>
        <v>0</v>
      </c>
      <c r="J119" s="8">
        <f>SUMIFS(AssessedValuation[100% Commercial],AssessedValuation[Dist],$C119,AssessedValuation[Tif_NonTIF],$A$4)</f>
        <v>8878526</v>
      </c>
      <c r="K119" s="8">
        <f>SUMIFS(AssessedValuation[100% Industrial],AssessedValuation[Dist],$C119,AssessedValuation[Tif_NonTIF],$A$4)</f>
        <v>23998199</v>
      </c>
      <c r="L119" s="8">
        <f>SUMIFS(AssessedValuation[100% Multiresidential],AssessedValuation[Dist],$C119,AssessedValuation[Tif_NonTIF],$A$4)</f>
        <v>2000950</v>
      </c>
      <c r="M119" s="8">
        <f>SUMIFS(AssessedValuation[100% Reserved],AssessedValuation[Dist],$C119,AssessedValuation[Tif_NonTIF],$A$4)</f>
        <v>0</v>
      </c>
      <c r="N119" s="8">
        <f>SUMIFS(AssessedValuation[100% Railroads],AssessedValuation[Dist],$C119,AssessedValuation[Tif_NonTIF],$A$4)</f>
        <v>0</v>
      </c>
      <c r="O119" s="8">
        <f>SUMIFS(AssessedValuation[100% Utilities],AssessedValuation[Dist],$C119,AssessedValuation[Tif_NonTIF],$A$4)</f>
        <v>0</v>
      </c>
      <c r="P119" s="8">
        <f>SUMIFS(AssessedValuation[100% Other],AssessedValuation[Dist],$C119,AssessedValuation[Tif_NonTIF],$A$4)</f>
        <v>0</v>
      </c>
      <c r="Q119" s="8">
        <f>SUMIFS(AssessedValuation[100% Gross],AssessedValuation[Dist],$C119,AssessedValuation[Tif_NonTIF],$A$4)</f>
        <v>39675492</v>
      </c>
      <c r="R119" s="8">
        <f>SUMIFS(AssessedValuation[100% Military Exempt],AssessedValuation[Dist],$C119,AssessedValuation[Tif_NonTIF],$A$4)</f>
        <v>0</v>
      </c>
      <c r="S119" s="8">
        <f>SUMIFS(AssessedValuation[100% Net],AssessedValuation[Dist],$C119,AssessedValuation[Tif_NonTIF],$A$4)</f>
        <v>39675492</v>
      </c>
      <c r="T119" s="8">
        <f>SUMIFS(AssessedValuation[100% Gas &amp; Elec Utilities],AssessedValuation[Dist],$C119,AssessedValuation[Tif_NonTIF],$A$4)</f>
        <v>0</v>
      </c>
      <c r="U119" s="8">
        <f t="shared" si="1"/>
        <v>39675492</v>
      </c>
    </row>
    <row r="120" spans="1:21" x14ac:dyDescent="0.25">
      <c r="A120">
        <v>2023</v>
      </c>
      <c r="B120" t="s">
        <v>1051</v>
      </c>
      <c r="C120" t="s">
        <v>1277</v>
      </c>
      <c r="D120" t="s">
        <v>1277</v>
      </c>
      <c r="E120" t="s">
        <v>928</v>
      </c>
      <c r="F120" t="s">
        <v>1278</v>
      </c>
      <c r="G120" s="8">
        <f>SUMIFS(AssessedValuation[100% Residential],AssessedValuation[Dist],$C120,AssessedValuation[Tif_NonTIF],$A$4)</f>
        <v>8684889</v>
      </c>
      <c r="H120" s="8">
        <f>SUMIFS(AssessedValuation[100% Ag Land],AssessedValuation[Dist],$C120,AssessedValuation[Tif_NonTIF],$A$4)</f>
        <v>124573</v>
      </c>
      <c r="I120" s="8">
        <f>SUMIFS(AssessedValuation[100% Ag Building],AssessedValuation[Dist],$C120,AssessedValuation[Tif_NonTIF],$A$4)</f>
        <v>0</v>
      </c>
      <c r="J120" s="8">
        <f>SUMIFS(AssessedValuation[100% Commercial],AssessedValuation[Dist],$C120,AssessedValuation[Tif_NonTIF],$A$4)</f>
        <v>55603381</v>
      </c>
      <c r="K120" s="8">
        <f>SUMIFS(AssessedValuation[100% Industrial],AssessedValuation[Dist],$C120,AssessedValuation[Tif_NonTIF],$A$4)</f>
        <v>30617135</v>
      </c>
      <c r="L120" s="8">
        <f>SUMIFS(AssessedValuation[100% Multiresidential],AssessedValuation[Dist],$C120,AssessedValuation[Tif_NonTIF],$A$4)</f>
        <v>1200167</v>
      </c>
      <c r="M120" s="8">
        <f>SUMIFS(AssessedValuation[100% Reserved],AssessedValuation[Dist],$C120,AssessedValuation[Tif_NonTIF],$A$4)</f>
        <v>0</v>
      </c>
      <c r="N120" s="8">
        <f>SUMIFS(AssessedValuation[100% Railroads],AssessedValuation[Dist],$C120,AssessedValuation[Tif_NonTIF],$A$4)</f>
        <v>0</v>
      </c>
      <c r="O120" s="8">
        <f>SUMIFS(AssessedValuation[100% Utilities],AssessedValuation[Dist],$C120,AssessedValuation[Tif_NonTIF],$A$4)</f>
        <v>0</v>
      </c>
      <c r="P120" s="8">
        <f>SUMIFS(AssessedValuation[100% Other],AssessedValuation[Dist],$C120,AssessedValuation[Tif_NonTIF],$A$4)</f>
        <v>0</v>
      </c>
      <c r="Q120" s="8">
        <f>SUMIFS(AssessedValuation[100% Gross],AssessedValuation[Dist],$C120,AssessedValuation[Tif_NonTIF],$A$4)</f>
        <v>96230145</v>
      </c>
      <c r="R120" s="8">
        <f>SUMIFS(AssessedValuation[100% Military Exempt],AssessedValuation[Dist],$C120,AssessedValuation[Tif_NonTIF],$A$4)</f>
        <v>0</v>
      </c>
      <c r="S120" s="8">
        <f>SUMIFS(AssessedValuation[100% Net],AssessedValuation[Dist],$C120,AssessedValuation[Tif_NonTIF],$A$4)</f>
        <v>96230145</v>
      </c>
      <c r="T120" s="8">
        <f>SUMIFS(AssessedValuation[100% Gas &amp; Elec Utilities],AssessedValuation[Dist],$C120,AssessedValuation[Tif_NonTIF],$A$4)</f>
        <v>0</v>
      </c>
      <c r="U120" s="8">
        <f t="shared" si="1"/>
        <v>96230145</v>
      </c>
    </row>
    <row r="121" spans="1:21" x14ac:dyDescent="0.25">
      <c r="A121">
        <v>2023</v>
      </c>
      <c r="B121" t="s">
        <v>1054</v>
      </c>
      <c r="C121" t="s">
        <v>1279</v>
      </c>
      <c r="D121" t="s">
        <v>1279</v>
      </c>
      <c r="E121" t="s">
        <v>310</v>
      </c>
      <c r="F121" t="s">
        <v>1280</v>
      </c>
      <c r="G121" s="8">
        <f>SUMIFS(AssessedValuation[100% Residential],AssessedValuation[Dist],$C121,AssessedValuation[Tif_NonTIF],$A$4)</f>
        <v>6880964</v>
      </c>
      <c r="H121" s="8">
        <f>SUMIFS(AssessedValuation[100% Ag Land],AssessedValuation[Dist],$C121,AssessedValuation[Tif_NonTIF],$A$4)</f>
        <v>0</v>
      </c>
      <c r="I121" s="8">
        <f>SUMIFS(AssessedValuation[100% Ag Building],AssessedValuation[Dist],$C121,AssessedValuation[Tif_NonTIF],$A$4)</f>
        <v>0</v>
      </c>
      <c r="J121" s="8">
        <f>SUMIFS(AssessedValuation[100% Commercial],AssessedValuation[Dist],$C121,AssessedValuation[Tif_NonTIF],$A$4)</f>
        <v>2443407</v>
      </c>
      <c r="K121" s="8">
        <f>SUMIFS(AssessedValuation[100% Industrial],AssessedValuation[Dist],$C121,AssessedValuation[Tif_NonTIF],$A$4)</f>
        <v>0</v>
      </c>
      <c r="L121" s="8">
        <f>SUMIFS(AssessedValuation[100% Multiresidential],AssessedValuation[Dist],$C121,AssessedValuation[Tif_NonTIF],$A$4)</f>
        <v>14604</v>
      </c>
      <c r="M121" s="8">
        <f>SUMIFS(AssessedValuation[100% Reserved],AssessedValuation[Dist],$C121,AssessedValuation[Tif_NonTIF],$A$4)</f>
        <v>0</v>
      </c>
      <c r="N121" s="8">
        <f>SUMIFS(AssessedValuation[100% Railroads],AssessedValuation[Dist],$C121,AssessedValuation[Tif_NonTIF],$A$4)</f>
        <v>0</v>
      </c>
      <c r="O121" s="8">
        <f>SUMIFS(AssessedValuation[100% Utilities],AssessedValuation[Dist],$C121,AssessedValuation[Tif_NonTIF],$A$4)</f>
        <v>0</v>
      </c>
      <c r="P121" s="8">
        <f>SUMIFS(AssessedValuation[100% Other],AssessedValuation[Dist],$C121,AssessedValuation[Tif_NonTIF],$A$4)</f>
        <v>0</v>
      </c>
      <c r="Q121" s="8">
        <f>SUMIFS(AssessedValuation[100% Gross],AssessedValuation[Dist],$C121,AssessedValuation[Tif_NonTIF],$A$4)</f>
        <v>9338975</v>
      </c>
      <c r="R121" s="8">
        <f>SUMIFS(AssessedValuation[100% Military Exempt],AssessedValuation[Dist],$C121,AssessedValuation[Tif_NonTIF],$A$4)</f>
        <v>0</v>
      </c>
      <c r="S121" s="8">
        <f>SUMIFS(AssessedValuation[100% Net],AssessedValuation[Dist],$C121,AssessedValuation[Tif_NonTIF],$A$4)</f>
        <v>9338975</v>
      </c>
      <c r="T121" s="8">
        <f>SUMIFS(AssessedValuation[100% Gas &amp; Elec Utilities],AssessedValuation[Dist],$C121,AssessedValuation[Tif_NonTIF],$A$4)</f>
        <v>0</v>
      </c>
      <c r="U121" s="8">
        <f t="shared" si="1"/>
        <v>9338975</v>
      </c>
    </row>
    <row r="122" spans="1:21" x14ac:dyDescent="0.25">
      <c r="A122">
        <v>2023</v>
      </c>
      <c r="B122" t="s">
        <v>1045</v>
      </c>
      <c r="C122" t="s">
        <v>1281</v>
      </c>
      <c r="D122" t="s">
        <v>1281</v>
      </c>
      <c r="E122" t="s">
        <v>400</v>
      </c>
      <c r="F122" t="s">
        <v>1282</v>
      </c>
      <c r="G122" s="8">
        <f>SUMIFS(AssessedValuation[100% Residential],AssessedValuation[Dist],$C122,AssessedValuation[Tif_NonTIF],$A$4)</f>
        <v>0</v>
      </c>
      <c r="H122" s="8">
        <f>SUMIFS(AssessedValuation[100% Ag Land],AssessedValuation[Dist],$C122,AssessedValuation[Tif_NonTIF],$A$4)</f>
        <v>0</v>
      </c>
      <c r="I122" s="8">
        <f>SUMIFS(AssessedValuation[100% Ag Building],AssessedValuation[Dist],$C122,AssessedValuation[Tif_NonTIF],$A$4)</f>
        <v>0</v>
      </c>
      <c r="J122" s="8">
        <f>SUMIFS(AssessedValuation[100% Commercial],AssessedValuation[Dist],$C122,AssessedValuation[Tif_NonTIF],$A$4)</f>
        <v>0</v>
      </c>
      <c r="K122" s="8">
        <f>SUMIFS(AssessedValuation[100% Industrial],AssessedValuation[Dist],$C122,AssessedValuation[Tif_NonTIF],$A$4)</f>
        <v>0</v>
      </c>
      <c r="L122" s="8">
        <f>SUMIFS(AssessedValuation[100% Multiresidential],AssessedValuation[Dist],$C122,AssessedValuation[Tif_NonTIF],$A$4)</f>
        <v>0</v>
      </c>
      <c r="M122" s="8">
        <f>SUMIFS(AssessedValuation[100% Reserved],AssessedValuation[Dist],$C122,AssessedValuation[Tif_NonTIF],$A$4)</f>
        <v>0</v>
      </c>
      <c r="N122" s="8">
        <f>SUMIFS(AssessedValuation[100% Railroads],AssessedValuation[Dist],$C122,AssessedValuation[Tif_NonTIF],$A$4)</f>
        <v>0</v>
      </c>
      <c r="O122" s="8">
        <f>SUMIFS(AssessedValuation[100% Utilities],AssessedValuation[Dist],$C122,AssessedValuation[Tif_NonTIF],$A$4)</f>
        <v>0</v>
      </c>
      <c r="P122" s="8">
        <f>SUMIFS(AssessedValuation[100% Other],AssessedValuation[Dist],$C122,AssessedValuation[Tif_NonTIF],$A$4)</f>
        <v>0</v>
      </c>
      <c r="Q122" s="8">
        <f>SUMIFS(AssessedValuation[100% Gross],AssessedValuation[Dist],$C122,AssessedValuation[Tif_NonTIF],$A$4)</f>
        <v>0</v>
      </c>
      <c r="R122" s="8">
        <f>SUMIFS(AssessedValuation[100% Military Exempt],AssessedValuation[Dist],$C122,AssessedValuation[Tif_NonTIF],$A$4)</f>
        <v>0</v>
      </c>
      <c r="S122" s="8">
        <f>SUMIFS(AssessedValuation[100% Net],AssessedValuation[Dist],$C122,AssessedValuation[Tif_NonTIF],$A$4)</f>
        <v>0</v>
      </c>
      <c r="T122" s="8">
        <f>SUMIFS(AssessedValuation[100% Gas &amp; Elec Utilities],AssessedValuation[Dist],$C122,AssessedValuation[Tif_NonTIF],$A$4)</f>
        <v>0</v>
      </c>
      <c r="U122" s="8">
        <f t="shared" si="1"/>
        <v>0</v>
      </c>
    </row>
    <row r="123" spans="1:21" x14ac:dyDescent="0.25">
      <c r="A123">
        <v>2023</v>
      </c>
      <c r="B123" t="s">
        <v>1048</v>
      </c>
      <c r="C123" t="s">
        <v>1283</v>
      </c>
      <c r="D123" t="s">
        <v>1283</v>
      </c>
      <c r="E123" t="s">
        <v>180</v>
      </c>
      <c r="F123" t="s">
        <v>1284</v>
      </c>
      <c r="G123" s="8">
        <f>SUMIFS(AssessedValuation[100% Residential],AssessedValuation[Dist],$C123,AssessedValuation[Tif_NonTIF],$A$4)</f>
        <v>2465906</v>
      </c>
      <c r="H123" s="8">
        <f>SUMIFS(AssessedValuation[100% Ag Land],AssessedValuation[Dist],$C123,AssessedValuation[Tif_NonTIF],$A$4)</f>
        <v>0</v>
      </c>
      <c r="I123" s="8">
        <f>SUMIFS(AssessedValuation[100% Ag Building],AssessedValuation[Dist],$C123,AssessedValuation[Tif_NonTIF],$A$4)</f>
        <v>0</v>
      </c>
      <c r="J123" s="8">
        <f>SUMIFS(AssessedValuation[100% Commercial],AssessedValuation[Dist],$C123,AssessedValuation[Tif_NonTIF],$A$4)</f>
        <v>5929848</v>
      </c>
      <c r="K123" s="8">
        <f>SUMIFS(AssessedValuation[100% Industrial],AssessedValuation[Dist],$C123,AssessedValuation[Tif_NonTIF],$A$4)</f>
        <v>14274013</v>
      </c>
      <c r="L123" s="8">
        <f>SUMIFS(AssessedValuation[100% Multiresidential],AssessedValuation[Dist],$C123,AssessedValuation[Tif_NonTIF],$A$4)</f>
        <v>1419617</v>
      </c>
      <c r="M123" s="8">
        <f>SUMIFS(AssessedValuation[100% Reserved],AssessedValuation[Dist],$C123,AssessedValuation[Tif_NonTIF],$A$4)</f>
        <v>0</v>
      </c>
      <c r="N123" s="8">
        <f>SUMIFS(AssessedValuation[100% Railroads],AssessedValuation[Dist],$C123,AssessedValuation[Tif_NonTIF],$A$4)</f>
        <v>0</v>
      </c>
      <c r="O123" s="8">
        <f>SUMIFS(AssessedValuation[100% Utilities],AssessedValuation[Dist],$C123,AssessedValuation[Tif_NonTIF],$A$4)</f>
        <v>0</v>
      </c>
      <c r="P123" s="8">
        <f>SUMIFS(AssessedValuation[100% Other],AssessedValuation[Dist],$C123,AssessedValuation[Tif_NonTIF],$A$4)</f>
        <v>0</v>
      </c>
      <c r="Q123" s="8">
        <f>SUMIFS(AssessedValuation[100% Gross],AssessedValuation[Dist],$C123,AssessedValuation[Tif_NonTIF],$A$4)</f>
        <v>24089384</v>
      </c>
      <c r="R123" s="8">
        <f>SUMIFS(AssessedValuation[100% Military Exempt],AssessedValuation[Dist],$C123,AssessedValuation[Tif_NonTIF],$A$4)</f>
        <v>0</v>
      </c>
      <c r="S123" s="8">
        <f>SUMIFS(AssessedValuation[100% Net],AssessedValuation[Dist],$C123,AssessedValuation[Tif_NonTIF],$A$4)</f>
        <v>24089384</v>
      </c>
      <c r="T123" s="8">
        <f>SUMIFS(AssessedValuation[100% Gas &amp; Elec Utilities],AssessedValuation[Dist],$C123,AssessedValuation[Tif_NonTIF],$A$4)</f>
        <v>0</v>
      </c>
      <c r="U123" s="8">
        <f t="shared" si="1"/>
        <v>24089384</v>
      </c>
    </row>
    <row r="124" spans="1:21" x14ac:dyDescent="0.25">
      <c r="A124">
        <v>2023</v>
      </c>
      <c r="B124" t="s">
        <v>1043</v>
      </c>
      <c r="C124" t="s">
        <v>1285</v>
      </c>
      <c r="D124" t="s">
        <v>1285</v>
      </c>
      <c r="E124" t="s">
        <v>217</v>
      </c>
      <c r="F124" t="s">
        <v>1286</v>
      </c>
      <c r="G124" s="8">
        <f>SUMIFS(AssessedValuation[100% Residential],AssessedValuation[Dist],$C124,AssessedValuation[Tif_NonTIF],$A$4)</f>
        <v>1822882</v>
      </c>
      <c r="H124" s="8">
        <f>SUMIFS(AssessedValuation[100% Ag Land],AssessedValuation[Dist],$C124,AssessedValuation[Tif_NonTIF],$A$4)</f>
        <v>0</v>
      </c>
      <c r="I124" s="8">
        <f>SUMIFS(AssessedValuation[100% Ag Building],AssessedValuation[Dist],$C124,AssessedValuation[Tif_NonTIF],$A$4)</f>
        <v>0</v>
      </c>
      <c r="J124" s="8">
        <f>SUMIFS(AssessedValuation[100% Commercial],AssessedValuation[Dist],$C124,AssessedValuation[Tif_NonTIF],$A$4)</f>
        <v>9491519</v>
      </c>
      <c r="K124" s="8">
        <f>SUMIFS(AssessedValuation[100% Industrial],AssessedValuation[Dist],$C124,AssessedValuation[Tif_NonTIF],$A$4)</f>
        <v>5256644</v>
      </c>
      <c r="L124" s="8">
        <f>SUMIFS(AssessedValuation[100% Multiresidential],AssessedValuation[Dist],$C124,AssessedValuation[Tif_NonTIF],$A$4)</f>
        <v>197818</v>
      </c>
      <c r="M124" s="8">
        <f>SUMIFS(AssessedValuation[100% Reserved],AssessedValuation[Dist],$C124,AssessedValuation[Tif_NonTIF],$A$4)</f>
        <v>0</v>
      </c>
      <c r="N124" s="8">
        <f>SUMIFS(AssessedValuation[100% Railroads],AssessedValuation[Dist],$C124,AssessedValuation[Tif_NonTIF],$A$4)</f>
        <v>0</v>
      </c>
      <c r="O124" s="8">
        <f>SUMIFS(AssessedValuation[100% Utilities],AssessedValuation[Dist],$C124,AssessedValuation[Tif_NonTIF],$A$4)</f>
        <v>0</v>
      </c>
      <c r="P124" s="8">
        <f>SUMIFS(AssessedValuation[100% Other],AssessedValuation[Dist],$C124,AssessedValuation[Tif_NonTIF],$A$4)</f>
        <v>0</v>
      </c>
      <c r="Q124" s="8">
        <f>SUMIFS(AssessedValuation[100% Gross],AssessedValuation[Dist],$C124,AssessedValuation[Tif_NonTIF],$A$4)</f>
        <v>16768863</v>
      </c>
      <c r="R124" s="8">
        <f>SUMIFS(AssessedValuation[100% Military Exempt],AssessedValuation[Dist],$C124,AssessedValuation[Tif_NonTIF],$A$4)</f>
        <v>0</v>
      </c>
      <c r="S124" s="8">
        <f>SUMIFS(AssessedValuation[100% Net],AssessedValuation[Dist],$C124,AssessedValuation[Tif_NonTIF],$A$4)</f>
        <v>16768863</v>
      </c>
      <c r="T124" s="8">
        <f>SUMIFS(AssessedValuation[100% Gas &amp; Elec Utilities],AssessedValuation[Dist],$C124,AssessedValuation[Tif_NonTIF],$A$4)</f>
        <v>0</v>
      </c>
      <c r="U124" s="8">
        <f t="shared" si="1"/>
        <v>16768863</v>
      </c>
    </row>
    <row r="125" spans="1:21" x14ac:dyDescent="0.25">
      <c r="A125">
        <v>2023</v>
      </c>
      <c r="B125" t="s">
        <v>1048</v>
      </c>
      <c r="C125" t="s">
        <v>1287</v>
      </c>
      <c r="D125" t="s">
        <v>1287</v>
      </c>
      <c r="E125" t="s">
        <v>697</v>
      </c>
      <c r="F125" t="s">
        <v>1288</v>
      </c>
      <c r="G125" s="8">
        <f>SUMIFS(AssessedValuation[100% Residential],AssessedValuation[Dist],$C125,AssessedValuation[Tif_NonTIF],$A$4)</f>
        <v>1684450</v>
      </c>
      <c r="H125" s="8">
        <f>SUMIFS(AssessedValuation[100% Ag Land],AssessedValuation[Dist],$C125,AssessedValuation[Tif_NonTIF],$A$4)</f>
        <v>0</v>
      </c>
      <c r="I125" s="8">
        <f>SUMIFS(AssessedValuation[100% Ag Building],AssessedValuation[Dist],$C125,AssessedValuation[Tif_NonTIF],$A$4)</f>
        <v>0</v>
      </c>
      <c r="J125" s="8">
        <f>SUMIFS(AssessedValuation[100% Commercial],AssessedValuation[Dist],$C125,AssessedValuation[Tif_NonTIF],$A$4)</f>
        <v>2301154</v>
      </c>
      <c r="K125" s="8">
        <f>SUMIFS(AssessedValuation[100% Industrial],AssessedValuation[Dist],$C125,AssessedValuation[Tif_NonTIF],$A$4)</f>
        <v>1604037</v>
      </c>
      <c r="L125" s="8">
        <f>SUMIFS(AssessedValuation[100% Multiresidential],AssessedValuation[Dist],$C125,AssessedValuation[Tif_NonTIF],$A$4)</f>
        <v>0</v>
      </c>
      <c r="M125" s="8">
        <f>SUMIFS(AssessedValuation[100% Reserved],AssessedValuation[Dist],$C125,AssessedValuation[Tif_NonTIF],$A$4)</f>
        <v>0</v>
      </c>
      <c r="N125" s="8">
        <f>SUMIFS(AssessedValuation[100% Railroads],AssessedValuation[Dist],$C125,AssessedValuation[Tif_NonTIF],$A$4)</f>
        <v>0</v>
      </c>
      <c r="O125" s="8">
        <f>SUMIFS(AssessedValuation[100% Utilities],AssessedValuation[Dist],$C125,AssessedValuation[Tif_NonTIF],$A$4)</f>
        <v>0</v>
      </c>
      <c r="P125" s="8">
        <f>SUMIFS(AssessedValuation[100% Other],AssessedValuation[Dist],$C125,AssessedValuation[Tif_NonTIF],$A$4)</f>
        <v>0</v>
      </c>
      <c r="Q125" s="8">
        <f>SUMIFS(AssessedValuation[100% Gross],AssessedValuation[Dist],$C125,AssessedValuation[Tif_NonTIF],$A$4)</f>
        <v>5589641</v>
      </c>
      <c r="R125" s="8">
        <f>SUMIFS(AssessedValuation[100% Military Exempt],AssessedValuation[Dist],$C125,AssessedValuation[Tif_NonTIF],$A$4)</f>
        <v>1852</v>
      </c>
      <c r="S125" s="8">
        <f>SUMIFS(AssessedValuation[100% Net],AssessedValuation[Dist],$C125,AssessedValuation[Tif_NonTIF],$A$4)</f>
        <v>5587789</v>
      </c>
      <c r="T125" s="8">
        <f>SUMIFS(AssessedValuation[100% Gas &amp; Elec Utilities],AssessedValuation[Dist],$C125,AssessedValuation[Tif_NonTIF],$A$4)</f>
        <v>0</v>
      </c>
      <c r="U125" s="8">
        <f t="shared" si="1"/>
        <v>5587789</v>
      </c>
    </row>
    <row r="126" spans="1:21" x14ac:dyDescent="0.25">
      <c r="A126">
        <v>2023</v>
      </c>
      <c r="B126" t="s">
        <v>1038</v>
      </c>
      <c r="C126" t="s">
        <v>1289</v>
      </c>
      <c r="D126" t="s">
        <v>1289</v>
      </c>
      <c r="E126" t="s">
        <v>144</v>
      </c>
      <c r="F126" t="s">
        <v>1290</v>
      </c>
      <c r="G126" s="8">
        <f>SUMIFS(AssessedValuation[100% Residential],AssessedValuation[Dist],$C126,AssessedValuation[Tif_NonTIF],$A$4)</f>
        <v>0</v>
      </c>
      <c r="H126" s="8">
        <f>SUMIFS(AssessedValuation[100% Ag Land],AssessedValuation[Dist],$C126,AssessedValuation[Tif_NonTIF],$A$4)</f>
        <v>0</v>
      </c>
      <c r="I126" s="8">
        <f>SUMIFS(AssessedValuation[100% Ag Building],AssessedValuation[Dist],$C126,AssessedValuation[Tif_NonTIF],$A$4)</f>
        <v>0</v>
      </c>
      <c r="J126" s="8">
        <f>SUMIFS(AssessedValuation[100% Commercial],AssessedValuation[Dist],$C126,AssessedValuation[Tif_NonTIF],$A$4)</f>
        <v>0</v>
      </c>
      <c r="K126" s="8">
        <f>SUMIFS(AssessedValuation[100% Industrial],AssessedValuation[Dist],$C126,AssessedValuation[Tif_NonTIF],$A$4)</f>
        <v>0</v>
      </c>
      <c r="L126" s="8">
        <f>SUMIFS(AssessedValuation[100% Multiresidential],AssessedValuation[Dist],$C126,AssessedValuation[Tif_NonTIF],$A$4)</f>
        <v>0</v>
      </c>
      <c r="M126" s="8">
        <f>SUMIFS(AssessedValuation[100% Reserved],AssessedValuation[Dist],$C126,AssessedValuation[Tif_NonTIF],$A$4)</f>
        <v>0</v>
      </c>
      <c r="N126" s="8">
        <f>SUMIFS(AssessedValuation[100% Railroads],AssessedValuation[Dist],$C126,AssessedValuation[Tif_NonTIF],$A$4)</f>
        <v>0</v>
      </c>
      <c r="O126" s="8">
        <f>SUMIFS(AssessedValuation[100% Utilities],AssessedValuation[Dist],$C126,AssessedValuation[Tif_NonTIF],$A$4)</f>
        <v>0</v>
      </c>
      <c r="P126" s="8">
        <f>SUMIFS(AssessedValuation[100% Other],AssessedValuation[Dist],$C126,AssessedValuation[Tif_NonTIF],$A$4)</f>
        <v>0</v>
      </c>
      <c r="Q126" s="8">
        <f>SUMIFS(AssessedValuation[100% Gross],AssessedValuation[Dist],$C126,AssessedValuation[Tif_NonTIF],$A$4)</f>
        <v>0</v>
      </c>
      <c r="R126" s="8">
        <f>SUMIFS(AssessedValuation[100% Military Exempt],AssessedValuation[Dist],$C126,AssessedValuation[Tif_NonTIF],$A$4)</f>
        <v>0</v>
      </c>
      <c r="S126" s="8">
        <f>SUMIFS(AssessedValuation[100% Net],AssessedValuation[Dist],$C126,AssessedValuation[Tif_NonTIF],$A$4)</f>
        <v>0</v>
      </c>
      <c r="T126" s="8">
        <f>SUMIFS(AssessedValuation[100% Gas &amp; Elec Utilities],AssessedValuation[Dist],$C126,AssessedValuation[Tif_NonTIF],$A$4)</f>
        <v>0</v>
      </c>
      <c r="U126" s="8">
        <f t="shared" si="1"/>
        <v>0</v>
      </c>
    </row>
    <row r="127" spans="1:21" x14ac:dyDescent="0.25">
      <c r="A127">
        <v>2023</v>
      </c>
      <c r="B127" t="s">
        <v>1051</v>
      </c>
      <c r="C127" t="s">
        <v>1291</v>
      </c>
      <c r="D127" t="s">
        <v>1291</v>
      </c>
      <c r="E127" t="s">
        <v>473</v>
      </c>
      <c r="F127" t="s">
        <v>1292</v>
      </c>
      <c r="G127" s="8">
        <f>SUMIFS(AssessedValuation[100% Residential],AssessedValuation[Dist],$C127,AssessedValuation[Tif_NonTIF],$A$4)</f>
        <v>0</v>
      </c>
      <c r="H127" s="8">
        <f>SUMIFS(AssessedValuation[100% Ag Land],AssessedValuation[Dist],$C127,AssessedValuation[Tif_NonTIF],$A$4)</f>
        <v>0</v>
      </c>
      <c r="I127" s="8">
        <f>SUMIFS(AssessedValuation[100% Ag Building],AssessedValuation[Dist],$C127,AssessedValuation[Tif_NonTIF],$A$4)</f>
        <v>0</v>
      </c>
      <c r="J127" s="8">
        <f>SUMIFS(AssessedValuation[100% Commercial],AssessedValuation[Dist],$C127,AssessedValuation[Tif_NonTIF],$A$4)</f>
        <v>0</v>
      </c>
      <c r="K127" s="8">
        <f>SUMIFS(AssessedValuation[100% Industrial],AssessedValuation[Dist],$C127,AssessedValuation[Tif_NonTIF],$A$4)</f>
        <v>0</v>
      </c>
      <c r="L127" s="8">
        <f>SUMIFS(AssessedValuation[100% Multiresidential],AssessedValuation[Dist],$C127,AssessedValuation[Tif_NonTIF],$A$4)</f>
        <v>0</v>
      </c>
      <c r="M127" s="8">
        <f>SUMIFS(AssessedValuation[100% Reserved],AssessedValuation[Dist],$C127,AssessedValuation[Tif_NonTIF],$A$4)</f>
        <v>0</v>
      </c>
      <c r="N127" s="8">
        <f>SUMIFS(AssessedValuation[100% Railroads],AssessedValuation[Dist],$C127,AssessedValuation[Tif_NonTIF],$A$4)</f>
        <v>0</v>
      </c>
      <c r="O127" s="8">
        <f>SUMIFS(AssessedValuation[100% Utilities],AssessedValuation[Dist],$C127,AssessedValuation[Tif_NonTIF],$A$4)</f>
        <v>0</v>
      </c>
      <c r="P127" s="8">
        <f>SUMIFS(AssessedValuation[100% Other],AssessedValuation[Dist],$C127,AssessedValuation[Tif_NonTIF],$A$4)</f>
        <v>0</v>
      </c>
      <c r="Q127" s="8">
        <f>SUMIFS(AssessedValuation[100% Gross],AssessedValuation[Dist],$C127,AssessedValuation[Tif_NonTIF],$A$4)</f>
        <v>0</v>
      </c>
      <c r="R127" s="8">
        <f>SUMIFS(AssessedValuation[100% Military Exempt],AssessedValuation[Dist],$C127,AssessedValuation[Tif_NonTIF],$A$4)</f>
        <v>0</v>
      </c>
      <c r="S127" s="8">
        <f>SUMIFS(AssessedValuation[100% Net],AssessedValuation[Dist],$C127,AssessedValuation[Tif_NonTIF],$A$4)</f>
        <v>0</v>
      </c>
      <c r="T127" s="8">
        <f>SUMIFS(AssessedValuation[100% Gas &amp; Elec Utilities],AssessedValuation[Dist],$C127,AssessedValuation[Tif_NonTIF],$A$4)</f>
        <v>0</v>
      </c>
      <c r="U127" s="8">
        <f t="shared" si="1"/>
        <v>0</v>
      </c>
    </row>
    <row r="128" spans="1:21" x14ac:dyDescent="0.25">
      <c r="A128">
        <v>2023</v>
      </c>
      <c r="B128" t="s">
        <v>1043</v>
      </c>
      <c r="C128" t="s">
        <v>1293</v>
      </c>
      <c r="D128" t="s">
        <v>1293</v>
      </c>
      <c r="E128" t="s">
        <v>59</v>
      </c>
      <c r="F128" t="s">
        <v>1294</v>
      </c>
      <c r="G128" s="8">
        <f>SUMIFS(AssessedValuation[100% Residential],AssessedValuation[Dist],$C128,AssessedValuation[Tif_NonTIF],$A$4)</f>
        <v>2039073</v>
      </c>
      <c r="H128" s="8">
        <f>SUMIFS(AssessedValuation[100% Ag Land],AssessedValuation[Dist],$C128,AssessedValuation[Tif_NonTIF],$A$4)</f>
        <v>55660</v>
      </c>
      <c r="I128" s="8">
        <f>SUMIFS(AssessedValuation[100% Ag Building],AssessedValuation[Dist],$C128,AssessedValuation[Tif_NonTIF],$A$4)</f>
        <v>2903</v>
      </c>
      <c r="J128" s="8">
        <f>SUMIFS(AssessedValuation[100% Commercial],AssessedValuation[Dist],$C128,AssessedValuation[Tif_NonTIF],$A$4)</f>
        <v>778914</v>
      </c>
      <c r="K128" s="8">
        <f>SUMIFS(AssessedValuation[100% Industrial],AssessedValuation[Dist],$C128,AssessedValuation[Tif_NonTIF],$A$4)</f>
        <v>18716466</v>
      </c>
      <c r="L128" s="8">
        <f>SUMIFS(AssessedValuation[100% Multiresidential],AssessedValuation[Dist],$C128,AssessedValuation[Tif_NonTIF],$A$4)</f>
        <v>1261367</v>
      </c>
      <c r="M128" s="8">
        <f>SUMIFS(AssessedValuation[100% Reserved],AssessedValuation[Dist],$C128,AssessedValuation[Tif_NonTIF],$A$4)</f>
        <v>0</v>
      </c>
      <c r="N128" s="8">
        <f>SUMIFS(AssessedValuation[100% Railroads],AssessedValuation[Dist],$C128,AssessedValuation[Tif_NonTIF],$A$4)</f>
        <v>0</v>
      </c>
      <c r="O128" s="8">
        <f>SUMIFS(AssessedValuation[100% Utilities],AssessedValuation[Dist],$C128,AssessedValuation[Tif_NonTIF],$A$4)</f>
        <v>0</v>
      </c>
      <c r="P128" s="8">
        <f>SUMIFS(AssessedValuation[100% Other],AssessedValuation[Dist],$C128,AssessedValuation[Tif_NonTIF],$A$4)</f>
        <v>0</v>
      </c>
      <c r="Q128" s="8">
        <f>SUMIFS(AssessedValuation[100% Gross],AssessedValuation[Dist],$C128,AssessedValuation[Tif_NonTIF],$A$4)</f>
        <v>22854383</v>
      </c>
      <c r="R128" s="8">
        <f>SUMIFS(AssessedValuation[100% Military Exempt],AssessedValuation[Dist],$C128,AssessedValuation[Tif_NonTIF],$A$4)</f>
        <v>0</v>
      </c>
      <c r="S128" s="8">
        <f>SUMIFS(AssessedValuation[100% Net],AssessedValuation[Dist],$C128,AssessedValuation[Tif_NonTIF],$A$4)</f>
        <v>22854383</v>
      </c>
      <c r="T128" s="8">
        <f>SUMIFS(AssessedValuation[100% Gas &amp; Elec Utilities],AssessedValuation[Dist],$C128,AssessedValuation[Tif_NonTIF],$A$4)</f>
        <v>0</v>
      </c>
      <c r="U128" s="8">
        <f t="shared" si="1"/>
        <v>22854383</v>
      </c>
    </row>
    <row r="129" spans="1:21" x14ac:dyDescent="0.25">
      <c r="A129">
        <v>2023</v>
      </c>
      <c r="B129" t="s">
        <v>1045</v>
      </c>
      <c r="C129" t="s">
        <v>1295</v>
      </c>
      <c r="D129" t="s">
        <v>1295</v>
      </c>
      <c r="E129" t="s">
        <v>707</v>
      </c>
      <c r="F129" t="s">
        <v>1296</v>
      </c>
      <c r="G129" s="8">
        <f>SUMIFS(AssessedValuation[100% Residential],AssessedValuation[Dist],$C129,AssessedValuation[Tif_NonTIF],$A$4)</f>
        <v>25984545</v>
      </c>
      <c r="H129" s="8">
        <f>SUMIFS(AssessedValuation[100% Ag Land],AssessedValuation[Dist],$C129,AssessedValuation[Tif_NonTIF],$A$4)</f>
        <v>1710737</v>
      </c>
      <c r="I129" s="8">
        <f>SUMIFS(AssessedValuation[100% Ag Building],AssessedValuation[Dist],$C129,AssessedValuation[Tif_NonTIF],$A$4)</f>
        <v>0</v>
      </c>
      <c r="J129" s="8">
        <f>SUMIFS(AssessedValuation[100% Commercial],AssessedValuation[Dist],$C129,AssessedValuation[Tif_NonTIF],$A$4)</f>
        <v>14296068</v>
      </c>
      <c r="K129" s="8">
        <f>SUMIFS(AssessedValuation[100% Industrial],AssessedValuation[Dist],$C129,AssessedValuation[Tif_NonTIF],$A$4)</f>
        <v>0</v>
      </c>
      <c r="L129" s="8">
        <f>SUMIFS(AssessedValuation[100% Multiresidential],AssessedValuation[Dist],$C129,AssessedValuation[Tif_NonTIF],$A$4)</f>
        <v>0</v>
      </c>
      <c r="M129" s="8">
        <f>SUMIFS(AssessedValuation[100% Reserved],AssessedValuation[Dist],$C129,AssessedValuation[Tif_NonTIF],$A$4)</f>
        <v>0</v>
      </c>
      <c r="N129" s="8">
        <f>SUMIFS(AssessedValuation[100% Railroads],AssessedValuation[Dist],$C129,AssessedValuation[Tif_NonTIF],$A$4)</f>
        <v>0</v>
      </c>
      <c r="O129" s="8">
        <f>SUMIFS(AssessedValuation[100% Utilities],AssessedValuation[Dist],$C129,AssessedValuation[Tif_NonTIF],$A$4)</f>
        <v>0</v>
      </c>
      <c r="P129" s="8">
        <f>SUMIFS(AssessedValuation[100% Other],AssessedValuation[Dist],$C129,AssessedValuation[Tif_NonTIF],$A$4)</f>
        <v>0</v>
      </c>
      <c r="Q129" s="8">
        <f>SUMIFS(AssessedValuation[100% Gross],AssessedValuation[Dist],$C129,AssessedValuation[Tif_NonTIF],$A$4)</f>
        <v>41991350</v>
      </c>
      <c r="R129" s="8">
        <f>SUMIFS(AssessedValuation[100% Military Exempt],AssessedValuation[Dist],$C129,AssessedValuation[Tif_NonTIF],$A$4)</f>
        <v>0</v>
      </c>
      <c r="S129" s="8">
        <f>SUMIFS(AssessedValuation[100% Net],AssessedValuation[Dist],$C129,AssessedValuation[Tif_NonTIF],$A$4)</f>
        <v>41991350</v>
      </c>
      <c r="T129" s="8">
        <f>SUMIFS(AssessedValuation[100% Gas &amp; Elec Utilities],AssessedValuation[Dist],$C129,AssessedValuation[Tif_NonTIF],$A$4)</f>
        <v>0</v>
      </c>
      <c r="U129" s="8">
        <f t="shared" si="1"/>
        <v>41991350</v>
      </c>
    </row>
    <row r="130" spans="1:21" x14ac:dyDescent="0.25">
      <c r="A130">
        <v>2023</v>
      </c>
      <c r="B130" t="s">
        <v>1038</v>
      </c>
      <c r="C130" t="s">
        <v>1297</v>
      </c>
      <c r="D130" t="s">
        <v>1297</v>
      </c>
      <c r="E130" t="s">
        <v>185</v>
      </c>
      <c r="F130" t="s">
        <v>1298</v>
      </c>
      <c r="G130" s="8">
        <f>SUMIFS(AssessedValuation[100% Residential],AssessedValuation[Dist],$C130,AssessedValuation[Tif_NonTIF],$A$4)</f>
        <v>3145423</v>
      </c>
      <c r="H130" s="8">
        <f>SUMIFS(AssessedValuation[100% Ag Land],AssessedValuation[Dist],$C130,AssessedValuation[Tif_NonTIF],$A$4)</f>
        <v>0</v>
      </c>
      <c r="I130" s="8">
        <f>SUMIFS(AssessedValuation[100% Ag Building],AssessedValuation[Dist],$C130,AssessedValuation[Tif_NonTIF],$A$4)</f>
        <v>0</v>
      </c>
      <c r="J130" s="8">
        <f>SUMIFS(AssessedValuation[100% Commercial],AssessedValuation[Dist],$C130,AssessedValuation[Tif_NonTIF],$A$4)</f>
        <v>1993784</v>
      </c>
      <c r="K130" s="8">
        <f>SUMIFS(AssessedValuation[100% Industrial],AssessedValuation[Dist],$C130,AssessedValuation[Tif_NonTIF],$A$4)</f>
        <v>0</v>
      </c>
      <c r="L130" s="8">
        <f>SUMIFS(AssessedValuation[100% Multiresidential],AssessedValuation[Dist],$C130,AssessedValuation[Tif_NonTIF],$A$4)</f>
        <v>5264</v>
      </c>
      <c r="M130" s="8">
        <f>SUMIFS(AssessedValuation[100% Reserved],AssessedValuation[Dist],$C130,AssessedValuation[Tif_NonTIF],$A$4)</f>
        <v>0</v>
      </c>
      <c r="N130" s="8">
        <f>SUMIFS(AssessedValuation[100% Railroads],AssessedValuation[Dist],$C130,AssessedValuation[Tif_NonTIF],$A$4)</f>
        <v>0</v>
      </c>
      <c r="O130" s="8">
        <f>SUMIFS(AssessedValuation[100% Utilities],AssessedValuation[Dist],$C130,AssessedValuation[Tif_NonTIF],$A$4)</f>
        <v>0</v>
      </c>
      <c r="P130" s="8">
        <f>SUMIFS(AssessedValuation[100% Other],AssessedValuation[Dist],$C130,AssessedValuation[Tif_NonTIF],$A$4)</f>
        <v>0</v>
      </c>
      <c r="Q130" s="8">
        <f>SUMIFS(AssessedValuation[100% Gross],AssessedValuation[Dist],$C130,AssessedValuation[Tif_NonTIF],$A$4)</f>
        <v>5144471</v>
      </c>
      <c r="R130" s="8">
        <f>SUMIFS(AssessedValuation[100% Military Exempt],AssessedValuation[Dist],$C130,AssessedValuation[Tif_NonTIF],$A$4)</f>
        <v>0</v>
      </c>
      <c r="S130" s="8">
        <f>SUMIFS(AssessedValuation[100% Net],AssessedValuation[Dist],$C130,AssessedValuation[Tif_NonTIF],$A$4)</f>
        <v>5144471</v>
      </c>
      <c r="T130" s="8">
        <f>SUMIFS(AssessedValuation[100% Gas &amp; Elec Utilities],AssessedValuation[Dist],$C130,AssessedValuation[Tif_NonTIF],$A$4)</f>
        <v>0</v>
      </c>
      <c r="U130" s="8">
        <f t="shared" si="1"/>
        <v>5144471</v>
      </c>
    </row>
    <row r="131" spans="1:21" x14ac:dyDescent="0.25">
      <c r="A131">
        <v>2023</v>
      </c>
      <c r="B131" t="s">
        <v>1043</v>
      </c>
      <c r="C131" t="s">
        <v>1299</v>
      </c>
      <c r="D131" t="s">
        <v>1299</v>
      </c>
      <c r="E131" t="s">
        <v>671</v>
      </c>
      <c r="F131" t="s">
        <v>671</v>
      </c>
      <c r="G131" s="8">
        <f>SUMIFS(AssessedValuation[100% Residential],AssessedValuation[Dist],$C131,AssessedValuation[Tif_NonTIF],$A$4)</f>
        <v>0</v>
      </c>
      <c r="H131" s="8">
        <f>SUMIFS(AssessedValuation[100% Ag Land],AssessedValuation[Dist],$C131,AssessedValuation[Tif_NonTIF],$A$4)</f>
        <v>0</v>
      </c>
      <c r="I131" s="8">
        <f>SUMIFS(AssessedValuation[100% Ag Building],AssessedValuation[Dist],$C131,AssessedValuation[Tif_NonTIF],$A$4)</f>
        <v>0</v>
      </c>
      <c r="J131" s="8">
        <f>SUMIFS(AssessedValuation[100% Commercial],AssessedValuation[Dist],$C131,AssessedValuation[Tif_NonTIF],$A$4)</f>
        <v>0</v>
      </c>
      <c r="K131" s="8">
        <f>SUMIFS(AssessedValuation[100% Industrial],AssessedValuation[Dist],$C131,AssessedValuation[Tif_NonTIF],$A$4)</f>
        <v>2982582</v>
      </c>
      <c r="L131" s="8">
        <f>SUMIFS(AssessedValuation[100% Multiresidential],AssessedValuation[Dist],$C131,AssessedValuation[Tif_NonTIF],$A$4)</f>
        <v>0</v>
      </c>
      <c r="M131" s="8">
        <f>SUMIFS(AssessedValuation[100% Reserved],AssessedValuation[Dist],$C131,AssessedValuation[Tif_NonTIF],$A$4)</f>
        <v>0</v>
      </c>
      <c r="N131" s="8">
        <f>SUMIFS(AssessedValuation[100% Railroads],AssessedValuation[Dist],$C131,AssessedValuation[Tif_NonTIF],$A$4)</f>
        <v>0</v>
      </c>
      <c r="O131" s="8">
        <f>SUMIFS(AssessedValuation[100% Utilities],AssessedValuation[Dist],$C131,AssessedValuation[Tif_NonTIF],$A$4)</f>
        <v>0</v>
      </c>
      <c r="P131" s="8">
        <f>SUMIFS(AssessedValuation[100% Other],AssessedValuation[Dist],$C131,AssessedValuation[Tif_NonTIF],$A$4)</f>
        <v>0</v>
      </c>
      <c r="Q131" s="8">
        <f>SUMIFS(AssessedValuation[100% Gross],AssessedValuation[Dist],$C131,AssessedValuation[Tif_NonTIF],$A$4)</f>
        <v>2982582</v>
      </c>
      <c r="R131" s="8">
        <f>SUMIFS(AssessedValuation[100% Military Exempt],AssessedValuation[Dist],$C131,AssessedValuation[Tif_NonTIF],$A$4)</f>
        <v>0</v>
      </c>
      <c r="S131" s="8">
        <f>SUMIFS(AssessedValuation[100% Net],AssessedValuation[Dist],$C131,AssessedValuation[Tif_NonTIF],$A$4)</f>
        <v>2982582</v>
      </c>
      <c r="T131" s="8">
        <f>SUMIFS(AssessedValuation[100% Gas &amp; Elec Utilities],AssessedValuation[Dist],$C131,AssessedValuation[Tif_NonTIF],$A$4)</f>
        <v>0</v>
      </c>
      <c r="U131" s="8">
        <f t="shared" si="1"/>
        <v>2982582</v>
      </c>
    </row>
    <row r="132" spans="1:21" x14ac:dyDescent="0.25">
      <c r="A132">
        <v>2023</v>
      </c>
      <c r="B132" t="s">
        <v>1051</v>
      </c>
      <c r="C132" t="s">
        <v>1300</v>
      </c>
      <c r="D132" t="s">
        <v>1300</v>
      </c>
      <c r="E132" t="s">
        <v>245</v>
      </c>
      <c r="F132" t="s">
        <v>1301</v>
      </c>
      <c r="G132" s="8">
        <f>SUMIFS(AssessedValuation[100% Residential],AssessedValuation[Dist],$C132,AssessedValuation[Tif_NonTIF],$A$4)</f>
        <v>1550670</v>
      </c>
      <c r="H132" s="8">
        <f>SUMIFS(AssessedValuation[100% Ag Land],AssessedValuation[Dist],$C132,AssessedValuation[Tif_NonTIF],$A$4)</f>
        <v>0</v>
      </c>
      <c r="I132" s="8">
        <f>SUMIFS(AssessedValuation[100% Ag Building],AssessedValuation[Dist],$C132,AssessedValuation[Tif_NonTIF],$A$4)</f>
        <v>0</v>
      </c>
      <c r="J132" s="8">
        <f>SUMIFS(AssessedValuation[100% Commercial],AssessedValuation[Dist],$C132,AssessedValuation[Tif_NonTIF],$A$4)</f>
        <v>1293868</v>
      </c>
      <c r="K132" s="8">
        <f>SUMIFS(AssessedValuation[100% Industrial],AssessedValuation[Dist],$C132,AssessedValuation[Tif_NonTIF],$A$4)</f>
        <v>1038369</v>
      </c>
      <c r="L132" s="8">
        <f>SUMIFS(AssessedValuation[100% Multiresidential],AssessedValuation[Dist],$C132,AssessedValuation[Tif_NonTIF],$A$4)</f>
        <v>14966</v>
      </c>
      <c r="M132" s="8">
        <f>SUMIFS(AssessedValuation[100% Reserved],AssessedValuation[Dist],$C132,AssessedValuation[Tif_NonTIF],$A$4)</f>
        <v>0</v>
      </c>
      <c r="N132" s="8">
        <f>SUMIFS(AssessedValuation[100% Railroads],AssessedValuation[Dist],$C132,AssessedValuation[Tif_NonTIF],$A$4)</f>
        <v>0</v>
      </c>
      <c r="O132" s="8">
        <f>SUMIFS(AssessedValuation[100% Utilities],AssessedValuation[Dist],$C132,AssessedValuation[Tif_NonTIF],$A$4)</f>
        <v>0</v>
      </c>
      <c r="P132" s="8">
        <f>SUMIFS(AssessedValuation[100% Other],AssessedValuation[Dist],$C132,AssessedValuation[Tif_NonTIF],$A$4)</f>
        <v>0</v>
      </c>
      <c r="Q132" s="8">
        <f>SUMIFS(AssessedValuation[100% Gross],AssessedValuation[Dist],$C132,AssessedValuation[Tif_NonTIF],$A$4)</f>
        <v>3897873</v>
      </c>
      <c r="R132" s="8">
        <f>SUMIFS(AssessedValuation[100% Military Exempt],AssessedValuation[Dist],$C132,AssessedValuation[Tif_NonTIF],$A$4)</f>
        <v>0</v>
      </c>
      <c r="S132" s="8">
        <f>SUMIFS(AssessedValuation[100% Net],AssessedValuation[Dist],$C132,AssessedValuation[Tif_NonTIF],$A$4)</f>
        <v>3897873</v>
      </c>
      <c r="T132" s="8">
        <f>SUMIFS(AssessedValuation[100% Gas &amp; Elec Utilities],AssessedValuation[Dist],$C132,AssessedValuation[Tif_NonTIF],$A$4)</f>
        <v>0</v>
      </c>
      <c r="U132" s="8">
        <f t="shared" si="1"/>
        <v>3897873</v>
      </c>
    </row>
    <row r="133" spans="1:21" x14ac:dyDescent="0.25">
      <c r="A133">
        <v>2023</v>
      </c>
      <c r="B133" t="s">
        <v>1051</v>
      </c>
      <c r="C133" t="s">
        <v>1302</v>
      </c>
      <c r="D133" t="s">
        <v>1302</v>
      </c>
      <c r="E133" t="s">
        <v>64</v>
      </c>
      <c r="F133" t="s">
        <v>1303</v>
      </c>
      <c r="G133" s="8">
        <f>SUMIFS(AssessedValuation[100% Residential],AssessedValuation[Dist],$C133,AssessedValuation[Tif_NonTIF],$A$4)</f>
        <v>3444062</v>
      </c>
      <c r="H133" s="8">
        <f>SUMIFS(AssessedValuation[100% Ag Land],AssessedValuation[Dist],$C133,AssessedValuation[Tif_NonTIF],$A$4)</f>
        <v>0</v>
      </c>
      <c r="I133" s="8">
        <f>SUMIFS(AssessedValuation[100% Ag Building],AssessedValuation[Dist],$C133,AssessedValuation[Tif_NonTIF],$A$4)</f>
        <v>0</v>
      </c>
      <c r="J133" s="8">
        <f>SUMIFS(AssessedValuation[100% Commercial],AssessedValuation[Dist],$C133,AssessedValuation[Tif_NonTIF],$A$4)</f>
        <v>23138829</v>
      </c>
      <c r="K133" s="8">
        <f>SUMIFS(AssessedValuation[100% Industrial],AssessedValuation[Dist],$C133,AssessedValuation[Tif_NonTIF],$A$4)</f>
        <v>41426301</v>
      </c>
      <c r="L133" s="8">
        <f>SUMIFS(AssessedValuation[100% Multiresidential],AssessedValuation[Dist],$C133,AssessedValuation[Tif_NonTIF],$A$4)</f>
        <v>143293</v>
      </c>
      <c r="M133" s="8">
        <f>SUMIFS(AssessedValuation[100% Reserved],AssessedValuation[Dist],$C133,AssessedValuation[Tif_NonTIF],$A$4)</f>
        <v>0</v>
      </c>
      <c r="N133" s="8">
        <f>SUMIFS(AssessedValuation[100% Railroads],AssessedValuation[Dist],$C133,AssessedValuation[Tif_NonTIF],$A$4)</f>
        <v>0</v>
      </c>
      <c r="O133" s="8">
        <f>SUMIFS(AssessedValuation[100% Utilities],AssessedValuation[Dist],$C133,AssessedValuation[Tif_NonTIF],$A$4)</f>
        <v>0</v>
      </c>
      <c r="P133" s="8">
        <f>SUMIFS(AssessedValuation[100% Other],AssessedValuation[Dist],$C133,AssessedValuation[Tif_NonTIF],$A$4)</f>
        <v>0</v>
      </c>
      <c r="Q133" s="8">
        <f>SUMIFS(AssessedValuation[100% Gross],AssessedValuation[Dist],$C133,AssessedValuation[Tif_NonTIF],$A$4)</f>
        <v>68152485</v>
      </c>
      <c r="R133" s="8">
        <f>SUMIFS(AssessedValuation[100% Military Exempt],AssessedValuation[Dist],$C133,AssessedValuation[Tif_NonTIF],$A$4)</f>
        <v>0</v>
      </c>
      <c r="S133" s="8">
        <f>SUMIFS(AssessedValuation[100% Net],AssessedValuation[Dist],$C133,AssessedValuation[Tif_NonTIF],$A$4)</f>
        <v>68152485</v>
      </c>
      <c r="T133" s="8">
        <f>SUMIFS(AssessedValuation[100% Gas &amp; Elec Utilities],AssessedValuation[Dist],$C133,AssessedValuation[Tif_NonTIF],$A$4)</f>
        <v>0</v>
      </c>
      <c r="U133" s="8">
        <f t="shared" si="1"/>
        <v>68152485</v>
      </c>
    </row>
    <row r="134" spans="1:21" x14ac:dyDescent="0.25">
      <c r="A134">
        <v>2023</v>
      </c>
      <c r="B134" t="s">
        <v>1043</v>
      </c>
      <c r="C134" t="s">
        <v>1304</v>
      </c>
      <c r="D134" t="s">
        <v>1304</v>
      </c>
      <c r="E134" t="s">
        <v>537</v>
      </c>
      <c r="F134" t="s">
        <v>1305</v>
      </c>
      <c r="G134" s="8">
        <f>SUMIFS(AssessedValuation[100% Residential],AssessedValuation[Dist],$C134,AssessedValuation[Tif_NonTIF],$A$4)</f>
        <v>37603180</v>
      </c>
      <c r="H134" s="8">
        <f>SUMIFS(AssessedValuation[100% Ag Land],AssessedValuation[Dist],$C134,AssessedValuation[Tif_NonTIF],$A$4)</f>
        <v>0</v>
      </c>
      <c r="I134" s="8">
        <f>SUMIFS(AssessedValuation[100% Ag Building],AssessedValuation[Dist],$C134,AssessedValuation[Tif_NonTIF],$A$4)</f>
        <v>0</v>
      </c>
      <c r="J134" s="8">
        <f>SUMIFS(AssessedValuation[100% Commercial],AssessedValuation[Dist],$C134,AssessedValuation[Tif_NonTIF],$A$4)</f>
        <v>28161742</v>
      </c>
      <c r="K134" s="8">
        <f>SUMIFS(AssessedValuation[100% Industrial],AssessedValuation[Dist],$C134,AssessedValuation[Tif_NonTIF],$A$4)</f>
        <v>10016348</v>
      </c>
      <c r="L134" s="8">
        <f>SUMIFS(AssessedValuation[100% Multiresidential],AssessedValuation[Dist],$C134,AssessedValuation[Tif_NonTIF],$A$4)</f>
        <v>6879615</v>
      </c>
      <c r="M134" s="8">
        <f>SUMIFS(AssessedValuation[100% Reserved],AssessedValuation[Dist],$C134,AssessedValuation[Tif_NonTIF],$A$4)</f>
        <v>0</v>
      </c>
      <c r="N134" s="8">
        <f>SUMIFS(AssessedValuation[100% Railroads],AssessedValuation[Dist],$C134,AssessedValuation[Tif_NonTIF],$A$4)</f>
        <v>0</v>
      </c>
      <c r="O134" s="8">
        <f>SUMIFS(AssessedValuation[100% Utilities],AssessedValuation[Dist],$C134,AssessedValuation[Tif_NonTIF],$A$4)</f>
        <v>0</v>
      </c>
      <c r="P134" s="8">
        <f>SUMIFS(AssessedValuation[100% Other],AssessedValuation[Dist],$C134,AssessedValuation[Tif_NonTIF],$A$4)</f>
        <v>0</v>
      </c>
      <c r="Q134" s="8">
        <f>SUMIFS(AssessedValuation[100% Gross],AssessedValuation[Dist],$C134,AssessedValuation[Tif_NonTIF],$A$4)</f>
        <v>82660885</v>
      </c>
      <c r="R134" s="8">
        <f>SUMIFS(AssessedValuation[100% Military Exempt],AssessedValuation[Dist],$C134,AssessedValuation[Tif_NonTIF],$A$4)</f>
        <v>0</v>
      </c>
      <c r="S134" s="8">
        <f>SUMIFS(AssessedValuation[100% Net],AssessedValuation[Dist],$C134,AssessedValuation[Tif_NonTIF],$A$4)</f>
        <v>82660885</v>
      </c>
      <c r="T134" s="8">
        <f>SUMIFS(AssessedValuation[100% Gas &amp; Elec Utilities],AssessedValuation[Dist],$C134,AssessedValuation[Tif_NonTIF],$A$4)</f>
        <v>0</v>
      </c>
      <c r="U134" s="8">
        <f t="shared" si="1"/>
        <v>82660885</v>
      </c>
    </row>
    <row r="135" spans="1:21" x14ac:dyDescent="0.25">
      <c r="A135">
        <v>2023</v>
      </c>
      <c r="B135" t="s">
        <v>1045</v>
      </c>
      <c r="C135" t="s">
        <v>1306</v>
      </c>
      <c r="D135" t="s">
        <v>1306</v>
      </c>
      <c r="E135" t="s">
        <v>37</v>
      </c>
      <c r="F135" t="s">
        <v>1307</v>
      </c>
      <c r="G135" s="8">
        <f>SUMIFS(AssessedValuation[100% Residential],AssessedValuation[Dist],$C135,AssessedValuation[Tif_NonTIF],$A$4)</f>
        <v>0</v>
      </c>
      <c r="H135" s="8">
        <f>SUMIFS(AssessedValuation[100% Ag Land],AssessedValuation[Dist],$C135,AssessedValuation[Tif_NonTIF],$A$4)</f>
        <v>0</v>
      </c>
      <c r="I135" s="8">
        <f>SUMIFS(AssessedValuation[100% Ag Building],AssessedValuation[Dist],$C135,AssessedValuation[Tif_NonTIF],$A$4)</f>
        <v>0</v>
      </c>
      <c r="J135" s="8">
        <f>SUMIFS(AssessedValuation[100% Commercial],AssessedValuation[Dist],$C135,AssessedValuation[Tif_NonTIF],$A$4)</f>
        <v>1283633</v>
      </c>
      <c r="K135" s="8">
        <f>SUMIFS(AssessedValuation[100% Industrial],AssessedValuation[Dist],$C135,AssessedValuation[Tif_NonTIF],$A$4)</f>
        <v>0</v>
      </c>
      <c r="L135" s="8">
        <f>SUMIFS(AssessedValuation[100% Multiresidential],AssessedValuation[Dist],$C135,AssessedValuation[Tif_NonTIF],$A$4)</f>
        <v>0</v>
      </c>
      <c r="M135" s="8">
        <f>SUMIFS(AssessedValuation[100% Reserved],AssessedValuation[Dist],$C135,AssessedValuation[Tif_NonTIF],$A$4)</f>
        <v>0</v>
      </c>
      <c r="N135" s="8">
        <f>SUMIFS(AssessedValuation[100% Railroads],AssessedValuation[Dist],$C135,AssessedValuation[Tif_NonTIF],$A$4)</f>
        <v>0</v>
      </c>
      <c r="O135" s="8">
        <f>SUMIFS(AssessedValuation[100% Utilities],AssessedValuation[Dist],$C135,AssessedValuation[Tif_NonTIF],$A$4)</f>
        <v>0</v>
      </c>
      <c r="P135" s="8">
        <f>SUMIFS(AssessedValuation[100% Other],AssessedValuation[Dist],$C135,AssessedValuation[Tif_NonTIF],$A$4)</f>
        <v>0</v>
      </c>
      <c r="Q135" s="8">
        <f>SUMIFS(AssessedValuation[100% Gross],AssessedValuation[Dist],$C135,AssessedValuation[Tif_NonTIF],$A$4)</f>
        <v>1283633</v>
      </c>
      <c r="R135" s="8">
        <f>SUMIFS(AssessedValuation[100% Military Exempt],AssessedValuation[Dist],$C135,AssessedValuation[Tif_NonTIF],$A$4)</f>
        <v>0</v>
      </c>
      <c r="S135" s="8">
        <f>SUMIFS(AssessedValuation[100% Net],AssessedValuation[Dist],$C135,AssessedValuation[Tif_NonTIF],$A$4)</f>
        <v>1283633</v>
      </c>
      <c r="T135" s="8">
        <f>SUMIFS(AssessedValuation[100% Gas &amp; Elec Utilities],AssessedValuation[Dist],$C135,AssessedValuation[Tif_NonTIF],$A$4)</f>
        <v>0</v>
      </c>
      <c r="U135" s="8">
        <f t="shared" si="1"/>
        <v>1283633</v>
      </c>
    </row>
    <row r="136" spans="1:21" x14ac:dyDescent="0.25">
      <c r="A136">
        <v>2023</v>
      </c>
      <c r="B136" t="s">
        <v>1043</v>
      </c>
      <c r="C136" t="s">
        <v>1308</v>
      </c>
      <c r="D136" t="s">
        <v>1308</v>
      </c>
      <c r="E136" t="s">
        <v>481</v>
      </c>
      <c r="F136" t="s">
        <v>1309</v>
      </c>
      <c r="G136" s="8">
        <f>SUMIFS(AssessedValuation[100% Residential],AssessedValuation[Dist],$C136,AssessedValuation[Tif_NonTIF],$A$4)</f>
        <v>2142846</v>
      </c>
      <c r="H136" s="8">
        <f>SUMIFS(AssessedValuation[100% Ag Land],AssessedValuation[Dist],$C136,AssessedValuation[Tif_NonTIF],$A$4)</f>
        <v>0</v>
      </c>
      <c r="I136" s="8">
        <f>SUMIFS(AssessedValuation[100% Ag Building],AssessedValuation[Dist],$C136,AssessedValuation[Tif_NonTIF],$A$4)</f>
        <v>0</v>
      </c>
      <c r="J136" s="8">
        <f>SUMIFS(AssessedValuation[100% Commercial],AssessedValuation[Dist],$C136,AssessedValuation[Tif_NonTIF],$A$4)</f>
        <v>14788313</v>
      </c>
      <c r="K136" s="8">
        <f>SUMIFS(AssessedValuation[100% Industrial],AssessedValuation[Dist],$C136,AssessedValuation[Tif_NonTIF],$A$4)</f>
        <v>360698</v>
      </c>
      <c r="L136" s="8">
        <f>SUMIFS(AssessedValuation[100% Multiresidential],AssessedValuation[Dist],$C136,AssessedValuation[Tif_NonTIF],$A$4)</f>
        <v>45937</v>
      </c>
      <c r="M136" s="8">
        <f>SUMIFS(AssessedValuation[100% Reserved],AssessedValuation[Dist],$C136,AssessedValuation[Tif_NonTIF],$A$4)</f>
        <v>0</v>
      </c>
      <c r="N136" s="8">
        <f>SUMIFS(AssessedValuation[100% Railroads],AssessedValuation[Dist],$C136,AssessedValuation[Tif_NonTIF],$A$4)</f>
        <v>0</v>
      </c>
      <c r="O136" s="8">
        <f>SUMIFS(AssessedValuation[100% Utilities],AssessedValuation[Dist],$C136,AssessedValuation[Tif_NonTIF],$A$4)</f>
        <v>0</v>
      </c>
      <c r="P136" s="8">
        <f>SUMIFS(AssessedValuation[100% Other],AssessedValuation[Dist],$C136,AssessedValuation[Tif_NonTIF],$A$4)</f>
        <v>0</v>
      </c>
      <c r="Q136" s="8">
        <f>SUMIFS(AssessedValuation[100% Gross],AssessedValuation[Dist],$C136,AssessedValuation[Tif_NonTIF],$A$4)</f>
        <v>17337794</v>
      </c>
      <c r="R136" s="8">
        <f>SUMIFS(AssessedValuation[100% Military Exempt],AssessedValuation[Dist],$C136,AssessedValuation[Tif_NonTIF],$A$4)</f>
        <v>0</v>
      </c>
      <c r="S136" s="8">
        <f>SUMIFS(AssessedValuation[100% Net],AssessedValuation[Dist],$C136,AssessedValuation[Tif_NonTIF],$A$4)</f>
        <v>17337794</v>
      </c>
      <c r="T136" s="8">
        <f>SUMIFS(AssessedValuation[100% Gas &amp; Elec Utilities],AssessedValuation[Dist],$C136,AssessedValuation[Tif_NonTIF],$A$4)</f>
        <v>0</v>
      </c>
      <c r="U136" s="8">
        <f t="shared" ref="U136:U199" si="2">SUM(S136:T136)</f>
        <v>17337794</v>
      </c>
    </row>
    <row r="137" spans="1:21" x14ac:dyDescent="0.25">
      <c r="A137">
        <v>2023</v>
      </c>
      <c r="B137" t="s">
        <v>1038</v>
      </c>
      <c r="C137" t="s">
        <v>1310</v>
      </c>
      <c r="D137" t="s">
        <v>1310</v>
      </c>
      <c r="E137" t="s">
        <v>98</v>
      </c>
      <c r="F137" t="s">
        <v>1311</v>
      </c>
      <c r="G137" s="8">
        <f>SUMIFS(AssessedValuation[100% Residential],AssessedValuation[Dist],$C137,AssessedValuation[Tif_NonTIF],$A$4)</f>
        <v>370278</v>
      </c>
      <c r="H137" s="8">
        <f>SUMIFS(AssessedValuation[100% Ag Land],AssessedValuation[Dist],$C137,AssessedValuation[Tif_NonTIF],$A$4)</f>
        <v>107356</v>
      </c>
      <c r="I137" s="8">
        <f>SUMIFS(AssessedValuation[100% Ag Building],AssessedValuation[Dist],$C137,AssessedValuation[Tif_NonTIF],$A$4)</f>
        <v>0</v>
      </c>
      <c r="J137" s="8">
        <f>SUMIFS(AssessedValuation[100% Commercial],AssessedValuation[Dist],$C137,AssessedValuation[Tif_NonTIF],$A$4)</f>
        <v>1030236</v>
      </c>
      <c r="K137" s="8">
        <f>SUMIFS(AssessedValuation[100% Industrial],AssessedValuation[Dist],$C137,AssessedValuation[Tif_NonTIF],$A$4)</f>
        <v>0</v>
      </c>
      <c r="L137" s="8">
        <f>SUMIFS(AssessedValuation[100% Multiresidential],AssessedValuation[Dist],$C137,AssessedValuation[Tif_NonTIF],$A$4)</f>
        <v>40593</v>
      </c>
      <c r="M137" s="8">
        <f>SUMIFS(AssessedValuation[100% Reserved],AssessedValuation[Dist],$C137,AssessedValuation[Tif_NonTIF],$A$4)</f>
        <v>0</v>
      </c>
      <c r="N137" s="8">
        <f>SUMIFS(AssessedValuation[100% Railroads],AssessedValuation[Dist],$C137,AssessedValuation[Tif_NonTIF],$A$4)</f>
        <v>0</v>
      </c>
      <c r="O137" s="8">
        <f>SUMIFS(AssessedValuation[100% Utilities],AssessedValuation[Dist],$C137,AssessedValuation[Tif_NonTIF],$A$4)</f>
        <v>0</v>
      </c>
      <c r="P137" s="8">
        <f>SUMIFS(AssessedValuation[100% Other],AssessedValuation[Dist],$C137,AssessedValuation[Tif_NonTIF],$A$4)</f>
        <v>0</v>
      </c>
      <c r="Q137" s="8">
        <f>SUMIFS(AssessedValuation[100% Gross],AssessedValuation[Dist],$C137,AssessedValuation[Tif_NonTIF],$A$4)</f>
        <v>1548463</v>
      </c>
      <c r="R137" s="8">
        <f>SUMIFS(AssessedValuation[100% Military Exempt],AssessedValuation[Dist],$C137,AssessedValuation[Tif_NonTIF],$A$4)</f>
        <v>0</v>
      </c>
      <c r="S137" s="8">
        <f>SUMIFS(AssessedValuation[100% Net],AssessedValuation[Dist],$C137,AssessedValuation[Tif_NonTIF],$A$4)</f>
        <v>1548463</v>
      </c>
      <c r="T137" s="8">
        <f>SUMIFS(AssessedValuation[100% Gas &amp; Elec Utilities],AssessedValuation[Dist],$C137,AssessedValuation[Tif_NonTIF],$A$4)</f>
        <v>0</v>
      </c>
      <c r="U137" s="8">
        <f t="shared" si="2"/>
        <v>1548463</v>
      </c>
    </row>
    <row r="138" spans="1:21" x14ac:dyDescent="0.25">
      <c r="A138">
        <v>2023</v>
      </c>
      <c r="B138" t="s">
        <v>1045</v>
      </c>
      <c r="C138" t="s">
        <v>1312</v>
      </c>
      <c r="D138" t="s">
        <v>1312</v>
      </c>
      <c r="E138" t="s">
        <v>398</v>
      </c>
      <c r="F138" t="s">
        <v>1313</v>
      </c>
      <c r="G138" s="8">
        <f>SUMIFS(AssessedValuation[100% Residential],AssessedValuation[Dist],$C138,AssessedValuation[Tif_NonTIF],$A$4)</f>
        <v>0</v>
      </c>
      <c r="H138" s="8">
        <f>SUMIFS(AssessedValuation[100% Ag Land],AssessedValuation[Dist],$C138,AssessedValuation[Tif_NonTIF],$A$4)</f>
        <v>0</v>
      </c>
      <c r="I138" s="8">
        <f>SUMIFS(AssessedValuation[100% Ag Building],AssessedValuation[Dist],$C138,AssessedValuation[Tif_NonTIF],$A$4)</f>
        <v>0</v>
      </c>
      <c r="J138" s="8">
        <f>SUMIFS(AssessedValuation[100% Commercial],AssessedValuation[Dist],$C138,AssessedValuation[Tif_NonTIF],$A$4)</f>
        <v>0</v>
      </c>
      <c r="K138" s="8">
        <f>SUMIFS(AssessedValuation[100% Industrial],AssessedValuation[Dist],$C138,AssessedValuation[Tif_NonTIF],$A$4)</f>
        <v>0</v>
      </c>
      <c r="L138" s="8">
        <f>SUMIFS(AssessedValuation[100% Multiresidential],AssessedValuation[Dist],$C138,AssessedValuation[Tif_NonTIF],$A$4)</f>
        <v>0</v>
      </c>
      <c r="M138" s="8">
        <f>SUMIFS(AssessedValuation[100% Reserved],AssessedValuation[Dist],$C138,AssessedValuation[Tif_NonTIF],$A$4)</f>
        <v>0</v>
      </c>
      <c r="N138" s="8">
        <f>SUMIFS(AssessedValuation[100% Railroads],AssessedValuation[Dist],$C138,AssessedValuation[Tif_NonTIF],$A$4)</f>
        <v>0</v>
      </c>
      <c r="O138" s="8">
        <f>SUMIFS(AssessedValuation[100% Utilities],AssessedValuation[Dist],$C138,AssessedValuation[Tif_NonTIF],$A$4)</f>
        <v>0</v>
      </c>
      <c r="P138" s="8">
        <f>SUMIFS(AssessedValuation[100% Other],AssessedValuation[Dist],$C138,AssessedValuation[Tif_NonTIF],$A$4)</f>
        <v>0</v>
      </c>
      <c r="Q138" s="8">
        <f>SUMIFS(AssessedValuation[100% Gross],AssessedValuation[Dist],$C138,AssessedValuation[Tif_NonTIF],$A$4)</f>
        <v>0</v>
      </c>
      <c r="R138" s="8">
        <f>SUMIFS(AssessedValuation[100% Military Exempt],AssessedValuation[Dist],$C138,AssessedValuation[Tif_NonTIF],$A$4)</f>
        <v>0</v>
      </c>
      <c r="S138" s="8">
        <f>SUMIFS(AssessedValuation[100% Net],AssessedValuation[Dist],$C138,AssessedValuation[Tif_NonTIF],$A$4)</f>
        <v>0</v>
      </c>
      <c r="T138" s="8">
        <f>SUMIFS(AssessedValuation[100% Gas &amp; Elec Utilities],AssessedValuation[Dist],$C138,AssessedValuation[Tif_NonTIF],$A$4)</f>
        <v>0</v>
      </c>
      <c r="U138" s="8">
        <f t="shared" si="2"/>
        <v>0</v>
      </c>
    </row>
    <row r="139" spans="1:21" x14ac:dyDescent="0.25">
      <c r="A139">
        <v>2023</v>
      </c>
      <c r="B139" t="s">
        <v>1043</v>
      </c>
      <c r="C139" t="s">
        <v>1314</v>
      </c>
      <c r="D139" t="s">
        <v>1314</v>
      </c>
      <c r="E139" t="s">
        <v>148</v>
      </c>
      <c r="F139" t="s">
        <v>1315</v>
      </c>
      <c r="G139" s="8">
        <f>SUMIFS(AssessedValuation[100% Residential],AssessedValuation[Dist],$C139,AssessedValuation[Tif_NonTIF],$A$4)</f>
        <v>8279494</v>
      </c>
      <c r="H139" s="8">
        <f>SUMIFS(AssessedValuation[100% Ag Land],AssessedValuation[Dist],$C139,AssessedValuation[Tif_NonTIF],$A$4)</f>
        <v>0</v>
      </c>
      <c r="I139" s="8">
        <f>SUMIFS(AssessedValuation[100% Ag Building],AssessedValuation[Dist],$C139,AssessedValuation[Tif_NonTIF],$A$4)</f>
        <v>0</v>
      </c>
      <c r="J139" s="8">
        <f>SUMIFS(AssessedValuation[100% Commercial],AssessedValuation[Dist],$C139,AssessedValuation[Tif_NonTIF],$A$4)</f>
        <v>747629</v>
      </c>
      <c r="K139" s="8">
        <f>SUMIFS(AssessedValuation[100% Industrial],AssessedValuation[Dist],$C139,AssessedValuation[Tif_NonTIF],$A$4)</f>
        <v>431687</v>
      </c>
      <c r="L139" s="8">
        <f>SUMIFS(AssessedValuation[100% Multiresidential],AssessedValuation[Dist],$C139,AssessedValuation[Tif_NonTIF],$A$4)</f>
        <v>0</v>
      </c>
      <c r="M139" s="8">
        <f>SUMIFS(AssessedValuation[100% Reserved],AssessedValuation[Dist],$C139,AssessedValuation[Tif_NonTIF],$A$4)</f>
        <v>0</v>
      </c>
      <c r="N139" s="8">
        <f>SUMIFS(AssessedValuation[100% Railroads],AssessedValuation[Dist],$C139,AssessedValuation[Tif_NonTIF],$A$4)</f>
        <v>0</v>
      </c>
      <c r="O139" s="8">
        <f>SUMIFS(AssessedValuation[100% Utilities],AssessedValuation[Dist],$C139,AssessedValuation[Tif_NonTIF],$A$4)</f>
        <v>0</v>
      </c>
      <c r="P139" s="8">
        <f>SUMIFS(AssessedValuation[100% Other],AssessedValuation[Dist],$C139,AssessedValuation[Tif_NonTIF],$A$4)</f>
        <v>0</v>
      </c>
      <c r="Q139" s="8">
        <f>SUMIFS(AssessedValuation[100% Gross],AssessedValuation[Dist],$C139,AssessedValuation[Tif_NonTIF],$A$4)</f>
        <v>9458810</v>
      </c>
      <c r="R139" s="8">
        <f>SUMIFS(AssessedValuation[100% Military Exempt],AssessedValuation[Dist],$C139,AssessedValuation[Tif_NonTIF],$A$4)</f>
        <v>0</v>
      </c>
      <c r="S139" s="8">
        <f>SUMIFS(AssessedValuation[100% Net],AssessedValuation[Dist],$C139,AssessedValuation[Tif_NonTIF],$A$4)</f>
        <v>9458810</v>
      </c>
      <c r="T139" s="8">
        <f>SUMIFS(AssessedValuation[100% Gas &amp; Elec Utilities],AssessedValuation[Dist],$C139,AssessedValuation[Tif_NonTIF],$A$4)</f>
        <v>0</v>
      </c>
      <c r="U139" s="8">
        <f t="shared" si="2"/>
        <v>9458810</v>
      </c>
    </row>
    <row r="140" spans="1:21" x14ac:dyDescent="0.25">
      <c r="A140">
        <v>2023</v>
      </c>
      <c r="B140" t="s">
        <v>1045</v>
      </c>
      <c r="C140" t="s">
        <v>1316</v>
      </c>
      <c r="D140" t="s">
        <v>1316</v>
      </c>
      <c r="E140" t="s">
        <v>489</v>
      </c>
      <c r="F140" t="s">
        <v>1317</v>
      </c>
      <c r="G140" s="8">
        <f>SUMIFS(AssessedValuation[100% Residential],AssessedValuation[Dist],$C140,AssessedValuation[Tif_NonTIF],$A$4)</f>
        <v>10107957</v>
      </c>
      <c r="H140" s="8">
        <f>SUMIFS(AssessedValuation[100% Ag Land],AssessedValuation[Dist],$C140,AssessedValuation[Tif_NonTIF],$A$4)</f>
        <v>215818</v>
      </c>
      <c r="I140" s="8">
        <f>SUMIFS(AssessedValuation[100% Ag Building],AssessedValuation[Dist],$C140,AssessedValuation[Tif_NonTIF],$A$4)</f>
        <v>218080</v>
      </c>
      <c r="J140" s="8">
        <f>SUMIFS(AssessedValuation[100% Commercial],AssessedValuation[Dist],$C140,AssessedValuation[Tif_NonTIF],$A$4)</f>
        <v>4856974</v>
      </c>
      <c r="K140" s="8">
        <f>SUMIFS(AssessedValuation[100% Industrial],AssessedValuation[Dist],$C140,AssessedValuation[Tif_NonTIF],$A$4)</f>
        <v>3402002</v>
      </c>
      <c r="L140" s="8">
        <f>SUMIFS(AssessedValuation[100% Multiresidential],AssessedValuation[Dist],$C140,AssessedValuation[Tif_NonTIF],$A$4)</f>
        <v>482428</v>
      </c>
      <c r="M140" s="8">
        <f>SUMIFS(AssessedValuation[100% Reserved],AssessedValuation[Dist],$C140,AssessedValuation[Tif_NonTIF],$A$4)</f>
        <v>0</v>
      </c>
      <c r="N140" s="8">
        <f>SUMIFS(AssessedValuation[100% Railroads],AssessedValuation[Dist],$C140,AssessedValuation[Tif_NonTIF],$A$4)</f>
        <v>0</v>
      </c>
      <c r="O140" s="8">
        <f>SUMIFS(AssessedValuation[100% Utilities],AssessedValuation[Dist],$C140,AssessedValuation[Tif_NonTIF],$A$4)</f>
        <v>0</v>
      </c>
      <c r="P140" s="8">
        <f>SUMIFS(AssessedValuation[100% Other],AssessedValuation[Dist],$C140,AssessedValuation[Tif_NonTIF],$A$4)</f>
        <v>0</v>
      </c>
      <c r="Q140" s="8">
        <f>SUMIFS(AssessedValuation[100% Gross],AssessedValuation[Dist],$C140,AssessedValuation[Tif_NonTIF],$A$4)</f>
        <v>19283259</v>
      </c>
      <c r="R140" s="8">
        <f>SUMIFS(AssessedValuation[100% Military Exempt],AssessedValuation[Dist],$C140,AssessedValuation[Tif_NonTIF],$A$4)</f>
        <v>11112</v>
      </c>
      <c r="S140" s="8">
        <f>SUMIFS(AssessedValuation[100% Net],AssessedValuation[Dist],$C140,AssessedValuation[Tif_NonTIF],$A$4)</f>
        <v>19272147</v>
      </c>
      <c r="T140" s="8">
        <f>SUMIFS(AssessedValuation[100% Gas &amp; Elec Utilities],AssessedValuation[Dist],$C140,AssessedValuation[Tif_NonTIF],$A$4)</f>
        <v>0</v>
      </c>
      <c r="U140" s="8">
        <f t="shared" si="2"/>
        <v>19272147</v>
      </c>
    </row>
    <row r="141" spans="1:21" x14ac:dyDescent="0.25">
      <c r="A141">
        <v>2023</v>
      </c>
      <c r="B141" t="s">
        <v>1051</v>
      </c>
      <c r="C141" t="s">
        <v>1318</v>
      </c>
      <c r="D141" t="s">
        <v>1318</v>
      </c>
      <c r="E141" t="s">
        <v>345</v>
      </c>
      <c r="F141" t="s">
        <v>1319</v>
      </c>
      <c r="G141" s="8">
        <f>SUMIFS(AssessedValuation[100% Residential],AssessedValuation[Dist],$C141,AssessedValuation[Tif_NonTIF],$A$4)</f>
        <v>1563064</v>
      </c>
      <c r="H141" s="8">
        <f>SUMIFS(AssessedValuation[100% Ag Land],AssessedValuation[Dist],$C141,AssessedValuation[Tif_NonTIF],$A$4)</f>
        <v>0</v>
      </c>
      <c r="I141" s="8">
        <f>SUMIFS(AssessedValuation[100% Ag Building],AssessedValuation[Dist],$C141,AssessedValuation[Tif_NonTIF],$A$4)</f>
        <v>0</v>
      </c>
      <c r="J141" s="8">
        <f>SUMIFS(AssessedValuation[100% Commercial],AssessedValuation[Dist],$C141,AssessedValuation[Tif_NonTIF],$A$4)</f>
        <v>0</v>
      </c>
      <c r="K141" s="8">
        <f>SUMIFS(AssessedValuation[100% Industrial],AssessedValuation[Dist],$C141,AssessedValuation[Tif_NonTIF],$A$4)</f>
        <v>0</v>
      </c>
      <c r="L141" s="8">
        <f>SUMIFS(AssessedValuation[100% Multiresidential],AssessedValuation[Dist],$C141,AssessedValuation[Tif_NonTIF],$A$4)</f>
        <v>0</v>
      </c>
      <c r="M141" s="8">
        <f>SUMIFS(AssessedValuation[100% Reserved],AssessedValuation[Dist],$C141,AssessedValuation[Tif_NonTIF],$A$4)</f>
        <v>0</v>
      </c>
      <c r="N141" s="8">
        <f>SUMIFS(AssessedValuation[100% Railroads],AssessedValuation[Dist],$C141,AssessedValuation[Tif_NonTIF],$A$4)</f>
        <v>0</v>
      </c>
      <c r="O141" s="8">
        <f>SUMIFS(AssessedValuation[100% Utilities],AssessedValuation[Dist],$C141,AssessedValuation[Tif_NonTIF],$A$4)</f>
        <v>0</v>
      </c>
      <c r="P141" s="8">
        <f>SUMIFS(AssessedValuation[100% Other],AssessedValuation[Dist],$C141,AssessedValuation[Tif_NonTIF],$A$4)</f>
        <v>0</v>
      </c>
      <c r="Q141" s="8">
        <f>SUMIFS(AssessedValuation[100% Gross],AssessedValuation[Dist],$C141,AssessedValuation[Tif_NonTIF],$A$4)</f>
        <v>1563064</v>
      </c>
      <c r="R141" s="8">
        <f>SUMIFS(AssessedValuation[100% Military Exempt],AssessedValuation[Dist],$C141,AssessedValuation[Tif_NonTIF],$A$4)</f>
        <v>1852</v>
      </c>
      <c r="S141" s="8">
        <f>SUMIFS(AssessedValuation[100% Net],AssessedValuation[Dist],$C141,AssessedValuation[Tif_NonTIF],$A$4)</f>
        <v>1561212</v>
      </c>
      <c r="T141" s="8">
        <f>SUMIFS(AssessedValuation[100% Gas &amp; Elec Utilities],AssessedValuation[Dist],$C141,AssessedValuation[Tif_NonTIF],$A$4)</f>
        <v>0</v>
      </c>
      <c r="U141" s="8">
        <f t="shared" si="2"/>
        <v>1561212</v>
      </c>
    </row>
    <row r="142" spans="1:21" x14ac:dyDescent="0.25">
      <c r="A142">
        <v>2023</v>
      </c>
      <c r="B142" t="s">
        <v>1048</v>
      </c>
      <c r="C142" t="s">
        <v>1320</v>
      </c>
      <c r="D142" t="s">
        <v>1320</v>
      </c>
      <c r="E142" t="s">
        <v>404</v>
      </c>
      <c r="F142" t="s">
        <v>1321</v>
      </c>
      <c r="G142" s="8">
        <f>SUMIFS(AssessedValuation[100% Residential],AssessedValuation[Dist],$C142,AssessedValuation[Tif_NonTIF],$A$4)</f>
        <v>8820093</v>
      </c>
      <c r="H142" s="8">
        <f>SUMIFS(AssessedValuation[100% Ag Land],AssessedValuation[Dist],$C142,AssessedValuation[Tif_NonTIF],$A$4)</f>
        <v>50542</v>
      </c>
      <c r="I142" s="8">
        <f>SUMIFS(AssessedValuation[100% Ag Building],AssessedValuation[Dist],$C142,AssessedValuation[Tif_NonTIF],$A$4)</f>
        <v>7716</v>
      </c>
      <c r="J142" s="8">
        <f>SUMIFS(AssessedValuation[100% Commercial],AssessedValuation[Dist],$C142,AssessedValuation[Tif_NonTIF],$A$4)</f>
        <v>8064634</v>
      </c>
      <c r="K142" s="8">
        <f>SUMIFS(AssessedValuation[100% Industrial],AssessedValuation[Dist],$C142,AssessedValuation[Tif_NonTIF],$A$4)</f>
        <v>807579</v>
      </c>
      <c r="L142" s="8">
        <f>SUMIFS(AssessedValuation[100% Multiresidential],AssessedValuation[Dist],$C142,AssessedValuation[Tif_NonTIF],$A$4)</f>
        <v>5838</v>
      </c>
      <c r="M142" s="8">
        <f>SUMIFS(AssessedValuation[100% Reserved],AssessedValuation[Dist],$C142,AssessedValuation[Tif_NonTIF],$A$4)</f>
        <v>0</v>
      </c>
      <c r="N142" s="8">
        <f>SUMIFS(AssessedValuation[100% Railroads],AssessedValuation[Dist],$C142,AssessedValuation[Tif_NonTIF],$A$4)</f>
        <v>0</v>
      </c>
      <c r="O142" s="8">
        <f>SUMIFS(AssessedValuation[100% Utilities],AssessedValuation[Dist],$C142,AssessedValuation[Tif_NonTIF],$A$4)</f>
        <v>0</v>
      </c>
      <c r="P142" s="8">
        <f>SUMIFS(AssessedValuation[100% Other],AssessedValuation[Dist],$C142,AssessedValuation[Tif_NonTIF],$A$4)</f>
        <v>0</v>
      </c>
      <c r="Q142" s="8">
        <f>SUMIFS(AssessedValuation[100% Gross],AssessedValuation[Dist],$C142,AssessedValuation[Tif_NonTIF],$A$4)</f>
        <v>17756402</v>
      </c>
      <c r="R142" s="8">
        <f>SUMIFS(AssessedValuation[100% Military Exempt],AssessedValuation[Dist],$C142,AssessedValuation[Tif_NonTIF],$A$4)</f>
        <v>50004</v>
      </c>
      <c r="S142" s="8">
        <f>SUMIFS(AssessedValuation[100% Net],AssessedValuation[Dist],$C142,AssessedValuation[Tif_NonTIF],$A$4)</f>
        <v>17706398</v>
      </c>
      <c r="T142" s="8">
        <f>SUMIFS(AssessedValuation[100% Gas &amp; Elec Utilities],AssessedValuation[Dist],$C142,AssessedValuation[Tif_NonTIF],$A$4)</f>
        <v>0</v>
      </c>
      <c r="U142" s="8">
        <f t="shared" si="2"/>
        <v>17706398</v>
      </c>
    </row>
    <row r="143" spans="1:21" x14ac:dyDescent="0.25">
      <c r="A143">
        <v>2023</v>
      </c>
      <c r="B143" t="s">
        <v>1057</v>
      </c>
      <c r="C143" t="s">
        <v>1322</v>
      </c>
      <c r="D143" t="s">
        <v>1322</v>
      </c>
      <c r="E143" t="s">
        <v>595</v>
      </c>
      <c r="F143" t="s">
        <v>1323</v>
      </c>
      <c r="G143" s="8">
        <f>SUMIFS(AssessedValuation[100% Residential],AssessedValuation[Dist],$C143,AssessedValuation[Tif_NonTIF],$A$4)</f>
        <v>0</v>
      </c>
      <c r="H143" s="8">
        <f>SUMIFS(AssessedValuation[100% Ag Land],AssessedValuation[Dist],$C143,AssessedValuation[Tif_NonTIF],$A$4)</f>
        <v>0</v>
      </c>
      <c r="I143" s="8">
        <f>SUMIFS(AssessedValuation[100% Ag Building],AssessedValuation[Dist],$C143,AssessedValuation[Tif_NonTIF],$A$4)</f>
        <v>0</v>
      </c>
      <c r="J143" s="8">
        <f>SUMIFS(AssessedValuation[100% Commercial],AssessedValuation[Dist],$C143,AssessedValuation[Tif_NonTIF],$A$4)</f>
        <v>0</v>
      </c>
      <c r="K143" s="8">
        <f>SUMIFS(AssessedValuation[100% Industrial],AssessedValuation[Dist],$C143,AssessedValuation[Tif_NonTIF],$A$4)</f>
        <v>0</v>
      </c>
      <c r="L143" s="8">
        <f>SUMIFS(AssessedValuation[100% Multiresidential],AssessedValuation[Dist],$C143,AssessedValuation[Tif_NonTIF],$A$4)</f>
        <v>0</v>
      </c>
      <c r="M143" s="8">
        <f>SUMIFS(AssessedValuation[100% Reserved],AssessedValuation[Dist],$C143,AssessedValuation[Tif_NonTIF],$A$4)</f>
        <v>0</v>
      </c>
      <c r="N143" s="8">
        <f>SUMIFS(AssessedValuation[100% Railroads],AssessedValuation[Dist],$C143,AssessedValuation[Tif_NonTIF],$A$4)</f>
        <v>0</v>
      </c>
      <c r="O143" s="8">
        <f>SUMIFS(AssessedValuation[100% Utilities],AssessedValuation[Dist],$C143,AssessedValuation[Tif_NonTIF],$A$4)</f>
        <v>0</v>
      </c>
      <c r="P143" s="8">
        <f>SUMIFS(AssessedValuation[100% Other],AssessedValuation[Dist],$C143,AssessedValuation[Tif_NonTIF],$A$4)</f>
        <v>0</v>
      </c>
      <c r="Q143" s="8">
        <f>SUMIFS(AssessedValuation[100% Gross],AssessedValuation[Dist],$C143,AssessedValuation[Tif_NonTIF],$A$4)</f>
        <v>0</v>
      </c>
      <c r="R143" s="8">
        <f>SUMIFS(AssessedValuation[100% Military Exempt],AssessedValuation[Dist],$C143,AssessedValuation[Tif_NonTIF],$A$4)</f>
        <v>0</v>
      </c>
      <c r="S143" s="8">
        <f>SUMIFS(AssessedValuation[100% Net],AssessedValuation[Dist],$C143,AssessedValuation[Tif_NonTIF],$A$4)</f>
        <v>0</v>
      </c>
      <c r="T143" s="8">
        <f>SUMIFS(AssessedValuation[100% Gas &amp; Elec Utilities],AssessedValuation[Dist],$C143,AssessedValuation[Tif_NonTIF],$A$4)</f>
        <v>0</v>
      </c>
      <c r="U143" s="8">
        <f t="shared" si="2"/>
        <v>0</v>
      </c>
    </row>
    <row r="144" spans="1:21" x14ac:dyDescent="0.25">
      <c r="A144">
        <v>2023</v>
      </c>
      <c r="B144" t="s">
        <v>1048</v>
      </c>
      <c r="C144" t="s">
        <v>1324</v>
      </c>
      <c r="D144" t="s">
        <v>1324</v>
      </c>
      <c r="E144" t="s">
        <v>746</v>
      </c>
      <c r="F144" t="s">
        <v>1325</v>
      </c>
      <c r="G144" s="8">
        <f>SUMIFS(AssessedValuation[100% Residential],AssessedValuation[Dist],$C144,AssessedValuation[Tif_NonTIF],$A$4)</f>
        <v>35311085</v>
      </c>
      <c r="H144" s="8">
        <f>SUMIFS(AssessedValuation[100% Ag Land],AssessedValuation[Dist],$C144,AssessedValuation[Tif_NonTIF],$A$4)</f>
        <v>0</v>
      </c>
      <c r="I144" s="8">
        <f>SUMIFS(AssessedValuation[100% Ag Building],AssessedValuation[Dist],$C144,AssessedValuation[Tif_NonTIF],$A$4)</f>
        <v>0</v>
      </c>
      <c r="J144" s="8">
        <f>SUMIFS(AssessedValuation[100% Commercial],AssessedValuation[Dist],$C144,AssessedValuation[Tif_NonTIF],$A$4)</f>
        <v>3698582</v>
      </c>
      <c r="K144" s="8">
        <f>SUMIFS(AssessedValuation[100% Industrial],AssessedValuation[Dist],$C144,AssessedValuation[Tif_NonTIF],$A$4)</f>
        <v>0</v>
      </c>
      <c r="L144" s="8">
        <f>SUMIFS(AssessedValuation[100% Multiresidential],AssessedValuation[Dist],$C144,AssessedValuation[Tif_NonTIF],$A$4)</f>
        <v>142860</v>
      </c>
      <c r="M144" s="8">
        <f>SUMIFS(AssessedValuation[100% Reserved],AssessedValuation[Dist],$C144,AssessedValuation[Tif_NonTIF],$A$4)</f>
        <v>0</v>
      </c>
      <c r="N144" s="8">
        <f>SUMIFS(AssessedValuation[100% Railroads],AssessedValuation[Dist],$C144,AssessedValuation[Tif_NonTIF],$A$4)</f>
        <v>0</v>
      </c>
      <c r="O144" s="8">
        <f>SUMIFS(AssessedValuation[100% Utilities],AssessedValuation[Dist],$C144,AssessedValuation[Tif_NonTIF],$A$4)</f>
        <v>0</v>
      </c>
      <c r="P144" s="8">
        <f>SUMIFS(AssessedValuation[100% Other],AssessedValuation[Dist],$C144,AssessedValuation[Tif_NonTIF],$A$4)</f>
        <v>0</v>
      </c>
      <c r="Q144" s="8">
        <f>SUMIFS(AssessedValuation[100% Gross],AssessedValuation[Dist],$C144,AssessedValuation[Tif_NonTIF],$A$4)</f>
        <v>39152527</v>
      </c>
      <c r="R144" s="8">
        <f>SUMIFS(AssessedValuation[100% Military Exempt],AssessedValuation[Dist],$C144,AssessedValuation[Tif_NonTIF],$A$4)</f>
        <v>42596</v>
      </c>
      <c r="S144" s="8">
        <f>SUMIFS(AssessedValuation[100% Net],AssessedValuation[Dist],$C144,AssessedValuation[Tif_NonTIF],$A$4)</f>
        <v>39109931</v>
      </c>
      <c r="T144" s="8">
        <f>SUMIFS(AssessedValuation[100% Gas &amp; Elec Utilities],AssessedValuation[Dist],$C144,AssessedValuation[Tif_NonTIF],$A$4)</f>
        <v>0</v>
      </c>
      <c r="U144" s="8">
        <f t="shared" si="2"/>
        <v>39109931</v>
      </c>
    </row>
    <row r="145" spans="1:21" x14ac:dyDescent="0.25">
      <c r="A145">
        <v>2023</v>
      </c>
      <c r="B145" t="s">
        <v>1057</v>
      </c>
      <c r="C145" t="s">
        <v>1326</v>
      </c>
      <c r="D145" t="s">
        <v>1326</v>
      </c>
      <c r="E145" t="s">
        <v>1327</v>
      </c>
      <c r="F145" t="s">
        <v>1327</v>
      </c>
      <c r="G145" s="8">
        <f>SUMIFS(AssessedValuation[100% Residential],AssessedValuation[Dist],$C145,AssessedValuation[Tif_NonTIF],$A$4)</f>
        <v>0</v>
      </c>
      <c r="H145" s="8">
        <f>SUMIFS(AssessedValuation[100% Ag Land],AssessedValuation[Dist],$C145,AssessedValuation[Tif_NonTIF],$A$4)</f>
        <v>0</v>
      </c>
      <c r="I145" s="8">
        <f>SUMIFS(AssessedValuation[100% Ag Building],AssessedValuation[Dist],$C145,AssessedValuation[Tif_NonTIF],$A$4)</f>
        <v>0</v>
      </c>
      <c r="J145" s="8">
        <f>SUMIFS(AssessedValuation[100% Commercial],AssessedValuation[Dist],$C145,AssessedValuation[Tif_NonTIF],$A$4)</f>
        <v>0</v>
      </c>
      <c r="K145" s="8">
        <f>SUMIFS(AssessedValuation[100% Industrial],AssessedValuation[Dist],$C145,AssessedValuation[Tif_NonTIF],$A$4)</f>
        <v>0</v>
      </c>
      <c r="L145" s="8">
        <f>SUMIFS(AssessedValuation[100% Multiresidential],AssessedValuation[Dist],$C145,AssessedValuation[Tif_NonTIF],$A$4)</f>
        <v>0</v>
      </c>
      <c r="M145" s="8">
        <f>SUMIFS(AssessedValuation[100% Reserved],AssessedValuation[Dist],$C145,AssessedValuation[Tif_NonTIF],$A$4)</f>
        <v>0</v>
      </c>
      <c r="N145" s="8">
        <f>SUMIFS(AssessedValuation[100% Railroads],AssessedValuation[Dist],$C145,AssessedValuation[Tif_NonTIF],$A$4)</f>
        <v>0</v>
      </c>
      <c r="O145" s="8">
        <f>SUMIFS(AssessedValuation[100% Utilities],AssessedValuation[Dist],$C145,AssessedValuation[Tif_NonTIF],$A$4)</f>
        <v>0</v>
      </c>
      <c r="P145" s="8">
        <f>SUMIFS(AssessedValuation[100% Other],AssessedValuation[Dist],$C145,AssessedValuation[Tif_NonTIF],$A$4)</f>
        <v>0</v>
      </c>
      <c r="Q145" s="8">
        <f>SUMIFS(AssessedValuation[100% Gross],AssessedValuation[Dist],$C145,AssessedValuation[Tif_NonTIF],$A$4)</f>
        <v>0</v>
      </c>
      <c r="R145" s="8">
        <f>SUMIFS(AssessedValuation[100% Military Exempt],AssessedValuation[Dist],$C145,AssessedValuation[Tif_NonTIF],$A$4)</f>
        <v>0</v>
      </c>
      <c r="S145" s="8">
        <f>SUMIFS(AssessedValuation[100% Net],AssessedValuation[Dist],$C145,AssessedValuation[Tif_NonTIF],$A$4)</f>
        <v>0</v>
      </c>
      <c r="T145" s="8">
        <f>SUMIFS(AssessedValuation[100% Gas &amp; Elec Utilities],AssessedValuation[Dist],$C145,AssessedValuation[Tif_NonTIF],$A$4)</f>
        <v>0</v>
      </c>
      <c r="U145" s="8">
        <f t="shared" si="2"/>
        <v>0</v>
      </c>
    </row>
    <row r="146" spans="1:21" x14ac:dyDescent="0.25">
      <c r="A146">
        <v>2023</v>
      </c>
      <c r="B146" t="s">
        <v>1066</v>
      </c>
      <c r="C146" t="s">
        <v>1328</v>
      </c>
      <c r="D146" t="s">
        <v>1328</v>
      </c>
      <c r="E146" t="s">
        <v>325</v>
      </c>
      <c r="F146" t="s">
        <v>1329</v>
      </c>
      <c r="G146" s="8">
        <f>SUMIFS(AssessedValuation[100% Residential],AssessedValuation[Dist],$C146,AssessedValuation[Tif_NonTIF],$A$4)</f>
        <v>2810470</v>
      </c>
      <c r="H146" s="8">
        <f>SUMIFS(AssessedValuation[100% Ag Land],AssessedValuation[Dist],$C146,AssessedValuation[Tif_NonTIF],$A$4)</f>
        <v>0</v>
      </c>
      <c r="I146" s="8">
        <f>SUMIFS(AssessedValuation[100% Ag Building],AssessedValuation[Dist],$C146,AssessedValuation[Tif_NonTIF],$A$4)</f>
        <v>0</v>
      </c>
      <c r="J146" s="8">
        <f>SUMIFS(AssessedValuation[100% Commercial],AssessedValuation[Dist],$C146,AssessedValuation[Tif_NonTIF],$A$4)</f>
        <v>379210</v>
      </c>
      <c r="K146" s="8">
        <f>SUMIFS(AssessedValuation[100% Industrial],AssessedValuation[Dist],$C146,AssessedValuation[Tif_NonTIF],$A$4)</f>
        <v>2186479</v>
      </c>
      <c r="L146" s="8">
        <f>SUMIFS(AssessedValuation[100% Multiresidential],AssessedValuation[Dist],$C146,AssessedValuation[Tif_NonTIF],$A$4)</f>
        <v>0</v>
      </c>
      <c r="M146" s="8">
        <f>SUMIFS(AssessedValuation[100% Reserved],AssessedValuation[Dist],$C146,AssessedValuation[Tif_NonTIF],$A$4)</f>
        <v>0</v>
      </c>
      <c r="N146" s="8">
        <f>SUMIFS(AssessedValuation[100% Railroads],AssessedValuation[Dist],$C146,AssessedValuation[Tif_NonTIF],$A$4)</f>
        <v>0</v>
      </c>
      <c r="O146" s="8">
        <f>SUMIFS(AssessedValuation[100% Utilities],AssessedValuation[Dist],$C146,AssessedValuation[Tif_NonTIF],$A$4)</f>
        <v>0</v>
      </c>
      <c r="P146" s="8">
        <f>SUMIFS(AssessedValuation[100% Other],AssessedValuation[Dist],$C146,AssessedValuation[Tif_NonTIF],$A$4)</f>
        <v>0</v>
      </c>
      <c r="Q146" s="8">
        <f>SUMIFS(AssessedValuation[100% Gross],AssessedValuation[Dist],$C146,AssessedValuation[Tif_NonTIF],$A$4)</f>
        <v>5376159</v>
      </c>
      <c r="R146" s="8">
        <f>SUMIFS(AssessedValuation[100% Military Exempt],AssessedValuation[Dist],$C146,AssessedValuation[Tif_NonTIF],$A$4)</f>
        <v>0</v>
      </c>
      <c r="S146" s="8">
        <f>SUMIFS(AssessedValuation[100% Net],AssessedValuation[Dist],$C146,AssessedValuation[Tif_NonTIF],$A$4)</f>
        <v>5376159</v>
      </c>
      <c r="T146" s="8">
        <f>SUMIFS(AssessedValuation[100% Gas &amp; Elec Utilities],AssessedValuation[Dist],$C146,AssessedValuation[Tif_NonTIF],$A$4)</f>
        <v>0</v>
      </c>
      <c r="U146" s="8">
        <f t="shared" si="2"/>
        <v>5376159</v>
      </c>
    </row>
    <row r="147" spans="1:21" x14ac:dyDescent="0.25">
      <c r="A147">
        <v>2023</v>
      </c>
      <c r="B147" t="s">
        <v>1043</v>
      </c>
      <c r="C147" t="s">
        <v>1330</v>
      </c>
      <c r="D147" t="s">
        <v>1330</v>
      </c>
      <c r="E147" t="s">
        <v>459</v>
      </c>
      <c r="F147" t="s">
        <v>1331</v>
      </c>
      <c r="G147" s="8">
        <f>SUMIFS(AssessedValuation[100% Residential],AssessedValuation[Dist],$C147,AssessedValuation[Tif_NonTIF],$A$4)</f>
        <v>0</v>
      </c>
      <c r="H147" s="8">
        <f>SUMIFS(AssessedValuation[100% Ag Land],AssessedValuation[Dist],$C147,AssessedValuation[Tif_NonTIF],$A$4)</f>
        <v>0</v>
      </c>
      <c r="I147" s="8">
        <f>SUMIFS(AssessedValuation[100% Ag Building],AssessedValuation[Dist],$C147,AssessedValuation[Tif_NonTIF],$A$4)</f>
        <v>0</v>
      </c>
      <c r="J147" s="8">
        <f>SUMIFS(AssessedValuation[100% Commercial],AssessedValuation[Dist],$C147,AssessedValuation[Tif_NonTIF],$A$4)</f>
        <v>0</v>
      </c>
      <c r="K147" s="8">
        <f>SUMIFS(AssessedValuation[100% Industrial],AssessedValuation[Dist],$C147,AssessedValuation[Tif_NonTIF],$A$4)</f>
        <v>1817766</v>
      </c>
      <c r="L147" s="8">
        <f>SUMIFS(AssessedValuation[100% Multiresidential],AssessedValuation[Dist],$C147,AssessedValuation[Tif_NonTIF],$A$4)</f>
        <v>0</v>
      </c>
      <c r="M147" s="8">
        <f>SUMIFS(AssessedValuation[100% Reserved],AssessedValuation[Dist],$C147,AssessedValuation[Tif_NonTIF],$A$4)</f>
        <v>0</v>
      </c>
      <c r="N147" s="8">
        <f>SUMIFS(AssessedValuation[100% Railroads],AssessedValuation[Dist],$C147,AssessedValuation[Tif_NonTIF],$A$4)</f>
        <v>0</v>
      </c>
      <c r="O147" s="8">
        <f>SUMIFS(AssessedValuation[100% Utilities],AssessedValuation[Dist],$C147,AssessedValuation[Tif_NonTIF],$A$4)</f>
        <v>0</v>
      </c>
      <c r="P147" s="8">
        <f>SUMIFS(AssessedValuation[100% Other],AssessedValuation[Dist],$C147,AssessedValuation[Tif_NonTIF],$A$4)</f>
        <v>0</v>
      </c>
      <c r="Q147" s="8">
        <f>SUMIFS(AssessedValuation[100% Gross],AssessedValuation[Dist],$C147,AssessedValuation[Tif_NonTIF],$A$4)</f>
        <v>1817766</v>
      </c>
      <c r="R147" s="8">
        <f>SUMIFS(AssessedValuation[100% Military Exempt],AssessedValuation[Dist],$C147,AssessedValuation[Tif_NonTIF],$A$4)</f>
        <v>0</v>
      </c>
      <c r="S147" s="8">
        <f>SUMIFS(AssessedValuation[100% Net],AssessedValuation[Dist],$C147,AssessedValuation[Tif_NonTIF],$A$4)</f>
        <v>1817766</v>
      </c>
      <c r="T147" s="8">
        <f>SUMIFS(AssessedValuation[100% Gas &amp; Elec Utilities],AssessedValuation[Dist],$C147,AssessedValuation[Tif_NonTIF],$A$4)</f>
        <v>0</v>
      </c>
      <c r="U147" s="8">
        <f t="shared" si="2"/>
        <v>1817766</v>
      </c>
    </row>
    <row r="148" spans="1:21" x14ac:dyDescent="0.25">
      <c r="A148">
        <v>2023</v>
      </c>
      <c r="B148" t="s">
        <v>1043</v>
      </c>
      <c r="C148" t="s">
        <v>1332</v>
      </c>
      <c r="D148" t="s">
        <v>1332</v>
      </c>
      <c r="E148" t="s">
        <v>115</v>
      </c>
      <c r="F148" t="s">
        <v>1333</v>
      </c>
      <c r="G148" s="8">
        <f>SUMIFS(AssessedValuation[100% Residential],AssessedValuation[Dist],$C148,AssessedValuation[Tif_NonTIF],$A$4)</f>
        <v>24155911</v>
      </c>
      <c r="H148" s="8">
        <f>SUMIFS(AssessedValuation[100% Ag Land],AssessedValuation[Dist],$C148,AssessedValuation[Tif_NonTIF],$A$4)</f>
        <v>179757</v>
      </c>
      <c r="I148" s="8">
        <f>SUMIFS(AssessedValuation[100% Ag Building],AssessedValuation[Dist],$C148,AssessedValuation[Tif_NonTIF],$A$4)</f>
        <v>6889</v>
      </c>
      <c r="J148" s="8">
        <f>SUMIFS(AssessedValuation[100% Commercial],AssessedValuation[Dist],$C148,AssessedValuation[Tif_NonTIF],$A$4)</f>
        <v>11452206</v>
      </c>
      <c r="K148" s="8">
        <f>SUMIFS(AssessedValuation[100% Industrial],AssessedValuation[Dist],$C148,AssessedValuation[Tif_NonTIF],$A$4)</f>
        <v>429874</v>
      </c>
      <c r="L148" s="8">
        <f>SUMIFS(AssessedValuation[100% Multiresidential],AssessedValuation[Dist],$C148,AssessedValuation[Tif_NonTIF],$A$4)</f>
        <v>874392</v>
      </c>
      <c r="M148" s="8">
        <f>SUMIFS(AssessedValuation[100% Reserved],AssessedValuation[Dist],$C148,AssessedValuation[Tif_NonTIF],$A$4)</f>
        <v>0</v>
      </c>
      <c r="N148" s="8">
        <f>SUMIFS(AssessedValuation[100% Railroads],AssessedValuation[Dist],$C148,AssessedValuation[Tif_NonTIF],$A$4)</f>
        <v>0</v>
      </c>
      <c r="O148" s="8">
        <f>SUMIFS(AssessedValuation[100% Utilities],AssessedValuation[Dist],$C148,AssessedValuation[Tif_NonTIF],$A$4)</f>
        <v>0</v>
      </c>
      <c r="P148" s="8">
        <f>SUMIFS(AssessedValuation[100% Other],AssessedValuation[Dist],$C148,AssessedValuation[Tif_NonTIF],$A$4)</f>
        <v>0</v>
      </c>
      <c r="Q148" s="8">
        <f>SUMIFS(AssessedValuation[100% Gross],AssessedValuation[Dist],$C148,AssessedValuation[Tif_NonTIF],$A$4)</f>
        <v>37099029</v>
      </c>
      <c r="R148" s="8">
        <f>SUMIFS(AssessedValuation[100% Military Exempt],AssessedValuation[Dist],$C148,AssessedValuation[Tif_NonTIF],$A$4)</f>
        <v>0</v>
      </c>
      <c r="S148" s="8">
        <f>SUMIFS(AssessedValuation[100% Net],AssessedValuation[Dist],$C148,AssessedValuation[Tif_NonTIF],$A$4)</f>
        <v>37099029</v>
      </c>
      <c r="T148" s="8">
        <f>SUMIFS(AssessedValuation[100% Gas &amp; Elec Utilities],AssessedValuation[Dist],$C148,AssessedValuation[Tif_NonTIF],$A$4)</f>
        <v>0</v>
      </c>
      <c r="U148" s="8">
        <f t="shared" si="2"/>
        <v>37099029</v>
      </c>
    </row>
    <row r="149" spans="1:21" x14ac:dyDescent="0.25">
      <c r="A149">
        <v>2023</v>
      </c>
      <c r="B149" t="s">
        <v>1051</v>
      </c>
      <c r="C149" t="s">
        <v>1334</v>
      </c>
      <c r="D149" t="s">
        <v>1334</v>
      </c>
      <c r="E149" t="s">
        <v>498</v>
      </c>
      <c r="F149" t="s">
        <v>1335</v>
      </c>
      <c r="G149" s="8">
        <f>SUMIFS(AssessedValuation[100% Residential],AssessedValuation[Dist],$C149,AssessedValuation[Tif_NonTIF],$A$4)</f>
        <v>12585976</v>
      </c>
      <c r="H149" s="8">
        <f>SUMIFS(AssessedValuation[100% Ag Land],AssessedValuation[Dist],$C149,AssessedValuation[Tif_NonTIF],$A$4)</f>
        <v>0</v>
      </c>
      <c r="I149" s="8">
        <f>SUMIFS(AssessedValuation[100% Ag Building],AssessedValuation[Dist],$C149,AssessedValuation[Tif_NonTIF],$A$4)</f>
        <v>0</v>
      </c>
      <c r="J149" s="8">
        <f>SUMIFS(AssessedValuation[100% Commercial],AssessedValuation[Dist],$C149,AssessedValuation[Tif_NonTIF],$A$4)</f>
        <v>17050526</v>
      </c>
      <c r="K149" s="8">
        <f>SUMIFS(AssessedValuation[100% Industrial],AssessedValuation[Dist],$C149,AssessedValuation[Tif_NonTIF],$A$4)</f>
        <v>1122170</v>
      </c>
      <c r="L149" s="8">
        <f>SUMIFS(AssessedValuation[100% Multiresidential],AssessedValuation[Dist],$C149,AssessedValuation[Tif_NonTIF],$A$4)</f>
        <v>1678304</v>
      </c>
      <c r="M149" s="8">
        <f>SUMIFS(AssessedValuation[100% Reserved],AssessedValuation[Dist],$C149,AssessedValuation[Tif_NonTIF],$A$4)</f>
        <v>0</v>
      </c>
      <c r="N149" s="8">
        <f>SUMIFS(AssessedValuation[100% Railroads],AssessedValuation[Dist],$C149,AssessedValuation[Tif_NonTIF],$A$4)</f>
        <v>0</v>
      </c>
      <c r="O149" s="8">
        <f>SUMIFS(AssessedValuation[100% Utilities],AssessedValuation[Dist],$C149,AssessedValuation[Tif_NonTIF],$A$4)</f>
        <v>0</v>
      </c>
      <c r="P149" s="8">
        <f>SUMIFS(AssessedValuation[100% Other],AssessedValuation[Dist],$C149,AssessedValuation[Tif_NonTIF],$A$4)</f>
        <v>0</v>
      </c>
      <c r="Q149" s="8">
        <f>SUMIFS(AssessedValuation[100% Gross],AssessedValuation[Dist],$C149,AssessedValuation[Tif_NonTIF],$A$4)</f>
        <v>32436976</v>
      </c>
      <c r="R149" s="8">
        <f>SUMIFS(AssessedValuation[100% Military Exempt],AssessedValuation[Dist],$C149,AssessedValuation[Tif_NonTIF],$A$4)</f>
        <v>0</v>
      </c>
      <c r="S149" s="8">
        <f>SUMIFS(AssessedValuation[100% Net],AssessedValuation[Dist],$C149,AssessedValuation[Tif_NonTIF],$A$4)</f>
        <v>32436976</v>
      </c>
      <c r="T149" s="8">
        <f>SUMIFS(AssessedValuation[100% Gas &amp; Elec Utilities],AssessedValuation[Dist],$C149,AssessedValuation[Tif_NonTIF],$A$4)</f>
        <v>0</v>
      </c>
      <c r="U149" s="8">
        <f t="shared" si="2"/>
        <v>32436976</v>
      </c>
    </row>
    <row r="150" spans="1:21" x14ac:dyDescent="0.25">
      <c r="A150">
        <v>2023</v>
      </c>
      <c r="B150" t="s">
        <v>1045</v>
      </c>
      <c r="C150" t="s">
        <v>1336</v>
      </c>
      <c r="D150" t="s">
        <v>1336</v>
      </c>
      <c r="E150" t="s">
        <v>93</v>
      </c>
      <c r="F150" t="s">
        <v>1337</v>
      </c>
      <c r="G150" s="8">
        <f>SUMIFS(AssessedValuation[100% Residential],AssessedValuation[Dist],$C150,AssessedValuation[Tif_NonTIF],$A$4)</f>
        <v>296836</v>
      </c>
      <c r="H150" s="8">
        <f>SUMIFS(AssessedValuation[100% Ag Land],AssessedValuation[Dist],$C150,AssessedValuation[Tif_NonTIF],$A$4)</f>
        <v>970339</v>
      </c>
      <c r="I150" s="8">
        <f>SUMIFS(AssessedValuation[100% Ag Building],AssessedValuation[Dist],$C150,AssessedValuation[Tif_NonTIF],$A$4)</f>
        <v>3111422</v>
      </c>
      <c r="J150" s="8">
        <f>SUMIFS(AssessedValuation[100% Commercial],AssessedValuation[Dist],$C150,AssessedValuation[Tif_NonTIF],$A$4)</f>
        <v>1015470</v>
      </c>
      <c r="K150" s="8">
        <f>SUMIFS(AssessedValuation[100% Industrial],AssessedValuation[Dist],$C150,AssessedValuation[Tif_NonTIF],$A$4)</f>
        <v>2192965</v>
      </c>
      <c r="L150" s="8">
        <f>SUMIFS(AssessedValuation[100% Multiresidential],AssessedValuation[Dist],$C150,AssessedValuation[Tif_NonTIF],$A$4)</f>
        <v>2903869</v>
      </c>
      <c r="M150" s="8">
        <f>SUMIFS(AssessedValuation[100% Reserved],AssessedValuation[Dist],$C150,AssessedValuation[Tif_NonTIF],$A$4)</f>
        <v>0</v>
      </c>
      <c r="N150" s="8">
        <f>SUMIFS(AssessedValuation[100% Railroads],AssessedValuation[Dist],$C150,AssessedValuation[Tif_NonTIF],$A$4)</f>
        <v>0</v>
      </c>
      <c r="O150" s="8">
        <f>SUMIFS(AssessedValuation[100% Utilities],AssessedValuation[Dist],$C150,AssessedValuation[Tif_NonTIF],$A$4)</f>
        <v>0</v>
      </c>
      <c r="P150" s="8">
        <f>SUMIFS(AssessedValuation[100% Other],AssessedValuation[Dist],$C150,AssessedValuation[Tif_NonTIF],$A$4)</f>
        <v>0</v>
      </c>
      <c r="Q150" s="8">
        <f>SUMIFS(AssessedValuation[100% Gross],AssessedValuation[Dist],$C150,AssessedValuation[Tif_NonTIF],$A$4)</f>
        <v>10490901</v>
      </c>
      <c r="R150" s="8">
        <f>SUMIFS(AssessedValuation[100% Military Exempt],AssessedValuation[Dist],$C150,AssessedValuation[Tif_NonTIF],$A$4)</f>
        <v>0</v>
      </c>
      <c r="S150" s="8">
        <f>SUMIFS(AssessedValuation[100% Net],AssessedValuation[Dist],$C150,AssessedValuation[Tif_NonTIF],$A$4)</f>
        <v>10490901</v>
      </c>
      <c r="T150" s="8">
        <f>SUMIFS(AssessedValuation[100% Gas &amp; Elec Utilities],AssessedValuation[Dist],$C150,AssessedValuation[Tif_NonTIF],$A$4)</f>
        <v>0</v>
      </c>
      <c r="U150" s="8">
        <f t="shared" si="2"/>
        <v>10490901</v>
      </c>
    </row>
    <row r="151" spans="1:21" x14ac:dyDescent="0.25">
      <c r="A151">
        <v>2023</v>
      </c>
      <c r="B151" t="s">
        <v>1043</v>
      </c>
      <c r="C151" t="s">
        <v>1338</v>
      </c>
      <c r="D151" t="s">
        <v>1338</v>
      </c>
      <c r="E151" t="s">
        <v>68</v>
      </c>
      <c r="F151" t="s">
        <v>1339</v>
      </c>
      <c r="G151" s="8">
        <f>SUMIFS(AssessedValuation[100% Residential],AssessedValuation[Dist],$C151,AssessedValuation[Tif_NonTIF],$A$4)</f>
        <v>7566975</v>
      </c>
      <c r="H151" s="8">
        <f>SUMIFS(AssessedValuation[100% Ag Land],AssessedValuation[Dist],$C151,AssessedValuation[Tif_NonTIF],$A$4)</f>
        <v>0</v>
      </c>
      <c r="I151" s="8">
        <f>SUMIFS(AssessedValuation[100% Ag Building],AssessedValuation[Dist],$C151,AssessedValuation[Tif_NonTIF],$A$4)</f>
        <v>0</v>
      </c>
      <c r="J151" s="8">
        <f>SUMIFS(AssessedValuation[100% Commercial],AssessedValuation[Dist],$C151,AssessedValuation[Tif_NonTIF],$A$4)</f>
        <v>5400706</v>
      </c>
      <c r="K151" s="8">
        <f>SUMIFS(AssessedValuation[100% Industrial],AssessedValuation[Dist],$C151,AssessedValuation[Tif_NonTIF],$A$4)</f>
        <v>1618194</v>
      </c>
      <c r="L151" s="8">
        <f>SUMIFS(AssessedValuation[100% Multiresidential],AssessedValuation[Dist],$C151,AssessedValuation[Tif_NonTIF],$A$4)</f>
        <v>514923</v>
      </c>
      <c r="M151" s="8">
        <f>SUMIFS(AssessedValuation[100% Reserved],AssessedValuation[Dist],$C151,AssessedValuation[Tif_NonTIF],$A$4)</f>
        <v>0</v>
      </c>
      <c r="N151" s="8">
        <f>SUMIFS(AssessedValuation[100% Railroads],AssessedValuation[Dist],$C151,AssessedValuation[Tif_NonTIF],$A$4)</f>
        <v>0</v>
      </c>
      <c r="O151" s="8">
        <f>SUMIFS(AssessedValuation[100% Utilities],AssessedValuation[Dist],$C151,AssessedValuation[Tif_NonTIF],$A$4)</f>
        <v>0</v>
      </c>
      <c r="P151" s="8">
        <f>SUMIFS(AssessedValuation[100% Other],AssessedValuation[Dist],$C151,AssessedValuation[Tif_NonTIF],$A$4)</f>
        <v>0</v>
      </c>
      <c r="Q151" s="8">
        <f>SUMIFS(AssessedValuation[100% Gross],AssessedValuation[Dist],$C151,AssessedValuation[Tif_NonTIF],$A$4)</f>
        <v>15100798</v>
      </c>
      <c r="R151" s="8">
        <f>SUMIFS(AssessedValuation[100% Military Exempt],AssessedValuation[Dist],$C151,AssessedValuation[Tif_NonTIF],$A$4)</f>
        <v>0</v>
      </c>
      <c r="S151" s="8">
        <f>SUMIFS(AssessedValuation[100% Net],AssessedValuation[Dist],$C151,AssessedValuation[Tif_NonTIF],$A$4)</f>
        <v>15100798</v>
      </c>
      <c r="T151" s="8">
        <f>SUMIFS(AssessedValuation[100% Gas &amp; Elec Utilities],AssessedValuation[Dist],$C151,AssessedValuation[Tif_NonTIF],$A$4)</f>
        <v>0</v>
      </c>
      <c r="U151" s="8">
        <f t="shared" si="2"/>
        <v>15100798</v>
      </c>
    </row>
    <row r="152" spans="1:21" x14ac:dyDescent="0.25">
      <c r="A152">
        <v>2023</v>
      </c>
      <c r="B152" t="s">
        <v>1038</v>
      </c>
      <c r="C152" t="s">
        <v>1340</v>
      </c>
      <c r="D152" t="s">
        <v>1340</v>
      </c>
      <c r="E152" t="s">
        <v>866</v>
      </c>
      <c r="F152" t="s">
        <v>1341</v>
      </c>
      <c r="G152" s="8">
        <f>SUMIFS(AssessedValuation[100% Residential],AssessedValuation[Dist],$C152,AssessedValuation[Tif_NonTIF],$A$4)</f>
        <v>15657284</v>
      </c>
      <c r="H152" s="8">
        <f>SUMIFS(AssessedValuation[100% Ag Land],AssessedValuation[Dist],$C152,AssessedValuation[Tif_NonTIF],$A$4)</f>
        <v>64047</v>
      </c>
      <c r="I152" s="8">
        <f>SUMIFS(AssessedValuation[100% Ag Building],AssessedValuation[Dist],$C152,AssessedValuation[Tif_NonTIF],$A$4)</f>
        <v>1554</v>
      </c>
      <c r="J152" s="8">
        <f>SUMIFS(AssessedValuation[100% Commercial],AssessedValuation[Dist],$C152,AssessedValuation[Tif_NonTIF],$A$4)</f>
        <v>18883369</v>
      </c>
      <c r="K152" s="8">
        <f>SUMIFS(AssessedValuation[100% Industrial],AssessedValuation[Dist],$C152,AssessedValuation[Tif_NonTIF],$A$4)</f>
        <v>8134650</v>
      </c>
      <c r="L152" s="8">
        <f>SUMIFS(AssessedValuation[100% Multiresidential],AssessedValuation[Dist],$C152,AssessedValuation[Tif_NonTIF],$A$4)</f>
        <v>5640907</v>
      </c>
      <c r="M152" s="8">
        <f>SUMIFS(AssessedValuation[100% Reserved],AssessedValuation[Dist],$C152,AssessedValuation[Tif_NonTIF],$A$4)</f>
        <v>0</v>
      </c>
      <c r="N152" s="8">
        <f>SUMIFS(AssessedValuation[100% Railroads],AssessedValuation[Dist],$C152,AssessedValuation[Tif_NonTIF],$A$4)</f>
        <v>0</v>
      </c>
      <c r="O152" s="8">
        <f>SUMIFS(AssessedValuation[100% Utilities],AssessedValuation[Dist],$C152,AssessedValuation[Tif_NonTIF],$A$4)</f>
        <v>0</v>
      </c>
      <c r="P152" s="8">
        <f>SUMIFS(AssessedValuation[100% Other],AssessedValuation[Dist],$C152,AssessedValuation[Tif_NonTIF],$A$4)</f>
        <v>0</v>
      </c>
      <c r="Q152" s="8">
        <f>SUMIFS(AssessedValuation[100% Gross],AssessedValuation[Dist],$C152,AssessedValuation[Tif_NonTIF],$A$4)</f>
        <v>48381811</v>
      </c>
      <c r="R152" s="8">
        <f>SUMIFS(AssessedValuation[100% Military Exempt],AssessedValuation[Dist],$C152,AssessedValuation[Tif_NonTIF],$A$4)</f>
        <v>0</v>
      </c>
      <c r="S152" s="8">
        <f>SUMIFS(AssessedValuation[100% Net],AssessedValuation[Dist],$C152,AssessedValuation[Tif_NonTIF],$A$4)</f>
        <v>48381811</v>
      </c>
      <c r="T152" s="8">
        <f>SUMIFS(AssessedValuation[100% Gas &amp; Elec Utilities],AssessedValuation[Dist],$C152,AssessedValuation[Tif_NonTIF],$A$4)</f>
        <v>0</v>
      </c>
      <c r="U152" s="8">
        <f t="shared" si="2"/>
        <v>48381811</v>
      </c>
    </row>
    <row r="153" spans="1:21" x14ac:dyDescent="0.25">
      <c r="A153">
        <v>2023</v>
      </c>
      <c r="B153" t="s">
        <v>1038</v>
      </c>
      <c r="C153" t="s">
        <v>1342</v>
      </c>
      <c r="D153" t="s">
        <v>1342</v>
      </c>
      <c r="E153" t="s">
        <v>240</v>
      </c>
      <c r="F153" t="s">
        <v>1343</v>
      </c>
      <c r="G153" s="8">
        <f>SUMIFS(AssessedValuation[100% Residential],AssessedValuation[Dist],$C153,AssessedValuation[Tif_NonTIF],$A$4)</f>
        <v>0</v>
      </c>
      <c r="H153" s="8">
        <f>SUMIFS(AssessedValuation[100% Ag Land],AssessedValuation[Dist],$C153,AssessedValuation[Tif_NonTIF],$A$4)</f>
        <v>0</v>
      </c>
      <c r="I153" s="8">
        <f>SUMIFS(AssessedValuation[100% Ag Building],AssessedValuation[Dist],$C153,AssessedValuation[Tif_NonTIF],$A$4)</f>
        <v>0</v>
      </c>
      <c r="J153" s="8">
        <f>SUMIFS(AssessedValuation[100% Commercial],AssessedValuation[Dist],$C153,AssessedValuation[Tif_NonTIF],$A$4)</f>
        <v>0</v>
      </c>
      <c r="K153" s="8">
        <f>SUMIFS(AssessedValuation[100% Industrial],AssessedValuation[Dist],$C153,AssessedValuation[Tif_NonTIF],$A$4)</f>
        <v>0</v>
      </c>
      <c r="L153" s="8">
        <f>SUMIFS(AssessedValuation[100% Multiresidential],AssessedValuation[Dist],$C153,AssessedValuation[Tif_NonTIF],$A$4)</f>
        <v>0</v>
      </c>
      <c r="M153" s="8">
        <f>SUMIFS(AssessedValuation[100% Reserved],AssessedValuation[Dist],$C153,AssessedValuation[Tif_NonTIF],$A$4)</f>
        <v>0</v>
      </c>
      <c r="N153" s="8">
        <f>SUMIFS(AssessedValuation[100% Railroads],AssessedValuation[Dist],$C153,AssessedValuation[Tif_NonTIF],$A$4)</f>
        <v>0</v>
      </c>
      <c r="O153" s="8">
        <f>SUMIFS(AssessedValuation[100% Utilities],AssessedValuation[Dist],$C153,AssessedValuation[Tif_NonTIF],$A$4)</f>
        <v>0</v>
      </c>
      <c r="P153" s="8">
        <f>SUMIFS(AssessedValuation[100% Other],AssessedValuation[Dist],$C153,AssessedValuation[Tif_NonTIF],$A$4)</f>
        <v>0</v>
      </c>
      <c r="Q153" s="8">
        <f>SUMIFS(AssessedValuation[100% Gross],AssessedValuation[Dist],$C153,AssessedValuation[Tif_NonTIF],$A$4)</f>
        <v>0</v>
      </c>
      <c r="R153" s="8">
        <f>SUMIFS(AssessedValuation[100% Military Exempt],AssessedValuation[Dist],$C153,AssessedValuation[Tif_NonTIF],$A$4)</f>
        <v>0</v>
      </c>
      <c r="S153" s="8">
        <f>SUMIFS(AssessedValuation[100% Net],AssessedValuation[Dist],$C153,AssessedValuation[Tif_NonTIF],$A$4)</f>
        <v>0</v>
      </c>
      <c r="T153" s="8">
        <f>SUMIFS(AssessedValuation[100% Gas &amp; Elec Utilities],AssessedValuation[Dist],$C153,AssessedValuation[Tif_NonTIF],$A$4)</f>
        <v>0</v>
      </c>
      <c r="U153" s="8">
        <f t="shared" si="2"/>
        <v>0</v>
      </c>
    </row>
    <row r="154" spans="1:21" x14ac:dyDescent="0.25">
      <c r="A154">
        <v>2023</v>
      </c>
      <c r="B154" t="s">
        <v>1057</v>
      </c>
      <c r="C154" t="s">
        <v>1344</v>
      </c>
      <c r="D154" t="s">
        <v>1344</v>
      </c>
      <c r="E154" t="s">
        <v>634</v>
      </c>
      <c r="F154" t="s">
        <v>1345</v>
      </c>
      <c r="G154" s="8">
        <f>SUMIFS(AssessedValuation[100% Residential],AssessedValuation[Dist],$C154,AssessedValuation[Tif_NonTIF],$A$4)</f>
        <v>235204335</v>
      </c>
      <c r="H154" s="8">
        <f>SUMIFS(AssessedValuation[100% Ag Land],AssessedValuation[Dist],$C154,AssessedValuation[Tif_NonTIF],$A$4)</f>
        <v>77880</v>
      </c>
      <c r="I154" s="8">
        <f>SUMIFS(AssessedValuation[100% Ag Building],AssessedValuation[Dist],$C154,AssessedValuation[Tif_NonTIF],$A$4)</f>
        <v>0</v>
      </c>
      <c r="J154" s="8">
        <f>SUMIFS(AssessedValuation[100% Commercial],AssessedValuation[Dist],$C154,AssessedValuation[Tif_NonTIF],$A$4)</f>
        <v>346490790</v>
      </c>
      <c r="K154" s="8">
        <f>SUMIFS(AssessedValuation[100% Industrial],AssessedValuation[Dist],$C154,AssessedValuation[Tif_NonTIF],$A$4)</f>
        <v>8054791</v>
      </c>
      <c r="L154" s="8">
        <f>SUMIFS(AssessedValuation[100% Multiresidential],AssessedValuation[Dist],$C154,AssessedValuation[Tif_NonTIF],$A$4)</f>
        <v>15738088</v>
      </c>
      <c r="M154" s="8">
        <f>SUMIFS(AssessedValuation[100% Reserved],AssessedValuation[Dist],$C154,AssessedValuation[Tif_NonTIF],$A$4)</f>
        <v>0</v>
      </c>
      <c r="N154" s="8">
        <f>SUMIFS(AssessedValuation[100% Railroads],AssessedValuation[Dist],$C154,AssessedValuation[Tif_NonTIF],$A$4)</f>
        <v>0</v>
      </c>
      <c r="O154" s="8">
        <f>SUMIFS(AssessedValuation[100% Utilities],AssessedValuation[Dist],$C154,AssessedValuation[Tif_NonTIF],$A$4)</f>
        <v>0</v>
      </c>
      <c r="P154" s="8">
        <f>SUMIFS(AssessedValuation[100% Other],AssessedValuation[Dist],$C154,AssessedValuation[Tif_NonTIF],$A$4)</f>
        <v>0</v>
      </c>
      <c r="Q154" s="8">
        <f>SUMIFS(AssessedValuation[100% Gross],AssessedValuation[Dist],$C154,AssessedValuation[Tif_NonTIF],$A$4)</f>
        <v>605565884</v>
      </c>
      <c r="R154" s="8">
        <f>SUMIFS(AssessedValuation[100% Military Exempt],AssessedValuation[Dist],$C154,AssessedValuation[Tif_NonTIF],$A$4)</f>
        <v>44448</v>
      </c>
      <c r="S154" s="8">
        <f>SUMIFS(AssessedValuation[100% Net],AssessedValuation[Dist],$C154,AssessedValuation[Tif_NonTIF],$A$4)</f>
        <v>605521436</v>
      </c>
      <c r="T154" s="8">
        <f>SUMIFS(AssessedValuation[100% Gas &amp; Elec Utilities],AssessedValuation[Dist],$C154,AssessedValuation[Tif_NonTIF],$A$4)</f>
        <v>0</v>
      </c>
      <c r="U154" s="8">
        <f t="shared" si="2"/>
        <v>605521436</v>
      </c>
    </row>
    <row r="155" spans="1:21" x14ac:dyDescent="0.25">
      <c r="A155">
        <v>2023</v>
      </c>
      <c r="B155" t="s">
        <v>1043</v>
      </c>
      <c r="C155" t="s">
        <v>1346</v>
      </c>
      <c r="D155" t="s">
        <v>1346</v>
      </c>
      <c r="E155" t="s">
        <v>395</v>
      </c>
      <c r="F155" t="s">
        <v>1347</v>
      </c>
      <c r="G155" s="8">
        <f>SUMIFS(AssessedValuation[100% Residential],AssessedValuation[Dist],$C155,AssessedValuation[Tif_NonTIF],$A$4)</f>
        <v>2948777</v>
      </c>
      <c r="H155" s="8">
        <f>SUMIFS(AssessedValuation[100% Ag Land],AssessedValuation[Dist],$C155,AssessedValuation[Tif_NonTIF],$A$4)</f>
        <v>0</v>
      </c>
      <c r="I155" s="8">
        <f>SUMIFS(AssessedValuation[100% Ag Building],AssessedValuation[Dist],$C155,AssessedValuation[Tif_NonTIF],$A$4)</f>
        <v>0</v>
      </c>
      <c r="J155" s="8">
        <f>SUMIFS(AssessedValuation[100% Commercial],AssessedValuation[Dist],$C155,AssessedValuation[Tif_NonTIF],$A$4)</f>
        <v>13775755</v>
      </c>
      <c r="K155" s="8">
        <f>SUMIFS(AssessedValuation[100% Industrial],AssessedValuation[Dist],$C155,AssessedValuation[Tif_NonTIF],$A$4)</f>
        <v>20951693</v>
      </c>
      <c r="L155" s="8">
        <f>SUMIFS(AssessedValuation[100% Multiresidential],AssessedValuation[Dist],$C155,AssessedValuation[Tif_NonTIF],$A$4)</f>
        <v>0</v>
      </c>
      <c r="M155" s="8">
        <f>SUMIFS(AssessedValuation[100% Reserved],AssessedValuation[Dist],$C155,AssessedValuation[Tif_NonTIF],$A$4)</f>
        <v>0</v>
      </c>
      <c r="N155" s="8">
        <f>SUMIFS(AssessedValuation[100% Railroads],AssessedValuation[Dist],$C155,AssessedValuation[Tif_NonTIF],$A$4)</f>
        <v>0</v>
      </c>
      <c r="O155" s="8">
        <f>SUMIFS(AssessedValuation[100% Utilities],AssessedValuation[Dist],$C155,AssessedValuation[Tif_NonTIF],$A$4)</f>
        <v>0</v>
      </c>
      <c r="P155" s="8">
        <f>SUMIFS(AssessedValuation[100% Other],AssessedValuation[Dist],$C155,AssessedValuation[Tif_NonTIF],$A$4)</f>
        <v>0</v>
      </c>
      <c r="Q155" s="8">
        <f>SUMIFS(AssessedValuation[100% Gross],AssessedValuation[Dist],$C155,AssessedValuation[Tif_NonTIF],$A$4)</f>
        <v>37676225</v>
      </c>
      <c r="R155" s="8">
        <f>SUMIFS(AssessedValuation[100% Military Exempt],AssessedValuation[Dist],$C155,AssessedValuation[Tif_NonTIF],$A$4)</f>
        <v>0</v>
      </c>
      <c r="S155" s="8">
        <f>SUMIFS(AssessedValuation[100% Net],AssessedValuation[Dist],$C155,AssessedValuation[Tif_NonTIF],$A$4)</f>
        <v>37676225</v>
      </c>
      <c r="T155" s="8">
        <f>SUMIFS(AssessedValuation[100% Gas &amp; Elec Utilities],AssessedValuation[Dist],$C155,AssessedValuation[Tif_NonTIF],$A$4)</f>
        <v>0</v>
      </c>
      <c r="U155" s="8">
        <f t="shared" si="2"/>
        <v>37676225</v>
      </c>
    </row>
    <row r="156" spans="1:21" x14ac:dyDescent="0.25">
      <c r="A156">
        <v>2023</v>
      </c>
      <c r="B156" t="s">
        <v>1057</v>
      </c>
      <c r="C156" t="s">
        <v>1348</v>
      </c>
      <c r="D156" t="s">
        <v>1348</v>
      </c>
      <c r="E156" t="s">
        <v>526</v>
      </c>
      <c r="F156" t="s">
        <v>1349</v>
      </c>
      <c r="G156" s="8">
        <f>SUMIFS(AssessedValuation[100% Residential],AssessedValuation[Dist],$C156,AssessedValuation[Tif_NonTIF],$A$4)</f>
        <v>878066</v>
      </c>
      <c r="H156" s="8">
        <f>SUMIFS(AssessedValuation[100% Ag Land],AssessedValuation[Dist],$C156,AssessedValuation[Tif_NonTIF],$A$4)</f>
        <v>44365</v>
      </c>
      <c r="I156" s="8">
        <f>SUMIFS(AssessedValuation[100% Ag Building],AssessedValuation[Dist],$C156,AssessedValuation[Tif_NonTIF],$A$4)</f>
        <v>0</v>
      </c>
      <c r="J156" s="8">
        <f>SUMIFS(AssessedValuation[100% Commercial],AssessedValuation[Dist],$C156,AssessedValuation[Tif_NonTIF],$A$4)</f>
        <v>5316286</v>
      </c>
      <c r="K156" s="8">
        <f>SUMIFS(AssessedValuation[100% Industrial],AssessedValuation[Dist],$C156,AssessedValuation[Tif_NonTIF],$A$4)</f>
        <v>0</v>
      </c>
      <c r="L156" s="8">
        <f>SUMIFS(AssessedValuation[100% Multiresidential],AssessedValuation[Dist],$C156,AssessedValuation[Tif_NonTIF],$A$4)</f>
        <v>158046</v>
      </c>
      <c r="M156" s="8">
        <f>SUMIFS(AssessedValuation[100% Reserved],AssessedValuation[Dist],$C156,AssessedValuation[Tif_NonTIF],$A$4)</f>
        <v>0</v>
      </c>
      <c r="N156" s="8">
        <f>SUMIFS(AssessedValuation[100% Railroads],AssessedValuation[Dist],$C156,AssessedValuation[Tif_NonTIF],$A$4)</f>
        <v>0</v>
      </c>
      <c r="O156" s="8">
        <f>SUMIFS(AssessedValuation[100% Utilities],AssessedValuation[Dist],$C156,AssessedValuation[Tif_NonTIF],$A$4)</f>
        <v>0</v>
      </c>
      <c r="P156" s="8">
        <f>SUMIFS(AssessedValuation[100% Other],AssessedValuation[Dist],$C156,AssessedValuation[Tif_NonTIF],$A$4)</f>
        <v>0</v>
      </c>
      <c r="Q156" s="8">
        <f>SUMIFS(AssessedValuation[100% Gross],AssessedValuation[Dist],$C156,AssessedValuation[Tif_NonTIF],$A$4)</f>
        <v>6396763</v>
      </c>
      <c r="R156" s="8">
        <f>SUMIFS(AssessedValuation[100% Military Exempt],AssessedValuation[Dist],$C156,AssessedValuation[Tif_NonTIF],$A$4)</f>
        <v>0</v>
      </c>
      <c r="S156" s="8">
        <f>SUMIFS(AssessedValuation[100% Net],AssessedValuation[Dist],$C156,AssessedValuation[Tif_NonTIF],$A$4)</f>
        <v>6396763</v>
      </c>
      <c r="T156" s="8">
        <f>SUMIFS(AssessedValuation[100% Gas &amp; Elec Utilities],AssessedValuation[Dist],$C156,AssessedValuation[Tif_NonTIF],$A$4)</f>
        <v>0</v>
      </c>
      <c r="U156" s="8">
        <f t="shared" si="2"/>
        <v>6396763</v>
      </c>
    </row>
    <row r="157" spans="1:21" x14ac:dyDescent="0.25">
      <c r="A157">
        <v>2023</v>
      </c>
      <c r="B157" t="s">
        <v>1043</v>
      </c>
      <c r="C157" t="s">
        <v>1350</v>
      </c>
      <c r="D157" t="s">
        <v>1350</v>
      </c>
      <c r="E157" t="s">
        <v>56</v>
      </c>
      <c r="F157" t="s">
        <v>1351</v>
      </c>
      <c r="G157" s="8">
        <f>SUMIFS(AssessedValuation[100% Residential],AssessedValuation[Dist],$C157,AssessedValuation[Tif_NonTIF],$A$4)</f>
        <v>1604172</v>
      </c>
      <c r="H157" s="8">
        <f>SUMIFS(AssessedValuation[100% Ag Land],AssessedValuation[Dist],$C157,AssessedValuation[Tif_NonTIF],$A$4)</f>
        <v>0</v>
      </c>
      <c r="I157" s="8">
        <f>SUMIFS(AssessedValuation[100% Ag Building],AssessedValuation[Dist],$C157,AssessedValuation[Tif_NonTIF],$A$4)</f>
        <v>0</v>
      </c>
      <c r="J157" s="8">
        <f>SUMIFS(AssessedValuation[100% Commercial],AssessedValuation[Dist],$C157,AssessedValuation[Tif_NonTIF],$A$4)</f>
        <v>0</v>
      </c>
      <c r="K157" s="8">
        <f>SUMIFS(AssessedValuation[100% Industrial],AssessedValuation[Dist],$C157,AssessedValuation[Tif_NonTIF],$A$4)</f>
        <v>0</v>
      </c>
      <c r="L157" s="8">
        <f>SUMIFS(AssessedValuation[100% Multiresidential],AssessedValuation[Dist],$C157,AssessedValuation[Tif_NonTIF],$A$4)</f>
        <v>0</v>
      </c>
      <c r="M157" s="8">
        <f>SUMIFS(AssessedValuation[100% Reserved],AssessedValuation[Dist],$C157,AssessedValuation[Tif_NonTIF],$A$4)</f>
        <v>0</v>
      </c>
      <c r="N157" s="8">
        <f>SUMIFS(AssessedValuation[100% Railroads],AssessedValuation[Dist],$C157,AssessedValuation[Tif_NonTIF],$A$4)</f>
        <v>0</v>
      </c>
      <c r="O157" s="8">
        <f>SUMIFS(AssessedValuation[100% Utilities],AssessedValuation[Dist],$C157,AssessedValuation[Tif_NonTIF],$A$4)</f>
        <v>0</v>
      </c>
      <c r="P157" s="8">
        <f>SUMIFS(AssessedValuation[100% Other],AssessedValuation[Dist],$C157,AssessedValuation[Tif_NonTIF],$A$4)</f>
        <v>0</v>
      </c>
      <c r="Q157" s="8">
        <f>SUMIFS(AssessedValuation[100% Gross],AssessedValuation[Dist],$C157,AssessedValuation[Tif_NonTIF],$A$4)</f>
        <v>1604172</v>
      </c>
      <c r="R157" s="8">
        <f>SUMIFS(AssessedValuation[100% Military Exempt],AssessedValuation[Dist],$C157,AssessedValuation[Tif_NonTIF],$A$4)</f>
        <v>0</v>
      </c>
      <c r="S157" s="8">
        <f>SUMIFS(AssessedValuation[100% Net],AssessedValuation[Dist],$C157,AssessedValuation[Tif_NonTIF],$A$4)</f>
        <v>1604172</v>
      </c>
      <c r="T157" s="8">
        <f>SUMIFS(AssessedValuation[100% Gas &amp; Elec Utilities],AssessedValuation[Dist],$C157,AssessedValuation[Tif_NonTIF],$A$4)</f>
        <v>0</v>
      </c>
      <c r="U157" s="8">
        <f t="shared" si="2"/>
        <v>1604172</v>
      </c>
    </row>
    <row r="158" spans="1:21" x14ac:dyDescent="0.25">
      <c r="A158">
        <v>2023</v>
      </c>
      <c r="B158" t="s">
        <v>1043</v>
      </c>
      <c r="C158" t="s">
        <v>1352</v>
      </c>
      <c r="D158" t="s">
        <v>1352</v>
      </c>
      <c r="E158" t="s">
        <v>171</v>
      </c>
      <c r="F158" t="s">
        <v>1353</v>
      </c>
      <c r="G158" s="8">
        <f>SUMIFS(AssessedValuation[100% Residential],AssessedValuation[Dist],$C158,AssessedValuation[Tif_NonTIF],$A$4)</f>
        <v>0</v>
      </c>
      <c r="H158" s="8">
        <f>SUMIFS(AssessedValuation[100% Ag Land],AssessedValuation[Dist],$C158,AssessedValuation[Tif_NonTIF],$A$4)</f>
        <v>0</v>
      </c>
      <c r="I158" s="8">
        <f>SUMIFS(AssessedValuation[100% Ag Building],AssessedValuation[Dist],$C158,AssessedValuation[Tif_NonTIF],$A$4)</f>
        <v>0</v>
      </c>
      <c r="J158" s="8">
        <f>SUMIFS(AssessedValuation[100% Commercial],AssessedValuation[Dist],$C158,AssessedValuation[Tif_NonTIF],$A$4)</f>
        <v>0</v>
      </c>
      <c r="K158" s="8">
        <f>SUMIFS(AssessedValuation[100% Industrial],AssessedValuation[Dist],$C158,AssessedValuation[Tif_NonTIF],$A$4)</f>
        <v>0</v>
      </c>
      <c r="L158" s="8">
        <f>SUMIFS(AssessedValuation[100% Multiresidential],AssessedValuation[Dist],$C158,AssessedValuation[Tif_NonTIF],$A$4)</f>
        <v>0</v>
      </c>
      <c r="M158" s="8">
        <f>SUMIFS(AssessedValuation[100% Reserved],AssessedValuation[Dist],$C158,AssessedValuation[Tif_NonTIF],$A$4)</f>
        <v>0</v>
      </c>
      <c r="N158" s="8">
        <f>SUMIFS(AssessedValuation[100% Railroads],AssessedValuation[Dist],$C158,AssessedValuation[Tif_NonTIF],$A$4)</f>
        <v>0</v>
      </c>
      <c r="O158" s="8">
        <f>SUMIFS(AssessedValuation[100% Utilities],AssessedValuation[Dist],$C158,AssessedValuation[Tif_NonTIF],$A$4)</f>
        <v>0</v>
      </c>
      <c r="P158" s="8">
        <f>SUMIFS(AssessedValuation[100% Other],AssessedValuation[Dist],$C158,AssessedValuation[Tif_NonTIF],$A$4)</f>
        <v>0</v>
      </c>
      <c r="Q158" s="8">
        <f>SUMIFS(AssessedValuation[100% Gross],AssessedValuation[Dist],$C158,AssessedValuation[Tif_NonTIF],$A$4)</f>
        <v>0</v>
      </c>
      <c r="R158" s="8">
        <f>SUMIFS(AssessedValuation[100% Military Exempt],AssessedValuation[Dist],$C158,AssessedValuation[Tif_NonTIF],$A$4)</f>
        <v>0</v>
      </c>
      <c r="S158" s="8">
        <f>SUMIFS(AssessedValuation[100% Net],AssessedValuation[Dist],$C158,AssessedValuation[Tif_NonTIF],$A$4)</f>
        <v>0</v>
      </c>
      <c r="T158" s="8">
        <f>SUMIFS(AssessedValuation[100% Gas &amp; Elec Utilities],AssessedValuation[Dist],$C158,AssessedValuation[Tif_NonTIF],$A$4)</f>
        <v>0</v>
      </c>
      <c r="U158" s="8">
        <f t="shared" si="2"/>
        <v>0</v>
      </c>
    </row>
    <row r="159" spans="1:21" x14ac:dyDescent="0.25">
      <c r="A159">
        <v>2023</v>
      </c>
      <c r="B159" t="s">
        <v>1038</v>
      </c>
      <c r="C159" t="s">
        <v>1354</v>
      </c>
      <c r="D159" t="s">
        <v>1354</v>
      </c>
      <c r="E159" t="s">
        <v>819</v>
      </c>
      <c r="F159" t="s">
        <v>1355</v>
      </c>
      <c r="G159" s="8">
        <f>SUMIFS(AssessedValuation[100% Residential],AssessedValuation[Dist],$C159,AssessedValuation[Tif_NonTIF],$A$4)</f>
        <v>153645783</v>
      </c>
      <c r="H159" s="8">
        <f>SUMIFS(AssessedValuation[100% Ag Land],AssessedValuation[Dist],$C159,AssessedValuation[Tif_NonTIF],$A$4)</f>
        <v>0</v>
      </c>
      <c r="I159" s="8">
        <f>SUMIFS(AssessedValuation[100% Ag Building],AssessedValuation[Dist],$C159,AssessedValuation[Tif_NonTIF],$A$4)</f>
        <v>0</v>
      </c>
      <c r="J159" s="8">
        <f>SUMIFS(AssessedValuation[100% Commercial],AssessedValuation[Dist],$C159,AssessedValuation[Tif_NonTIF],$A$4)</f>
        <v>316444379</v>
      </c>
      <c r="K159" s="8">
        <f>SUMIFS(AssessedValuation[100% Industrial],AssessedValuation[Dist],$C159,AssessedValuation[Tif_NonTIF],$A$4)</f>
        <v>4418517</v>
      </c>
      <c r="L159" s="8">
        <f>SUMIFS(AssessedValuation[100% Multiresidential],AssessedValuation[Dist],$C159,AssessedValuation[Tif_NonTIF],$A$4)</f>
        <v>30025708</v>
      </c>
      <c r="M159" s="8">
        <f>SUMIFS(AssessedValuation[100% Reserved],AssessedValuation[Dist],$C159,AssessedValuation[Tif_NonTIF],$A$4)</f>
        <v>0</v>
      </c>
      <c r="N159" s="8">
        <f>SUMIFS(AssessedValuation[100% Railroads],AssessedValuation[Dist],$C159,AssessedValuation[Tif_NonTIF],$A$4)</f>
        <v>0</v>
      </c>
      <c r="O159" s="8">
        <f>SUMIFS(AssessedValuation[100% Utilities],AssessedValuation[Dist],$C159,AssessedValuation[Tif_NonTIF],$A$4)</f>
        <v>0</v>
      </c>
      <c r="P159" s="8">
        <f>SUMIFS(AssessedValuation[100% Other],AssessedValuation[Dist],$C159,AssessedValuation[Tif_NonTIF],$A$4)</f>
        <v>0</v>
      </c>
      <c r="Q159" s="8">
        <f>SUMIFS(AssessedValuation[100% Gross],AssessedValuation[Dist],$C159,AssessedValuation[Tif_NonTIF],$A$4)</f>
        <v>504534387</v>
      </c>
      <c r="R159" s="8">
        <f>SUMIFS(AssessedValuation[100% Military Exempt],AssessedValuation[Dist],$C159,AssessedValuation[Tif_NonTIF],$A$4)</f>
        <v>20372</v>
      </c>
      <c r="S159" s="8">
        <f>SUMIFS(AssessedValuation[100% Net],AssessedValuation[Dist],$C159,AssessedValuation[Tif_NonTIF],$A$4)</f>
        <v>504514015</v>
      </c>
      <c r="T159" s="8">
        <f>SUMIFS(AssessedValuation[100% Gas &amp; Elec Utilities],AssessedValuation[Dist],$C159,AssessedValuation[Tif_NonTIF],$A$4)</f>
        <v>0</v>
      </c>
      <c r="U159" s="8">
        <f t="shared" si="2"/>
        <v>504514015</v>
      </c>
    </row>
    <row r="160" spans="1:21" x14ac:dyDescent="0.25">
      <c r="A160">
        <v>2023</v>
      </c>
      <c r="B160" t="s">
        <v>1054</v>
      </c>
      <c r="C160" t="s">
        <v>1356</v>
      </c>
      <c r="D160" t="s">
        <v>1356</v>
      </c>
      <c r="E160" t="s">
        <v>604</v>
      </c>
      <c r="F160" t="s">
        <v>1357</v>
      </c>
      <c r="G160" s="8">
        <f>SUMIFS(AssessedValuation[100% Residential],AssessedValuation[Dist],$C160,AssessedValuation[Tif_NonTIF],$A$4)</f>
        <v>545633</v>
      </c>
      <c r="H160" s="8">
        <f>SUMIFS(AssessedValuation[100% Ag Land],AssessedValuation[Dist],$C160,AssessedValuation[Tif_NonTIF],$A$4)</f>
        <v>0</v>
      </c>
      <c r="I160" s="8">
        <f>SUMIFS(AssessedValuation[100% Ag Building],AssessedValuation[Dist],$C160,AssessedValuation[Tif_NonTIF],$A$4)</f>
        <v>0</v>
      </c>
      <c r="J160" s="8">
        <f>SUMIFS(AssessedValuation[100% Commercial],AssessedValuation[Dist],$C160,AssessedValuation[Tif_NonTIF],$A$4)</f>
        <v>7111387</v>
      </c>
      <c r="K160" s="8">
        <f>SUMIFS(AssessedValuation[100% Industrial],AssessedValuation[Dist],$C160,AssessedValuation[Tif_NonTIF],$A$4)</f>
        <v>23582867</v>
      </c>
      <c r="L160" s="8">
        <f>SUMIFS(AssessedValuation[100% Multiresidential],AssessedValuation[Dist],$C160,AssessedValuation[Tif_NonTIF],$A$4)</f>
        <v>0</v>
      </c>
      <c r="M160" s="8">
        <f>SUMIFS(AssessedValuation[100% Reserved],AssessedValuation[Dist],$C160,AssessedValuation[Tif_NonTIF],$A$4)</f>
        <v>0</v>
      </c>
      <c r="N160" s="8">
        <f>SUMIFS(AssessedValuation[100% Railroads],AssessedValuation[Dist],$C160,AssessedValuation[Tif_NonTIF],$A$4)</f>
        <v>0</v>
      </c>
      <c r="O160" s="8">
        <f>SUMIFS(AssessedValuation[100% Utilities],AssessedValuation[Dist],$C160,AssessedValuation[Tif_NonTIF],$A$4)</f>
        <v>0</v>
      </c>
      <c r="P160" s="8">
        <f>SUMIFS(AssessedValuation[100% Other],AssessedValuation[Dist],$C160,AssessedValuation[Tif_NonTIF],$A$4)</f>
        <v>0</v>
      </c>
      <c r="Q160" s="8">
        <f>SUMIFS(AssessedValuation[100% Gross],AssessedValuation[Dist],$C160,AssessedValuation[Tif_NonTIF],$A$4)</f>
        <v>31239887</v>
      </c>
      <c r="R160" s="8">
        <f>SUMIFS(AssessedValuation[100% Military Exempt],AssessedValuation[Dist],$C160,AssessedValuation[Tif_NonTIF],$A$4)</f>
        <v>0</v>
      </c>
      <c r="S160" s="8">
        <f>SUMIFS(AssessedValuation[100% Net],AssessedValuation[Dist],$C160,AssessedValuation[Tif_NonTIF],$A$4)</f>
        <v>31239887</v>
      </c>
      <c r="T160" s="8">
        <f>SUMIFS(AssessedValuation[100% Gas &amp; Elec Utilities],AssessedValuation[Dist],$C160,AssessedValuation[Tif_NonTIF],$A$4)</f>
        <v>0</v>
      </c>
      <c r="U160" s="8">
        <f t="shared" si="2"/>
        <v>31239887</v>
      </c>
    </row>
    <row r="161" spans="1:21" x14ac:dyDescent="0.25">
      <c r="A161">
        <v>2023</v>
      </c>
      <c r="B161" t="s">
        <v>1054</v>
      </c>
      <c r="C161" t="s">
        <v>1358</v>
      </c>
      <c r="D161" t="s">
        <v>1358</v>
      </c>
      <c r="E161" t="s">
        <v>555</v>
      </c>
      <c r="F161" t="s">
        <v>1359</v>
      </c>
      <c r="G161" s="8">
        <f>SUMIFS(AssessedValuation[100% Residential],AssessedValuation[Dist],$C161,AssessedValuation[Tif_NonTIF],$A$4)</f>
        <v>0</v>
      </c>
      <c r="H161" s="8">
        <f>SUMIFS(AssessedValuation[100% Ag Land],AssessedValuation[Dist],$C161,AssessedValuation[Tif_NonTIF],$A$4)</f>
        <v>0</v>
      </c>
      <c r="I161" s="8">
        <f>SUMIFS(AssessedValuation[100% Ag Building],AssessedValuation[Dist],$C161,AssessedValuation[Tif_NonTIF],$A$4)</f>
        <v>0</v>
      </c>
      <c r="J161" s="8">
        <f>SUMIFS(AssessedValuation[100% Commercial],AssessedValuation[Dist],$C161,AssessedValuation[Tif_NonTIF],$A$4)</f>
        <v>0</v>
      </c>
      <c r="K161" s="8">
        <f>SUMIFS(AssessedValuation[100% Industrial],AssessedValuation[Dist],$C161,AssessedValuation[Tif_NonTIF],$A$4)</f>
        <v>0</v>
      </c>
      <c r="L161" s="8">
        <f>SUMIFS(AssessedValuation[100% Multiresidential],AssessedValuation[Dist],$C161,AssessedValuation[Tif_NonTIF],$A$4)</f>
        <v>0</v>
      </c>
      <c r="M161" s="8">
        <f>SUMIFS(AssessedValuation[100% Reserved],AssessedValuation[Dist],$C161,AssessedValuation[Tif_NonTIF],$A$4)</f>
        <v>0</v>
      </c>
      <c r="N161" s="8">
        <f>SUMIFS(AssessedValuation[100% Railroads],AssessedValuation[Dist],$C161,AssessedValuation[Tif_NonTIF],$A$4)</f>
        <v>0</v>
      </c>
      <c r="O161" s="8">
        <f>SUMIFS(AssessedValuation[100% Utilities],AssessedValuation[Dist],$C161,AssessedValuation[Tif_NonTIF],$A$4)</f>
        <v>0</v>
      </c>
      <c r="P161" s="8">
        <f>SUMIFS(AssessedValuation[100% Other],AssessedValuation[Dist],$C161,AssessedValuation[Tif_NonTIF],$A$4)</f>
        <v>0</v>
      </c>
      <c r="Q161" s="8">
        <f>SUMIFS(AssessedValuation[100% Gross],AssessedValuation[Dist],$C161,AssessedValuation[Tif_NonTIF],$A$4)</f>
        <v>0</v>
      </c>
      <c r="R161" s="8">
        <f>SUMIFS(AssessedValuation[100% Military Exempt],AssessedValuation[Dist],$C161,AssessedValuation[Tif_NonTIF],$A$4)</f>
        <v>0</v>
      </c>
      <c r="S161" s="8">
        <f>SUMIFS(AssessedValuation[100% Net],AssessedValuation[Dist],$C161,AssessedValuation[Tif_NonTIF],$A$4)</f>
        <v>0</v>
      </c>
      <c r="T161" s="8">
        <f>SUMIFS(AssessedValuation[100% Gas &amp; Elec Utilities],AssessedValuation[Dist],$C161,AssessedValuation[Tif_NonTIF],$A$4)</f>
        <v>0</v>
      </c>
      <c r="U161" s="8">
        <f t="shared" si="2"/>
        <v>0</v>
      </c>
    </row>
    <row r="162" spans="1:21" x14ac:dyDescent="0.25">
      <c r="A162">
        <v>2023</v>
      </c>
      <c r="B162" t="s">
        <v>1048</v>
      </c>
      <c r="C162" t="s">
        <v>1360</v>
      </c>
      <c r="D162" t="s">
        <v>1360</v>
      </c>
      <c r="E162" t="s">
        <v>356</v>
      </c>
      <c r="F162" t="s">
        <v>1361</v>
      </c>
      <c r="G162" s="8">
        <f>SUMIFS(AssessedValuation[100% Residential],AssessedValuation[Dist],$C162,AssessedValuation[Tif_NonTIF],$A$4)</f>
        <v>2125690</v>
      </c>
      <c r="H162" s="8">
        <f>SUMIFS(AssessedValuation[100% Ag Land],AssessedValuation[Dist],$C162,AssessedValuation[Tif_NonTIF],$A$4)</f>
        <v>0</v>
      </c>
      <c r="I162" s="8">
        <f>SUMIFS(AssessedValuation[100% Ag Building],AssessedValuation[Dist],$C162,AssessedValuation[Tif_NonTIF],$A$4)</f>
        <v>0</v>
      </c>
      <c r="J162" s="8">
        <f>SUMIFS(AssessedValuation[100% Commercial],AssessedValuation[Dist],$C162,AssessedValuation[Tif_NonTIF],$A$4)</f>
        <v>0</v>
      </c>
      <c r="K162" s="8">
        <f>SUMIFS(AssessedValuation[100% Industrial],AssessedValuation[Dist],$C162,AssessedValuation[Tif_NonTIF],$A$4)</f>
        <v>0</v>
      </c>
      <c r="L162" s="8">
        <f>SUMIFS(AssessedValuation[100% Multiresidential],AssessedValuation[Dist],$C162,AssessedValuation[Tif_NonTIF],$A$4)</f>
        <v>0</v>
      </c>
      <c r="M162" s="8">
        <f>SUMIFS(AssessedValuation[100% Reserved],AssessedValuation[Dist],$C162,AssessedValuation[Tif_NonTIF],$A$4)</f>
        <v>0</v>
      </c>
      <c r="N162" s="8">
        <f>SUMIFS(AssessedValuation[100% Railroads],AssessedValuation[Dist],$C162,AssessedValuation[Tif_NonTIF],$A$4)</f>
        <v>0</v>
      </c>
      <c r="O162" s="8">
        <f>SUMIFS(AssessedValuation[100% Utilities],AssessedValuation[Dist],$C162,AssessedValuation[Tif_NonTIF],$A$4)</f>
        <v>0</v>
      </c>
      <c r="P162" s="8">
        <f>SUMIFS(AssessedValuation[100% Other],AssessedValuation[Dist],$C162,AssessedValuation[Tif_NonTIF],$A$4)</f>
        <v>0</v>
      </c>
      <c r="Q162" s="8">
        <f>SUMIFS(AssessedValuation[100% Gross],AssessedValuation[Dist],$C162,AssessedValuation[Tif_NonTIF],$A$4)</f>
        <v>2125690</v>
      </c>
      <c r="R162" s="8">
        <f>SUMIFS(AssessedValuation[100% Military Exempt],AssessedValuation[Dist],$C162,AssessedValuation[Tif_NonTIF],$A$4)</f>
        <v>0</v>
      </c>
      <c r="S162" s="8">
        <f>SUMIFS(AssessedValuation[100% Net],AssessedValuation[Dist],$C162,AssessedValuation[Tif_NonTIF],$A$4)</f>
        <v>2125690</v>
      </c>
      <c r="T162" s="8">
        <f>SUMIFS(AssessedValuation[100% Gas &amp; Elec Utilities],AssessedValuation[Dist],$C162,AssessedValuation[Tif_NonTIF],$A$4)</f>
        <v>0</v>
      </c>
      <c r="U162" s="8">
        <f t="shared" si="2"/>
        <v>2125690</v>
      </c>
    </row>
    <row r="163" spans="1:21" x14ac:dyDescent="0.25">
      <c r="A163">
        <v>2023</v>
      </c>
      <c r="B163" t="s">
        <v>1038</v>
      </c>
      <c r="C163" t="s">
        <v>1362</v>
      </c>
      <c r="D163" t="s">
        <v>1362</v>
      </c>
      <c r="E163" t="s">
        <v>751</v>
      </c>
      <c r="F163" t="s">
        <v>1363</v>
      </c>
      <c r="G163" s="8">
        <f>SUMIFS(AssessedValuation[100% Residential],AssessedValuation[Dist],$C163,AssessedValuation[Tif_NonTIF],$A$4)</f>
        <v>12737140</v>
      </c>
      <c r="H163" s="8">
        <f>SUMIFS(AssessedValuation[100% Ag Land],AssessedValuation[Dist],$C163,AssessedValuation[Tif_NonTIF],$A$4)</f>
        <v>20596</v>
      </c>
      <c r="I163" s="8">
        <f>SUMIFS(AssessedValuation[100% Ag Building],AssessedValuation[Dist],$C163,AssessedValuation[Tif_NonTIF],$A$4)</f>
        <v>0</v>
      </c>
      <c r="J163" s="8">
        <f>SUMIFS(AssessedValuation[100% Commercial],AssessedValuation[Dist],$C163,AssessedValuation[Tif_NonTIF],$A$4)</f>
        <v>2909740</v>
      </c>
      <c r="K163" s="8">
        <f>SUMIFS(AssessedValuation[100% Industrial],AssessedValuation[Dist],$C163,AssessedValuation[Tif_NonTIF],$A$4)</f>
        <v>5300780</v>
      </c>
      <c r="L163" s="8">
        <f>SUMIFS(AssessedValuation[100% Multiresidential],AssessedValuation[Dist],$C163,AssessedValuation[Tif_NonTIF],$A$4)</f>
        <v>4723990</v>
      </c>
      <c r="M163" s="8">
        <f>SUMIFS(AssessedValuation[100% Reserved],AssessedValuation[Dist],$C163,AssessedValuation[Tif_NonTIF],$A$4)</f>
        <v>0</v>
      </c>
      <c r="N163" s="8">
        <f>SUMIFS(AssessedValuation[100% Railroads],AssessedValuation[Dist],$C163,AssessedValuation[Tif_NonTIF],$A$4)</f>
        <v>0</v>
      </c>
      <c r="O163" s="8">
        <f>SUMIFS(AssessedValuation[100% Utilities],AssessedValuation[Dist],$C163,AssessedValuation[Tif_NonTIF],$A$4)</f>
        <v>0</v>
      </c>
      <c r="P163" s="8">
        <f>SUMIFS(AssessedValuation[100% Other],AssessedValuation[Dist],$C163,AssessedValuation[Tif_NonTIF],$A$4)</f>
        <v>0</v>
      </c>
      <c r="Q163" s="8">
        <f>SUMIFS(AssessedValuation[100% Gross],AssessedValuation[Dist],$C163,AssessedValuation[Tif_NonTIF],$A$4)</f>
        <v>25692246</v>
      </c>
      <c r="R163" s="8">
        <f>SUMIFS(AssessedValuation[100% Military Exempt],AssessedValuation[Dist],$C163,AssessedValuation[Tif_NonTIF],$A$4)</f>
        <v>0</v>
      </c>
      <c r="S163" s="8">
        <f>SUMIFS(AssessedValuation[100% Net],AssessedValuation[Dist],$C163,AssessedValuation[Tif_NonTIF],$A$4)</f>
        <v>25692246</v>
      </c>
      <c r="T163" s="8">
        <f>SUMIFS(AssessedValuation[100% Gas &amp; Elec Utilities],AssessedValuation[Dist],$C163,AssessedValuation[Tif_NonTIF],$A$4)</f>
        <v>0</v>
      </c>
      <c r="U163" s="8">
        <f t="shared" si="2"/>
        <v>25692246</v>
      </c>
    </row>
    <row r="164" spans="1:21" x14ac:dyDescent="0.25">
      <c r="A164">
        <v>2023</v>
      </c>
      <c r="B164" t="s">
        <v>1043</v>
      </c>
      <c r="C164" t="s">
        <v>1364</v>
      </c>
      <c r="D164" t="s">
        <v>1364</v>
      </c>
      <c r="E164" t="s">
        <v>875</v>
      </c>
      <c r="F164" t="s">
        <v>1365</v>
      </c>
      <c r="G164" s="8">
        <f>SUMIFS(AssessedValuation[100% Residential],AssessedValuation[Dist],$C164,AssessedValuation[Tif_NonTIF],$A$4)</f>
        <v>11369475</v>
      </c>
      <c r="H164" s="8">
        <f>SUMIFS(AssessedValuation[100% Ag Land],AssessedValuation[Dist],$C164,AssessedValuation[Tif_NonTIF],$A$4)</f>
        <v>197925</v>
      </c>
      <c r="I164" s="8">
        <f>SUMIFS(AssessedValuation[100% Ag Building],AssessedValuation[Dist],$C164,AssessedValuation[Tif_NonTIF],$A$4)</f>
        <v>20420</v>
      </c>
      <c r="J164" s="8">
        <f>SUMIFS(AssessedValuation[100% Commercial],AssessedValuation[Dist],$C164,AssessedValuation[Tif_NonTIF],$A$4)</f>
        <v>17382391</v>
      </c>
      <c r="K164" s="8">
        <f>SUMIFS(AssessedValuation[100% Industrial],AssessedValuation[Dist],$C164,AssessedValuation[Tif_NonTIF],$A$4)</f>
        <v>9858174</v>
      </c>
      <c r="L164" s="8">
        <f>SUMIFS(AssessedValuation[100% Multiresidential],AssessedValuation[Dist],$C164,AssessedValuation[Tif_NonTIF],$A$4)</f>
        <v>248320</v>
      </c>
      <c r="M164" s="8">
        <f>SUMIFS(AssessedValuation[100% Reserved],AssessedValuation[Dist],$C164,AssessedValuation[Tif_NonTIF],$A$4)</f>
        <v>0</v>
      </c>
      <c r="N164" s="8">
        <f>SUMIFS(AssessedValuation[100% Railroads],AssessedValuation[Dist],$C164,AssessedValuation[Tif_NonTIF],$A$4)</f>
        <v>0</v>
      </c>
      <c r="O164" s="8">
        <f>SUMIFS(AssessedValuation[100% Utilities],AssessedValuation[Dist],$C164,AssessedValuation[Tif_NonTIF],$A$4)</f>
        <v>0</v>
      </c>
      <c r="P164" s="8">
        <f>SUMIFS(AssessedValuation[100% Other],AssessedValuation[Dist],$C164,AssessedValuation[Tif_NonTIF],$A$4)</f>
        <v>0</v>
      </c>
      <c r="Q164" s="8">
        <f>SUMIFS(AssessedValuation[100% Gross],AssessedValuation[Dist],$C164,AssessedValuation[Tif_NonTIF],$A$4)</f>
        <v>39076705</v>
      </c>
      <c r="R164" s="8">
        <f>SUMIFS(AssessedValuation[100% Military Exempt],AssessedValuation[Dist],$C164,AssessedValuation[Tif_NonTIF],$A$4)</f>
        <v>33336</v>
      </c>
      <c r="S164" s="8">
        <f>SUMIFS(AssessedValuation[100% Net],AssessedValuation[Dist],$C164,AssessedValuation[Tif_NonTIF],$A$4)</f>
        <v>39043369</v>
      </c>
      <c r="T164" s="8">
        <f>SUMIFS(AssessedValuation[100% Gas &amp; Elec Utilities],AssessedValuation[Dist],$C164,AssessedValuation[Tif_NonTIF],$A$4)</f>
        <v>0</v>
      </c>
      <c r="U164" s="8">
        <f t="shared" si="2"/>
        <v>39043369</v>
      </c>
    </row>
    <row r="165" spans="1:21" x14ac:dyDescent="0.25">
      <c r="A165">
        <v>2023</v>
      </c>
      <c r="B165" t="s">
        <v>1045</v>
      </c>
      <c r="C165" t="s">
        <v>1366</v>
      </c>
      <c r="D165" t="s">
        <v>1366</v>
      </c>
      <c r="E165" t="s">
        <v>293</v>
      </c>
      <c r="F165" t="s">
        <v>1367</v>
      </c>
      <c r="G165" s="8">
        <f>SUMIFS(AssessedValuation[100% Residential],AssessedValuation[Dist],$C165,AssessedValuation[Tif_NonTIF],$A$4)</f>
        <v>0</v>
      </c>
      <c r="H165" s="8">
        <f>SUMIFS(AssessedValuation[100% Ag Land],AssessedValuation[Dist],$C165,AssessedValuation[Tif_NonTIF],$A$4)</f>
        <v>0</v>
      </c>
      <c r="I165" s="8">
        <f>SUMIFS(AssessedValuation[100% Ag Building],AssessedValuation[Dist],$C165,AssessedValuation[Tif_NonTIF],$A$4)</f>
        <v>0</v>
      </c>
      <c r="J165" s="8">
        <f>SUMIFS(AssessedValuation[100% Commercial],AssessedValuation[Dist],$C165,AssessedValuation[Tif_NonTIF],$A$4)</f>
        <v>977922</v>
      </c>
      <c r="K165" s="8">
        <f>SUMIFS(AssessedValuation[100% Industrial],AssessedValuation[Dist],$C165,AssessedValuation[Tif_NonTIF],$A$4)</f>
        <v>0</v>
      </c>
      <c r="L165" s="8">
        <f>SUMIFS(AssessedValuation[100% Multiresidential],AssessedValuation[Dist],$C165,AssessedValuation[Tif_NonTIF],$A$4)</f>
        <v>0</v>
      </c>
      <c r="M165" s="8">
        <f>SUMIFS(AssessedValuation[100% Reserved],AssessedValuation[Dist],$C165,AssessedValuation[Tif_NonTIF],$A$4)</f>
        <v>0</v>
      </c>
      <c r="N165" s="8">
        <f>SUMIFS(AssessedValuation[100% Railroads],AssessedValuation[Dist],$C165,AssessedValuation[Tif_NonTIF],$A$4)</f>
        <v>0</v>
      </c>
      <c r="O165" s="8">
        <f>SUMIFS(AssessedValuation[100% Utilities],AssessedValuation[Dist],$C165,AssessedValuation[Tif_NonTIF],$A$4)</f>
        <v>0</v>
      </c>
      <c r="P165" s="8">
        <f>SUMIFS(AssessedValuation[100% Other],AssessedValuation[Dist],$C165,AssessedValuation[Tif_NonTIF],$A$4)</f>
        <v>0</v>
      </c>
      <c r="Q165" s="8">
        <f>SUMIFS(AssessedValuation[100% Gross],AssessedValuation[Dist],$C165,AssessedValuation[Tif_NonTIF],$A$4)</f>
        <v>977922</v>
      </c>
      <c r="R165" s="8">
        <f>SUMIFS(AssessedValuation[100% Military Exempt],AssessedValuation[Dist],$C165,AssessedValuation[Tif_NonTIF],$A$4)</f>
        <v>0</v>
      </c>
      <c r="S165" s="8">
        <f>SUMIFS(AssessedValuation[100% Net],AssessedValuation[Dist],$C165,AssessedValuation[Tif_NonTIF],$A$4)</f>
        <v>977922</v>
      </c>
      <c r="T165" s="8">
        <f>SUMIFS(AssessedValuation[100% Gas &amp; Elec Utilities],AssessedValuation[Dist],$C165,AssessedValuation[Tif_NonTIF],$A$4)</f>
        <v>0</v>
      </c>
      <c r="U165" s="8">
        <f t="shared" si="2"/>
        <v>977922</v>
      </c>
    </row>
    <row r="166" spans="1:21" x14ac:dyDescent="0.25">
      <c r="A166">
        <v>2023</v>
      </c>
      <c r="B166" t="s">
        <v>1051</v>
      </c>
      <c r="C166" t="s">
        <v>1368</v>
      </c>
      <c r="D166" t="s">
        <v>1368</v>
      </c>
      <c r="E166" t="s">
        <v>282</v>
      </c>
      <c r="F166" t="s">
        <v>1369</v>
      </c>
      <c r="G166" s="8">
        <f>SUMIFS(AssessedValuation[100% Residential],AssessedValuation[Dist],$C166,AssessedValuation[Tif_NonTIF],$A$4)</f>
        <v>663187</v>
      </c>
      <c r="H166" s="8">
        <f>SUMIFS(AssessedValuation[100% Ag Land],AssessedValuation[Dist],$C166,AssessedValuation[Tif_NonTIF],$A$4)</f>
        <v>0</v>
      </c>
      <c r="I166" s="8">
        <f>SUMIFS(AssessedValuation[100% Ag Building],AssessedValuation[Dist],$C166,AssessedValuation[Tif_NonTIF],$A$4)</f>
        <v>0</v>
      </c>
      <c r="J166" s="8">
        <f>SUMIFS(AssessedValuation[100% Commercial],AssessedValuation[Dist],$C166,AssessedValuation[Tif_NonTIF],$A$4)</f>
        <v>949635</v>
      </c>
      <c r="K166" s="8">
        <f>SUMIFS(AssessedValuation[100% Industrial],AssessedValuation[Dist],$C166,AssessedValuation[Tif_NonTIF],$A$4)</f>
        <v>0</v>
      </c>
      <c r="L166" s="8">
        <f>SUMIFS(AssessedValuation[100% Multiresidential],AssessedValuation[Dist],$C166,AssessedValuation[Tif_NonTIF],$A$4)</f>
        <v>0</v>
      </c>
      <c r="M166" s="8">
        <f>SUMIFS(AssessedValuation[100% Reserved],AssessedValuation[Dist],$C166,AssessedValuation[Tif_NonTIF],$A$4)</f>
        <v>0</v>
      </c>
      <c r="N166" s="8">
        <f>SUMIFS(AssessedValuation[100% Railroads],AssessedValuation[Dist],$C166,AssessedValuation[Tif_NonTIF],$A$4)</f>
        <v>0</v>
      </c>
      <c r="O166" s="8">
        <f>SUMIFS(AssessedValuation[100% Utilities],AssessedValuation[Dist],$C166,AssessedValuation[Tif_NonTIF],$A$4)</f>
        <v>0</v>
      </c>
      <c r="P166" s="8">
        <f>SUMIFS(AssessedValuation[100% Other],AssessedValuation[Dist],$C166,AssessedValuation[Tif_NonTIF],$A$4)</f>
        <v>0</v>
      </c>
      <c r="Q166" s="8">
        <f>SUMIFS(AssessedValuation[100% Gross],AssessedValuation[Dist],$C166,AssessedValuation[Tif_NonTIF],$A$4)</f>
        <v>1612822</v>
      </c>
      <c r="R166" s="8">
        <f>SUMIFS(AssessedValuation[100% Military Exempt],AssessedValuation[Dist],$C166,AssessedValuation[Tif_NonTIF],$A$4)</f>
        <v>0</v>
      </c>
      <c r="S166" s="8">
        <f>SUMIFS(AssessedValuation[100% Net],AssessedValuation[Dist],$C166,AssessedValuation[Tif_NonTIF],$A$4)</f>
        <v>1612822</v>
      </c>
      <c r="T166" s="8">
        <f>SUMIFS(AssessedValuation[100% Gas &amp; Elec Utilities],AssessedValuation[Dist],$C166,AssessedValuation[Tif_NonTIF],$A$4)</f>
        <v>0</v>
      </c>
      <c r="U166" s="8">
        <f t="shared" si="2"/>
        <v>1612822</v>
      </c>
    </row>
    <row r="167" spans="1:21" x14ac:dyDescent="0.25">
      <c r="A167">
        <v>2023</v>
      </c>
      <c r="B167" t="s">
        <v>1048</v>
      </c>
      <c r="C167" t="s">
        <v>1370</v>
      </c>
      <c r="D167" t="s">
        <v>1370</v>
      </c>
      <c r="E167" t="s">
        <v>913</v>
      </c>
      <c r="F167" t="s">
        <v>1371</v>
      </c>
      <c r="G167" s="8">
        <f>SUMIFS(AssessedValuation[100% Residential],AssessedValuation[Dist],$C167,AssessedValuation[Tif_NonTIF],$A$4)</f>
        <v>0</v>
      </c>
      <c r="H167" s="8">
        <f>SUMIFS(AssessedValuation[100% Ag Land],AssessedValuation[Dist],$C167,AssessedValuation[Tif_NonTIF],$A$4)</f>
        <v>0</v>
      </c>
      <c r="I167" s="8">
        <f>SUMIFS(AssessedValuation[100% Ag Building],AssessedValuation[Dist],$C167,AssessedValuation[Tif_NonTIF],$A$4)</f>
        <v>0</v>
      </c>
      <c r="J167" s="8">
        <f>SUMIFS(AssessedValuation[100% Commercial],AssessedValuation[Dist],$C167,AssessedValuation[Tif_NonTIF],$A$4)</f>
        <v>0</v>
      </c>
      <c r="K167" s="8">
        <f>SUMIFS(AssessedValuation[100% Industrial],AssessedValuation[Dist],$C167,AssessedValuation[Tif_NonTIF],$A$4)</f>
        <v>0</v>
      </c>
      <c r="L167" s="8">
        <f>SUMIFS(AssessedValuation[100% Multiresidential],AssessedValuation[Dist],$C167,AssessedValuation[Tif_NonTIF],$A$4)</f>
        <v>0</v>
      </c>
      <c r="M167" s="8">
        <f>SUMIFS(AssessedValuation[100% Reserved],AssessedValuation[Dist],$C167,AssessedValuation[Tif_NonTIF],$A$4)</f>
        <v>0</v>
      </c>
      <c r="N167" s="8">
        <f>SUMIFS(AssessedValuation[100% Railroads],AssessedValuation[Dist],$C167,AssessedValuation[Tif_NonTIF],$A$4)</f>
        <v>0</v>
      </c>
      <c r="O167" s="8">
        <f>SUMIFS(AssessedValuation[100% Utilities],AssessedValuation[Dist],$C167,AssessedValuation[Tif_NonTIF],$A$4)</f>
        <v>0</v>
      </c>
      <c r="P167" s="8">
        <f>SUMIFS(AssessedValuation[100% Other],AssessedValuation[Dist],$C167,AssessedValuation[Tif_NonTIF],$A$4)</f>
        <v>0</v>
      </c>
      <c r="Q167" s="8">
        <f>SUMIFS(AssessedValuation[100% Gross],AssessedValuation[Dist],$C167,AssessedValuation[Tif_NonTIF],$A$4)</f>
        <v>0</v>
      </c>
      <c r="R167" s="8">
        <f>SUMIFS(AssessedValuation[100% Military Exempt],AssessedValuation[Dist],$C167,AssessedValuation[Tif_NonTIF],$A$4)</f>
        <v>0</v>
      </c>
      <c r="S167" s="8">
        <f>SUMIFS(AssessedValuation[100% Net],AssessedValuation[Dist],$C167,AssessedValuation[Tif_NonTIF],$A$4)</f>
        <v>0</v>
      </c>
      <c r="T167" s="8">
        <f>SUMIFS(AssessedValuation[100% Gas &amp; Elec Utilities],AssessedValuation[Dist],$C167,AssessedValuation[Tif_NonTIF],$A$4)</f>
        <v>0</v>
      </c>
      <c r="U167" s="8">
        <f t="shared" si="2"/>
        <v>0</v>
      </c>
    </row>
    <row r="168" spans="1:21" x14ac:dyDescent="0.25">
      <c r="A168">
        <v>2023</v>
      </c>
      <c r="B168" t="s">
        <v>1048</v>
      </c>
      <c r="C168" t="s">
        <v>1372</v>
      </c>
      <c r="D168" t="s">
        <v>1372</v>
      </c>
      <c r="E168" t="s">
        <v>748</v>
      </c>
      <c r="F168" t="s">
        <v>1373</v>
      </c>
      <c r="G168" s="8">
        <f>SUMIFS(AssessedValuation[100% Residential],AssessedValuation[Dist],$C168,AssessedValuation[Tif_NonTIF],$A$4)</f>
        <v>27706932</v>
      </c>
      <c r="H168" s="8">
        <f>SUMIFS(AssessedValuation[100% Ag Land],AssessedValuation[Dist],$C168,AssessedValuation[Tif_NonTIF],$A$4)</f>
        <v>3469894</v>
      </c>
      <c r="I168" s="8">
        <f>SUMIFS(AssessedValuation[100% Ag Building],AssessedValuation[Dist],$C168,AssessedValuation[Tif_NonTIF],$A$4)</f>
        <v>0</v>
      </c>
      <c r="J168" s="8">
        <f>SUMIFS(AssessedValuation[100% Commercial],AssessedValuation[Dist],$C168,AssessedValuation[Tif_NonTIF],$A$4)</f>
        <v>61809163</v>
      </c>
      <c r="K168" s="8">
        <f>SUMIFS(AssessedValuation[100% Industrial],AssessedValuation[Dist],$C168,AssessedValuation[Tif_NonTIF],$A$4)</f>
        <v>38354268</v>
      </c>
      <c r="L168" s="8">
        <f>SUMIFS(AssessedValuation[100% Multiresidential],AssessedValuation[Dist],$C168,AssessedValuation[Tif_NonTIF],$A$4)</f>
        <v>4209695</v>
      </c>
      <c r="M168" s="8">
        <f>SUMIFS(AssessedValuation[100% Reserved],AssessedValuation[Dist],$C168,AssessedValuation[Tif_NonTIF],$A$4)</f>
        <v>0</v>
      </c>
      <c r="N168" s="8">
        <f>SUMIFS(AssessedValuation[100% Railroads],AssessedValuation[Dist],$C168,AssessedValuation[Tif_NonTIF],$A$4)</f>
        <v>0</v>
      </c>
      <c r="O168" s="8">
        <f>SUMIFS(AssessedValuation[100% Utilities],AssessedValuation[Dist],$C168,AssessedValuation[Tif_NonTIF],$A$4)</f>
        <v>0</v>
      </c>
      <c r="P168" s="8">
        <f>SUMIFS(AssessedValuation[100% Other],AssessedValuation[Dist],$C168,AssessedValuation[Tif_NonTIF],$A$4)</f>
        <v>0</v>
      </c>
      <c r="Q168" s="8">
        <f>SUMIFS(AssessedValuation[100% Gross],AssessedValuation[Dist],$C168,AssessedValuation[Tif_NonTIF],$A$4)</f>
        <v>135549952</v>
      </c>
      <c r="R168" s="8">
        <f>SUMIFS(AssessedValuation[100% Military Exempt],AssessedValuation[Dist],$C168,AssessedValuation[Tif_NonTIF],$A$4)</f>
        <v>0</v>
      </c>
      <c r="S168" s="8">
        <f>SUMIFS(AssessedValuation[100% Net],AssessedValuation[Dist],$C168,AssessedValuation[Tif_NonTIF],$A$4)</f>
        <v>135549952</v>
      </c>
      <c r="T168" s="8">
        <f>SUMIFS(AssessedValuation[100% Gas &amp; Elec Utilities],AssessedValuation[Dist],$C168,AssessedValuation[Tif_NonTIF],$A$4)</f>
        <v>0</v>
      </c>
      <c r="U168" s="8">
        <f t="shared" si="2"/>
        <v>135549952</v>
      </c>
    </row>
    <row r="169" spans="1:21" x14ac:dyDescent="0.25">
      <c r="A169">
        <v>2023</v>
      </c>
      <c r="B169" t="s">
        <v>1045</v>
      </c>
      <c r="C169" t="s">
        <v>1374</v>
      </c>
      <c r="D169" t="s">
        <v>1374</v>
      </c>
      <c r="E169" t="s">
        <v>84</v>
      </c>
      <c r="F169" t="s">
        <v>1375</v>
      </c>
      <c r="G169" s="8">
        <f>SUMIFS(AssessedValuation[100% Residential],AssessedValuation[Dist],$C169,AssessedValuation[Tif_NonTIF],$A$4)</f>
        <v>0</v>
      </c>
      <c r="H169" s="8">
        <f>SUMIFS(AssessedValuation[100% Ag Land],AssessedValuation[Dist],$C169,AssessedValuation[Tif_NonTIF],$A$4)</f>
        <v>0</v>
      </c>
      <c r="I169" s="8">
        <f>SUMIFS(AssessedValuation[100% Ag Building],AssessedValuation[Dist],$C169,AssessedValuation[Tif_NonTIF],$A$4)</f>
        <v>0</v>
      </c>
      <c r="J169" s="8">
        <f>SUMIFS(AssessedValuation[100% Commercial],AssessedValuation[Dist],$C169,AssessedValuation[Tif_NonTIF],$A$4)</f>
        <v>0</v>
      </c>
      <c r="K169" s="8">
        <f>SUMIFS(AssessedValuation[100% Industrial],AssessedValuation[Dist],$C169,AssessedValuation[Tif_NonTIF],$A$4)</f>
        <v>1718738</v>
      </c>
      <c r="L169" s="8">
        <f>SUMIFS(AssessedValuation[100% Multiresidential],AssessedValuation[Dist],$C169,AssessedValuation[Tif_NonTIF],$A$4)</f>
        <v>0</v>
      </c>
      <c r="M169" s="8">
        <f>SUMIFS(AssessedValuation[100% Reserved],AssessedValuation[Dist],$C169,AssessedValuation[Tif_NonTIF],$A$4)</f>
        <v>0</v>
      </c>
      <c r="N169" s="8">
        <f>SUMIFS(AssessedValuation[100% Railroads],AssessedValuation[Dist],$C169,AssessedValuation[Tif_NonTIF],$A$4)</f>
        <v>0</v>
      </c>
      <c r="O169" s="8">
        <f>SUMIFS(AssessedValuation[100% Utilities],AssessedValuation[Dist],$C169,AssessedValuation[Tif_NonTIF],$A$4)</f>
        <v>0</v>
      </c>
      <c r="P169" s="8">
        <f>SUMIFS(AssessedValuation[100% Other],AssessedValuation[Dist],$C169,AssessedValuation[Tif_NonTIF],$A$4)</f>
        <v>0</v>
      </c>
      <c r="Q169" s="8">
        <f>SUMIFS(AssessedValuation[100% Gross],AssessedValuation[Dist],$C169,AssessedValuation[Tif_NonTIF],$A$4)</f>
        <v>1718738</v>
      </c>
      <c r="R169" s="8">
        <f>SUMIFS(AssessedValuation[100% Military Exempt],AssessedValuation[Dist],$C169,AssessedValuation[Tif_NonTIF],$A$4)</f>
        <v>0</v>
      </c>
      <c r="S169" s="8">
        <f>SUMIFS(AssessedValuation[100% Net],AssessedValuation[Dist],$C169,AssessedValuation[Tif_NonTIF],$A$4)</f>
        <v>1718738</v>
      </c>
      <c r="T169" s="8">
        <f>SUMIFS(AssessedValuation[100% Gas &amp; Elec Utilities],AssessedValuation[Dist],$C169,AssessedValuation[Tif_NonTIF],$A$4)</f>
        <v>0</v>
      </c>
      <c r="U169" s="8">
        <f t="shared" si="2"/>
        <v>1718738</v>
      </c>
    </row>
    <row r="170" spans="1:21" x14ac:dyDescent="0.25">
      <c r="A170">
        <v>2023</v>
      </c>
      <c r="B170" t="s">
        <v>1045</v>
      </c>
      <c r="C170" t="s">
        <v>1376</v>
      </c>
      <c r="D170" t="s">
        <v>1376</v>
      </c>
      <c r="E170" t="s">
        <v>759</v>
      </c>
      <c r="F170" t="s">
        <v>1377</v>
      </c>
      <c r="G170" s="8">
        <f>SUMIFS(AssessedValuation[100% Residential],AssessedValuation[Dist],$C170,AssessedValuation[Tif_NonTIF],$A$4)</f>
        <v>4615414</v>
      </c>
      <c r="H170" s="8">
        <f>SUMIFS(AssessedValuation[100% Ag Land],AssessedValuation[Dist],$C170,AssessedValuation[Tif_NonTIF],$A$4)</f>
        <v>0</v>
      </c>
      <c r="I170" s="8">
        <f>SUMIFS(AssessedValuation[100% Ag Building],AssessedValuation[Dist],$C170,AssessedValuation[Tif_NonTIF],$A$4)</f>
        <v>0</v>
      </c>
      <c r="J170" s="8">
        <f>SUMIFS(AssessedValuation[100% Commercial],AssessedValuation[Dist],$C170,AssessedValuation[Tif_NonTIF],$A$4)</f>
        <v>27092549</v>
      </c>
      <c r="K170" s="8">
        <f>SUMIFS(AssessedValuation[100% Industrial],AssessedValuation[Dist],$C170,AssessedValuation[Tif_NonTIF],$A$4)</f>
        <v>0</v>
      </c>
      <c r="L170" s="8">
        <f>SUMIFS(AssessedValuation[100% Multiresidential],AssessedValuation[Dist],$C170,AssessedValuation[Tif_NonTIF],$A$4)</f>
        <v>0</v>
      </c>
      <c r="M170" s="8">
        <f>SUMIFS(AssessedValuation[100% Reserved],AssessedValuation[Dist],$C170,AssessedValuation[Tif_NonTIF],$A$4)</f>
        <v>0</v>
      </c>
      <c r="N170" s="8">
        <f>SUMIFS(AssessedValuation[100% Railroads],AssessedValuation[Dist],$C170,AssessedValuation[Tif_NonTIF],$A$4)</f>
        <v>0</v>
      </c>
      <c r="O170" s="8">
        <f>SUMIFS(AssessedValuation[100% Utilities],AssessedValuation[Dist],$C170,AssessedValuation[Tif_NonTIF],$A$4)</f>
        <v>0</v>
      </c>
      <c r="P170" s="8">
        <f>SUMIFS(AssessedValuation[100% Other],AssessedValuation[Dist],$C170,AssessedValuation[Tif_NonTIF],$A$4)</f>
        <v>0</v>
      </c>
      <c r="Q170" s="8">
        <f>SUMIFS(AssessedValuation[100% Gross],AssessedValuation[Dist],$C170,AssessedValuation[Tif_NonTIF],$A$4)</f>
        <v>31707963</v>
      </c>
      <c r="R170" s="8">
        <f>SUMIFS(AssessedValuation[100% Military Exempt],AssessedValuation[Dist],$C170,AssessedValuation[Tif_NonTIF],$A$4)</f>
        <v>11112</v>
      </c>
      <c r="S170" s="8">
        <f>SUMIFS(AssessedValuation[100% Net],AssessedValuation[Dist],$C170,AssessedValuation[Tif_NonTIF],$A$4)</f>
        <v>31696851</v>
      </c>
      <c r="T170" s="8">
        <f>SUMIFS(AssessedValuation[100% Gas &amp; Elec Utilities],AssessedValuation[Dist],$C170,AssessedValuation[Tif_NonTIF],$A$4)</f>
        <v>0</v>
      </c>
      <c r="U170" s="8">
        <f t="shared" si="2"/>
        <v>31696851</v>
      </c>
    </row>
    <row r="171" spans="1:21" x14ac:dyDescent="0.25">
      <c r="A171">
        <v>2023</v>
      </c>
      <c r="B171" t="s">
        <v>1057</v>
      </c>
      <c r="C171" t="s">
        <v>1378</v>
      </c>
      <c r="D171" t="s">
        <v>1378</v>
      </c>
      <c r="E171" t="s">
        <v>608</v>
      </c>
      <c r="F171" t="s">
        <v>1379</v>
      </c>
      <c r="G171" s="8">
        <f>SUMIFS(AssessedValuation[100% Residential],AssessedValuation[Dist],$C171,AssessedValuation[Tif_NonTIF],$A$4)</f>
        <v>27539895</v>
      </c>
      <c r="H171" s="8">
        <f>SUMIFS(AssessedValuation[100% Ag Land],AssessedValuation[Dist],$C171,AssessedValuation[Tif_NonTIF],$A$4)</f>
        <v>129237</v>
      </c>
      <c r="I171" s="8">
        <f>SUMIFS(AssessedValuation[100% Ag Building],AssessedValuation[Dist],$C171,AssessedValuation[Tif_NonTIF],$A$4)</f>
        <v>691</v>
      </c>
      <c r="J171" s="8">
        <f>SUMIFS(AssessedValuation[100% Commercial],AssessedValuation[Dist],$C171,AssessedValuation[Tif_NonTIF],$A$4)</f>
        <v>89704365</v>
      </c>
      <c r="K171" s="8">
        <f>SUMIFS(AssessedValuation[100% Industrial],AssessedValuation[Dist],$C171,AssessedValuation[Tif_NonTIF],$A$4)</f>
        <v>5220511</v>
      </c>
      <c r="L171" s="8">
        <f>SUMIFS(AssessedValuation[100% Multiresidential],AssessedValuation[Dist],$C171,AssessedValuation[Tif_NonTIF],$A$4)</f>
        <v>20410336</v>
      </c>
      <c r="M171" s="8">
        <f>SUMIFS(AssessedValuation[100% Reserved],AssessedValuation[Dist],$C171,AssessedValuation[Tif_NonTIF],$A$4)</f>
        <v>0</v>
      </c>
      <c r="N171" s="8">
        <f>SUMIFS(AssessedValuation[100% Railroads],AssessedValuation[Dist],$C171,AssessedValuation[Tif_NonTIF],$A$4)</f>
        <v>0</v>
      </c>
      <c r="O171" s="8">
        <f>SUMIFS(AssessedValuation[100% Utilities],AssessedValuation[Dist],$C171,AssessedValuation[Tif_NonTIF],$A$4)</f>
        <v>0</v>
      </c>
      <c r="P171" s="8">
        <f>SUMIFS(AssessedValuation[100% Other],AssessedValuation[Dist],$C171,AssessedValuation[Tif_NonTIF],$A$4)</f>
        <v>0</v>
      </c>
      <c r="Q171" s="8">
        <f>SUMIFS(AssessedValuation[100% Gross],AssessedValuation[Dist],$C171,AssessedValuation[Tif_NonTIF],$A$4)</f>
        <v>143005035</v>
      </c>
      <c r="R171" s="8">
        <f>SUMIFS(AssessedValuation[100% Military Exempt],AssessedValuation[Dist],$C171,AssessedValuation[Tif_NonTIF],$A$4)</f>
        <v>0</v>
      </c>
      <c r="S171" s="8">
        <f>SUMIFS(AssessedValuation[100% Net],AssessedValuation[Dist],$C171,AssessedValuation[Tif_NonTIF],$A$4)</f>
        <v>143005035</v>
      </c>
      <c r="T171" s="8">
        <f>SUMIFS(AssessedValuation[100% Gas &amp; Elec Utilities],AssessedValuation[Dist],$C171,AssessedValuation[Tif_NonTIF],$A$4)</f>
        <v>0</v>
      </c>
      <c r="U171" s="8">
        <f t="shared" si="2"/>
        <v>143005035</v>
      </c>
    </row>
    <row r="172" spans="1:21" x14ac:dyDescent="0.25">
      <c r="A172">
        <v>2023</v>
      </c>
      <c r="B172" t="s">
        <v>1057</v>
      </c>
      <c r="C172" t="s">
        <v>1380</v>
      </c>
      <c r="D172" t="s">
        <v>1380</v>
      </c>
      <c r="E172" t="s">
        <v>216</v>
      </c>
      <c r="F172" t="s">
        <v>1381</v>
      </c>
      <c r="G172" s="8">
        <f>SUMIFS(AssessedValuation[100% Residential],AssessedValuation[Dist],$C172,AssessedValuation[Tif_NonTIF],$A$4)</f>
        <v>5025369</v>
      </c>
      <c r="H172" s="8">
        <f>SUMIFS(AssessedValuation[100% Ag Land],AssessedValuation[Dist],$C172,AssessedValuation[Tif_NonTIF],$A$4)</f>
        <v>21899</v>
      </c>
      <c r="I172" s="8">
        <f>SUMIFS(AssessedValuation[100% Ag Building],AssessedValuation[Dist],$C172,AssessedValuation[Tif_NonTIF],$A$4)</f>
        <v>0</v>
      </c>
      <c r="J172" s="8">
        <f>SUMIFS(AssessedValuation[100% Commercial],AssessedValuation[Dist],$C172,AssessedValuation[Tif_NonTIF],$A$4)</f>
        <v>1854583</v>
      </c>
      <c r="K172" s="8">
        <f>SUMIFS(AssessedValuation[100% Industrial],AssessedValuation[Dist],$C172,AssessedValuation[Tif_NonTIF],$A$4)</f>
        <v>390880</v>
      </c>
      <c r="L172" s="8">
        <f>SUMIFS(AssessedValuation[100% Multiresidential],AssessedValuation[Dist],$C172,AssessedValuation[Tif_NonTIF],$A$4)</f>
        <v>1390600</v>
      </c>
      <c r="M172" s="8">
        <f>SUMIFS(AssessedValuation[100% Reserved],AssessedValuation[Dist],$C172,AssessedValuation[Tif_NonTIF],$A$4)</f>
        <v>0</v>
      </c>
      <c r="N172" s="8">
        <f>SUMIFS(AssessedValuation[100% Railroads],AssessedValuation[Dist],$C172,AssessedValuation[Tif_NonTIF],$A$4)</f>
        <v>0</v>
      </c>
      <c r="O172" s="8">
        <f>SUMIFS(AssessedValuation[100% Utilities],AssessedValuation[Dist],$C172,AssessedValuation[Tif_NonTIF],$A$4)</f>
        <v>0</v>
      </c>
      <c r="P172" s="8">
        <f>SUMIFS(AssessedValuation[100% Other],AssessedValuation[Dist],$C172,AssessedValuation[Tif_NonTIF],$A$4)</f>
        <v>0</v>
      </c>
      <c r="Q172" s="8">
        <f>SUMIFS(AssessedValuation[100% Gross],AssessedValuation[Dist],$C172,AssessedValuation[Tif_NonTIF],$A$4)</f>
        <v>8683331</v>
      </c>
      <c r="R172" s="8">
        <f>SUMIFS(AssessedValuation[100% Military Exempt],AssessedValuation[Dist],$C172,AssessedValuation[Tif_NonTIF],$A$4)</f>
        <v>0</v>
      </c>
      <c r="S172" s="8">
        <f>SUMIFS(AssessedValuation[100% Net],AssessedValuation[Dist],$C172,AssessedValuation[Tif_NonTIF],$A$4)</f>
        <v>8683331</v>
      </c>
      <c r="T172" s="8">
        <f>SUMIFS(AssessedValuation[100% Gas &amp; Elec Utilities],AssessedValuation[Dist],$C172,AssessedValuation[Tif_NonTIF],$A$4)</f>
        <v>0</v>
      </c>
      <c r="U172" s="8">
        <f t="shared" si="2"/>
        <v>8683331</v>
      </c>
    </row>
    <row r="173" spans="1:21" x14ac:dyDescent="0.25">
      <c r="A173">
        <v>2023</v>
      </c>
      <c r="B173" t="s">
        <v>1045</v>
      </c>
      <c r="C173" t="s">
        <v>1382</v>
      </c>
      <c r="D173" t="s">
        <v>1382</v>
      </c>
      <c r="E173" t="s">
        <v>518</v>
      </c>
      <c r="F173" t="s">
        <v>1383</v>
      </c>
      <c r="G173" s="8">
        <f>SUMIFS(AssessedValuation[100% Residential],AssessedValuation[Dist],$C173,AssessedValuation[Tif_NonTIF],$A$4)</f>
        <v>0</v>
      </c>
      <c r="H173" s="8">
        <f>SUMIFS(AssessedValuation[100% Ag Land],AssessedValuation[Dist],$C173,AssessedValuation[Tif_NonTIF],$A$4)</f>
        <v>0</v>
      </c>
      <c r="I173" s="8">
        <f>SUMIFS(AssessedValuation[100% Ag Building],AssessedValuation[Dist],$C173,AssessedValuation[Tif_NonTIF],$A$4)</f>
        <v>0</v>
      </c>
      <c r="J173" s="8">
        <f>SUMIFS(AssessedValuation[100% Commercial],AssessedValuation[Dist],$C173,AssessedValuation[Tif_NonTIF],$A$4)</f>
        <v>0</v>
      </c>
      <c r="K173" s="8">
        <f>SUMIFS(AssessedValuation[100% Industrial],AssessedValuation[Dist],$C173,AssessedValuation[Tif_NonTIF],$A$4)</f>
        <v>0</v>
      </c>
      <c r="L173" s="8">
        <f>SUMIFS(AssessedValuation[100% Multiresidential],AssessedValuation[Dist],$C173,AssessedValuation[Tif_NonTIF],$A$4)</f>
        <v>0</v>
      </c>
      <c r="M173" s="8">
        <f>SUMIFS(AssessedValuation[100% Reserved],AssessedValuation[Dist],$C173,AssessedValuation[Tif_NonTIF],$A$4)</f>
        <v>0</v>
      </c>
      <c r="N173" s="8">
        <f>SUMIFS(AssessedValuation[100% Railroads],AssessedValuation[Dist],$C173,AssessedValuation[Tif_NonTIF],$A$4)</f>
        <v>0</v>
      </c>
      <c r="O173" s="8">
        <f>SUMIFS(AssessedValuation[100% Utilities],AssessedValuation[Dist],$C173,AssessedValuation[Tif_NonTIF],$A$4)</f>
        <v>0</v>
      </c>
      <c r="P173" s="8">
        <f>SUMIFS(AssessedValuation[100% Other],AssessedValuation[Dist],$C173,AssessedValuation[Tif_NonTIF],$A$4)</f>
        <v>0</v>
      </c>
      <c r="Q173" s="8">
        <f>SUMIFS(AssessedValuation[100% Gross],AssessedValuation[Dist],$C173,AssessedValuation[Tif_NonTIF],$A$4)</f>
        <v>0</v>
      </c>
      <c r="R173" s="8">
        <f>SUMIFS(AssessedValuation[100% Military Exempt],AssessedValuation[Dist],$C173,AssessedValuation[Tif_NonTIF],$A$4)</f>
        <v>0</v>
      </c>
      <c r="S173" s="8">
        <f>SUMIFS(AssessedValuation[100% Net],AssessedValuation[Dist],$C173,AssessedValuation[Tif_NonTIF],$A$4)</f>
        <v>0</v>
      </c>
      <c r="T173" s="8">
        <f>SUMIFS(AssessedValuation[100% Gas &amp; Elec Utilities],AssessedValuation[Dist],$C173,AssessedValuation[Tif_NonTIF],$A$4)</f>
        <v>0</v>
      </c>
      <c r="U173" s="8">
        <f t="shared" si="2"/>
        <v>0</v>
      </c>
    </row>
    <row r="174" spans="1:21" x14ac:dyDescent="0.25">
      <c r="A174">
        <v>2023</v>
      </c>
      <c r="B174" t="s">
        <v>1057</v>
      </c>
      <c r="C174" t="s">
        <v>1384</v>
      </c>
      <c r="D174" t="s">
        <v>1384</v>
      </c>
      <c r="E174" t="s">
        <v>591</v>
      </c>
      <c r="F174" t="s">
        <v>1385</v>
      </c>
      <c r="G174" s="8">
        <f>SUMIFS(AssessedValuation[100% Residential],AssessedValuation[Dist],$C174,AssessedValuation[Tif_NonTIF],$A$4)</f>
        <v>2615893</v>
      </c>
      <c r="H174" s="8">
        <f>SUMIFS(AssessedValuation[100% Ag Land],AssessedValuation[Dist],$C174,AssessedValuation[Tif_NonTIF],$A$4)</f>
        <v>10749</v>
      </c>
      <c r="I174" s="8">
        <f>SUMIFS(AssessedValuation[100% Ag Building],AssessedValuation[Dist],$C174,AssessedValuation[Tif_NonTIF],$A$4)</f>
        <v>0</v>
      </c>
      <c r="J174" s="8">
        <f>SUMIFS(AssessedValuation[100% Commercial],AssessedValuation[Dist],$C174,AssessedValuation[Tif_NonTIF],$A$4)</f>
        <v>115347</v>
      </c>
      <c r="K174" s="8">
        <f>SUMIFS(AssessedValuation[100% Industrial],AssessedValuation[Dist],$C174,AssessedValuation[Tif_NonTIF],$A$4)</f>
        <v>0</v>
      </c>
      <c r="L174" s="8">
        <f>SUMIFS(AssessedValuation[100% Multiresidential],AssessedValuation[Dist],$C174,AssessedValuation[Tif_NonTIF],$A$4)</f>
        <v>12805</v>
      </c>
      <c r="M174" s="8">
        <f>SUMIFS(AssessedValuation[100% Reserved],AssessedValuation[Dist],$C174,AssessedValuation[Tif_NonTIF],$A$4)</f>
        <v>0</v>
      </c>
      <c r="N174" s="8">
        <f>SUMIFS(AssessedValuation[100% Railroads],AssessedValuation[Dist],$C174,AssessedValuation[Tif_NonTIF],$A$4)</f>
        <v>0</v>
      </c>
      <c r="O174" s="8">
        <f>SUMIFS(AssessedValuation[100% Utilities],AssessedValuation[Dist],$C174,AssessedValuation[Tif_NonTIF],$A$4)</f>
        <v>0</v>
      </c>
      <c r="P174" s="8">
        <f>SUMIFS(AssessedValuation[100% Other],AssessedValuation[Dist],$C174,AssessedValuation[Tif_NonTIF],$A$4)</f>
        <v>0</v>
      </c>
      <c r="Q174" s="8">
        <f>SUMIFS(AssessedValuation[100% Gross],AssessedValuation[Dist],$C174,AssessedValuation[Tif_NonTIF],$A$4)</f>
        <v>2754794</v>
      </c>
      <c r="R174" s="8">
        <f>SUMIFS(AssessedValuation[100% Military Exempt],AssessedValuation[Dist],$C174,AssessedValuation[Tif_NonTIF],$A$4)</f>
        <v>0</v>
      </c>
      <c r="S174" s="8">
        <f>SUMIFS(AssessedValuation[100% Net],AssessedValuation[Dist],$C174,AssessedValuation[Tif_NonTIF],$A$4)</f>
        <v>2754794</v>
      </c>
      <c r="T174" s="8">
        <f>SUMIFS(AssessedValuation[100% Gas &amp; Elec Utilities],AssessedValuation[Dist],$C174,AssessedValuation[Tif_NonTIF],$A$4)</f>
        <v>0</v>
      </c>
      <c r="U174" s="8">
        <f t="shared" si="2"/>
        <v>2754794</v>
      </c>
    </row>
    <row r="175" spans="1:21" x14ac:dyDescent="0.25">
      <c r="A175">
        <v>2023</v>
      </c>
      <c r="B175" t="s">
        <v>1076</v>
      </c>
      <c r="C175" t="s">
        <v>1386</v>
      </c>
      <c r="D175" t="s">
        <v>1386</v>
      </c>
      <c r="E175" t="s">
        <v>656</v>
      </c>
      <c r="F175" t="s">
        <v>1387</v>
      </c>
      <c r="G175" s="8">
        <f>SUMIFS(AssessedValuation[100% Residential],AssessedValuation[Dist],$C175,AssessedValuation[Tif_NonTIF],$A$4)</f>
        <v>3037652</v>
      </c>
      <c r="H175" s="8">
        <f>SUMIFS(AssessedValuation[100% Ag Land],AssessedValuation[Dist],$C175,AssessedValuation[Tif_NonTIF],$A$4)</f>
        <v>85791</v>
      </c>
      <c r="I175" s="8">
        <f>SUMIFS(AssessedValuation[100% Ag Building],AssessedValuation[Dist],$C175,AssessedValuation[Tif_NonTIF],$A$4)</f>
        <v>2095</v>
      </c>
      <c r="J175" s="8">
        <f>SUMIFS(AssessedValuation[100% Commercial],AssessedValuation[Dist],$C175,AssessedValuation[Tif_NonTIF],$A$4)</f>
        <v>992711</v>
      </c>
      <c r="K175" s="8">
        <f>SUMIFS(AssessedValuation[100% Industrial],AssessedValuation[Dist],$C175,AssessedValuation[Tif_NonTIF],$A$4)</f>
        <v>989328</v>
      </c>
      <c r="L175" s="8">
        <f>SUMIFS(AssessedValuation[100% Multiresidential],AssessedValuation[Dist],$C175,AssessedValuation[Tif_NonTIF],$A$4)</f>
        <v>0</v>
      </c>
      <c r="M175" s="8">
        <f>SUMIFS(AssessedValuation[100% Reserved],AssessedValuation[Dist],$C175,AssessedValuation[Tif_NonTIF],$A$4)</f>
        <v>0</v>
      </c>
      <c r="N175" s="8">
        <f>SUMIFS(AssessedValuation[100% Railroads],AssessedValuation[Dist],$C175,AssessedValuation[Tif_NonTIF],$A$4)</f>
        <v>0</v>
      </c>
      <c r="O175" s="8">
        <f>SUMIFS(AssessedValuation[100% Utilities],AssessedValuation[Dist],$C175,AssessedValuation[Tif_NonTIF],$A$4)</f>
        <v>0</v>
      </c>
      <c r="P175" s="8">
        <f>SUMIFS(AssessedValuation[100% Other],AssessedValuation[Dist],$C175,AssessedValuation[Tif_NonTIF],$A$4)</f>
        <v>0</v>
      </c>
      <c r="Q175" s="8">
        <f>SUMIFS(AssessedValuation[100% Gross],AssessedValuation[Dist],$C175,AssessedValuation[Tif_NonTIF],$A$4)</f>
        <v>5107577</v>
      </c>
      <c r="R175" s="8">
        <f>SUMIFS(AssessedValuation[100% Military Exempt],AssessedValuation[Dist],$C175,AssessedValuation[Tif_NonTIF],$A$4)</f>
        <v>0</v>
      </c>
      <c r="S175" s="8">
        <f>SUMIFS(AssessedValuation[100% Net],AssessedValuation[Dist],$C175,AssessedValuation[Tif_NonTIF],$A$4)</f>
        <v>5107577</v>
      </c>
      <c r="T175" s="8">
        <f>SUMIFS(AssessedValuation[100% Gas &amp; Elec Utilities],AssessedValuation[Dist],$C175,AssessedValuation[Tif_NonTIF],$A$4)</f>
        <v>0</v>
      </c>
      <c r="U175" s="8">
        <f t="shared" si="2"/>
        <v>5107577</v>
      </c>
    </row>
    <row r="176" spans="1:21" x14ac:dyDescent="0.25">
      <c r="A176">
        <v>2023</v>
      </c>
      <c r="B176" t="s">
        <v>1051</v>
      </c>
      <c r="C176" t="s">
        <v>1388</v>
      </c>
      <c r="D176" t="s">
        <v>1388</v>
      </c>
      <c r="E176" t="s">
        <v>457</v>
      </c>
      <c r="F176" t="s">
        <v>1389</v>
      </c>
      <c r="G176" s="8">
        <f>SUMIFS(AssessedValuation[100% Residential],AssessedValuation[Dist],$C176,AssessedValuation[Tif_NonTIF],$A$4)</f>
        <v>0</v>
      </c>
      <c r="H176" s="8">
        <f>SUMIFS(AssessedValuation[100% Ag Land],AssessedValuation[Dist],$C176,AssessedValuation[Tif_NonTIF],$A$4)</f>
        <v>0</v>
      </c>
      <c r="I176" s="8">
        <f>SUMIFS(AssessedValuation[100% Ag Building],AssessedValuation[Dist],$C176,AssessedValuation[Tif_NonTIF],$A$4)</f>
        <v>0</v>
      </c>
      <c r="J176" s="8">
        <f>SUMIFS(AssessedValuation[100% Commercial],AssessedValuation[Dist],$C176,AssessedValuation[Tif_NonTIF],$A$4)</f>
        <v>0</v>
      </c>
      <c r="K176" s="8">
        <f>SUMIFS(AssessedValuation[100% Industrial],AssessedValuation[Dist],$C176,AssessedValuation[Tif_NonTIF],$A$4)</f>
        <v>0</v>
      </c>
      <c r="L176" s="8">
        <f>SUMIFS(AssessedValuation[100% Multiresidential],AssessedValuation[Dist],$C176,AssessedValuation[Tif_NonTIF],$A$4)</f>
        <v>0</v>
      </c>
      <c r="M176" s="8">
        <f>SUMIFS(AssessedValuation[100% Reserved],AssessedValuation[Dist],$C176,AssessedValuation[Tif_NonTIF],$A$4)</f>
        <v>0</v>
      </c>
      <c r="N176" s="8">
        <f>SUMIFS(AssessedValuation[100% Railroads],AssessedValuation[Dist],$C176,AssessedValuation[Tif_NonTIF],$A$4)</f>
        <v>0</v>
      </c>
      <c r="O176" s="8">
        <f>SUMIFS(AssessedValuation[100% Utilities],AssessedValuation[Dist],$C176,AssessedValuation[Tif_NonTIF],$A$4)</f>
        <v>0</v>
      </c>
      <c r="P176" s="8">
        <f>SUMIFS(AssessedValuation[100% Other],AssessedValuation[Dist],$C176,AssessedValuation[Tif_NonTIF],$A$4)</f>
        <v>0</v>
      </c>
      <c r="Q176" s="8">
        <f>SUMIFS(AssessedValuation[100% Gross],AssessedValuation[Dist],$C176,AssessedValuation[Tif_NonTIF],$A$4)</f>
        <v>0</v>
      </c>
      <c r="R176" s="8">
        <f>SUMIFS(AssessedValuation[100% Military Exempt],AssessedValuation[Dist],$C176,AssessedValuation[Tif_NonTIF],$A$4)</f>
        <v>0</v>
      </c>
      <c r="S176" s="8">
        <f>SUMIFS(AssessedValuation[100% Net],AssessedValuation[Dist],$C176,AssessedValuation[Tif_NonTIF],$A$4)</f>
        <v>0</v>
      </c>
      <c r="T176" s="8">
        <f>SUMIFS(AssessedValuation[100% Gas &amp; Elec Utilities],AssessedValuation[Dist],$C176,AssessedValuation[Tif_NonTIF],$A$4)</f>
        <v>0</v>
      </c>
      <c r="U176" s="8">
        <f t="shared" si="2"/>
        <v>0</v>
      </c>
    </row>
    <row r="177" spans="1:21" x14ac:dyDescent="0.25">
      <c r="A177">
        <v>2023</v>
      </c>
      <c r="B177" t="s">
        <v>1038</v>
      </c>
      <c r="C177" t="s">
        <v>1390</v>
      </c>
      <c r="D177" t="s">
        <v>1390</v>
      </c>
      <c r="E177" t="s">
        <v>543</v>
      </c>
      <c r="F177" t="s">
        <v>1391</v>
      </c>
      <c r="G177" s="8">
        <f>SUMIFS(AssessedValuation[100% Residential],AssessedValuation[Dist],$C177,AssessedValuation[Tif_NonTIF],$A$4)</f>
        <v>1765042</v>
      </c>
      <c r="H177" s="8">
        <f>SUMIFS(AssessedValuation[100% Ag Land],AssessedValuation[Dist],$C177,AssessedValuation[Tif_NonTIF],$A$4)</f>
        <v>0</v>
      </c>
      <c r="I177" s="8">
        <f>SUMIFS(AssessedValuation[100% Ag Building],AssessedValuation[Dist],$C177,AssessedValuation[Tif_NonTIF],$A$4)</f>
        <v>223111</v>
      </c>
      <c r="J177" s="8">
        <f>SUMIFS(AssessedValuation[100% Commercial],AssessedValuation[Dist],$C177,AssessedValuation[Tif_NonTIF],$A$4)</f>
        <v>3753972</v>
      </c>
      <c r="K177" s="8">
        <f>SUMIFS(AssessedValuation[100% Industrial],AssessedValuation[Dist],$C177,AssessedValuation[Tif_NonTIF],$A$4)</f>
        <v>1820079</v>
      </c>
      <c r="L177" s="8">
        <f>SUMIFS(AssessedValuation[100% Multiresidential],AssessedValuation[Dist],$C177,AssessedValuation[Tif_NonTIF],$A$4)</f>
        <v>16240</v>
      </c>
      <c r="M177" s="8">
        <f>SUMIFS(AssessedValuation[100% Reserved],AssessedValuation[Dist],$C177,AssessedValuation[Tif_NonTIF],$A$4)</f>
        <v>0</v>
      </c>
      <c r="N177" s="8">
        <f>SUMIFS(AssessedValuation[100% Railroads],AssessedValuation[Dist],$C177,AssessedValuation[Tif_NonTIF],$A$4)</f>
        <v>0</v>
      </c>
      <c r="O177" s="8">
        <f>SUMIFS(AssessedValuation[100% Utilities],AssessedValuation[Dist],$C177,AssessedValuation[Tif_NonTIF],$A$4)</f>
        <v>0</v>
      </c>
      <c r="P177" s="8">
        <f>SUMIFS(AssessedValuation[100% Other],AssessedValuation[Dist],$C177,AssessedValuation[Tif_NonTIF],$A$4)</f>
        <v>0</v>
      </c>
      <c r="Q177" s="8">
        <f>SUMIFS(AssessedValuation[100% Gross],AssessedValuation[Dist],$C177,AssessedValuation[Tif_NonTIF],$A$4)</f>
        <v>7578444</v>
      </c>
      <c r="R177" s="8">
        <f>SUMIFS(AssessedValuation[100% Military Exempt],AssessedValuation[Dist],$C177,AssessedValuation[Tif_NonTIF],$A$4)</f>
        <v>0</v>
      </c>
      <c r="S177" s="8">
        <f>SUMIFS(AssessedValuation[100% Net],AssessedValuation[Dist],$C177,AssessedValuation[Tif_NonTIF],$A$4)</f>
        <v>7578444</v>
      </c>
      <c r="T177" s="8">
        <f>SUMIFS(AssessedValuation[100% Gas &amp; Elec Utilities],AssessedValuation[Dist],$C177,AssessedValuation[Tif_NonTIF],$A$4)</f>
        <v>0</v>
      </c>
      <c r="U177" s="8">
        <f t="shared" si="2"/>
        <v>7578444</v>
      </c>
    </row>
    <row r="178" spans="1:21" x14ac:dyDescent="0.25">
      <c r="A178">
        <v>2023</v>
      </c>
      <c r="B178" t="s">
        <v>1038</v>
      </c>
      <c r="C178" t="s">
        <v>1392</v>
      </c>
      <c r="D178" t="s">
        <v>1392</v>
      </c>
      <c r="E178" t="s">
        <v>60</v>
      </c>
      <c r="F178" t="s">
        <v>1393</v>
      </c>
      <c r="G178" s="8">
        <f>SUMIFS(AssessedValuation[100% Residential],AssessedValuation[Dist],$C178,AssessedValuation[Tif_NonTIF],$A$4)</f>
        <v>486413</v>
      </c>
      <c r="H178" s="8">
        <f>SUMIFS(AssessedValuation[100% Ag Land],AssessedValuation[Dist],$C178,AssessedValuation[Tif_NonTIF],$A$4)</f>
        <v>0</v>
      </c>
      <c r="I178" s="8">
        <f>SUMIFS(AssessedValuation[100% Ag Building],AssessedValuation[Dist],$C178,AssessedValuation[Tif_NonTIF],$A$4)</f>
        <v>14</v>
      </c>
      <c r="J178" s="8">
        <f>SUMIFS(AssessedValuation[100% Commercial],AssessedValuation[Dist],$C178,AssessedValuation[Tif_NonTIF],$A$4)</f>
        <v>0</v>
      </c>
      <c r="K178" s="8">
        <f>SUMIFS(AssessedValuation[100% Industrial],AssessedValuation[Dist],$C178,AssessedValuation[Tif_NonTIF],$A$4)</f>
        <v>0</v>
      </c>
      <c r="L178" s="8">
        <f>SUMIFS(AssessedValuation[100% Multiresidential],AssessedValuation[Dist],$C178,AssessedValuation[Tif_NonTIF],$A$4)</f>
        <v>0</v>
      </c>
      <c r="M178" s="8">
        <f>SUMIFS(AssessedValuation[100% Reserved],AssessedValuation[Dist],$C178,AssessedValuation[Tif_NonTIF],$A$4)</f>
        <v>0</v>
      </c>
      <c r="N178" s="8">
        <f>SUMIFS(AssessedValuation[100% Railroads],AssessedValuation[Dist],$C178,AssessedValuation[Tif_NonTIF],$A$4)</f>
        <v>0</v>
      </c>
      <c r="O178" s="8">
        <f>SUMIFS(AssessedValuation[100% Utilities],AssessedValuation[Dist],$C178,AssessedValuation[Tif_NonTIF],$A$4)</f>
        <v>0</v>
      </c>
      <c r="P178" s="8">
        <f>SUMIFS(AssessedValuation[100% Other],AssessedValuation[Dist],$C178,AssessedValuation[Tif_NonTIF],$A$4)</f>
        <v>0</v>
      </c>
      <c r="Q178" s="8">
        <f>SUMIFS(AssessedValuation[100% Gross],AssessedValuation[Dist],$C178,AssessedValuation[Tif_NonTIF],$A$4)</f>
        <v>486427</v>
      </c>
      <c r="R178" s="8">
        <f>SUMIFS(AssessedValuation[100% Military Exempt],AssessedValuation[Dist],$C178,AssessedValuation[Tif_NonTIF],$A$4)</f>
        <v>0</v>
      </c>
      <c r="S178" s="8">
        <f>SUMIFS(AssessedValuation[100% Net],AssessedValuation[Dist],$C178,AssessedValuation[Tif_NonTIF],$A$4)</f>
        <v>486427</v>
      </c>
      <c r="T178" s="8">
        <f>SUMIFS(AssessedValuation[100% Gas &amp; Elec Utilities],AssessedValuation[Dist],$C178,AssessedValuation[Tif_NonTIF],$A$4)</f>
        <v>0</v>
      </c>
      <c r="U178" s="8">
        <f t="shared" si="2"/>
        <v>486427</v>
      </c>
    </row>
    <row r="179" spans="1:21" x14ac:dyDescent="0.25">
      <c r="A179">
        <v>2023</v>
      </c>
      <c r="B179" t="s">
        <v>1051</v>
      </c>
      <c r="C179" t="s">
        <v>1394</v>
      </c>
      <c r="D179" t="s">
        <v>1394</v>
      </c>
      <c r="E179" t="s">
        <v>288</v>
      </c>
      <c r="F179" t="s">
        <v>1395</v>
      </c>
      <c r="G179" s="8">
        <f>SUMIFS(AssessedValuation[100% Residential],AssessedValuation[Dist],$C179,AssessedValuation[Tif_NonTIF],$A$4)</f>
        <v>0</v>
      </c>
      <c r="H179" s="8">
        <f>SUMIFS(AssessedValuation[100% Ag Land],AssessedValuation[Dist],$C179,AssessedValuation[Tif_NonTIF],$A$4)</f>
        <v>0</v>
      </c>
      <c r="I179" s="8">
        <f>SUMIFS(AssessedValuation[100% Ag Building],AssessedValuation[Dist],$C179,AssessedValuation[Tif_NonTIF],$A$4)</f>
        <v>0</v>
      </c>
      <c r="J179" s="8">
        <f>SUMIFS(AssessedValuation[100% Commercial],AssessedValuation[Dist],$C179,AssessedValuation[Tif_NonTIF],$A$4)</f>
        <v>1356580</v>
      </c>
      <c r="K179" s="8">
        <f>SUMIFS(AssessedValuation[100% Industrial],AssessedValuation[Dist],$C179,AssessedValuation[Tif_NonTIF],$A$4)</f>
        <v>50730020</v>
      </c>
      <c r="L179" s="8">
        <f>SUMIFS(AssessedValuation[100% Multiresidential],AssessedValuation[Dist],$C179,AssessedValuation[Tif_NonTIF],$A$4)</f>
        <v>0</v>
      </c>
      <c r="M179" s="8">
        <f>SUMIFS(AssessedValuation[100% Reserved],AssessedValuation[Dist],$C179,AssessedValuation[Tif_NonTIF],$A$4)</f>
        <v>0</v>
      </c>
      <c r="N179" s="8">
        <f>SUMIFS(AssessedValuation[100% Railroads],AssessedValuation[Dist],$C179,AssessedValuation[Tif_NonTIF],$A$4)</f>
        <v>0</v>
      </c>
      <c r="O179" s="8">
        <f>SUMIFS(AssessedValuation[100% Utilities],AssessedValuation[Dist],$C179,AssessedValuation[Tif_NonTIF],$A$4)</f>
        <v>0</v>
      </c>
      <c r="P179" s="8">
        <f>SUMIFS(AssessedValuation[100% Other],AssessedValuation[Dist],$C179,AssessedValuation[Tif_NonTIF],$A$4)</f>
        <v>0</v>
      </c>
      <c r="Q179" s="8">
        <f>SUMIFS(AssessedValuation[100% Gross],AssessedValuation[Dist],$C179,AssessedValuation[Tif_NonTIF],$A$4)</f>
        <v>52086600</v>
      </c>
      <c r="R179" s="8">
        <f>SUMIFS(AssessedValuation[100% Military Exempt],AssessedValuation[Dist],$C179,AssessedValuation[Tif_NonTIF],$A$4)</f>
        <v>0</v>
      </c>
      <c r="S179" s="8">
        <f>SUMIFS(AssessedValuation[100% Net],AssessedValuation[Dist],$C179,AssessedValuation[Tif_NonTIF],$A$4)</f>
        <v>52086600</v>
      </c>
      <c r="T179" s="8">
        <f>SUMIFS(AssessedValuation[100% Gas &amp; Elec Utilities],AssessedValuation[Dist],$C179,AssessedValuation[Tif_NonTIF],$A$4)</f>
        <v>0</v>
      </c>
      <c r="U179" s="8">
        <f t="shared" si="2"/>
        <v>52086600</v>
      </c>
    </row>
    <row r="180" spans="1:21" x14ac:dyDescent="0.25">
      <c r="A180">
        <v>2023</v>
      </c>
      <c r="B180" t="s">
        <v>1048</v>
      </c>
      <c r="C180" t="s">
        <v>1396</v>
      </c>
      <c r="D180" t="s">
        <v>1396</v>
      </c>
      <c r="E180" t="s">
        <v>1738</v>
      </c>
      <c r="F180" t="s">
        <v>1397</v>
      </c>
      <c r="G180" s="8">
        <f>SUMIFS(AssessedValuation[100% Residential],AssessedValuation[Dist],$C180,AssessedValuation[Tif_NonTIF],$A$4)</f>
        <v>0</v>
      </c>
      <c r="H180" s="8">
        <f>SUMIFS(AssessedValuation[100% Ag Land],AssessedValuation[Dist],$C180,AssessedValuation[Tif_NonTIF],$A$4)</f>
        <v>0</v>
      </c>
      <c r="I180" s="8">
        <f>SUMIFS(AssessedValuation[100% Ag Building],AssessedValuation[Dist],$C180,AssessedValuation[Tif_NonTIF],$A$4)</f>
        <v>0</v>
      </c>
      <c r="J180" s="8">
        <f>SUMIFS(AssessedValuation[100% Commercial],AssessedValuation[Dist],$C180,AssessedValuation[Tif_NonTIF],$A$4)</f>
        <v>3584649</v>
      </c>
      <c r="K180" s="8">
        <f>SUMIFS(AssessedValuation[100% Industrial],AssessedValuation[Dist],$C180,AssessedValuation[Tif_NonTIF],$A$4)</f>
        <v>0</v>
      </c>
      <c r="L180" s="8">
        <f>SUMIFS(AssessedValuation[100% Multiresidential],AssessedValuation[Dist],$C180,AssessedValuation[Tif_NonTIF],$A$4)</f>
        <v>0</v>
      </c>
      <c r="M180" s="8">
        <f>SUMIFS(AssessedValuation[100% Reserved],AssessedValuation[Dist],$C180,AssessedValuation[Tif_NonTIF],$A$4)</f>
        <v>0</v>
      </c>
      <c r="N180" s="8">
        <f>SUMIFS(AssessedValuation[100% Railroads],AssessedValuation[Dist],$C180,AssessedValuation[Tif_NonTIF],$A$4)</f>
        <v>0</v>
      </c>
      <c r="O180" s="8">
        <f>SUMIFS(AssessedValuation[100% Utilities],AssessedValuation[Dist],$C180,AssessedValuation[Tif_NonTIF],$A$4)</f>
        <v>0</v>
      </c>
      <c r="P180" s="8">
        <f>SUMIFS(AssessedValuation[100% Other],AssessedValuation[Dist],$C180,AssessedValuation[Tif_NonTIF],$A$4)</f>
        <v>0</v>
      </c>
      <c r="Q180" s="8">
        <f>SUMIFS(AssessedValuation[100% Gross],AssessedValuation[Dist],$C180,AssessedValuation[Tif_NonTIF],$A$4)</f>
        <v>3584649</v>
      </c>
      <c r="R180" s="8">
        <f>SUMIFS(AssessedValuation[100% Military Exempt],AssessedValuation[Dist],$C180,AssessedValuation[Tif_NonTIF],$A$4)</f>
        <v>0</v>
      </c>
      <c r="S180" s="8">
        <f>SUMIFS(AssessedValuation[100% Net],AssessedValuation[Dist],$C180,AssessedValuation[Tif_NonTIF],$A$4)</f>
        <v>3584649</v>
      </c>
      <c r="T180" s="8">
        <f>SUMIFS(AssessedValuation[100% Gas &amp; Elec Utilities],AssessedValuation[Dist],$C180,AssessedValuation[Tif_NonTIF],$A$4)</f>
        <v>0</v>
      </c>
      <c r="U180" s="8">
        <f t="shared" si="2"/>
        <v>3584649</v>
      </c>
    </row>
    <row r="181" spans="1:21" x14ac:dyDescent="0.25">
      <c r="A181">
        <v>2023</v>
      </c>
      <c r="B181" t="s">
        <v>1076</v>
      </c>
      <c r="C181" t="s">
        <v>1398</v>
      </c>
      <c r="D181" t="s">
        <v>1398</v>
      </c>
      <c r="E181" t="s">
        <v>381</v>
      </c>
      <c r="F181" t="s">
        <v>1399</v>
      </c>
      <c r="G181" s="8">
        <f>SUMIFS(AssessedValuation[100% Residential],AssessedValuation[Dist],$C181,AssessedValuation[Tif_NonTIF],$A$4)</f>
        <v>5592408</v>
      </c>
      <c r="H181" s="8">
        <f>SUMIFS(AssessedValuation[100% Ag Land],AssessedValuation[Dist],$C181,AssessedValuation[Tif_NonTIF],$A$4)</f>
        <v>0</v>
      </c>
      <c r="I181" s="8">
        <f>SUMIFS(AssessedValuation[100% Ag Building],AssessedValuation[Dist],$C181,AssessedValuation[Tif_NonTIF],$A$4)</f>
        <v>0</v>
      </c>
      <c r="J181" s="8">
        <f>SUMIFS(AssessedValuation[100% Commercial],AssessedValuation[Dist],$C181,AssessedValuation[Tif_NonTIF],$A$4)</f>
        <v>8684104</v>
      </c>
      <c r="K181" s="8">
        <f>SUMIFS(AssessedValuation[100% Industrial],AssessedValuation[Dist],$C181,AssessedValuation[Tif_NonTIF],$A$4)</f>
        <v>5032490</v>
      </c>
      <c r="L181" s="8">
        <f>SUMIFS(AssessedValuation[100% Multiresidential],AssessedValuation[Dist],$C181,AssessedValuation[Tif_NonTIF],$A$4)</f>
        <v>3622912</v>
      </c>
      <c r="M181" s="8">
        <f>SUMIFS(AssessedValuation[100% Reserved],AssessedValuation[Dist],$C181,AssessedValuation[Tif_NonTIF],$A$4)</f>
        <v>0</v>
      </c>
      <c r="N181" s="8">
        <f>SUMIFS(AssessedValuation[100% Railroads],AssessedValuation[Dist],$C181,AssessedValuation[Tif_NonTIF],$A$4)</f>
        <v>0</v>
      </c>
      <c r="O181" s="8">
        <f>SUMIFS(AssessedValuation[100% Utilities],AssessedValuation[Dist],$C181,AssessedValuation[Tif_NonTIF],$A$4)</f>
        <v>0</v>
      </c>
      <c r="P181" s="8">
        <f>SUMIFS(AssessedValuation[100% Other],AssessedValuation[Dist],$C181,AssessedValuation[Tif_NonTIF],$A$4)</f>
        <v>0</v>
      </c>
      <c r="Q181" s="8">
        <f>SUMIFS(AssessedValuation[100% Gross],AssessedValuation[Dist],$C181,AssessedValuation[Tif_NonTIF],$A$4)</f>
        <v>22931914</v>
      </c>
      <c r="R181" s="8">
        <f>SUMIFS(AssessedValuation[100% Military Exempt],AssessedValuation[Dist],$C181,AssessedValuation[Tif_NonTIF],$A$4)</f>
        <v>0</v>
      </c>
      <c r="S181" s="8">
        <f>SUMIFS(AssessedValuation[100% Net],AssessedValuation[Dist],$C181,AssessedValuation[Tif_NonTIF],$A$4)</f>
        <v>22931914</v>
      </c>
      <c r="T181" s="8">
        <f>SUMIFS(AssessedValuation[100% Gas &amp; Elec Utilities],AssessedValuation[Dist],$C181,AssessedValuation[Tif_NonTIF],$A$4)</f>
        <v>0</v>
      </c>
      <c r="U181" s="8">
        <f t="shared" si="2"/>
        <v>22931914</v>
      </c>
    </row>
    <row r="182" spans="1:21" x14ac:dyDescent="0.25">
      <c r="A182">
        <v>2023</v>
      </c>
      <c r="B182" t="s">
        <v>1066</v>
      </c>
      <c r="C182" t="s">
        <v>1400</v>
      </c>
      <c r="D182" t="s">
        <v>1400</v>
      </c>
      <c r="E182" t="s">
        <v>302</v>
      </c>
      <c r="F182" t="s">
        <v>1401</v>
      </c>
      <c r="G182" s="8">
        <f>SUMIFS(AssessedValuation[100% Residential],AssessedValuation[Dist],$C182,AssessedValuation[Tif_NonTIF],$A$4)</f>
        <v>6265637</v>
      </c>
      <c r="H182" s="8">
        <f>SUMIFS(AssessedValuation[100% Ag Land],AssessedValuation[Dist],$C182,AssessedValuation[Tif_NonTIF],$A$4)</f>
        <v>0</v>
      </c>
      <c r="I182" s="8">
        <f>SUMIFS(AssessedValuation[100% Ag Building],AssessedValuation[Dist],$C182,AssessedValuation[Tif_NonTIF],$A$4)</f>
        <v>0</v>
      </c>
      <c r="J182" s="8">
        <f>SUMIFS(AssessedValuation[100% Commercial],AssessedValuation[Dist],$C182,AssessedValuation[Tif_NonTIF],$A$4)</f>
        <v>1270953</v>
      </c>
      <c r="K182" s="8">
        <f>SUMIFS(AssessedValuation[100% Industrial],AssessedValuation[Dist],$C182,AssessedValuation[Tif_NonTIF],$A$4)</f>
        <v>675104</v>
      </c>
      <c r="L182" s="8">
        <f>SUMIFS(AssessedValuation[100% Multiresidential],AssessedValuation[Dist],$C182,AssessedValuation[Tif_NonTIF],$A$4)</f>
        <v>77476</v>
      </c>
      <c r="M182" s="8">
        <f>SUMIFS(AssessedValuation[100% Reserved],AssessedValuation[Dist],$C182,AssessedValuation[Tif_NonTIF],$A$4)</f>
        <v>0</v>
      </c>
      <c r="N182" s="8">
        <f>SUMIFS(AssessedValuation[100% Railroads],AssessedValuation[Dist],$C182,AssessedValuation[Tif_NonTIF],$A$4)</f>
        <v>0</v>
      </c>
      <c r="O182" s="8">
        <f>SUMIFS(AssessedValuation[100% Utilities],AssessedValuation[Dist],$C182,AssessedValuation[Tif_NonTIF],$A$4)</f>
        <v>0</v>
      </c>
      <c r="P182" s="8">
        <f>SUMIFS(AssessedValuation[100% Other],AssessedValuation[Dist],$C182,AssessedValuation[Tif_NonTIF],$A$4)</f>
        <v>0</v>
      </c>
      <c r="Q182" s="8">
        <f>SUMIFS(AssessedValuation[100% Gross],AssessedValuation[Dist],$C182,AssessedValuation[Tif_NonTIF],$A$4)</f>
        <v>8289170</v>
      </c>
      <c r="R182" s="8">
        <f>SUMIFS(AssessedValuation[100% Military Exempt],AssessedValuation[Dist],$C182,AssessedValuation[Tif_NonTIF],$A$4)</f>
        <v>0</v>
      </c>
      <c r="S182" s="8">
        <f>SUMIFS(AssessedValuation[100% Net],AssessedValuation[Dist],$C182,AssessedValuation[Tif_NonTIF],$A$4)</f>
        <v>8289170</v>
      </c>
      <c r="T182" s="8">
        <f>SUMIFS(AssessedValuation[100% Gas &amp; Elec Utilities],AssessedValuation[Dist],$C182,AssessedValuation[Tif_NonTIF],$A$4)</f>
        <v>0</v>
      </c>
      <c r="U182" s="8">
        <f t="shared" si="2"/>
        <v>8289170</v>
      </c>
    </row>
    <row r="183" spans="1:21" x14ac:dyDescent="0.25">
      <c r="A183">
        <v>2023</v>
      </c>
      <c r="B183" t="s">
        <v>1048</v>
      </c>
      <c r="C183" t="s">
        <v>1402</v>
      </c>
      <c r="D183" t="s">
        <v>1402</v>
      </c>
      <c r="E183" t="s">
        <v>220</v>
      </c>
      <c r="F183" t="s">
        <v>1403</v>
      </c>
      <c r="G183" s="8">
        <f>SUMIFS(AssessedValuation[100% Residential],AssessedValuation[Dist],$C183,AssessedValuation[Tif_NonTIF],$A$4)</f>
        <v>91168</v>
      </c>
      <c r="H183" s="8">
        <f>SUMIFS(AssessedValuation[100% Ag Land],AssessedValuation[Dist],$C183,AssessedValuation[Tif_NonTIF],$A$4)</f>
        <v>0</v>
      </c>
      <c r="I183" s="8">
        <f>SUMIFS(AssessedValuation[100% Ag Building],AssessedValuation[Dist],$C183,AssessedValuation[Tif_NonTIF],$A$4)</f>
        <v>0</v>
      </c>
      <c r="J183" s="8">
        <f>SUMIFS(AssessedValuation[100% Commercial],AssessedValuation[Dist],$C183,AssessedValuation[Tif_NonTIF],$A$4)</f>
        <v>1414098</v>
      </c>
      <c r="K183" s="8">
        <f>SUMIFS(AssessedValuation[100% Industrial],AssessedValuation[Dist],$C183,AssessedValuation[Tif_NonTIF],$A$4)</f>
        <v>5875941</v>
      </c>
      <c r="L183" s="8">
        <f>SUMIFS(AssessedValuation[100% Multiresidential],AssessedValuation[Dist],$C183,AssessedValuation[Tif_NonTIF],$A$4)</f>
        <v>0</v>
      </c>
      <c r="M183" s="8">
        <f>SUMIFS(AssessedValuation[100% Reserved],AssessedValuation[Dist],$C183,AssessedValuation[Tif_NonTIF],$A$4)</f>
        <v>0</v>
      </c>
      <c r="N183" s="8">
        <f>SUMIFS(AssessedValuation[100% Railroads],AssessedValuation[Dist],$C183,AssessedValuation[Tif_NonTIF],$A$4)</f>
        <v>0</v>
      </c>
      <c r="O183" s="8">
        <f>SUMIFS(AssessedValuation[100% Utilities],AssessedValuation[Dist],$C183,AssessedValuation[Tif_NonTIF],$A$4)</f>
        <v>0</v>
      </c>
      <c r="P183" s="8">
        <f>SUMIFS(AssessedValuation[100% Other],AssessedValuation[Dist],$C183,AssessedValuation[Tif_NonTIF],$A$4)</f>
        <v>0</v>
      </c>
      <c r="Q183" s="8">
        <f>SUMIFS(AssessedValuation[100% Gross],AssessedValuation[Dist],$C183,AssessedValuation[Tif_NonTIF],$A$4)</f>
        <v>7381207</v>
      </c>
      <c r="R183" s="8">
        <f>SUMIFS(AssessedValuation[100% Military Exempt],AssessedValuation[Dist],$C183,AssessedValuation[Tif_NonTIF],$A$4)</f>
        <v>0</v>
      </c>
      <c r="S183" s="8">
        <f>SUMIFS(AssessedValuation[100% Net],AssessedValuation[Dist],$C183,AssessedValuation[Tif_NonTIF],$A$4)</f>
        <v>7381207</v>
      </c>
      <c r="T183" s="8">
        <f>SUMIFS(AssessedValuation[100% Gas &amp; Elec Utilities],AssessedValuation[Dist],$C183,AssessedValuation[Tif_NonTIF],$A$4)</f>
        <v>0</v>
      </c>
      <c r="U183" s="8">
        <f t="shared" si="2"/>
        <v>7381207</v>
      </c>
    </row>
    <row r="184" spans="1:21" x14ac:dyDescent="0.25">
      <c r="A184">
        <v>2023</v>
      </c>
      <c r="B184" t="s">
        <v>1057</v>
      </c>
      <c r="C184" t="s">
        <v>1404</v>
      </c>
      <c r="D184" t="s">
        <v>1404</v>
      </c>
      <c r="E184" t="s">
        <v>692</v>
      </c>
      <c r="F184" t="s">
        <v>1405</v>
      </c>
      <c r="G184" s="8">
        <f>SUMIFS(AssessedValuation[100% Residential],AssessedValuation[Dist],$C184,AssessedValuation[Tif_NonTIF],$A$4)</f>
        <v>43594273</v>
      </c>
      <c r="H184" s="8">
        <f>SUMIFS(AssessedValuation[100% Ag Land],AssessedValuation[Dist],$C184,AssessedValuation[Tif_NonTIF],$A$4)</f>
        <v>3975</v>
      </c>
      <c r="I184" s="8">
        <f>SUMIFS(AssessedValuation[100% Ag Building],AssessedValuation[Dist],$C184,AssessedValuation[Tif_NonTIF],$A$4)</f>
        <v>0</v>
      </c>
      <c r="J184" s="8">
        <f>SUMIFS(AssessedValuation[100% Commercial],AssessedValuation[Dist],$C184,AssessedValuation[Tif_NonTIF],$A$4)</f>
        <v>15626552</v>
      </c>
      <c r="K184" s="8">
        <f>SUMIFS(AssessedValuation[100% Industrial],AssessedValuation[Dist],$C184,AssessedValuation[Tif_NonTIF],$A$4)</f>
        <v>867716</v>
      </c>
      <c r="L184" s="8">
        <f>SUMIFS(AssessedValuation[100% Multiresidential],AssessedValuation[Dist],$C184,AssessedValuation[Tif_NonTIF],$A$4)</f>
        <v>6755814</v>
      </c>
      <c r="M184" s="8">
        <f>SUMIFS(AssessedValuation[100% Reserved],AssessedValuation[Dist],$C184,AssessedValuation[Tif_NonTIF],$A$4)</f>
        <v>0</v>
      </c>
      <c r="N184" s="8">
        <f>SUMIFS(AssessedValuation[100% Railroads],AssessedValuation[Dist],$C184,AssessedValuation[Tif_NonTIF],$A$4)</f>
        <v>0</v>
      </c>
      <c r="O184" s="8">
        <f>SUMIFS(AssessedValuation[100% Utilities],AssessedValuation[Dist],$C184,AssessedValuation[Tif_NonTIF],$A$4)</f>
        <v>0</v>
      </c>
      <c r="P184" s="8">
        <f>SUMIFS(AssessedValuation[100% Other],AssessedValuation[Dist],$C184,AssessedValuation[Tif_NonTIF],$A$4)</f>
        <v>0</v>
      </c>
      <c r="Q184" s="8">
        <f>SUMIFS(AssessedValuation[100% Gross],AssessedValuation[Dist],$C184,AssessedValuation[Tif_NonTIF],$A$4)</f>
        <v>66848330</v>
      </c>
      <c r="R184" s="8">
        <f>SUMIFS(AssessedValuation[100% Military Exempt],AssessedValuation[Dist],$C184,AssessedValuation[Tif_NonTIF],$A$4)</f>
        <v>0</v>
      </c>
      <c r="S184" s="8">
        <f>SUMIFS(AssessedValuation[100% Net],AssessedValuation[Dist],$C184,AssessedValuation[Tif_NonTIF],$A$4)</f>
        <v>66848330</v>
      </c>
      <c r="T184" s="8">
        <f>SUMIFS(AssessedValuation[100% Gas &amp; Elec Utilities],AssessedValuation[Dist],$C184,AssessedValuation[Tif_NonTIF],$A$4)</f>
        <v>0</v>
      </c>
      <c r="U184" s="8">
        <f t="shared" si="2"/>
        <v>66848330</v>
      </c>
    </row>
    <row r="185" spans="1:21" x14ac:dyDescent="0.25">
      <c r="A185">
        <v>2023</v>
      </c>
      <c r="B185" t="s">
        <v>1043</v>
      </c>
      <c r="C185" t="s">
        <v>1406</v>
      </c>
      <c r="D185" t="s">
        <v>1406</v>
      </c>
      <c r="E185" t="s">
        <v>704</v>
      </c>
      <c r="F185" t="s">
        <v>1407</v>
      </c>
      <c r="G185" s="8">
        <f>SUMIFS(AssessedValuation[100% Residential],AssessedValuation[Dist],$C185,AssessedValuation[Tif_NonTIF],$A$4)</f>
        <v>1807697</v>
      </c>
      <c r="H185" s="8">
        <f>SUMIFS(AssessedValuation[100% Ag Land],AssessedValuation[Dist],$C185,AssessedValuation[Tif_NonTIF],$A$4)</f>
        <v>0</v>
      </c>
      <c r="I185" s="8">
        <f>SUMIFS(AssessedValuation[100% Ag Building],AssessedValuation[Dist],$C185,AssessedValuation[Tif_NonTIF],$A$4)</f>
        <v>0</v>
      </c>
      <c r="J185" s="8">
        <f>SUMIFS(AssessedValuation[100% Commercial],AssessedValuation[Dist],$C185,AssessedValuation[Tif_NonTIF],$A$4)</f>
        <v>9078687</v>
      </c>
      <c r="K185" s="8">
        <f>SUMIFS(AssessedValuation[100% Industrial],AssessedValuation[Dist],$C185,AssessedValuation[Tif_NonTIF],$A$4)</f>
        <v>4055423</v>
      </c>
      <c r="L185" s="8">
        <f>SUMIFS(AssessedValuation[100% Multiresidential],AssessedValuation[Dist],$C185,AssessedValuation[Tif_NonTIF],$A$4)</f>
        <v>234322</v>
      </c>
      <c r="M185" s="8">
        <f>SUMIFS(AssessedValuation[100% Reserved],AssessedValuation[Dist],$C185,AssessedValuation[Tif_NonTIF],$A$4)</f>
        <v>0</v>
      </c>
      <c r="N185" s="8">
        <f>SUMIFS(AssessedValuation[100% Railroads],AssessedValuation[Dist],$C185,AssessedValuation[Tif_NonTIF],$A$4)</f>
        <v>0</v>
      </c>
      <c r="O185" s="8">
        <f>SUMIFS(AssessedValuation[100% Utilities],AssessedValuation[Dist],$C185,AssessedValuation[Tif_NonTIF],$A$4)</f>
        <v>0</v>
      </c>
      <c r="P185" s="8">
        <f>SUMIFS(AssessedValuation[100% Other],AssessedValuation[Dist],$C185,AssessedValuation[Tif_NonTIF],$A$4)</f>
        <v>0</v>
      </c>
      <c r="Q185" s="8">
        <f>SUMIFS(AssessedValuation[100% Gross],AssessedValuation[Dist],$C185,AssessedValuation[Tif_NonTIF],$A$4)</f>
        <v>15176129</v>
      </c>
      <c r="R185" s="8">
        <f>SUMIFS(AssessedValuation[100% Military Exempt],AssessedValuation[Dist],$C185,AssessedValuation[Tif_NonTIF],$A$4)</f>
        <v>0</v>
      </c>
      <c r="S185" s="8">
        <f>SUMIFS(AssessedValuation[100% Net],AssessedValuation[Dist],$C185,AssessedValuation[Tif_NonTIF],$A$4)</f>
        <v>15176129</v>
      </c>
      <c r="T185" s="8">
        <f>SUMIFS(AssessedValuation[100% Gas &amp; Elec Utilities],AssessedValuation[Dist],$C185,AssessedValuation[Tif_NonTIF],$A$4)</f>
        <v>0</v>
      </c>
      <c r="U185" s="8">
        <f t="shared" si="2"/>
        <v>15176129</v>
      </c>
    </row>
    <row r="186" spans="1:21" x14ac:dyDescent="0.25">
      <c r="A186">
        <v>2023</v>
      </c>
      <c r="B186" t="s">
        <v>1038</v>
      </c>
      <c r="C186" t="s">
        <v>1408</v>
      </c>
      <c r="D186" t="s">
        <v>1408</v>
      </c>
      <c r="E186" t="s">
        <v>722</v>
      </c>
      <c r="F186" t="s">
        <v>1409</v>
      </c>
      <c r="G186" s="8">
        <f>SUMIFS(AssessedValuation[100% Residential],AssessedValuation[Dist],$C186,AssessedValuation[Tif_NonTIF],$A$4)</f>
        <v>0</v>
      </c>
      <c r="H186" s="8">
        <f>SUMIFS(AssessedValuation[100% Ag Land],AssessedValuation[Dist],$C186,AssessedValuation[Tif_NonTIF],$A$4)</f>
        <v>0</v>
      </c>
      <c r="I186" s="8">
        <f>SUMIFS(AssessedValuation[100% Ag Building],AssessedValuation[Dist],$C186,AssessedValuation[Tif_NonTIF],$A$4)</f>
        <v>0</v>
      </c>
      <c r="J186" s="8">
        <f>SUMIFS(AssessedValuation[100% Commercial],AssessedValuation[Dist],$C186,AssessedValuation[Tif_NonTIF],$A$4)</f>
        <v>0</v>
      </c>
      <c r="K186" s="8">
        <f>SUMIFS(AssessedValuation[100% Industrial],AssessedValuation[Dist],$C186,AssessedValuation[Tif_NonTIF],$A$4)</f>
        <v>0</v>
      </c>
      <c r="L186" s="8">
        <f>SUMIFS(AssessedValuation[100% Multiresidential],AssessedValuation[Dist],$C186,AssessedValuation[Tif_NonTIF],$A$4)</f>
        <v>0</v>
      </c>
      <c r="M186" s="8">
        <f>SUMIFS(AssessedValuation[100% Reserved],AssessedValuation[Dist],$C186,AssessedValuation[Tif_NonTIF],$A$4)</f>
        <v>0</v>
      </c>
      <c r="N186" s="8">
        <f>SUMIFS(AssessedValuation[100% Railroads],AssessedValuation[Dist],$C186,AssessedValuation[Tif_NonTIF],$A$4)</f>
        <v>0</v>
      </c>
      <c r="O186" s="8">
        <f>SUMIFS(AssessedValuation[100% Utilities],AssessedValuation[Dist],$C186,AssessedValuation[Tif_NonTIF],$A$4)</f>
        <v>0</v>
      </c>
      <c r="P186" s="8">
        <f>SUMIFS(AssessedValuation[100% Other],AssessedValuation[Dist],$C186,AssessedValuation[Tif_NonTIF],$A$4)</f>
        <v>0</v>
      </c>
      <c r="Q186" s="8">
        <f>SUMIFS(AssessedValuation[100% Gross],AssessedValuation[Dist],$C186,AssessedValuation[Tif_NonTIF],$A$4)</f>
        <v>0</v>
      </c>
      <c r="R186" s="8">
        <f>SUMIFS(AssessedValuation[100% Military Exempt],AssessedValuation[Dist],$C186,AssessedValuation[Tif_NonTIF],$A$4)</f>
        <v>0</v>
      </c>
      <c r="S186" s="8">
        <f>SUMIFS(AssessedValuation[100% Net],AssessedValuation[Dist],$C186,AssessedValuation[Tif_NonTIF],$A$4)</f>
        <v>0</v>
      </c>
      <c r="T186" s="8">
        <f>SUMIFS(AssessedValuation[100% Gas &amp; Elec Utilities],AssessedValuation[Dist],$C186,AssessedValuation[Tif_NonTIF],$A$4)</f>
        <v>0</v>
      </c>
      <c r="U186" s="8">
        <f t="shared" si="2"/>
        <v>0</v>
      </c>
    </row>
    <row r="187" spans="1:21" x14ac:dyDescent="0.25">
      <c r="A187">
        <v>2023</v>
      </c>
      <c r="B187" t="s">
        <v>1043</v>
      </c>
      <c r="C187" t="s">
        <v>1410</v>
      </c>
      <c r="D187" t="s">
        <v>1410</v>
      </c>
      <c r="E187" t="s">
        <v>166</v>
      </c>
      <c r="F187" t="s">
        <v>1411</v>
      </c>
      <c r="G187" s="8">
        <f>SUMIFS(AssessedValuation[100% Residential],AssessedValuation[Dist],$C187,AssessedValuation[Tif_NonTIF],$A$4)</f>
        <v>1359322</v>
      </c>
      <c r="H187" s="8">
        <f>SUMIFS(AssessedValuation[100% Ag Land],AssessedValuation[Dist],$C187,AssessedValuation[Tif_NonTIF],$A$4)</f>
        <v>0</v>
      </c>
      <c r="I187" s="8">
        <f>SUMIFS(AssessedValuation[100% Ag Building],AssessedValuation[Dist],$C187,AssessedValuation[Tif_NonTIF],$A$4)</f>
        <v>1690786</v>
      </c>
      <c r="J187" s="8">
        <f>SUMIFS(AssessedValuation[100% Commercial],AssessedValuation[Dist],$C187,AssessedValuation[Tif_NonTIF],$A$4)</f>
        <v>41416858</v>
      </c>
      <c r="K187" s="8">
        <f>SUMIFS(AssessedValuation[100% Industrial],AssessedValuation[Dist],$C187,AssessedValuation[Tif_NonTIF],$A$4)</f>
        <v>1120567</v>
      </c>
      <c r="L187" s="8">
        <f>SUMIFS(AssessedValuation[100% Multiresidential],AssessedValuation[Dist],$C187,AssessedValuation[Tif_NonTIF],$A$4)</f>
        <v>1952598</v>
      </c>
      <c r="M187" s="8">
        <f>SUMIFS(AssessedValuation[100% Reserved],AssessedValuation[Dist],$C187,AssessedValuation[Tif_NonTIF],$A$4)</f>
        <v>0</v>
      </c>
      <c r="N187" s="8">
        <f>SUMIFS(AssessedValuation[100% Railroads],AssessedValuation[Dist],$C187,AssessedValuation[Tif_NonTIF],$A$4)</f>
        <v>0</v>
      </c>
      <c r="O187" s="8">
        <f>SUMIFS(AssessedValuation[100% Utilities],AssessedValuation[Dist],$C187,AssessedValuation[Tif_NonTIF],$A$4)</f>
        <v>0</v>
      </c>
      <c r="P187" s="8">
        <f>SUMIFS(AssessedValuation[100% Other],AssessedValuation[Dist],$C187,AssessedValuation[Tif_NonTIF],$A$4)</f>
        <v>0</v>
      </c>
      <c r="Q187" s="8">
        <f>SUMIFS(AssessedValuation[100% Gross],AssessedValuation[Dist],$C187,AssessedValuation[Tif_NonTIF],$A$4)</f>
        <v>47540131</v>
      </c>
      <c r="R187" s="8">
        <f>SUMIFS(AssessedValuation[100% Military Exempt],AssessedValuation[Dist],$C187,AssessedValuation[Tif_NonTIF],$A$4)</f>
        <v>0</v>
      </c>
      <c r="S187" s="8">
        <f>SUMIFS(AssessedValuation[100% Net],AssessedValuation[Dist],$C187,AssessedValuation[Tif_NonTIF],$A$4)</f>
        <v>47540131</v>
      </c>
      <c r="T187" s="8">
        <f>SUMIFS(AssessedValuation[100% Gas &amp; Elec Utilities],AssessedValuation[Dist],$C187,AssessedValuation[Tif_NonTIF],$A$4)</f>
        <v>0</v>
      </c>
      <c r="U187" s="8">
        <f t="shared" si="2"/>
        <v>47540131</v>
      </c>
    </row>
    <row r="188" spans="1:21" x14ac:dyDescent="0.25">
      <c r="A188">
        <v>2023</v>
      </c>
      <c r="B188" t="s">
        <v>1054</v>
      </c>
      <c r="C188" t="s">
        <v>1412</v>
      </c>
      <c r="D188" t="s">
        <v>1412</v>
      </c>
      <c r="E188" t="s">
        <v>305</v>
      </c>
      <c r="F188" t="s">
        <v>1413</v>
      </c>
      <c r="G188" s="8">
        <f>SUMIFS(AssessedValuation[100% Residential],AssessedValuation[Dist],$C188,AssessedValuation[Tif_NonTIF],$A$4)</f>
        <v>2993235</v>
      </c>
      <c r="H188" s="8">
        <f>SUMIFS(AssessedValuation[100% Ag Land],AssessedValuation[Dist],$C188,AssessedValuation[Tif_NonTIF],$A$4)</f>
        <v>6103</v>
      </c>
      <c r="I188" s="8">
        <f>SUMIFS(AssessedValuation[100% Ag Building],AssessedValuation[Dist],$C188,AssessedValuation[Tif_NonTIF],$A$4)</f>
        <v>0</v>
      </c>
      <c r="J188" s="8">
        <f>SUMIFS(AssessedValuation[100% Commercial],AssessedValuation[Dist],$C188,AssessedValuation[Tif_NonTIF],$A$4)</f>
        <v>397294</v>
      </c>
      <c r="K188" s="8">
        <f>SUMIFS(AssessedValuation[100% Industrial],AssessedValuation[Dist],$C188,AssessedValuation[Tif_NonTIF],$A$4)</f>
        <v>0</v>
      </c>
      <c r="L188" s="8">
        <f>SUMIFS(AssessedValuation[100% Multiresidential],AssessedValuation[Dist],$C188,AssessedValuation[Tif_NonTIF],$A$4)</f>
        <v>0</v>
      </c>
      <c r="M188" s="8">
        <f>SUMIFS(AssessedValuation[100% Reserved],AssessedValuation[Dist],$C188,AssessedValuation[Tif_NonTIF],$A$4)</f>
        <v>0</v>
      </c>
      <c r="N188" s="8">
        <f>SUMIFS(AssessedValuation[100% Railroads],AssessedValuation[Dist],$C188,AssessedValuation[Tif_NonTIF],$A$4)</f>
        <v>0</v>
      </c>
      <c r="O188" s="8">
        <f>SUMIFS(AssessedValuation[100% Utilities],AssessedValuation[Dist],$C188,AssessedValuation[Tif_NonTIF],$A$4)</f>
        <v>0</v>
      </c>
      <c r="P188" s="8">
        <f>SUMIFS(AssessedValuation[100% Other],AssessedValuation[Dist],$C188,AssessedValuation[Tif_NonTIF],$A$4)</f>
        <v>0</v>
      </c>
      <c r="Q188" s="8">
        <f>SUMIFS(AssessedValuation[100% Gross],AssessedValuation[Dist],$C188,AssessedValuation[Tif_NonTIF],$A$4)</f>
        <v>3396632</v>
      </c>
      <c r="R188" s="8">
        <f>SUMIFS(AssessedValuation[100% Military Exempt],AssessedValuation[Dist],$C188,AssessedValuation[Tif_NonTIF],$A$4)</f>
        <v>5556</v>
      </c>
      <c r="S188" s="8">
        <f>SUMIFS(AssessedValuation[100% Net],AssessedValuation[Dist],$C188,AssessedValuation[Tif_NonTIF],$A$4)</f>
        <v>3391076</v>
      </c>
      <c r="T188" s="8">
        <f>SUMIFS(AssessedValuation[100% Gas &amp; Elec Utilities],AssessedValuation[Dist],$C188,AssessedValuation[Tif_NonTIF],$A$4)</f>
        <v>0</v>
      </c>
      <c r="U188" s="8">
        <f t="shared" si="2"/>
        <v>3391076</v>
      </c>
    </row>
    <row r="189" spans="1:21" x14ac:dyDescent="0.25">
      <c r="A189">
        <v>2023</v>
      </c>
      <c r="B189" t="s">
        <v>1038</v>
      </c>
      <c r="C189" t="s">
        <v>1414</v>
      </c>
      <c r="D189" t="s">
        <v>1414</v>
      </c>
      <c r="E189" t="s">
        <v>727</v>
      </c>
      <c r="F189" t="s">
        <v>1415</v>
      </c>
      <c r="G189" s="8">
        <f>SUMIFS(AssessedValuation[100% Residential],AssessedValuation[Dist],$C189,AssessedValuation[Tif_NonTIF],$A$4)</f>
        <v>0</v>
      </c>
      <c r="H189" s="8">
        <f>SUMIFS(AssessedValuation[100% Ag Land],AssessedValuation[Dist],$C189,AssessedValuation[Tif_NonTIF],$A$4)</f>
        <v>0</v>
      </c>
      <c r="I189" s="8">
        <f>SUMIFS(AssessedValuation[100% Ag Building],AssessedValuation[Dist],$C189,AssessedValuation[Tif_NonTIF],$A$4)</f>
        <v>0</v>
      </c>
      <c r="J189" s="8">
        <f>SUMIFS(AssessedValuation[100% Commercial],AssessedValuation[Dist],$C189,AssessedValuation[Tif_NonTIF],$A$4)</f>
        <v>0</v>
      </c>
      <c r="K189" s="8">
        <f>SUMIFS(AssessedValuation[100% Industrial],AssessedValuation[Dist],$C189,AssessedValuation[Tif_NonTIF],$A$4)</f>
        <v>0</v>
      </c>
      <c r="L189" s="8">
        <f>SUMIFS(AssessedValuation[100% Multiresidential],AssessedValuation[Dist],$C189,AssessedValuation[Tif_NonTIF],$A$4)</f>
        <v>0</v>
      </c>
      <c r="M189" s="8">
        <f>SUMIFS(AssessedValuation[100% Reserved],AssessedValuation[Dist],$C189,AssessedValuation[Tif_NonTIF],$A$4)</f>
        <v>0</v>
      </c>
      <c r="N189" s="8">
        <f>SUMIFS(AssessedValuation[100% Railroads],AssessedValuation[Dist],$C189,AssessedValuation[Tif_NonTIF],$A$4)</f>
        <v>0</v>
      </c>
      <c r="O189" s="8">
        <f>SUMIFS(AssessedValuation[100% Utilities],AssessedValuation[Dist],$C189,AssessedValuation[Tif_NonTIF],$A$4)</f>
        <v>0</v>
      </c>
      <c r="P189" s="8">
        <f>SUMIFS(AssessedValuation[100% Other],AssessedValuation[Dist],$C189,AssessedValuation[Tif_NonTIF],$A$4)</f>
        <v>0</v>
      </c>
      <c r="Q189" s="8">
        <f>SUMIFS(AssessedValuation[100% Gross],AssessedValuation[Dist],$C189,AssessedValuation[Tif_NonTIF],$A$4)</f>
        <v>0</v>
      </c>
      <c r="R189" s="8">
        <f>SUMIFS(AssessedValuation[100% Military Exempt],AssessedValuation[Dist],$C189,AssessedValuation[Tif_NonTIF],$A$4)</f>
        <v>0</v>
      </c>
      <c r="S189" s="8">
        <f>SUMIFS(AssessedValuation[100% Net],AssessedValuation[Dist],$C189,AssessedValuation[Tif_NonTIF],$A$4)</f>
        <v>0</v>
      </c>
      <c r="T189" s="8">
        <f>SUMIFS(AssessedValuation[100% Gas &amp; Elec Utilities],AssessedValuation[Dist],$C189,AssessedValuation[Tif_NonTIF],$A$4)</f>
        <v>0</v>
      </c>
      <c r="U189" s="8">
        <f t="shared" si="2"/>
        <v>0</v>
      </c>
    </row>
    <row r="190" spans="1:21" x14ac:dyDescent="0.25">
      <c r="A190">
        <v>2023</v>
      </c>
      <c r="B190" t="s">
        <v>1066</v>
      </c>
      <c r="C190" t="s">
        <v>1416</v>
      </c>
      <c r="D190" t="s">
        <v>1416</v>
      </c>
      <c r="E190" t="s">
        <v>91</v>
      </c>
      <c r="F190" t="s">
        <v>1417</v>
      </c>
      <c r="G190" s="8">
        <f>SUMIFS(AssessedValuation[100% Residential],AssessedValuation[Dist],$C190,AssessedValuation[Tif_NonTIF],$A$4)</f>
        <v>16589788</v>
      </c>
      <c r="H190" s="8">
        <f>SUMIFS(AssessedValuation[100% Ag Land],AssessedValuation[Dist],$C190,AssessedValuation[Tif_NonTIF],$A$4)</f>
        <v>105044</v>
      </c>
      <c r="I190" s="8">
        <f>SUMIFS(AssessedValuation[100% Ag Building],AssessedValuation[Dist],$C190,AssessedValuation[Tif_NonTIF],$A$4)</f>
        <v>1296</v>
      </c>
      <c r="J190" s="8">
        <f>SUMIFS(AssessedValuation[100% Commercial],AssessedValuation[Dist],$C190,AssessedValuation[Tif_NonTIF],$A$4)</f>
        <v>7756586</v>
      </c>
      <c r="K190" s="8">
        <f>SUMIFS(AssessedValuation[100% Industrial],AssessedValuation[Dist],$C190,AssessedValuation[Tif_NonTIF],$A$4)</f>
        <v>1050953</v>
      </c>
      <c r="L190" s="8">
        <f>SUMIFS(AssessedValuation[100% Multiresidential],AssessedValuation[Dist],$C190,AssessedValuation[Tif_NonTIF],$A$4)</f>
        <v>1557756</v>
      </c>
      <c r="M190" s="8">
        <f>SUMIFS(AssessedValuation[100% Reserved],AssessedValuation[Dist],$C190,AssessedValuation[Tif_NonTIF],$A$4)</f>
        <v>0</v>
      </c>
      <c r="N190" s="8">
        <f>SUMIFS(AssessedValuation[100% Railroads],AssessedValuation[Dist],$C190,AssessedValuation[Tif_NonTIF],$A$4)</f>
        <v>0</v>
      </c>
      <c r="O190" s="8">
        <f>SUMIFS(AssessedValuation[100% Utilities],AssessedValuation[Dist],$C190,AssessedValuation[Tif_NonTIF],$A$4)</f>
        <v>0</v>
      </c>
      <c r="P190" s="8">
        <f>SUMIFS(AssessedValuation[100% Other],AssessedValuation[Dist],$C190,AssessedValuation[Tif_NonTIF],$A$4)</f>
        <v>0</v>
      </c>
      <c r="Q190" s="8">
        <f>SUMIFS(AssessedValuation[100% Gross],AssessedValuation[Dist],$C190,AssessedValuation[Tif_NonTIF],$A$4)</f>
        <v>27061423</v>
      </c>
      <c r="R190" s="8">
        <f>SUMIFS(AssessedValuation[100% Military Exempt],AssessedValuation[Dist],$C190,AssessedValuation[Tif_NonTIF],$A$4)</f>
        <v>11112</v>
      </c>
      <c r="S190" s="8">
        <f>SUMIFS(AssessedValuation[100% Net],AssessedValuation[Dist],$C190,AssessedValuation[Tif_NonTIF],$A$4)</f>
        <v>27050311</v>
      </c>
      <c r="T190" s="8">
        <f>SUMIFS(AssessedValuation[100% Gas &amp; Elec Utilities],AssessedValuation[Dist],$C190,AssessedValuation[Tif_NonTIF],$A$4)</f>
        <v>0</v>
      </c>
      <c r="U190" s="8">
        <f t="shared" si="2"/>
        <v>27050311</v>
      </c>
    </row>
    <row r="191" spans="1:21" x14ac:dyDescent="0.25">
      <c r="A191">
        <v>2023</v>
      </c>
      <c r="B191" t="s">
        <v>1057</v>
      </c>
      <c r="C191" t="s">
        <v>1418</v>
      </c>
      <c r="D191" t="s">
        <v>1418</v>
      </c>
      <c r="E191" t="s">
        <v>215</v>
      </c>
      <c r="F191" t="s">
        <v>1419</v>
      </c>
      <c r="G191" s="8">
        <f>SUMIFS(AssessedValuation[100% Residential],AssessedValuation[Dist],$C191,AssessedValuation[Tif_NonTIF],$A$4)</f>
        <v>0</v>
      </c>
      <c r="H191" s="8">
        <f>SUMIFS(AssessedValuation[100% Ag Land],AssessedValuation[Dist],$C191,AssessedValuation[Tif_NonTIF],$A$4)</f>
        <v>0</v>
      </c>
      <c r="I191" s="8">
        <f>SUMIFS(AssessedValuation[100% Ag Building],AssessedValuation[Dist],$C191,AssessedValuation[Tif_NonTIF],$A$4)</f>
        <v>0</v>
      </c>
      <c r="J191" s="8">
        <f>SUMIFS(AssessedValuation[100% Commercial],AssessedValuation[Dist],$C191,AssessedValuation[Tif_NonTIF],$A$4)</f>
        <v>496728</v>
      </c>
      <c r="K191" s="8">
        <f>SUMIFS(AssessedValuation[100% Industrial],AssessedValuation[Dist],$C191,AssessedValuation[Tif_NonTIF],$A$4)</f>
        <v>0</v>
      </c>
      <c r="L191" s="8">
        <f>SUMIFS(AssessedValuation[100% Multiresidential],AssessedValuation[Dist],$C191,AssessedValuation[Tif_NonTIF],$A$4)</f>
        <v>0</v>
      </c>
      <c r="M191" s="8">
        <f>SUMIFS(AssessedValuation[100% Reserved],AssessedValuation[Dist],$C191,AssessedValuation[Tif_NonTIF],$A$4)</f>
        <v>0</v>
      </c>
      <c r="N191" s="8">
        <f>SUMIFS(AssessedValuation[100% Railroads],AssessedValuation[Dist],$C191,AssessedValuation[Tif_NonTIF],$A$4)</f>
        <v>0</v>
      </c>
      <c r="O191" s="8">
        <f>SUMIFS(AssessedValuation[100% Utilities],AssessedValuation[Dist],$C191,AssessedValuation[Tif_NonTIF],$A$4)</f>
        <v>0</v>
      </c>
      <c r="P191" s="8">
        <f>SUMIFS(AssessedValuation[100% Other],AssessedValuation[Dist],$C191,AssessedValuation[Tif_NonTIF],$A$4)</f>
        <v>0</v>
      </c>
      <c r="Q191" s="8">
        <f>SUMIFS(AssessedValuation[100% Gross],AssessedValuation[Dist],$C191,AssessedValuation[Tif_NonTIF],$A$4)</f>
        <v>496728</v>
      </c>
      <c r="R191" s="8">
        <f>SUMIFS(AssessedValuation[100% Military Exempt],AssessedValuation[Dist],$C191,AssessedValuation[Tif_NonTIF],$A$4)</f>
        <v>0</v>
      </c>
      <c r="S191" s="8">
        <f>SUMIFS(AssessedValuation[100% Net],AssessedValuation[Dist],$C191,AssessedValuation[Tif_NonTIF],$A$4)</f>
        <v>496728</v>
      </c>
      <c r="T191" s="8">
        <f>SUMIFS(AssessedValuation[100% Gas &amp; Elec Utilities],AssessedValuation[Dist],$C191,AssessedValuation[Tif_NonTIF],$A$4)</f>
        <v>0</v>
      </c>
      <c r="U191" s="8">
        <f t="shared" si="2"/>
        <v>496728</v>
      </c>
    </row>
    <row r="192" spans="1:21" x14ac:dyDescent="0.25">
      <c r="A192">
        <v>2023</v>
      </c>
      <c r="B192" t="s">
        <v>1057</v>
      </c>
      <c r="C192" t="s">
        <v>1420</v>
      </c>
      <c r="D192" t="s">
        <v>1420</v>
      </c>
      <c r="E192" t="s">
        <v>562</v>
      </c>
      <c r="F192" t="s">
        <v>1421</v>
      </c>
      <c r="G192" s="8">
        <f>SUMIFS(AssessedValuation[100% Residential],AssessedValuation[Dist],$C192,AssessedValuation[Tif_NonTIF],$A$4)</f>
        <v>15100991</v>
      </c>
      <c r="H192" s="8">
        <f>SUMIFS(AssessedValuation[100% Ag Land],AssessedValuation[Dist],$C192,AssessedValuation[Tif_NonTIF],$A$4)</f>
        <v>0</v>
      </c>
      <c r="I192" s="8">
        <f>SUMIFS(AssessedValuation[100% Ag Building],AssessedValuation[Dist],$C192,AssessedValuation[Tif_NonTIF],$A$4)</f>
        <v>0</v>
      </c>
      <c r="J192" s="8">
        <f>SUMIFS(AssessedValuation[100% Commercial],AssessedValuation[Dist],$C192,AssessedValuation[Tif_NonTIF],$A$4)</f>
        <v>1058123</v>
      </c>
      <c r="K192" s="8">
        <f>SUMIFS(AssessedValuation[100% Industrial],AssessedValuation[Dist],$C192,AssessedValuation[Tif_NonTIF],$A$4)</f>
        <v>327352</v>
      </c>
      <c r="L192" s="8">
        <f>SUMIFS(AssessedValuation[100% Multiresidential],AssessedValuation[Dist],$C192,AssessedValuation[Tif_NonTIF],$A$4)</f>
        <v>1214823</v>
      </c>
      <c r="M192" s="8">
        <f>SUMIFS(AssessedValuation[100% Reserved],AssessedValuation[Dist],$C192,AssessedValuation[Tif_NonTIF],$A$4)</f>
        <v>0</v>
      </c>
      <c r="N192" s="8">
        <f>SUMIFS(AssessedValuation[100% Railroads],AssessedValuation[Dist],$C192,AssessedValuation[Tif_NonTIF],$A$4)</f>
        <v>0</v>
      </c>
      <c r="O192" s="8">
        <f>SUMIFS(AssessedValuation[100% Utilities],AssessedValuation[Dist],$C192,AssessedValuation[Tif_NonTIF],$A$4)</f>
        <v>0</v>
      </c>
      <c r="P192" s="8">
        <f>SUMIFS(AssessedValuation[100% Other],AssessedValuation[Dist],$C192,AssessedValuation[Tif_NonTIF],$A$4)</f>
        <v>0</v>
      </c>
      <c r="Q192" s="8">
        <f>SUMIFS(AssessedValuation[100% Gross],AssessedValuation[Dist],$C192,AssessedValuation[Tif_NonTIF],$A$4)</f>
        <v>17701289</v>
      </c>
      <c r="R192" s="8">
        <f>SUMIFS(AssessedValuation[100% Military Exempt],AssessedValuation[Dist],$C192,AssessedValuation[Tif_NonTIF],$A$4)</f>
        <v>0</v>
      </c>
      <c r="S192" s="8">
        <f>SUMIFS(AssessedValuation[100% Net],AssessedValuation[Dist],$C192,AssessedValuation[Tif_NonTIF],$A$4)</f>
        <v>17701289</v>
      </c>
      <c r="T192" s="8">
        <f>SUMIFS(AssessedValuation[100% Gas &amp; Elec Utilities],AssessedValuation[Dist],$C192,AssessedValuation[Tif_NonTIF],$A$4)</f>
        <v>0</v>
      </c>
      <c r="U192" s="8">
        <f t="shared" si="2"/>
        <v>17701289</v>
      </c>
    </row>
    <row r="193" spans="1:21" x14ac:dyDescent="0.25">
      <c r="A193">
        <v>2023</v>
      </c>
      <c r="B193" t="s">
        <v>1045</v>
      </c>
      <c r="C193" t="s">
        <v>1422</v>
      </c>
      <c r="D193" t="s">
        <v>1422</v>
      </c>
      <c r="E193" t="s">
        <v>460</v>
      </c>
      <c r="F193" t="s">
        <v>1423</v>
      </c>
      <c r="G193" s="8">
        <f>SUMIFS(AssessedValuation[100% Residential],AssessedValuation[Dist],$C193,AssessedValuation[Tif_NonTIF],$A$4)</f>
        <v>27096</v>
      </c>
      <c r="H193" s="8">
        <f>SUMIFS(AssessedValuation[100% Ag Land],AssessedValuation[Dist],$C193,AssessedValuation[Tif_NonTIF],$A$4)</f>
        <v>0</v>
      </c>
      <c r="I193" s="8">
        <f>SUMIFS(AssessedValuation[100% Ag Building],AssessedValuation[Dist],$C193,AssessedValuation[Tif_NonTIF],$A$4)</f>
        <v>0</v>
      </c>
      <c r="J193" s="8">
        <f>SUMIFS(AssessedValuation[100% Commercial],AssessedValuation[Dist],$C193,AssessedValuation[Tif_NonTIF],$A$4)</f>
        <v>0</v>
      </c>
      <c r="K193" s="8">
        <f>SUMIFS(AssessedValuation[100% Industrial],AssessedValuation[Dist],$C193,AssessedValuation[Tif_NonTIF],$A$4)</f>
        <v>0</v>
      </c>
      <c r="L193" s="8">
        <f>SUMIFS(AssessedValuation[100% Multiresidential],AssessedValuation[Dist],$C193,AssessedValuation[Tif_NonTIF],$A$4)</f>
        <v>913018</v>
      </c>
      <c r="M193" s="8">
        <f>SUMIFS(AssessedValuation[100% Reserved],AssessedValuation[Dist],$C193,AssessedValuation[Tif_NonTIF],$A$4)</f>
        <v>0</v>
      </c>
      <c r="N193" s="8">
        <f>SUMIFS(AssessedValuation[100% Railroads],AssessedValuation[Dist],$C193,AssessedValuation[Tif_NonTIF],$A$4)</f>
        <v>0</v>
      </c>
      <c r="O193" s="8">
        <f>SUMIFS(AssessedValuation[100% Utilities],AssessedValuation[Dist],$C193,AssessedValuation[Tif_NonTIF],$A$4)</f>
        <v>0</v>
      </c>
      <c r="P193" s="8">
        <f>SUMIFS(AssessedValuation[100% Other],AssessedValuation[Dist],$C193,AssessedValuation[Tif_NonTIF],$A$4)</f>
        <v>0</v>
      </c>
      <c r="Q193" s="8">
        <f>SUMIFS(AssessedValuation[100% Gross],AssessedValuation[Dist],$C193,AssessedValuation[Tif_NonTIF],$A$4)</f>
        <v>940114</v>
      </c>
      <c r="R193" s="8">
        <f>SUMIFS(AssessedValuation[100% Military Exempt],AssessedValuation[Dist],$C193,AssessedValuation[Tif_NonTIF],$A$4)</f>
        <v>0</v>
      </c>
      <c r="S193" s="8">
        <f>SUMIFS(AssessedValuation[100% Net],AssessedValuation[Dist],$C193,AssessedValuation[Tif_NonTIF],$A$4)</f>
        <v>940114</v>
      </c>
      <c r="T193" s="8">
        <f>SUMIFS(AssessedValuation[100% Gas &amp; Elec Utilities],AssessedValuation[Dist],$C193,AssessedValuation[Tif_NonTIF],$A$4)</f>
        <v>0</v>
      </c>
      <c r="U193" s="8">
        <f t="shared" si="2"/>
        <v>940114</v>
      </c>
    </row>
    <row r="194" spans="1:21" x14ac:dyDescent="0.25">
      <c r="A194">
        <v>2023</v>
      </c>
      <c r="B194" t="s">
        <v>1048</v>
      </c>
      <c r="C194" t="s">
        <v>1424</v>
      </c>
      <c r="D194" t="s">
        <v>1424</v>
      </c>
      <c r="E194" t="s">
        <v>738</v>
      </c>
      <c r="F194" t="s">
        <v>1425</v>
      </c>
      <c r="G194" s="8">
        <f>SUMIFS(AssessedValuation[100% Residential],AssessedValuation[Dist],$C194,AssessedValuation[Tif_NonTIF],$A$4)</f>
        <v>28821864</v>
      </c>
      <c r="H194" s="8">
        <f>SUMIFS(AssessedValuation[100% Ag Land],AssessedValuation[Dist],$C194,AssessedValuation[Tif_NonTIF],$A$4)</f>
        <v>0</v>
      </c>
      <c r="I194" s="8">
        <f>SUMIFS(AssessedValuation[100% Ag Building],AssessedValuation[Dist],$C194,AssessedValuation[Tif_NonTIF],$A$4)</f>
        <v>0</v>
      </c>
      <c r="J194" s="8">
        <f>SUMIFS(AssessedValuation[100% Commercial],AssessedValuation[Dist],$C194,AssessedValuation[Tif_NonTIF],$A$4)</f>
        <v>21003142</v>
      </c>
      <c r="K194" s="8">
        <f>SUMIFS(AssessedValuation[100% Industrial],AssessedValuation[Dist],$C194,AssessedValuation[Tif_NonTIF],$A$4)</f>
        <v>13662941</v>
      </c>
      <c r="L194" s="8">
        <f>SUMIFS(AssessedValuation[100% Multiresidential],AssessedValuation[Dist],$C194,AssessedValuation[Tif_NonTIF],$A$4)</f>
        <v>624974</v>
      </c>
      <c r="M194" s="8">
        <f>SUMIFS(AssessedValuation[100% Reserved],AssessedValuation[Dist],$C194,AssessedValuation[Tif_NonTIF],$A$4)</f>
        <v>0</v>
      </c>
      <c r="N194" s="8">
        <f>SUMIFS(AssessedValuation[100% Railroads],AssessedValuation[Dist],$C194,AssessedValuation[Tif_NonTIF],$A$4)</f>
        <v>0</v>
      </c>
      <c r="O194" s="8">
        <f>SUMIFS(AssessedValuation[100% Utilities],AssessedValuation[Dist],$C194,AssessedValuation[Tif_NonTIF],$A$4)</f>
        <v>0</v>
      </c>
      <c r="P194" s="8">
        <f>SUMIFS(AssessedValuation[100% Other],AssessedValuation[Dist],$C194,AssessedValuation[Tif_NonTIF],$A$4)</f>
        <v>0</v>
      </c>
      <c r="Q194" s="8">
        <f>SUMIFS(AssessedValuation[100% Gross],AssessedValuation[Dist],$C194,AssessedValuation[Tif_NonTIF],$A$4)</f>
        <v>64112921</v>
      </c>
      <c r="R194" s="8">
        <f>SUMIFS(AssessedValuation[100% Military Exempt],AssessedValuation[Dist],$C194,AssessedValuation[Tif_NonTIF],$A$4)</f>
        <v>18520</v>
      </c>
      <c r="S194" s="8">
        <f>SUMIFS(AssessedValuation[100% Net],AssessedValuation[Dist],$C194,AssessedValuation[Tif_NonTIF],$A$4)</f>
        <v>64094401</v>
      </c>
      <c r="T194" s="8">
        <f>SUMIFS(AssessedValuation[100% Gas &amp; Elec Utilities],AssessedValuation[Dist],$C194,AssessedValuation[Tif_NonTIF],$A$4)</f>
        <v>0</v>
      </c>
      <c r="U194" s="8">
        <f t="shared" si="2"/>
        <v>64094401</v>
      </c>
    </row>
    <row r="195" spans="1:21" x14ac:dyDescent="0.25">
      <c r="A195">
        <v>2023</v>
      </c>
      <c r="B195" t="s">
        <v>1043</v>
      </c>
      <c r="C195" t="s">
        <v>1426</v>
      </c>
      <c r="D195" t="s">
        <v>1426</v>
      </c>
      <c r="E195" t="s">
        <v>921</v>
      </c>
      <c r="F195" t="s">
        <v>1427</v>
      </c>
      <c r="G195" s="8">
        <f>SUMIFS(AssessedValuation[100% Residential],AssessedValuation[Dist],$C195,AssessedValuation[Tif_NonTIF],$A$4)</f>
        <v>0</v>
      </c>
      <c r="H195" s="8">
        <f>SUMIFS(AssessedValuation[100% Ag Land],AssessedValuation[Dist],$C195,AssessedValuation[Tif_NonTIF],$A$4)</f>
        <v>0</v>
      </c>
      <c r="I195" s="8">
        <f>SUMIFS(AssessedValuation[100% Ag Building],AssessedValuation[Dist],$C195,AssessedValuation[Tif_NonTIF],$A$4)</f>
        <v>0</v>
      </c>
      <c r="J195" s="8">
        <f>SUMIFS(AssessedValuation[100% Commercial],AssessedValuation[Dist],$C195,AssessedValuation[Tif_NonTIF],$A$4)</f>
        <v>0</v>
      </c>
      <c r="K195" s="8">
        <f>SUMIFS(AssessedValuation[100% Industrial],AssessedValuation[Dist],$C195,AssessedValuation[Tif_NonTIF],$A$4)</f>
        <v>15119018</v>
      </c>
      <c r="L195" s="8">
        <f>SUMIFS(AssessedValuation[100% Multiresidential],AssessedValuation[Dist],$C195,AssessedValuation[Tif_NonTIF],$A$4)</f>
        <v>0</v>
      </c>
      <c r="M195" s="8">
        <f>SUMIFS(AssessedValuation[100% Reserved],AssessedValuation[Dist],$C195,AssessedValuation[Tif_NonTIF],$A$4)</f>
        <v>0</v>
      </c>
      <c r="N195" s="8">
        <f>SUMIFS(AssessedValuation[100% Railroads],AssessedValuation[Dist],$C195,AssessedValuation[Tif_NonTIF],$A$4)</f>
        <v>0</v>
      </c>
      <c r="O195" s="8">
        <f>SUMIFS(AssessedValuation[100% Utilities],AssessedValuation[Dist],$C195,AssessedValuation[Tif_NonTIF],$A$4)</f>
        <v>0</v>
      </c>
      <c r="P195" s="8">
        <f>SUMIFS(AssessedValuation[100% Other],AssessedValuation[Dist],$C195,AssessedValuation[Tif_NonTIF],$A$4)</f>
        <v>0</v>
      </c>
      <c r="Q195" s="8">
        <f>SUMIFS(AssessedValuation[100% Gross],AssessedValuation[Dist],$C195,AssessedValuation[Tif_NonTIF],$A$4)</f>
        <v>15119018</v>
      </c>
      <c r="R195" s="8">
        <f>SUMIFS(AssessedValuation[100% Military Exempt],AssessedValuation[Dist],$C195,AssessedValuation[Tif_NonTIF],$A$4)</f>
        <v>0</v>
      </c>
      <c r="S195" s="8">
        <f>SUMIFS(AssessedValuation[100% Net],AssessedValuation[Dist],$C195,AssessedValuation[Tif_NonTIF],$A$4)</f>
        <v>15119018</v>
      </c>
      <c r="T195" s="8">
        <f>SUMIFS(AssessedValuation[100% Gas &amp; Elec Utilities],AssessedValuation[Dist],$C195,AssessedValuation[Tif_NonTIF],$A$4)</f>
        <v>0</v>
      </c>
      <c r="U195" s="8">
        <f t="shared" si="2"/>
        <v>15119018</v>
      </c>
    </row>
    <row r="196" spans="1:21" x14ac:dyDescent="0.25">
      <c r="A196">
        <v>2023</v>
      </c>
      <c r="B196" t="s">
        <v>1057</v>
      </c>
      <c r="C196" t="s">
        <v>1428</v>
      </c>
      <c r="D196" t="s">
        <v>1428</v>
      </c>
      <c r="E196" t="s">
        <v>335</v>
      </c>
      <c r="F196" t="s">
        <v>1429</v>
      </c>
      <c r="G196" s="8">
        <f>SUMIFS(AssessedValuation[100% Residential],AssessedValuation[Dist],$C196,AssessedValuation[Tif_NonTIF],$A$4)</f>
        <v>13222392</v>
      </c>
      <c r="H196" s="8">
        <f>SUMIFS(AssessedValuation[100% Ag Land],AssessedValuation[Dist],$C196,AssessedValuation[Tif_NonTIF],$A$4)</f>
        <v>0</v>
      </c>
      <c r="I196" s="8">
        <f>SUMIFS(AssessedValuation[100% Ag Building],AssessedValuation[Dist],$C196,AssessedValuation[Tif_NonTIF],$A$4)</f>
        <v>0</v>
      </c>
      <c r="J196" s="8">
        <f>SUMIFS(AssessedValuation[100% Commercial],AssessedValuation[Dist],$C196,AssessedValuation[Tif_NonTIF],$A$4)</f>
        <v>3415394</v>
      </c>
      <c r="K196" s="8">
        <f>SUMIFS(AssessedValuation[100% Industrial],AssessedValuation[Dist],$C196,AssessedValuation[Tif_NonTIF],$A$4)</f>
        <v>431371</v>
      </c>
      <c r="L196" s="8">
        <f>SUMIFS(AssessedValuation[100% Multiresidential],AssessedValuation[Dist],$C196,AssessedValuation[Tif_NonTIF],$A$4)</f>
        <v>844722</v>
      </c>
      <c r="M196" s="8">
        <f>SUMIFS(AssessedValuation[100% Reserved],AssessedValuation[Dist],$C196,AssessedValuation[Tif_NonTIF],$A$4)</f>
        <v>0</v>
      </c>
      <c r="N196" s="8">
        <f>SUMIFS(AssessedValuation[100% Railroads],AssessedValuation[Dist],$C196,AssessedValuation[Tif_NonTIF],$A$4)</f>
        <v>0</v>
      </c>
      <c r="O196" s="8">
        <f>SUMIFS(AssessedValuation[100% Utilities],AssessedValuation[Dist],$C196,AssessedValuation[Tif_NonTIF],$A$4)</f>
        <v>0</v>
      </c>
      <c r="P196" s="8">
        <f>SUMIFS(AssessedValuation[100% Other],AssessedValuation[Dist],$C196,AssessedValuation[Tif_NonTIF],$A$4)</f>
        <v>0</v>
      </c>
      <c r="Q196" s="8">
        <f>SUMIFS(AssessedValuation[100% Gross],AssessedValuation[Dist],$C196,AssessedValuation[Tif_NonTIF],$A$4)</f>
        <v>17913879</v>
      </c>
      <c r="R196" s="8">
        <f>SUMIFS(AssessedValuation[100% Military Exempt],AssessedValuation[Dist],$C196,AssessedValuation[Tif_NonTIF],$A$4)</f>
        <v>0</v>
      </c>
      <c r="S196" s="8">
        <f>SUMIFS(AssessedValuation[100% Net],AssessedValuation[Dist],$C196,AssessedValuation[Tif_NonTIF],$A$4)</f>
        <v>17913879</v>
      </c>
      <c r="T196" s="8">
        <f>SUMIFS(AssessedValuation[100% Gas &amp; Elec Utilities],AssessedValuation[Dist],$C196,AssessedValuation[Tif_NonTIF],$A$4)</f>
        <v>0</v>
      </c>
      <c r="U196" s="8">
        <f t="shared" si="2"/>
        <v>17913879</v>
      </c>
    </row>
    <row r="197" spans="1:21" x14ac:dyDescent="0.25">
      <c r="A197">
        <v>2023</v>
      </c>
      <c r="B197" t="s">
        <v>1054</v>
      </c>
      <c r="C197" t="s">
        <v>1430</v>
      </c>
      <c r="D197" t="s">
        <v>1430</v>
      </c>
      <c r="E197" t="s">
        <v>42</v>
      </c>
      <c r="F197" t="s">
        <v>1431</v>
      </c>
      <c r="G197" s="8">
        <f>SUMIFS(AssessedValuation[100% Residential],AssessedValuation[Dist],$C197,AssessedValuation[Tif_NonTIF],$A$4)</f>
        <v>10541927</v>
      </c>
      <c r="H197" s="8">
        <f>SUMIFS(AssessedValuation[100% Ag Land],AssessedValuation[Dist],$C197,AssessedValuation[Tif_NonTIF],$A$4)</f>
        <v>69416</v>
      </c>
      <c r="I197" s="8">
        <f>SUMIFS(AssessedValuation[100% Ag Building],AssessedValuation[Dist],$C197,AssessedValuation[Tif_NonTIF],$A$4)</f>
        <v>10162</v>
      </c>
      <c r="J197" s="8">
        <f>SUMIFS(AssessedValuation[100% Commercial],AssessedValuation[Dist],$C197,AssessedValuation[Tif_NonTIF],$A$4)</f>
        <v>197318</v>
      </c>
      <c r="K197" s="8">
        <f>SUMIFS(AssessedValuation[100% Industrial],AssessedValuation[Dist],$C197,AssessedValuation[Tif_NonTIF],$A$4)</f>
        <v>0</v>
      </c>
      <c r="L197" s="8">
        <f>SUMIFS(AssessedValuation[100% Multiresidential],AssessedValuation[Dist],$C197,AssessedValuation[Tif_NonTIF],$A$4)</f>
        <v>0</v>
      </c>
      <c r="M197" s="8">
        <f>SUMIFS(AssessedValuation[100% Reserved],AssessedValuation[Dist],$C197,AssessedValuation[Tif_NonTIF],$A$4)</f>
        <v>0</v>
      </c>
      <c r="N197" s="8">
        <f>SUMIFS(AssessedValuation[100% Railroads],AssessedValuation[Dist],$C197,AssessedValuation[Tif_NonTIF],$A$4)</f>
        <v>0</v>
      </c>
      <c r="O197" s="8">
        <f>SUMIFS(AssessedValuation[100% Utilities],AssessedValuation[Dist],$C197,AssessedValuation[Tif_NonTIF],$A$4)</f>
        <v>0</v>
      </c>
      <c r="P197" s="8">
        <f>SUMIFS(AssessedValuation[100% Other],AssessedValuation[Dist],$C197,AssessedValuation[Tif_NonTIF],$A$4)</f>
        <v>0</v>
      </c>
      <c r="Q197" s="8">
        <f>SUMIFS(AssessedValuation[100% Gross],AssessedValuation[Dist],$C197,AssessedValuation[Tif_NonTIF],$A$4)</f>
        <v>10818823</v>
      </c>
      <c r="R197" s="8">
        <f>SUMIFS(AssessedValuation[100% Military Exempt],AssessedValuation[Dist],$C197,AssessedValuation[Tif_NonTIF],$A$4)</f>
        <v>0</v>
      </c>
      <c r="S197" s="8">
        <f>SUMIFS(AssessedValuation[100% Net],AssessedValuation[Dist],$C197,AssessedValuation[Tif_NonTIF],$A$4)</f>
        <v>10818823</v>
      </c>
      <c r="T197" s="8">
        <f>SUMIFS(AssessedValuation[100% Gas &amp; Elec Utilities],AssessedValuation[Dist],$C197,AssessedValuation[Tif_NonTIF],$A$4)</f>
        <v>0</v>
      </c>
      <c r="U197" s="8">
        <f t="shared" si="2"/>
        <v>10818823</v>
      </c>
    </row>
    <row r="198" spans="1:21" x14ac:dyDescent="0.25">
      <c r="A198">
        <v>2023</v>
      </c>
      <c r="B198" t="s">
        <v>1045</v>
      </c>
      <c r="C198" t="s">
        <v>1432</v>
      </c>
      <c r="D198" t="s">
        <v>1432</v>
      </c>
      <c r="E198" t="s">
        <v>357</v>
      </c>
      <c r="F198" t="s">
        <v>1433</v>
      </c>
      <c r="G198" s="8">
        <f>SUMIFS(AssessedValuation[100% Residential],AssessedValuation[Dist],$C198,AssessedValuation[Tif_NonTIF],$A$4)</f>
        <v>0</v>
      </c>
      <c r="H198" s="8">
        <f>SUMIFS(AssessedValuation[100% Ag Land],AssessedValuation[Dist],$C198,AssessedValuation[Tif_NonTIF],$A$4)</f>
        <v>0</v>
      </c>
      <c r="I198" s="8">
        <f>SUMIFS(AssessedValuation[100% Ag Building],AssessedValuation[Dist],$C198,AssessedValuation[Tif_NonTIF],$A$4)</f>
        <v>0</v>
      </c>
      <c r="J198" s="8">
        <f>SUMIFS(AssessedValuation[100% Commercial],AssessedValuation[Dist],$C198,AssessedValuation[Tif_NonTIF],$A$4)</f>
        <v>0</v>
      </c>
      <c r="K198" s="8">
        <f>SUMIFS(AssessedValuation[100% Industrial],AssessedValuation[Dist],$C198,AssessedValuation[Tif_NonTIF],$A$4)</f>
        <v>0</v>
      </c>
      <c r="L198" s="8">
        <f>SUMIFS(AssessedValuation[100% Multiresidential],AssessedValuation[Dist],$C198,AssessedValuation[Tif_NonTIF],$A$4)</f>
        <v>0</v>
      </c>
      <c r="M198" s="8">
        <f>SUMIFS(AssessedValuation[100% Reserved],AssessedValuation[Dist],$C198,AssessedValuation[Tif_NonTIF],$A$4)</f>
        <v>0</v>
      </c>
      <c r="N198" s="8">
        <f>SUMIFS(AssessedValuation[100% Railroads],AssessedValuation[Dist],$C198,AssessedValuation[Tif_NonTIF],$A$4)</f>
        <v>0</v>
      </c>
      <c r="O198" s="8">
        <f>SUMIFS(AssessedValuation[100% Utilities],AssessedValuation[Dist],$C198,AssessedValuation[Tif_NonTIF],$A$4)</f>
        <v>0</v>
      </c>
      <c r="P198" s="8">
        <f>SUMIFS(AssessedValuation[100% Other],AssessedValuation[Dist],$C198,AssessedValuation[Tif_NonTIF],$A$4)</f>
        <v>0</v>
      </c>
      <c r="Q198" s="8">
        <f>SUMIFS(AssessedValuation[100% Gross],AssessedValuation[Dist],$C198,AssessedValuation[Tif_NonTIF],$A$4)</f>
        <v>0</v>
      </c>
      <c r="R198" s="8">
        <f>SUMIFS(AssessedValuation[100% Military Exempt],AssessedValuation[Dist],$C198,AssessedValuation[Tif_NonTIF],$A$4)</f>
        <v>0</v>
      </c>
      <c r="S198" s="8">
        <f>SUMIFS(AssessedValuation[100% Net],AssessedValuation[Dist],$C198,AssessedValuation[Tif_NonTIF],$A$4)</f>
        <v>0</v>
      </c>
      <c r="T198" s="8">
        <f>SUMIFS(AssessedValuation[100% Gas &amp; Elec Utilities],AssessedValuation[Dist],$C198,AssessedValuation[Tif_NonTIF],$A$4)</f>
        <v>0</v>
      </c>
      <c r="U198" s="8">
        <f t="shared" si="2"/>
        <v>0</v>
      </c>
    </row>
    <row r="199" spans="1:21" x14ac:dyDescent="0.25">
      <c r="A199">
        <v>2023</v>
      </c>
      <c r="B199" t="s">
        <v>1054</v>
      </c>
      <c r="C199" t="s">
        <v>1434</v>
      </c>
      <c r="D199" t="s">
        <v>1434</v>
      </c>
      <c r="E199" t="s">
        <v>339</v>
      </c>
      <c r="F199" t="s">
        <v>1435</v>
      </c>
      <c r="G199" s="8">
        <f>SUMIFS(AssessedValuation[100% Residential],AssessedValuation[Dist],$C199,AssessedValuation[Tif_NonTIF],$A$4)</f>
        <v>0</v>
      </c>
      <c r="H199" s="8">
        <f>SUMIFS(AssessedValuation[100% Ag Land],AssessedValuation[Dist],$C199,AssessedValuation[Tif_NonTIF],$A$4)</f>
        <v>0</v>
      </c>
      <c r="I199" s="8">
        <f>SUMIFS(AssessedValuation[100% Ag Building],AssessedValuation[Dist],$C199,AssessedValuation[Tif_NonTIF],$A$4)</f>
        <v>0</v>
      </c>
      <c r="J199" s="8">
        <f>SUMIFS(AssessedValuation[100% Commercial],AssessedValuation[Dist],$C199,AssessedValuation[Tif_NonTIF],$A$4)</f>
        <v>0</v>
      </c>
      <c r="K199" s="8">
        <f>SUMIFS(AssessedValuation[100% Industrial],AssessedValuation[Dist],$C199,AssessedValuation[Tif_NonTIF],$A$4)</f>
        <v>0</v>
      </c>
      <c r="L199" s="8">
        <f>SUMIFS(AssessedValuation[100% Multiresidential],AssessedValuation[Dist],$C199,AssessedValuation[Tif_NonTIF],$A$4)</f>
        <v>0</v>
      </c>
      <c r="M199" s="8">
        <f>SUMIFS(AssessedValuation[100% Reserved],AssessedValuation[Dist],$C199,AssessedValuation[Tif_NonTIF],$A$4)</f>
        <v>0</v>
      </c>
      <c r="N199" s="8">
        <f>SUMIFS(AssessedValuation[100% Railroads],AssessedValuation[Dist],$C199,AssessedValuation[Tif_NonTIF],$A$4)</f>
        <v>0</v>
      </c>
      <c r="O199" s="8">
        <f>SUMIFS(AssessedValuation[100% Utilities],AssessedValuation[Dist],$C199,AssessedValuation[Tif_NonTIF],$A$4)</f>
        <v>0</v>
      </c>
      <c r="P199" s="8">
        <f>SUMIFS(AssessedValuation[100% Other],AssessedValuation[Dist],$C199,AssessedValuation[Tif_NonTIF],$A$4)</f>
        <v>0</v>
      </c>
      <c r="Q199" s="8">
        <f>SUMIFS(AssessedValuation[100% Gross],AssessedValuation[Dist],$C199,AssessedValuation[Tif_NonTIF],$A$4)</f>
        <v>0</v>
      </c>
      <c r="R199" s="8">
        <f>SUMIFS(AssessedValuation[100% Military Exempt],AssessedValuation[Dist],$C199,AssessedValuation[Tif_NonTIF],$A$4)</f>
        <v>0</v>
      </c>
      <c r="S199" s="8">
        <f>SUMIFS(AssessedValuation[100% Net],AssessedValuation[Dist],$C199,AssessedValuation[Tif_NonTIF],$A$4)</f>
        <v>0</v>
      </c>
      <c r="T199" s="8">
        <f>SUMIFS(AssessedValuation[100% Gas &amp; Elec Utilities],AssessedValuation[Dist],$C199,AssessedValuation[Tif_NonTIF],$A$4)</f>
        <v>0</v>
      </c>
      <c r="U199" s="8">
        <f t="shared" si="2"/>
        <v>0</v>
      </c>
    </row>
    <row r="200" spans="1:21" x14ac:dyDescent="0.25">
      <c r="A200">
        <v>2023</v>
      </c>
      <c r="B200" t="s">
        <v>1054</v>
      </c>
      <c r="C200" t="s">
        <v>1436</v>
      </c>
      <c r="D200" t="s">
        <v>1436</v>
      </c>
      <c r="E200" t="s">
        <v>107</v>
      </c>
      <c r="F200" t="s">
        <v>1437</v>
      </c>
      <c r="G200" s="8">
        <f>SUMIFS(AssessedValuation[100% Residential],AssessedValuation[Dist],$C200,AssessedValuation[Tif_NonTIF],$A$4)</f>
        <v>10524930</v>
      </c>
      <c r="H200" s="8">
        <f>SUMIFS(AssessedValuation[100% Ag Land],AssessedValuation[Dist],$C200,AssessedValuation[Tif_NonTIF],$A$4)</f>
        <v>4924</v>
      </c>
      <c r="I200" s="8">
        <f>SUMIFS(AssessedValuation[100% Ag Building],AssessedValuation[Dist],$C200,AssessedValuation[Tif_NonTIF],$A$4)</f>
        <v>0</v>
      </c>
      <c r="J200" s="8">
        <f>SUMIFS(AssessedValuation[100% Commercial],AssessedValuation[Dist],$C200,AssessedValuation[Tif_NonTIF],$A$4)</f>
        <v>17192</v>
      </c>
      <c r="K200" s="8">
        <f>SUMIFS(AssessedValuation[100% Industrial],AssessedValuation[Dist],$C200,AssessedValuation[Tif_NonTIF],$A$4)</f>
        <v>0</v>
      </c>
      <c r="L200" s="8">
        <f>SUMIFS(AssessedValuation[100% Multiresidential],AssessedValuation[Dist],$C200,AssessedValuation[Tif_NonTIF],$A$4)</f>
        <v>0</v>
      </c>
      <c r="M200" s="8">
        <f>SUMIFS(AssessedValuation[100% Reserved],AssessedValuation[Dist],$C200,AssessedValuation[Tif_NonTIF],$A$4)</f>
        <v>0</v>
      </c>
      <c r="N200" s="8">
        <f>SUMIFS(AssessedValuation[100% Railroads],AssessedValuation[Dist],$C200,AssessedValuation[Tif_NonTIF],$A$4)</f>
        <v>0</v>
      </c>
      <c r="O200" s="8">
        <f>SUMIFS(AssessedValuation[100% Utilities],AssessedValuation[Dist],$C200,AssessedValuation[Tif_NonTIF],$A$4)</f>
        <v>0</v>
      </c>
      <c r="P200" s="8">
        <f>SUMIFS(AssessedValuation[100% Other],AssessedValuation[Dist],$C200,AssessedValuation[Tif_NonTIF],$A$4)</f>
        <v>0</v>
      </c>
      <c r="Q200" s="8">
        <f>SUMIFS(AssessedValuation[100% Gross],AssessedValuation[Dist],$C200,AssessedValuation[Tif_NonTIF],$A$4)</f>
        <v>10547046</v>
      </c>
      <c r="R200" s="8">
        <f>SUMIFS(AssessedValuation[100% Military Exempt],AssessedValuation[Dist],$C200,AssessedValuation[Tif_NonTIF],$A$4)</f>
        <v>0</v>
      </c>
      <c r="S200" s="8">
        <f>SUMIFS(AssessedValuation[100% Net],AssessedValuation[Dist],$C200,AssessedValuation[Tif_NonTIF],$A$4)</f>
        <v>10547046</v>
      </c>
      <c r="T200" s="8">
        <f>SUMIFS(AssessedValuation[100% Gas &amp; Elec Utilities],AssessedValuation[Dist],$C200,AssessedValuation[Tif_NonTIF],$A$4)</f>
        <v>0</v>
      </c>
      <c r="U200" s="8">
        <f t="shared" ref="U200:U263" si="3">SUM(S200:T200)</f>
        <v>10547046</v>
      </c>
    </row>
    <row r="201" spans="1:21" x14ac:dyDescent="0.25">
      <c r="A201">
        <v>2023</v>
      </c>
      <c r="B201" t="s">
        <v>1045</v>
      </c>
      <c r="C201" t="s">
        <v>1438</v>
      </c>
      <c r="D201" t="s">
        <v>1438</v>
      </c>
      <c r="E201" t="s">
        <v>508</v>
      </c>
      <c r="F201" t="s">
        <v>1439</v>
      </c>
      <c r="G201" s="8">
        <f>SUMIFS(AssessedValuation[100% Residential],AssessedValuation[Dist],$C201,AssessedValuation[Tif_NonTIF],$A$4)</f>
        <v>31971240</v>
      </c>
      <c r="H201" s="8">
        <f>SUMIFS(AssessedValuation[100% Ag Land],AssessedValuation[Dist],$C201,AssessedValuation[Tif_NonTIF],$A$4)</f>
        <v>20899</v>
      </c>
      <c r="I201" s="8">
        <f>SUMIFS(AssessedValuation[100% Ag Building],AssessedValuation[Dist],$C201,AssessedValuation[Tif_NonTIF],$A$4)</f>
        <v>4853</v>
      </c>
      <c r="J201" s="8">
        <f>SUMIFS(AssessedValuation[100% Commercial],AssessedValuation[Dist],$C201,AssessedValuation[Tif_NonTIF],$A$4)</f>
        <v>3413393</v>
      </c>
      <c r="K201" s="8">
        <f>SUMIFS(AssessedValuation[100% Industrial],AssessedValuation[Dist],$C201,AssessedValuation[Tif_NonTIF],$A$4)</f>
        <v>392088</v>
      </c>
      <c r="L201" s="8">
        <f>SUMIFS(AssessedValuation[100% Multiresidential],AssessedValuation[Dist],$C201,AssessedValuation[Tif_NonTIF],$A$4)</f>
        <v>155143</v>
      </c>
      <c r="M201" s="8">
        <f>SUMIFS(AssessedValuation[100% Reserved],AssessedValuation[Dist],$C201,AssessedValuation[Tif_NonTIF],$A$4)</f>
        <v>0</v>
      </c>
      <c r="N201" s="8">
        <f>SUMIFS(AssessedValuation[100% Railroads],AssessedValuation[Dist],$C201,AssessedValuation[Tif_NonTIF],$A$4)</f>
        <v>0</v>
      </c>
      <c r="O201" s="8">
        <f>SUMIFS(AssessedValuation[100% Utilities],AssessedValuation[Dist],$C201,AssessedValuation[Tif_NonTIF],$A$4)</f>
        <v>0</v>
      </c>
      <c r="P201" s="8">
        <f>SUMIFS(AssessedValuation[100% Other],AssessedValuation[Dist],$C201,AssessedValuation[Tif_NonTIF],$A$4)</f>
        <v>0</v>
      </c>
      <c r="Q201" s="8">
        <f>SUMIFS(AssessedValuation[100% Gross],AssessedValuation[Dist],$C201,AssessedValuation[Tif_NonTIF],$A$4)</f>
        <v>35957616</v>
      </c>
      <c r="R201" s="8">
        <f>SUMIFS(AssessedValuation[100% Military Exempt],AssessedValuation[Dist],$C201,AssessedValuation[Tif_NonTIF],$A$4)</f>
        <v>0</v>
      </c>
      <c r="S201" s="8">
        <f>SUMIFS(AssessedValuation[100% Net],AssessedValuation[Dist],$C201,AssessedValuation[Tif_NonTIF],$A$4)</f>
        <v>35957616</v>
      </c>
      <c r="T201" s="8">
        <f>SUMIFS(AssessedValuation[100% Gas &amp; Elec Utilities],AssessedValuation[Dist],$C201,AssessedValuation[Tif_NonTIF],$A$4)</f>
        <v>0</v>
      </c>
      <c r="U201" s="8">
        <f t="shared" si="3"/>
        <v>35957616</v>
      </c>
    </row>
    <row r="202" spans="1:21" x14ac:dyDescent="0.25">
      <c r="A202">
        <v>2023</v>
      </c>
      <c r="B202" t="s">
        <v>1054</v>
      </c>
      <c r="C202" t="s">
        <v>1440</v>
      </c>
      <c r="D202" t="s">
        <v>1440</v>
      </c>
      <c r="E202" t="s">
        <v>463</v>
      </c>
      <c r="F202" t="s">
        <v>1441</v>
      </c>
      <c r="G202" s="8">
        <f>SUMIFS(AssessedValuation[100% Residential],AssessedValuation[Dist],$C202,AssessedValuation[Tif_NonTIF],$A$4)</f>
        <v>17758605</v>
      </c>
      <c r="H202" s="8">
        <f>SUMIFS(AssessedValuation[100% Ag Land],AssessedValuation[Dist],$C202,AssessedValuation[Tif_NonTIF],$A$4)</f>
        <v>0</v>
      </c>
      <c r="I202" s="8">
        <f>SUMIFS(AssessedValuation[100% Ag Building],AssessedValuation[Dist],$C202,AssessedValuation[Tif_NonTIF],$A$4)</f>
        <v>0</v>
      </c>
      <c r="J202" s="8">
        <f>SUMIFS(AssessedValuation[100% Commercial],AssessedValuation[Dist],$C202,AssessedValuation[Tif_NonTIF],$A$4)</f>
        <v>0</v>
      </c>
      <c r="K202" s="8">
        <f>SUMIFS(AssessedValuation[100% Industrial],AssessedValuation[Dist],$C202,AssessedValuation[Tif_NonTIF],$A$4)</f>
        <v>0</v>
      </c>
      <c r="L202" s="8">
        <f>SUMIFS(AssessedValuation[100% Multiresidential],AssessedValuation[Dist],$C202,AssessedValuation[Tif_NonTIF],$A$4)</f>
        <v>0</v>
      </c>
      <c r="M202" s="8">
        <f>SUMIFS(AssessedValuation[100% Reserved],AssessedValuation[Dist],$C202,AssessedValuation[Tif_NonTIF],$A$4)</f>
        <v>0</v>
      </c>
      <c r="N202" s="8">
        <f>SUMIFS(AssessedValuation[100% Railroads],AssessedValuation[Dist],$C202,AssessedValuation[Tif_NonTIF],$A$4)</f>
        <v>0</v>
      </c>
      <c r="O202" s="8">
        <f>SUMIFS(AssessedValuation[100% Utilities],AssessedValuation[Dist],$C202,AssessedValuation[Tif_NonTIF],$A$4)</f>
        <v>0</v>
      </c>
      <c r="P202" s="8">
        <f>SUMIFS(AssessedValuation[100% Other],AssessedValuation[Dist],$C202,AssessedValuation[Tif_NonTIF],$A$4)</f>
        <v>0</v>
      </c>
      <c r="Q202" s="8">
        <f>SUMIFS(AssessedValuation[100% Gross],AssessedValuation[Dist],$C202,AssessedValuation[Tif_NonTIF],$A$4)</f>
        <v>17758605</v>
      </c>
      <c r="R202" s="8">
        <f>SUMIFS(AssessedValuation[100% Military Exempt],AssessedValuation[Dist],$C202,AssessedValuation[Tif_NonTIF],$A$4)</f>
        <v>0</v>
      </c>
      <c r="S202" s="8">
        <f>SUMIFS(AssessedValuation[100% Net],AssessedValuation[Dist],$C202,AssessedValuation[Tif_NonTIF],$A$4)</f>
        <v>17758605</v>
      </c>
      <c r="T202" s="8">
        <f>SUMIFS(AssessedValuation[100% Gas &amp; Elec Utilities],AssessedValuation[Dist],$C202,AssessedValuation[Tif_NonTIF],$A$4)</f>
        <v>0</v>
      </c>
      <c r="U202" s="8">
        <f t="shared" si="3"/>
        <v>17758605</v>
      </c>
    </row>
    <row r="203" spans="1:21" x14ac:dyDescent="0.25">
      <c r="A203">
        <v>2023</v>
      </c>
      <c r="B203" t="s">
        <v>1057</v>
      </c>
      <c r="C203" t="s">
        <v>1442</v>
      </c>
      <c r="D203" t="s">
        <v>1442</v>
      </c>
      <c r="E203" t="s">
        <v>596</v>
      </c>
      <c r="F203" t="s">
        <v>1443</v>
      </c>
      <c r="G203" s="8">
        <f>SUMIFS(AssessedValuation[100% Residential],AssessedValuation[Dist],$C203,AssessedValuation[Tif_NonTIF],$A$4)</f>
        <v>25508567</v>
      </c>
      <c r="H203" s="8">
        <f>SUMIFS(AssessedValuation[100% Ag Land],AssessedValuation[Dist],$C203,AssessedValuation[Tif_NonTIF],$A$4)</f>
        <v>133539</v>
      </c>
      <c r="I203" s="8">
        <f>SUMIFS(AssessedValuation[100% Ag Building],AssessedValuation[Dist],$C203,AssessedValuation[Tif_NonTIF],$A$4)</f>
        <v>3648</v>
      </c>
      <c r="J203" s="8">
        <f>SUMIFS(AssessedValuation[100% Commercial],AssessedValuation[Dist],$C203,AssessedValuation[Tif_NonTIF],$A$4)</f>
        <v>2825506</v>
      </c>
      <c r="K203" s="8">
        <f>SUMIFS(AssessedValuation[100% Industrial],AssessedValuation[Dist],$C203,AssessedValuation[Tif_NonTIF],$A$4)</f>
        <v>75439</v>
      </c>
      <c r="L203" s="8">
        <f>SUMIFS(AssessedValuation[100% Multiresidential],AssessedValuation[Dist],$C203,AssessedValuation[Tif_NonTIF],$A$4)</f>
        <v>802089</v>
      </c>
      <c r="M203" s="8">
        <f>SUMIFS(AssessedValuation[100% Reserved],AssessedValuation[Dist],$C203,AssessedValuation[Tif_NonTIF],$A$4)</f>
        <v>0</v>
      </c>
      <c r="N203" s="8">
        <f>SUMIFS(AssessedValuation[100% Railroads],AssessedValuation[Dist],$C203,AssessedValuation[Tif_NonTIF],$A$4)</f>
        <v>0</v>
      </c>
      <c r="O203" s="8">
        <f>SUMIFS(AssessedValuation[100% Utilities],AssessedValuation[Dist],$C203,AssessedValuation[Tif_NonTIF],$A$4)</f>
        <v>0</v>
      </c>
      <c r="P203" s="8">
        <f>SUMIFS(AssessedValuation[100% Other],AssessedValuation[Dist],$C203,AssessedValuation[Tif_NonTIF],$A$4)</f>
        <v>0</v>
      </c>
      <c r="Q203" s="8">
        <f>SUMIFS(AssessedValuation[100% Gross],AssessedValuation[Dist],$C203,AssessedValuation[Tif_NonTIF],$A$4)</f>
        <v>29348788</v>
      </c>
      <c r="R203" s="8">
        <f>SUMIFS(AssessedValuation[100% Military Exempt],AssessedValuation[Dist],$C203,AssessedValuation[Tif_NonTIF],$A$4)</f>
        <v>7408</v>
      </c>
      <c r="S203" s="8">
        <f>SUMIFS(AssessedValuation[100% Net],AssessedValuation[Dist],$C203,AssessedValuation[Tif_NonTIF],$A$4)</f>
        <v>29341380</v>
      </c>
      <c r="T203" s="8">
        <f>SUMIFS(AssessedValuation[100% Gas &amp; Elec Utilities],AssessedValuation[Dist],$C203,AssessedValuation[Tif_NonTIF],$A$4)</f>
        <v>0</v>
      </c>
      <c r="U203" s="8">
        <f t="shared" si="3"/>
        <v>29341380</v>
      </c>
    </row>
    <row r="204" spans="1:21" x14ac:dyDescent="0.25">
      <c r="A204">
        <v>2023</v>
      </c>
      <c r="B204" t="s">
        <v>1045</v>
      </c>
      <c r="C204" t="s">
        <v>1444</v>
      </c>
      <c r="D204" t="s">
        <v>1444</v>
      </c>
      <c r="E204" t="s">
        <v>260</v>
      </c>
      <c r="F204" t="s">
        <v>1445</v>
      </c>
      <c r="G204" s="8">
        <f>SUMIFS(AssessedValuation[100% Residential],AssessedValuation[Dist],$C204,AssessedValuation[Tif_NonTIF],$A$4)</f>
        <v>0</v>
      </c>
      <c r="H204" s="8">
        <f>SUMIFS(AssessedValuation[100% Ag Land],AssessedValuation[Dist],$C204,AssessedValuation[Tif_NonTIF],$A$4)</f>
        <v>0</v>
      </c>
      <c r="I204" s="8">
        <f>SUMIFS(AssessedValuation[100% Ag Building],AssessedValuation[Dist],$C204,AssessedValuation[Tif_NonTIF],$A$4)</f>
        <v>0</v>
      </c>
      <c r="J204" s="8">
        <f>SUMIFS(AssessedValuation[100% Commercial],AssessedValuation[Dist],$C204,AssessedValuation[Tif_NonTIF],$A$4)</f>
        <v>0</v>
      </c>
      <c r="K204" s="8">
        <f>SUMIFS(AssessedValuation[100% Industrial],AssessedValuation[Dist],$C204,AssessedValuation[Tif_NonTIF],$A$4)</f>
        <v>0</v>
      </c>
      <c r="L204" s="8">
        <f>SUMIFS(AssessedValuation[100% Multiresidential],AssessedValuation[Dist],$C204,AssessedValuation[Tif_NonTIF],$A$4)</f>
        <v>0</v>
      </c>
      <c r="M204" s="8">
        <f>SUMIFS(AssessedValuation[100% Reserved],AssessedValuation[Dist],$C204,AssessedValuation[Tif_NonTIF],$A$4)</f>
        <v>0</v>
      </c>
      <c r="N204" s="8">
        <f>SUMIFS(AssessedValuation[100% Railroads],AssessedValuation[Dist],$C204,AssessedValuation[Tif_NonTIF],$A$4)</f>
        <v>0</v>
      </c>
      <c r="O204" s="8">
        <f>SUMIFS(AssessedValuation[100% Utilities],AssessedValuation[Dist],$C204,AssessedValuation[Tif_NonTIF],$A$4)</f>
        <v>0</v>
      </c>
      <c r="P204" s="8">
        <f>SUMIFS(AssessedValuation[100% Other],AssessedValuation[Dist],$C204,AssessedValuation[Tif_NonTIF],$A$4)</f>
        <v>0</v>
      </c>
      <c r="Q204" s="8">
        <f>SUMIFS(AssessedValuation[100% Gross],AssessedValuation[Dist],$C204,AssessedValuation[Tif_NonTIF],$A$4)</f>
        <v>0</v>
      </c>
      <c r="R204" s="8">
        <f>SUMIFS(AssessedValuation[100% Military Exempt],AssessedValuation[Dist],$C204,AssessedValuation[Tif_NonTIF],$A$4)</f>
        <v>0</v>
      </c>
      <c r="S204" s="8">
        <f>SUMIFS(AssessedValuation[100% Net],AssessedValuation[Dist],$C204,AssessedValuation[Tif_NonTIF],$A$4)</f>
        <v>0</v>
      </c>
      <c r="T204" s="8">
        <f>SUMIFS(AssessedValuation[100% Gas &amp; Elec Utilities],AssessedValuation[Dist],$C204,AssessedValuation[Tif_NonTIF],$A$4)</f>
        <v>0</v>
      </c>
      <c r="U204" s="8">
        <f t="shared" si="3"/>
        <v>0</v>
      </c>
    </row>
    <row r="205" spans="1:21" x14ac:dyDescent="0.25">
      <c r="A205">
        <v>2023</v>
      </c>
      <c r="B205" t="s">
        <v>1076</v>
      </c>
      <c r="C205" t="s">
        <v>1446</v>
      </c>
      <c r="D205" t="s">
        <v>1446</v>
      </c>
      <c r="E205" t="s">
        <v>715</v>
      </c>
      <c r="F205" t="s">
        <v>1447</v>
      </c>
      <c r="G205" s="8">
        <f>SUMIFS(AssessedValuation[100% Residential],AssessedValuation[Dist],$C205,AssessedValuation[Tif_NonTIF],$A$4)</f>
        <v>5949770</v>
      </c>
      <c r="H205" s="8">
        <f>SUMIFS(AssessedValuation[100% Ag Land],AssessedValuation[Dist],$C205,AssessedValuation[Tif_NonTIF],$A$4)</f>
        <v>376310</v>
      </c>
      <c r="I205" s="8">
        <f>SUMIFS(AssessedValuation[100% Ag Building],AssessedValuation[Dist],$C205,AssessedValuation[Tif_NonTIF],$A$4)</f>
        <v>14465</v>
      </c>
      <c r="J205" s="8">
        <f>SUMIFS(AssessedValuation[100% Commercial],AssessedValuation[Dist],$C205,AssessedValuation[Tif_NonTIF],$A$4)</f>
        <v>48629253</v>
      </c>
      <c r="K205" s="8">
        <f>SUMIFS(AssessedValuation[100% Industrial],AssessedValuation[Dist],$C205,AssessedValuation[Tif_NonTIF],$A$4)</f>
        <v>14606729</v>
      </c>
      <c r="L205" s="8">
        <f>SUMIFS(AssessedValuation[100% Multiresidential],AssessedValuation[Dist],$C205,AssessedValuation[Tif_NonTIF],$A$4)</f>
        <v>2808174</v>
      </c>
      <c r="M205" s="8">
        <f>SUMIFS(AssessedValuation[100% Reserved],AssessedValuation[Dist],$C205,AssessedValuation[Tif_NonTIF],$A$4)</f>
        <v>0</v>
      </c>
      <c r="N205" s="8">
        <f>SUMIFS(AssessedValuation[100% Railroads],AssessedValuation[Dist],$C205,AssessedValuation[Tif_NonTIF],$A$4)</f>
        <v>0</v>
      </c>
      <c r="O205" s="8">
        <f>SUMIFS(AssessedValuation[100% Utilities],AssessedValuation[Dist],$C205,AssessedValuation[Tif_NonTIF],$A$4)</f>
        <v>0</v>
      </c>
      <c r="P205" s="8">
        <f>SUMIFS(AssessedValuation[100% Other],AssessedValuation[Dist],$C205,AssessedValuation[Tif_NonTIF],$A$4)</f>
        <v>0</v>
      </c>
      <c r="Q205" s="8">
        <f>SUMIFS(AssessedValuation[100% Gross],AssessedValuation[Dist],$C205,AssessedValuation[Tif_NonTIF],$A$4)</f>
        <v>72384701</v>
      </c>
      <c r="R205" s="8">
        <f>SUMIFS(AssessedValuation[100% Military Exempt],AssessedValuation[Dist],$C205,AssessedValuation[Tif_NonTIF],$A$4)</f>
        <v>0</v>
      </c>
      <c r="S205" s="8">
        <f>SUMIFS(AssessedValuation[100% Net],AssessedValuation[Dist],$C205,AssessedValuation[Tif_NonTIF],$A$4)</f>
        <v>72384701</v>
      </c>
      <c r="T205" s="8">
        <f>SUMIFS(AssessedValuation[100% Gas &amp; Elec Utilities],AssessedValuation[Dist],$C205,AssessedValuation[Tif_NonTIF],$A$4)</f>
        <v>0</v>
      </c>
      <c r="U205" s="8">
        <f t="shared" si="3"/>
        <v>72384701</v>
      </c>
    </row>
    <row r="206" spans="1:21" x14ac:dyDescent="0.25">
      <c r="A206">
        <v>2023</v>
      </c>
      <c r="B206" t="s">
        <v>1043</v>
      </c>
      <c r="C206" t="s">
        <v>1448</v>
      </c>
      <c r="D206" t="s">
        <v>1448</v>
      </c>
      <c r="E206" t="s">
        <v>146</v>
      </c>
      <c r="F206" t="s">
        <v>1449</v>
      </c>
      <c r="G206" s="8">
        <f>SUMIFS(AssessedValuation[100% Residential],AssessedValuation[Dist],$C206,AssessedValuation[Tif_NonTIF],$A$4)</f>
        <v>0</v>
      </c>
      <c r="H206" s="8">
        <f>SUMIFS(AssessedValuation[100% Ag Land],AssessedValuation[Dist],$C206,AssessedValuation[Tif_NonTIF],$A$4)</f>
        <v>0</v>
      </c>
      <c r="I206" s="8">
        <f>SUMIFS(AssessedValuation[100% Ag Building],AssessedValuation[Dist],$C206,AssessedValuation[Tif_NonTIF],$A$4)</f>
        <v>0</v>
      </c>
      <c r="J206" s="8">
        <f>SUMIFS(AssessedValuation[100% Commercial],AssessedValuation[Dist],$C206,AssessedValuation[Tif_NonTIF],$A$4)</f>
        <v>0</v>
      </c>
      <c r="K206" s="8">
        <f>SUMIFS(AssessedValuation[100% Industrial],AssessedValuation[Dist],$C206,AssessedValuation[Tif_NonTIF],$A$4)</f>
        <v>610140</v>
      </c>
      <c r="L206" s="8">
        <f>SUMIFS(AssessedValuation[100% Multiresidential],AssessedValuation[Dist],$C206,AssessedValuation[Tif_NonTIF],$A$4)</f>
        <v>0</v>
      </c>
      <c r="M206" s="8">
        <f>SUMIFS(AssessedValuation[100% Reserved],AssessedValuation[Dist],$C206,AssessedValuation[Tif_NonTIF],$A$4)</f>
        <v>0</v>
      </c>
      <c r="N206" s="8">
        <f>SUMIFS(AssessedValuation[100% Railroads],AssessedValuation[Dist],$C206,AssessedValuation[Tif_NonTIF],$A$4)</f>
        <v>0</v>
      </c>
      <c r="O206" s="8">
        <f>SUMIFS(AssessedValuation[100% Utilities],AssessedValuation[Dist],$C206,AssessedValuation[Tif_NonTIF],$A$4)</f>
        <v>0</v>
      </c>
      <c r="P206" s="8">
        <f>SUMIFS(AssessedValuation[100% Other],AssessedValuation[Dist],$C206,AssessedValuation[Tif_NonTIF],$A$4)</f>
        <v>0</v>
      </c>
      <c r="Q206" s="8">
        <f>SUMIFS(AssessedValuation[100% Gross],AssessedValuation[Dist],$C206,AssessedValuation[Tif_NonTIF],$A$4)</f>
        <v>610140</v>
      </c>
      <c r="R206" s="8">
        <f>SUMIFS(AssessedValuation[100% Military Exempt],AssessedValuation[Dist],$C206,AssessedValuation[Tif_NonTIF],$A$4)</f>
        <v>0</v>
      </c>
      <c r="S206" s="8">
        <f>SUMIFS(AssessedValuation[100% Net],AssessedValuation[Dist],$C206,AssessedValuation[Tif_NonTIF],$A$4)</f>
        <v>610140</v>
      </c>
      <c r="T206" s="8">
        <f>SUMIFS(AssessedValuation[100% Gas &amp; Elec Utilities],AssessedValuation[Dist],$C206,AssessedValuation[Tif_NonTIF],$A$4)</f>
        <v>0</v>
      </c>
      <c r="U206" s="8">
        <f t="shared" si="3"/>
        <v>610140</v>
      </c>
    </row>
    <row r="207" spans="1:21" x14ac:dyDescent="0.25">
      <c r="A207">
        <v>2023</v>
      </c>
      <c r="B207" t="s">
        <v>1038</v>
      </c>
      <c r="C207" t="s">
        <v>1450</v>
      </c>
      <c r="D207" t="s">
        <v>1450</v>
      </c>
      <c r="E207" t="s">
        <v>897</v>
      </c>
      <c r="F207" t="s">
        <v>1451</v>
      </c>
      <c r="G207" s="8">
        <f>SUMIFS(AssessedValuation[100% Residential],AssessedValuation[Dist],$C207,AssessedValuation[Tif_NonTIF],$A$4)</f>
        <v>8590200</v>
      </c>
      <c r="H207" s="8">
        <f>SUMIFS(AssessedValuation[100% Ag Land],AssessedValuation[Dist],$C207,AssessedValuation[Tif_NonTIF],$A$4)</f>
        <v>0</v>
      </c>
      <c r="I207" s="8">
        <f>SUMIFS(AssessedValuation[100% Ag Building],AssessedValuation[Dist],$C207,AssessedValuation[Tif_NonTIF],$A$4)</f>
        <v>0</v>
      </c>
      <c r="J207" s="8">
        <f>SUMIFS(AssessedValuation[100% Commercial],AssessedValuation[Dist],$C207,AssessedValuation[Tif_NonTIF],$A$4)</f>
        <v>9380977</v>
      </c>
      <c r="K207" s="8">
        <f>SUMIFS(AssessedValuation[100% Industrial],AssessedValuation[Dist],$C207,AssessedValuation[Tif_NonTIF],$A$4)</f>
        <v>6067264</v>
      </c>
      <c r="L207" s="8">
        <f>SUMIFS(AssessedValuation[100% Multiresidential],AssessedValuation[Dist],$C207,AssessedValuation[Tif_NonTIF],$A$4)</f>
        <v>327530</v>
      </c>
      <c r="M207" s="8">
        <f>SUMIFS(AssessedValuation[100% Reserved],AssessedValuation[Dist],$C207,AssessedValuation[Tif_NonTIF],$A$4)</f>
        <v>0</v>
      </c>
      <c r="N207" s="8">
        <f>SUMIFS(AssessedValuation[100% Railroads],AssessedValuation[Dist],$C207,AssessedValuation[Tif_NonTIF],$A$4)</f>
        <v>0</v>
      </c>
      <c r="O207" s="8">
        <f>SUMIFS(AssessedValuation[100% Utilities],AssessedValuation[Dist],$C207,AssessedValuation[Tif_NonTIF],$A$4)</f>
        <v>0</v>
      </c>
      <c r="P207" s="8">
        <f>SUMIFS(AssessedValuation[100% Other],AssessedValuation[Dist],$C207,AssessedValuation[Tif_NonTIF],$A$4)</f>
        <v>0</v>
      </c>
      <c r="Q207" s="8">
        <f>SUMIFS(AssessedValuation[100% Gross],AssessedValuation[Dist],$C207,AssessedValuation[Tif_NonTIF],$A$4)</f>
        <v>24365971</v>
      </c>
      <c r="R207" s="8">
        <f>SUMIFS(AssessedValuation[100% Military Exempt],AssessedValuation[Dist],$C207,AssessedValuation[Tif_NonTIF],$A$4)</f>
        <v>0</v>
      </c>
      <c r="S207" s="8">
        <f>SUMIFS(AssessedValuation[100% Net],AssessedValuation[Dist],$C207,AssessedValuation[Tif_NonTIF],$A$4)</f>
        <v>24365971</v>
      </c>
      <c r="T207" s="8">
        <f>SUMIFS(AssessedValuation[100% Gas &amp; Elec Utilities],AssessedValuation[Dist],$C207,AssessedValuation[Tif_NonTIF],$A$4)</f>
        <v>0</v>
      </c>
      <c r="U207" s="8">
        <f t="shared" si="3"/>
        <v>24365971</v>
      </c>
    </row>
    <row r="208" spans="1:21" x14ac:dyDescent="0.25">
      <c r="A208">
        <v>2023</v>
      </c>
      <c r="B208" t="s">
        <v>1066</v>
      </c>
      <c r="C208" t="s">
        <v>1452</v>
      </c>
      <c r="D208" t="s">
        <v>1452</v>
      </c>
      <c r="E208" t="s">
        <v>223</v>
      </c>
      <c r="F208" t="s">
        <v>1453</v>
      </c>
      <c r="G208" s="8">
        <f>SUMIFS(AssessedValuation[100% Residential],AssessedValuation[Dist],$C208,AssessedValuation[Tif_NonTIF],$A$4)</f>
        <v>5915633</v>
      </c>
      <c r="H208" s="8">
        <f>SUMIFS(AssessedValuation[100% Ag Land],AssessedValuation[Dist],$C208,AssessedValuation[Tif_NonTIF],$A$4)</f>
        <v>0</v>
      </c>
      <c r="I208" s="8">
        <f>SUMIFS(AssessedValuation[100% Ag Building],AssessedValuation[Dist],$C208,AssessedValuation[Tif_NonTIF],$A$4)</f>
        <v>0</v>
      </c>
      <c r="J208" s="8">
        <f>SUMIFS(AssessedValuation[100% Commercial],AssessedValuation[Dist],$C208,AssessedValuation[Tif_NonTIF],$A$4)</f>
        <v>3815631</v>
      </c>
      <c r="K208" s="8">
        <f>SUMIFS(AssessedValuation[100% Industrial],AssessedValuation[Dist],$C208,AssessedValuation[Tif_NonTIF],$A$4)</f>
        <v>0</v>
      </c>
      <c r="L208" s="8">
        <f>SUMIFS(AssessedValuation[100% Multiresidential],AssessedValuation[Dist],$C208,AssessedValuation[Tif_NonTIF],$A$4)</f>
        <v>909274</v>
      </c>
      <c r="M208" s="8">
        <f>SUMIFS(AssessedValuation[100% Reserved],AssessedValuation[Dist],$C208,AssessedValuation[Tif_NonTIF],$A$4)</f>
        <v>0</v>
      </c>
      <c r="N208" s="8">
        <f>SUMIFS(AssessedValuation[100% Railroads],AssessedValuation[Dist],$C208,AssessedValuation[Tif_NonTIF],$A$4)</f>
        <v>0</v>
      </c>
      <c r="O208" s="8">
        <f>SUMIFS(AssessedValuation[100% Utilities],AssessedValuation[Dist],$C208,AssessedValuation[Tif_NonTIF],$A$4)</f>
        <v>0</v>
      </c>
      <c r="P208" s="8">
        <f>SUMIFS(AssessedValuation[100% Other],AssessedValuation[Dist],$C208,AssessedValuation[Tif_NonTIF],$A$4)</f>
        <v>0</v>
      </c>
      <c r="Q208" s="8">
        <f>SUMIFS(AssessedValuation[100% Gross],AssessedValuation[Dist],$C208,AssessedValuation[Tif_NonTIF],$A$4)</f>
        <v>10640538</v>
      </c>
      <c r="R208" s="8">
        <f>SUMIFS(AssessedValuation[100% Military Exempt],AssessedValuation[Dist],$C208,AssessedValuation[Tif_NonTIF],$A$4)</f>
        <v>0</v>
      </c>
      <c r="S208" s="8">
        <f>SUMIFS(AssessedValuation[100% Net],AssessedValuation[Dist],$C208,AssessedValuation[Tif_NonTIF],$A$4)</f>
        <v>10640538</v>
      </c>
      <c r="T208" s="8">
        <f>SUMIFS(AssessedValuation[100% Gas &amp; Elec Utilities],AssessedValuation[Dist],$C208,AssessedValuation[Tif_NonTIF],$A$4)</f>
        <v>0</v>
      </c>
      <c r="U208" s="8">
        <f t="shared" si="3"/>
        <v>10640538</v>
      </c>
    </row>
    <row r="209" spans="1:21" x14ac:dyDescent="0.25">
      <c r="A209">
        <v>2023</v>
      </c>
      <c r="B209" t="s">
        <v>1054</v>
      </c>
      <c r="C209" t="s">
        <v>1454</v>
      </c>
      <c r="D209" t="s">
        <v>1454</v>
      </c>
      <c r="E209" t="s">
        <v>338</v>
      </c>
      <c r="F209" t="s">
        <v>1455</v>
      </c>
      <c r="G209" s="8">
        <f>SUMIFS(AssessedValuation[100% Residential],AssessedValuation[Dist],$C209,AssessedValuation[Tif_NonTIF],$A$4)</f>
        <v>323870</v>
      </c>
      <c r="H209" s="8">
        <f>SUMIFS(AssessedValuation[100% Ag Land],AssessedValuation[Dist],$C209,AssessedValuation[Tif_NonTIF],$A$4)</f>
        <v>0</v>
      </c>
      <c r="I209" s="8">
        <f>SUMIFS(AssessedValuation[100% Ag Building],AssessedValuation[Dist],$C209,AssessedValuation[Tif_NonTIF],$A$4)</f>
        <v>0</v>
      </c>
      <c r="J209" s="8">
        <f>SUMIFS(AssessedValuation[100% Commercial],AssessedValuation[Dist],$C209,AssessedValuation[Tif_NonTIF],$A$4)</f>
        <v>0</v>
      </c>
      <c r="K209" s="8">
        <f>SUMIFS(AssessedValuation[100% Industrial],AssessedValuation[Dist],$C209,AssessedValuation[Tif_NonTIF],$A$4)</f>
        <v>0</v>
      </c>
      <c r="L209" s="8">
        <f>SUMIFS(AssessedValuation[100% Multiresidential],AssessedValuation[Dist],$C209,AssessedValuation[Tif_NonTIF],$A$4)</f>
        <v>0</v>
      </c>
      <c r="M209" s="8">
        <f>SUMIFS(AssessedValuation[100% Reserved],AssessedValuation[Dist],$C209,AssessedValuation[Tif_NonTIF],$A$4)</f>
        <v>0</v>
      </c>
      <c r="N209" s="8">
        <f>SUMIFS(AssessedValuation[100% Railroads],AssessedValuation[Dist],$C209,AssessedValuation[Tif_NonTIF],$A$4)</f>
        <v>0</v>
      </c>
      <c r="O209" s="8">
        <f>SUMIFS(AssessedValuation[100% Utilities],AssessedValuation[Dist],$C209,AssessedValuation[Tif_NonTIF],$A$4)</f>
        <v>0</v>
      </c>
      <c r="P209" s="8">
        <f>SUMIFS(AssessedValuation[100% Other],AssessedValuation[Dist],$C209,AssessedValuation[Tif_NonTIF],$A$4)</f>
        <v>0</v>
      </c>
      <c r="Q209" s="8">
        <f>SUMIFS(AssessedValuation[100% Gross],AssessedValuation[Dist],$C209,AssessedValuation[Tif_NonTIF],$A$4)</f>
        <v>323870</v>
      </c>
      <c r="R209" s="8">
        <f>SUMIFS(AssessedValuation[100% Military Exempt],AssessedValuation[Dist],$C209,AssessedValuation[Tif_NonTIF],$A$4)</f>
        <v>0</v>
      </c>
      <c r="S209" s="8">
        <f>SUMIFS(AssessedValuation[100% Net],AssessedValuation[Dist],$C209,AssessedValuation[Tif_NonTIF],$A$4)</f>
        <v>323870</v>
      </c>
      <c r="T209" s="8">
        <f>SUMIFS(AssessedValuation[100% Gas &amp; Elec Utilities],AssessedValuation[Dist],$C209,AssessedValuation[Tif_NonTIF],$A$4)</f>
        <v>0</v>
      </c>
      <c r="U209" s="8">
        <f t="shared" si="3"/>
        <v>323870</v>
      </c>
    </row>
    <row r="210" spans="1:21" x14ac:dyDescent="0.25">
      <c r="A210">
        <v>2023</v>
      </c>
      <c r="B210" t="s">
        <v>1051</v>
      </c>
      <c r="C210" t="s">
        <v>1456</v>
      </c>
      <c r="D210" t="s">
        <v>1456</v>
      </c>
      <c r="E210" t="s">
        <v>228</v>
      </c>
      <c r="F210" t="s">
        <v>1457</v>
      </c>
      <c r="G210" s="8">
        <f>SUMIFS(AssessedValuation[100% Residential],AssessedValuation[Dist],$C210,AssessedValuation[Tif_NonTIF],$A$4)</f>
        <v>748291</v>
      </c>
      <c r="H210" s="8">
        <f>SUMIFS(AssessedValuation[100% Ag Land],AssessedValuation[Dist],$C210,AssessedValuation[Tif_NonTIF],$A$4)</f>
        <v>9649</v>
      </c>
      <c r="I210" s="8">
        <f>SUMIFS(AssessedValuation[100% Ag Building],AssessedValuation[Dist],$C210,AssessedValuation[Tif_NonTIF],$A$4)</f>
        <v>0</v>
      </c>
      <c r="J210" s="8">
        <f>SUMIFS(AssessedValuation[100% Commercial],AssessedValuation[Dist],$C210,AssessedValuation[Tif_NonTIF],$A$4)</f>
        <v>0</v>
      </c>
      <c r="K210" s="8">
        <f>SUMIFS(AssessedValuation[100% Industrial],AssessedValuation[Dist],$C210,AssessedValuation[Tif_NonTIF],$A$4)</f>
        <v>0</v>
      </c>
      <c r="L210" s="8">
        <f>SUMIFS(AssessedValuation[100% Multiresidential],AssessedValuation[Dist],$C210,AssessedValuation[Tif_NonTIF],$A$4)</f>
        <v>0</v>
      </c>
      <c r="M210" s="8">
        <f>SUMIFS(AssessedValuation[100% Reserved],AssessedValuation[Dist],$C210,AssessedValuation[Tif_NonTIF],$A$4)</f>
        <v>0</v>
      </c>
      <c r="N210" s="8">
        <f>SUMIFS(AssessedValuation[100% Railroads],AssessedValuation[Dist],$C210,AssessedValuation[Tif_NonTIF],$A$4)</f>
        <v>0</v>
      </c>
      <c r="O210" s="8">
        <f>SUMIFS(AssessedValuation[100% Utilities],AssessedValuation[Dist],$C210,AssessedValuation[Tif_NonTIF],$A$4)</f>
        <v>0</v>
      </c>
      <c r="P210" s="8">
        <f>SUMIFS(AssessedValuation[100% Other],AssessedValuation[Dist],$C210,AssessedValuation[Tif_NonTIF],$A$4)</f>
        <v>0</v>
      </c>
      <c r="Q210" s="8">
        <f>SUMIFS(AssessedValuation[100% Gross],AssessedValuation[Dist],$C210,AssessedValuation[Tif_NonTIF],$A$4)</f>
        <v>757940</v>
      </c>
      <c r="R210" s="8">
        <f>SUMIFS(AssessedValuation[100% Military Exempt],AssessedValuation[Dist],$C210,AssessedValuation[Tif_NonTIF],$A$4)</f>
        <v>0</v>
      </c>
      <c r="S210" s="8">
        <f>SUMIFS(AssessedValuation[100% Net],AssessedValuation[Dist],$C210,AssessedValuation[Tif_NonTIF],$A$4)</f>
        <v>757940</v>
      </c>
      <c r="T210" s="8">
        <f>SUMIFS(AssessedValuation[100% Gas &amp; Elec Utilities],AssessedValuation[Dist],$C210,AssessedValuation[Tif_NonTIF],$A$4)</f>
        <v>0</v>
      </c>
      <c r="U210" s="8">
        <f t="shared" si="3"/>
        <v>757940</v>
      </c>
    </row>
    <row r="211" spans="1:21" x14ac:dyDescent="0.25">
      <c r="A211">
        <v>2023</v>
      </c>
      <c r="B211" t="s">
        <v>1038</v>
      </c>
      <c r="C211" t="s">
        <v>1458</v>
      </c>
      <c r="D211" t="s">
        <v>1458</v>
      </c>
      <c r="E211" t="s">
        <v>544</v>
      </c>
      <c r="F211" t="s">
        <v>1459</v>
      </c>
      <c r="G211" s="8">
        <f>SUMIFS(AssessedValuation[100% Residential],AssessedValuation[Dist],$C211,AssessedValuation[Tif_NonTIF],$A$4)</f>
        <v>27258695</v>
      </c>
      <c r="H211" s="8">
        <f>SUMIFS(AssessedValuation[100% Ag Land],AssessedValuation[Dist],$C211,AssessedValuation[Tif_NonTIF],$A$4)</f>
        <v>0</v>
      </c>
      <c r="I211" s="8">
        <f>SUMIFS(AssessedValuation[100% Ag Building],AssessedValuation[Dist],$C211,AssessedValuation[Tif_NonTIF],$A$4)</f>
        <v>0</v>
      </c>
      <c r="J211" s="8">
        <f>SUMIFS(AssessedValuation[100% Commercial],AssessedValuation[Dist],$C211,AssessedValuation[Tif_NonTIF],$A$4)</f>
        <v>49134236</v>
      </c>
      <c r="K211" s="8">
        <f>SUMIFS(AssessedValuation[100% Industrial],AssessedValuation[Dist],$C211,AssessedValuation[Tif_NonTIF],$A$4)</f>
        <v>13155947</v>
      </c>
      <c r="L211" s="8">
        <f>SUMIFS(AssessedValuation[100% Multiresidential],AssessedValuation[Dist],$C211,AssessedValuation[Tif_NonTIF],$A$4)</f>
        <v>4161455</v>
      </c>
      <c r="M211" s="8">
        <f>SUMIFS(AssessedValuation[100% Reserved],AssessedValuation[Dist],$C211,AssessedValuation[Tif_NonTIF],$A$4)</f>
        <v>0</v>
      </c>
      <c r="N211" s="8">
        <f>SUMIFS(AssessedValuation[100% Railroads],AssessedValuation[Dist],$C211,AssessedValuation[Tif_NonTIF],$A$4)</f>
        <v>0</v>
      </c>
      <c r="O211" s="8">
        <f>SUMIFS(AssessedValuation[100% Utilities],AssessedValuation[Dist],$C211,AssessedValuation[Tif_NonTIF],$A$4)</f>
        <v>0</v>
      </c>
      <c r="P211" s="8">
        <f>SUMIFS(AssessedValuation[100% Other],AssessedValuation[Dist],$C211,AssessedValuation[Tif_NonTIF],$A$4)</f>
        <v>0</v>
      </c>
      <c r="Q211" s="8">
        <f>SUMIFS(AssessedValuation[100% Gross],AssessedValuation[Dist],$C211,AssessedValuation[Tif_NonTIF],$A$4)</f>
        <v>93710333</v>
      </c>
      <c r="R211" s="8">
        <f>SUMIFS(AssessedValuation[100% Military Exempt],AssessedValuation[Dist],$C211,AssessedValuation[Tif_NonTIF],$A$4)</f>
        <v>31484</v>
      </c>
      <c r="S211" s="8">
        <f>SUMIFS(AssessedValuation[100% Net],AssessedValuation[Dist],$C211,AssessedValuation[Tif_NonTIF],$A$4)</f>
        <v>93678849</v>
      </c>
      <c r="T211" s="8">
        <f>SUMIFS(AssessedValuation[100% Gas &amp; Elec Utilities],AssessedValuation[Dist],$C211,AssessedValuation[Tif_NonTIF],$A$4)</f>
        <v>0</v>
      </c>
      <c r="U211" s="8">
        <f t="shared" si="3"/>
        <v>93678849</v>
      </c>
    </row>
    <row r="212" spans="1:21" x14ac:dyDescent="0.25">
      <c r="A212">
        <v>2023</v>
      </c>
      <c r="B212" t="s">
        <v>1045</v>
      </c>
      <c r="C212" t="s">
        <v>1460</v>
      </c>
      <c r="D212" t="s">
        <v>1460</v>
      </c>
      <c r="E212" t="s">
        <v>101</v>
      </c>
      <c r="F212" t="s">
        <v>1461</v>
      </c>
      <c r="G212" s="8">
        <f>SUMIFS(AssessedValuation[100% Residential],AssessedValuation[Dist],$C212,AssessedValuation[Tif_NonTIF],$A$4)</f>
        <v>0</v>
      </c>
      <c r="H212" s="8">
        <f>SUMIFS(AssessedValuation[100% Ag Land],AssessedValuation[Dist],$C212,AssessedValuation[Tif_NonTIF],$A$4)</f>
        <v>0</v>
      </c>
      <c r="I212" s="8">
        <f>SUMIFS(AssessedValuation[100% Ag Building],AssessedValuation[Dist],$C212,AssessedValuation[Tif_NonTIF],$A$4)</f>
        <v>0</v>
      </c>
      <c r="J212" s="8">
        <f>SUMIFS(AssessedValuation[100% Commercial],AssessedValuation[Dist],$C212,AssessedValuation[Tif_NonTIF],$A$4)</f>
        <v>0</v>
      </c>
      <c r="K212" s="8">
        <f>SUMIFS(AssessedValuation[100% Industrial],AssessedValuation[Dist],$C212,AssessedValuation[Tif_NonTIF],$A$4)</f>
        <v>28498003</v>
      </c>
      <c r="L212" s="8">
        <f>SUMIFS(AssessedValuation[100% Multiresidential],AssessedValuation[Dist],$C212,AssessedValuation[Tif_NonTIF],$A$4)</f>
        <v>0</v>
      </c>
      <c r="M212" s="8">
        <f>SUMIFS(AssessedValuation[100% Reserved],AssessedValuation[Dist],$C212,AssessedValuation[Tif_NonTIF],$A$4)</f>
        <v>0</v>
      </c>
      <c r="N212" s="8">
        <f>SUMIFS(AssessedValuation[100% Railroads],AssessedValuation[Dist],$C212,AssessedValuation[Tif_NonTIF],$A$4)</f>
        <v>0</v>
      </c>
      <c r="O212" s="8">
        <f>SUMIFS(AssessedValuation[100% Utilities],AssessedValuation[Dist],$C212,AssessedValuation[Tif_NonTIF],$A$4)</f>
        <v>0</v>
      </c>
      <c r="P212" s="8">
        <f>SUMIFS(AssessedValuation[100% Other],AssessedValuation[Dist],$C212,AssessedValuation[Tif_NonTIF],$A$4)</f>
        <v>0</v>
      </c>
      <c r="Q212" s="8">
        <f>SUMIFS(AssessedValuation[100% Gross],AssessedValuation[Dist],$C212,AssessedValuation[Tif_NonTIF],$A$4)</f>
        <v>28498003</v>
      </c>
      <c r="R212" s="8">
        <f>SUMIFS(AssessedValuation[100% Military Exempt],AssessedValuation[Dist],$C212,AssessedValuation[Tif_NonTIF],$A$4)</f>
        <v>0</v>
      </c>
      <c r="S212" s="8">
        <f>SUMIFS(AssessedValuation[100% Net],AssessedValuation[Dist],$C212,AssessedValuation[Tif_NonTIF],$A$4)</f>
        <v>28498003</v>
      </c>
      <c r="T212" s="8">
        <f>SUMIFS(AssessedValuation[100% Gas &amp; Elec Utilities],AssessedValuation[Dist],$C212,AssessedValuation[Tif_NonTIF],$A$4)</f>
        <v>0</v>
      </c>
      <c r="U212" s="8">
        <f t="shared" si="3"/>
        <v>28498003</v>
      </c>
    </row>
    <row r="213" spans="1:21" x14ac:dyDescent="0.25">
      <c r="A213">
        <v>2023</v>
      </c>
      <c r="B213" t="s">
        <v>1043</v>
      </c>
      <c r="C213" t="s">
        <v>1462</v>
      </c>
      <c r="D213" t="s">
        <v>1462</v>
      </c>
      <c r="E213" t="s">
        <v>181</v>
      </c>
      <c r="F213" t="s">
        <v>1463</v>
      </c>
      <c r="G213" s="8">
        <f>SUMIFS(AssessedValuation[100% Residential],AssessedValuation[Dist],$C213,AssessedValuation[Tif_NonTIF],$A$4)</f>
        <v>903257</v>
      </c>
      <c r="H213" s="8">
        <f>SUMIFS(AssessedValuation[100% Ag Land],AssessedValuation[Dist],$C213,AssessedValuation[Tif_NonTIF],$A$4)</f>
        <v>0</v>
      </c>
      <c r="I213" s="8">
        <f>SUMIFS(AssessedValuation[100% Ag Building],AssessedValuation[Dist],$C213,AssessedValuation[Tif_NonTIF],$A$4)</f>
        <v>0</v>
      </c>
      <c r="J213" s="8">
        <f>SUMIFS(AssessedValuation[100% Commercial],AssessedValuation[Dist],$C213,AssessedValuation[Tif_NonTIF],$A$4)</f>
        <v>371263</v>
      </c>
      <c r="K213" s="8">
        <f>SUMIFS(AssessedValuation[100% Industrial],AssessedValuation[Dist],$C213,AssessedValuation[Tif_NonTIF],$A$4)</f>
        <v>4735</v>
      </c>
      <c r="L213" s="8">
        <f>SUMIFS(AssessedValuation[100% Multiresidential],AssessedValuation[Dist],$C213,AssessedValuation[Tif_NonTIF],$A$4)</f>
        <v>10770</v>
      </c>
      <c r="M213" s="8">
        <f>SUMIFS(AssessedValuation[100% Reserved],AssessedValuation[Dist],$C213,AssessedValuation[Tif_NonTIF],$A$4)</f>
        <v>0</v>
      </c>
      <c r="N213" s="8">
        <f>SUMIFS(AssessedValuation[100% Railroads],AssessedValuation[Dist],$C213,AssessedValuation[Tif_NonTIF],$A$4)</f>
        <v>0</v>
      </c>
      <c r="O213" s="8">
        <f>SUMIFS(AssessedValuation[100% Utilities],AssessedValuation[Dist],$C213,AssessedValuation[Tif_NonTIF],$A$4)</f>
        <v>0</v>
      </c>
      <c r="P213" s="8">
        <f>SUMIFS(AssessedValuation[100% Other],AssessedValuation[Dist],$C213,AssessedValuation[Tif_NonTIF],$A$4)</f>
        <v>0</v>
      </c>
      <c r="Q213" s="8">
        <f>SUMIFS(AssessedValuation[100% Gross],AssessedValuation[Dist],$C213,AssessedValuation[Tif_NonTIF],$A$4)</f>
        <v>1290025</v>
      </c>
      <c r="R213" s="8">
        <f>SUMIFS(AssessedValuation[100% Military Exempt],AssessedValuation[Dist],$C213,AssessedValuation[Tif_NonTIF],$A$4)</f>
        <v>0</v>
      </c>
      <c r="S213" s="8">
        <f>SUMIFS(AssessedValuation[100% Net],AssessedValuation[Dist],$C213,AssessedValuation[Tif_NonTIF],$A$4)</f>
        <v>1290025</v>
      </c>
      <c r="T213" s="8">
        <f>SUMIFS(AssessedValuation[100% Gas &amp; Elec Utilities],AssessedValuation[Dist],$C213,AssessedValuation[Tif_NonTIF],$A$4)</f>
        <v>0</v>
      </c>
      <c r="U213" s="8">
        <f t="shared" si="3"/>
        <v>1290025</v>
      </c>
    </row>
    <row r="214" spans="1:21" x14ac:dyDescent="0.25">
      <c r="A214">
        <v>2023</v>
      </c>
      <c r="B214" t="s">
        <v>1057</v>
      </c>
      <c r="C214" t="s">
        <v>1464</v>
      </c>
      <c r="D214" t="s">
        <v>1464</v>
      </c>
      <c r="E214" t="s">
        <v>163</v>
      </c>
      <c r="F214" t="s">
        <v>1465</v>
      </c>
      <c r="G214" s="8">
        <f>SUMIFS(AssessedValuation[100% Residential],AssessedValuation[Dist],$C214,AssessedValuation[Tif_NonTIF],$A$4)</f>
        <v>2876180</v>
      </c>
      <c r="H214" s="8">
        <f>SUMIFS(AssessedValuation[100% Ag Land],AssessedValuation[Dist],$C214,AssessedValuation[Tif_NonTIF],$A$4)</f>
        <v>0</v>
      </c>
      <c r="I214" s="8">
        <f>SUMIFS(AssessedValuation[100% Ag Building],AssessedValuation[Dist],$C214,AssessedValuation[Tif_NonTIF],$A$4)</f>
        <v>0</v>
      </c>
      <c r="J214" s="8">
        <f>SUMIFS(AssessedValuation[100% Commercial],AssessedValuation[Dist],$C214,AssessedValuation[Tif_NonTIF],$A$4)</f>
        <v>0</v>
      </c>
      <c r="K214" s="8">
        <f>SUMIFS(AssessedValuation[100% Industrial],AssessedValuation[Dist],$C214,AssessedValuation[Tif_NonTIF],$A$4)</f>
        <v>0</v>
      </c>
      <c r="L214" s="8">
        <f>SUMIFS(AssessedValuation[100% Multiresidential],AssessedValuation[Dist],$C214,AssessedValuation[Tif_NonTIF],$A$4)</f>
        <v>0</v>
      </c>
      <c r="M214" s="8">
        <f>SUMIFS(AssessedValuation[100% Reserved],AssessedValuation[Dist],$C214,AssessedValuation[Tif_NonTIF],$A$4)</f>
        <v>0</v>
      </c>
      <c r="N214" s="8">
        <f>SUMIFS(AssessedValuation[100% Railroads],AssessedValuation[Dist],$C214,AssessedValuation[Tif_NonTIF],$A$4)</f>
        <v>0</v>
      </c>
      <c r="O214" s="8">
        <f>SUMIFS(AssessedValuation[100% Utilities],AssessedValuation[Dist],$C214,AssessedValuation[Tif_NonTIF],$A$4)</f>
        <v>0</v>
      </c>
      <c r="P214" s="8">
        <f>SUMIFS(AssessedValuation[100% Other],AssessedValuation[Dist],$C214,AssessedValuation[Tif_NonTIF],$A$4)</f>
        <v>0</v>
      </c>
      <c r="Q214" s="8">
        <f>SUMIFS(AssessedValuation[100% Gross],AssessedValuation[Dist],$C214,AssessedValuation[Tif_NonTIF],$A$4)</f>
        <v>2876180</v>
      </c>
      <c r="R214" s="8">
        <f>SUMIFS(AssessedValuation[100% Military Exempt],AssessedValuation[Dist],$C214,AssessedValuation[Tif_NonTIF],$A$4)</f>
        <v>0</v>
      </c>
      <c r="S214" s="8">
        <f>SUMIFS(AssessedValuation[100% Net],AssessedValuation[Dist],$C214,AssessedValuation[Tif_NonTIF],$A$4)</f>
        <v>2876180</v>
      </c>
      <c r="T214" s="8">
        <f>SUMIFS(AssessedValuation[100% Gas &amp; Elec Utilities],AssessedValuation[Dist],$C214,AssessedValuation[Tif_NonTIF],$A$4)</f>
        <v>0</v>
      </c>
      <c r="U214" s="8">
        <f t="shared" si="3"/>
        <v>2876180</v>
      </c>
    </row>
    <row r="215" spans="1:21" x14ac:dyDescent="0.25">
      <c r="A215">
        <v>2023</v>
      </c>
      <c r="B215" t="s">
        <v>1066</v>
      </c>
      <c r="C215" t="s">
        <v>1466</v>
      </c>
      <c r="D215" t="s">
        <v>1466</v>
      </c>
      <c r="E215" t="s">
        <v>1467</v>
      </c>
      <c r="F215" t="s">
        <v>1468</v>
      </c>
      <c r="G215" s="8">
        <f>SUMIFS(AssessedValuation[100% Residential],AssessedValuation[Dist],$C215,AssessedValuation[Tif_NonTIF],$A$4)</f>
        <v>1715019</v>
      </c>
      <c r="H215" s="8">
        <f>SUMIFS(AssessedValuation[100% Ag Land],AssessedValuation[Dist],$C215,AssessedValuation[Tif_NonTIF],$A$4)</f>
        <v>0</v>
      </c>
      <c r="I215" s="8">
        <f>SUMIFS(AssessedValuation[100% Ag Building],AssessedValuation[Dist],$C215,AssessedValuation[Tif_NonTIF],$A$4)</f>
        <v>0</v>
      </c>
      <c r="J215" s="8">
        <f>SUMIFS(AssessedValuation[100% Commercial],AssessedValuation[Dist],$C215,AssessedValuation[Tif_NonTIF],$A$4)</f>
        <v>2255358</v>
      </c>
      <c r="K215" s="8">
        <f>SUMIFS(AssessedValuation[100% Industrial],AssessedValuation[Dist],$C215,AssessedValuation[Tif_NonTIF],$A$4)</f>
        <v>0</v>
      </c>
      <c r="L215" s="8">
        <f>SUMIFS(AssessedValuation[100% Multiresidential],AssessedValuation[Dist],$C215,AssessedValuation[Tif_NonTIF],$A$4)</f>
        <v>0</v>
      </c>
      <c r="M215" s="8">
        <f>SUMIFS(AssessedValuation[100% Reserved],AssessedValuation[Dist],$C215,AssessedValuation[Tif_NonTIF],$A$4)</f>
        <v>0</v>
      </c>
      <c r="N215" s="8">
        <f>SUMIFS(AssessedValuation[100% Railroads],AssessedValuation[Dist],$C215,AssessedValuation[Tif_NonTIF],$A$4)</f>
        <v>0</v>
      </c>
      <c r="O215" s="8">
        <f>SUMIFS(AssessedValuation[100% Utilities],AssessedValuation[Dist],$C215,AssessedValuation[Tif_NonTIF],$A$4)</f>
        <v>0</v>
      </c>
      <c r="P215" s="8">
        <f>SUMIFS(AssessedValuation[100% Other],AssessedValuation[Dist],$C215,AssessedValuation[Tif_NonTIF],$A$4)</f>
        <v>0</v>
      </c>
      <c r="Q215" s="8">
        <f>SUMIFS(AssessedValuation[100% Gross],AssessedValuation[Dist],$C215,AssessedValuation[Tif_NonTIF],$A$4)</f>
        <v>3970377</v>
      </c>
      <c r="R215" s="8">
        <f>SUMIFS(AssessedValuation[100% Military Exempt],AssessedValuation[Dist],$C215,AssessedValuation[Tif_NonTIF],$A$4)</f>
        <v>0</v>
      </c>
      <c r="S215" s="8">
        <f>SUMIFS(AssessedValuation[100% Net],AssessedValuation[Dist],$C215,AssessedValuation[Tif_NonTIF],$A$4)</f>
        <v>3970377</v>
      </c>
      <c r="T215" s="8">
        <f>SUMIFS(AssessedValuation[100% Gas &amp; Elec Utilities],AssessedValuation[Dist],$C215,AssessedValuation[Tif_NonTIF],$A$4)</f>
        <v>0</v>
      </c>
      <c r="U215" s="8">
        <f t="shared" si="3"/>
        <v>3970377</v>
      </c>
    </row>
    <row r="216" spans="1:21" x14ac:dyDescent="0.25">
      <c r="A216">
        <v>2023</v>
      </c>
      <c r="B216" t="s">
        <v>1043</v>
      </c>
      <c r="C216" t="s">
        <v>1469</v>
      </c>
      <c r="D216" t="s">
        <v>1469</v>
      </c>
      <c r="E216" t="s">
        <v>603</v>
      </c>
      <c r="F216" t="s">
        <v>1470</v>
      </c>
      <c r="G216" s="8">
        <f>SUMIFS(AssessedValuation[100% Residential],AssessedValuation[Dist],$C216,AssessedValuation[Tif_NonTIF],$A$4)</f>
        <v>0</v>
      </c>
      <c r="H216" s="8">
        <f>SUMIFS(AssessedValuation[100% Ag Land],AssessedValuation[Dist],$C216,AssessedValuation[Tif_NonTIF],$A$4)</f>
        <v>0</v>
      </c>
      <c r="I216" s="8">
        <f>SUMIFS(AssessedValuation[100% Ag Building],AssessedValuation[Dist],$C216,AssessedValuation[Tif_NonTIF],$A$4)</f>
        <v>0</v>
      </c>
      <c r="J216" s="8">
        <f>SUMIFS(AssessedValuation[100% Commercial],AssessedValuation[Dist],$C216,AssessedValuation[Tif_NonTIF],$A$4)</f>
        <v>2046717</v>
      </c>
      <c r="K216" s="8">
        <f>SUMIFS(AssessedValuation[100% Industrial],AssessedValuation[Dist],$C216,AssessedValuation[Tif_NonTIF],$A$4)</f>
        <v>67207806</v>
      </c>
      <c r="L216" s="8">
        <f>SUMIFS(AssessedValuation[100% Multiresidential],AssessedValuation[Dist],$C216,AssessedValuation[Tif_NonTIF],$A$4)</f>
        <v>0</v>
      </c>
      <c r="M216" s="8">
        <f>SUMIFS(AssessedValuation[100% Reserved],AssessedValuation[Dist],$C216,AssessedValuation[Tif_NonTIF],$A$4)</f>
        <v>0</v>
      </c>
      <c r="N216" s="8">
        <f>SUMIFS(AssessedValuation[100% Railroads],AssessedValuation[Dist],$C216,AssessedValuation[Tif_NonTIF],$A$4)</f>
        <v>0</v>
      </c>
      <c r="O216" s="8">
        <f>SUMIFS(AssessedValuation[100% Utilities],AssessedValuation[Dist],$C216,AssessedValuation[Tif_NonTIF],$A$4)</f>
        <v>0</v>
      </c>
      <c r="P216" s="8">
        <f>SUMIFS(AssessedValuation[100% Other],AssessedValuation[Dist],$C216,AssessedValuation[Tif_NonTIF],$A$4)</f>
        <v>0</v>
      </c>
      <c r="Q216" s="8">
        <f>SUMIFS(AssessedValuation[100% Gross],AssessedValuation[Dist],$C216,AssessedValuation[Tif_NonTIF],$A$4)</f>
        <v>69254523</v>
      </c>
      <c r="R216" s="8">
        <f>SUMIFS(AssessedValuation[100% Military Exempt],AssessedValuation[Dist],$C216,AssessedValuation[Tif_NonTIF],$A$4)</f>
        <v>0</v>
      </c>
      <c r="S216" s="8">
        <f>SUMIFS(AssessedValuation[100% Net],AssessedValuation[Dist],$C216,AssessedValuation[Tif_NonTIF],$A$4)</f>
        <v>69254523</v>
      </c>
      <c r="T216" s="8">
        <f>SUMIFS(AssessedValuation[100% Gas &amp; Elec Utilities],AssessedValuation[Dist],$C216,AssessedValuation[Tif_NonTIF],$A$4)</f>
        <v>0</v>
      </c>
      <c r="U216" s="8">
        <f t="shared" si="3"/>
        <v>69254523</v>
      </c>
    </row>
    <row r="217" spans="1:21" x14ac:dyDescent="0.25">
      <c r="A217">
        <v>2023</v>
      </c>
      <c r="B217" t="s">
        <v>1051</v>
      </c>
      <c r="C217" t="s">
        <v>1471</v>
      </c>
      <c r="D217" t="s">
        <v>1471</v>
      </c>
      <c r="E217" t="s">
        <v>602</v>
      </c>
      <c r="F217" t="s">
        <v>1472</v>
      </c>
      <c r="G217" s="8">
        <f>SUMIFS(AssessedValuation[100% Residential],AssessedValuation[Dist],$C217,AssessedValuation[Tif_NonTIF],$A$4)</f>
        <v>0</v>
      </c>
      <c r="H217" s="8">
        <f>SUMIFS(AssessedValuation[100% Ag Land],AssessedValuation[Dist],$C217,AssessedValuation[Tif_NonTIF],$A$4)</f>
        <v>0</v>
      </c>
      <c r="I217" s="8">
        <f>SUMIFS(AssessedValuation[100% Ag Building],AssessedValuation[Dist],$C217,AssessedValuation[Tif_NonTIF],$A$4)</f>
        <v>0</v>
      </c>
      <c r="J217" s="8">
        <f>SUMIFS(AssessedValuation[100% Commercial],AssessedValuation[Dist],$C217,AssessedValuation[Tif_NonTIF],$A$4)</f>
        <v>0</v>
      </c>
      <c r="K217" s="8">
        <f>SUMIFS(AssessedValuation[100% Industrial],AssessedValuation[Dist],$C217,AssessedValuation[Tif_NonTIF],$A$4)</f>
        <v>0</v>
      </c>
      <c r="L217" s="8">
        <f>SUMIFS(AssessedValuation[100% Multiresidential],AssessedValuation[Dist],$C217,AssessedValuation[Tif_NonTIF],$A$4)</f>
        <v>0</v>
      </c>
      <c r="M217" s="8">
        <f>SUMIFS(AssessedValuation[100% Reserved],AssessedValuation[Dist],$C217,AssessedValuation[Tif_NonTIF],$A$4)</f>
        <v>0</v>
      </c>
      <c r="N217" s="8">
        <f>SUMIFS(AssessedValuation[100% Railroads],AssessedValuation[Dist],$C217,AssessedValuation[Tif_NonTIF],$A$4)</f>
        <v>0</v>
      </c>
      <c r="O217" s="8">
        <f>SUMIFS(AssessedValuation[100% Utilities],AssessedValuation[Dist],$C217,AssessedValuation[Tif_NonTIF],$A$4)</f>
        <v>0</v>
      </c>
      <c r="P217" s="8">
        <f>SUMIFS(AssessedValuation[100% Other],AssessedValuation[Dist],$C217,AssessedValuation[Tif_NonTIF],$A$4)</f>
        <v>0</v>
      </c>
      <c r="Q217" s="8">
        <f>SUMIFS(AssessedValuation[100% Gross],AssessedValuation[Dist],$C217,AssessedValuation[Tif_NonTIF],$A$4)</f>
        <v>0</v>
      </c>
      <c r="R217" s="8">
        <f>SUMIFS(AssessedValuation[100% Military Exempt],AssessedValuation[Dist],$C217,AssessedValuation[Tif_NonTIF],$A$4)</f>
        <v>0</v>
      </c>
      <c r="S217" s="8">
        <f>SUMIFS(AssessedValuation[100% Net],AssessedValuation[Dist],$C217,AssessedValuation[Tif_NonTIF],$A$4)</f>
        <v>0</v>
      </c>
      <c r="T217" s="8">
        <f>SUMIFS(AssessedValuation[100% Gas &amp; Elec Utilities],AssessedValuation[Dist],$C217,AssessedValuation[Tif_NonTIF],$A$4)</f>
        <v>0</v>
      </c>
      <c r="U217" s="8">
        <f t="shared" si="3"/>
        <v>0</v>
      </c>
    </row>
    <row r="218" spans="1:21" x14ac:dyDescent="0.25">
      <c r="A218">
        <v>2023</v>
      </c>
      <c r="B218" t="s">
        <v>1057</v>
      </c>
      <c r="C218" t="s">
        <v>1473</v>
      </c>
      <c r="D218" t="s">
        <v>1473</v>
      </c>
      <c r="E218" t="s">
        <v>49</v>
      </c>
      <c r="F218" t="s">
        <v>1474</v>
      </c>
      <c r="G218" s="8">
        <f>SUMIFS(AssessedValuation[100% Residential],AssessedValuation[Dist],$C218,AssessedValuation[Tif_NonTIF],$A$4)</f>
        <v>0</v>
      </c>
      <c r="H218" s="8">
        <f>SUMIFS(AssessedValuation[100% Ag Land],AssessedValuation[Dist],$C218,AssessedValuation[Tif_NonTIF],$A$4)</f>
        <v>0</v>
      </c>
      <c r="I218" s="8">
        <f>SUMIFS(AssessedValuation[100% Ag Building],AssessedValuation[Dist],$C218,AssessedValuation[Tif_NonTIF],$A$4)</f>
        <v>0</v>
      </c>
      <c r="J218" s="8">
        <f>SUMIFS(AssessedValuation[100% Commercial],AssessedValuation[Dist],$C218,AssessedValuation[Tif_NonTIF],$A$4)</f>
        <v>0</v>
      </c>
      <c r="K218" s="8">
        <f>SUMIFS(AssessedValuation[100% Industrial],AssessedValuation[Dist],$C218,AssessedValuation[Tif_NonTIF],$A$4)</f>
        <v>0</v>
      </c>
      <c r="L218" s="8">
        <f>SUMIFS(AssessedValuation[100% Multiresidential],AssessedValuation[Dist],$C218,AssessedValuation[Tif_NonTIF],$A$4)</f>
        <v>0</v>
      </c>
      <c r="M218" s="8">
        <f>SUMIFS(AssessedValuation[100% Reserved],AssessedValuation[Dist],$C218,AssessedValuation[Tif_NonTIF],$A$4)</f>
        <v>0</v>
      </c>
      <c r="N218" s="8">
        <f>SUMIFS(AssessedValuation[100% Railroads],AssessedValuation[Dist],$C218,AssessedValuation[Tif_NonTIF],$A$4)</f>
        <v>0</v>
      </c>
      <c r="O218" s="8">
        <f>SUMIFS(AssessedValuation[100% Utilities],AssessedValuation[Dist],$C218,AssessedValuation[Tif_NonTIF],$A$4)</f>
        <v>0</v>
      </c>
      <c r="P218" s="8">
        <f>SUMIFS(AssessedValuation[100% Other],AssessedValuation[Dist],$C218,AssessedValuation[Tif_NonTIF],$A$4)</f>
        <v>0</v>
      </c>
      <c r="Q218" s="8">
        <f>SUMIFS(AssessedValuation[100% Gross],AssessedValuation[Dist],$C218,AssessedValuation[Tif_NonTIF],$A$4)</f>
        <v>0</v>
      </c>
      <c r="R218" s="8">
        <f>SUMIFS(AssessedValuation[100% Military Exempt],AssessedValuation[Dist],$C218,AssessedValuation[Tif_NonTIF],$A$4)</f>
        <v>0</v>
      </c>
      <c r="S218" s="8">
        <f>SUMIFS(AssessedValuation[100% Net],AssessedValuation[Dist],$C218,AssessedValuation[Tif_NonTIF],$A$4)</f>
        <v>0</v>
      </c>
      <c r="T218" s="8">
        <f>SUMIFS(AssessedValuation[100% Gas &amp; Elec Utilities],AssessedValuation[Dist],$C218,AssessedValuation[Tif_NonTIF],$A$4)</f>
        <v>0</v>
      </c>
      <c r="U218" s="8">
        <f t="shared" si="3"/>
        <v>0</v>
      </c>
    </row>
    <row r="219" spans="1:21" x14ac:dyDescent="0.25">
      <c r="A219">
        <v>2023</v>
      </c>
      <c r="B219" t="s">
        <v>1054</v>
      </c>
      <c r="C219" t="s">
        <v>1475</v>
      </c>
      <c r="D219" t="s">
        <v>1475</v>
      </c>
      <c r="E219" t="s">
        <v>723</v>
      </c>
      <c r="F219" t="s">
        <v>1476</v>
      </c>
      <c r="G219" s="8">
        <f>SUMIFS(AssessedValuation[100% Residential],AssessedValuation[Dist],$C219,AssessedValuation[Tif_NonTIF],$A$4)</f>
        <v>0</v>
      </c>
      <c r="H219" s="8">
        <f>SUMIFS(AssessedValuation[100% Ag Land],AssessedValuation[Dist],$C219,AssessedValuation[Tif_NonTIF],$A$4)</f>
        <v>0</v>
      </c>
      <c r="I219" s="8">
        <f>SUMIFS(AssessedValuation[100% Ag Building],AssessedValuation[Dist],$C219,AssessedValuation[Tif_NonTIF],$A$4)</f>
        <v>0</v>
      </c>
      <c r="J219" s="8">
        <f>SUMIFS(AssessedValuation[100% Commercial],AssessedValuation[Dist],$C219,AssessedValuation[Tif_NonTIF],$A$4)</f>
        <v>0</v>
      </c>
      <c r="K219" s="8">
        <f>SUMIFS(AssessedValuation[100% Industrial],AssessedValuation[Dist],$C219,AssessedValuation[Tif_NonTIF],$A$4)</f>
        <v>35684183</v>
      </c>
      <c r="L219" s="8">
        <f>SUMIFS(AssessedValuation[100% Multiresidential],AssessedValuation[Dist],$C219,AssessedValuation[Tif_NonTIF],$A$4)</f>
        <v>0</v>
      </c>
      <c r="M219" s="8">
        <f>SUMIFS(AssessedValuation[100% Reserved],AssessedValuation[Dist],$C219,AssessedValuation[Tif_NonTIF],$A$4)</f>
        <v>0</v>
      </c>
      <c r="N219" s="8">
        <f>SUMIFS(AssessedValuation[100% Railroads],AssessedValuation[Dist],$C219,AssessedValuation[Tif_NonTIF],$A$4)</f>
        <v>0</v>
      </c>
      <c r="O219" s="8">
        <f>SUMIFS(AssessedValuation[100% Utilities],AssessedValuation[Dist],$C219,AssessedValuation[Tif_NonTIF],$A$4)</f>
        <v>0</v>
      </c>
      <c r="P219" s="8">
        <f>SUMIFS(AssessedValuation[100% Other],AssessedValuation[Dist],$C219,AssessedValuation[Tif_NonTIF],$A$4)</f>
        <v>0</v>
      </c>
      <c r="Q219" s="8">
        <f>SUMIFS(AssessedValuation[100% Gross],AssessedValuation[Dist],$C219,AssessedValuation[Tif_NonTIF],$A$4)</f>
        <v>35684183</v>
      </c>
      <c r="R219" s="8">
        <f>SUMIFS(AssessedValuation[100% Military Exempt],AssessedValuation[Dist],$C219,AssessedValuation[Tif_NonTIF],$A$4)</f>
        <v>0</v>
      </c>
      <c r="S219" s="8">
        <f>SUMIFS(AssessedValuation[100% Net],AssessedValuation[Dist],$C219,AssessedValuation[Tif_NonTIF],$A$4)</f>
        <v>35684183</v>
      </c>
      <c r="T219" s="8">
        <f>SUMIFS(AssessedValuation[100% Gas &amp; Elec Utilities],AssessedValuation[Dist],$C219,AssessedValuation[Tif_NonTIF],$A$4)</f>
        <v>0</v>
      </c>
      <c r="U219" s="8">
        <f t="shared" si="3"/>
        <v>35684183</v>
      </c>
    </row>
    <row r="220" spans="1:21" x14ac:dyDescent="0.25">
      <c r="A220">
        <v>2023</v>
      </c>
      <c r="B220" t="s">
        <v>1038</v>
      </c>
      <c r="C220" t="s">
        <v>1477</v>
      </c>
      <c r="D220" t="s">
        <v>1477</v>
      </c>
      <c r="E220" t="s">
        <v>201</v>
      </c>
      <c r="F220" t="s">
        <v>1478</v>
      </c>
      <c r="G220" s="8">
        <f>SUMIFS(AssessedValuation[100% Residential],AssessedValuation[Dist],$C220,AssessedValuation[Tif_NonTIF],$A$4)</f>
        <v>51420869</v>
      </c>
      <c r="H220" s="8">
        <f>SUMIFS(AssessedValuation[100% Ag Land],AssessedValuation[Dist],$C220,AssessedValuation[Tif_NonTIF],$A$4)</f>
        <v>0</v>
      </c>
      <c r="I220" s="8">
        <f>SUMIFS(AssessedValuation[100% Ag Building],AssessedValuation[Dist],$C220,AssessedValuation[Tif_NonTIF],$A$4)</f>
        <v>0</v>
      </c>
      <c r="J220" s="8">
        <f>SUMIFS(AssessedValuation[100% Commercial],AssessedValuation[Dist],$C220,AssessedValuation[Tif_NonTIF],$A$4)</f>
        <v>9633242</v>
      </c>
      <c r="K220" s="8">
        <f>SUMIFS(AssessedValuation[100% Industrial],AssessedValuation[Dist],$C220,AssessedValuation[Tif_NonTIF],$A$4)</f>
        <v>411897</v>
      </c>
      <c r="L220" s="8">
        <f>SUMIFS(AssessedValuation[100% Multiresidential],AssessedValuation[Dist],$C220,AssessedValuation[Tif_NonTIF],$A$4)</f>
        <v>191381</v>
      </c>
      <c r="M220" s="8">
        <f>SUMIFS(AssessedValuation[100% Reserved],AssessedValuation[Dist],$C220,AssessedValuation[Tif_NonTIF],$A$4)</f>
        <v>0</v>
      </c>
      <c r="N220" s="8">
        <f>SUMIFS(AssessedValuation[100% Railroads],AssessedValuation[Dist],$C220,AssessedValuation[Tif_NonTIF],$A$4)</f>
        <v>0</v>
      </c>
      <c r="O220" s="8">
        <f>SUMIFS(AssessedValuation[100% Utilities],AssessedValuation[Dist],$C220,AssessedValuation[Tif_NonTIF],$A$4)</f>
        <v>0</v>
      </c>
      <c r="P220" s="8">
        <f>SUMIFS(AssessedValuation[100% Other],AssessedValuation[Dist],$C220,AssessedValuation[Tif_NonTIF],$A$4)</f>
        <v>0</v>
      </c>
      <c r="Q220" s="8">
        <f>SUMIFS(AssessedValuation[100% Gross],AssessedValuation[Dist],$C220,AssessedValuation[Tif_NonTIF],$A$4)</f>
        <v>61657389</v>
      </c>
      <c r="R220" s="8">
        <f>SUMIFS(AssessedValuation[100% Military Exempt],AssessedValuation[Dist],$C220,AssessedValuation[Tif_NonTIF],$A$4)</f>
        <v>7408</v>
      </c>
      <c r="S220" s="8">
        <f>SUMIFS(AssessedValuation[100% Net],AssessedValuation[Dist],$C220,AssessedValuation[Tif_NonTIF],$A$4)</f>
        <v>61649981</v>
      </c>
      <c r="T220" s="8">
        <f>SUMIFS(AssessedValuation[100% Gas &amp; Elec Utilities],AssessedValuation[Dist],$C220,AssessedValuation[Tif_NonTIF],$A$4)</f>
        <v>0</v>
      </c>
      <c r="U220" s="8">
        <f t="shared" si="3"/>
        <v>61649981</v>
      </c>
    </row>
    <row r="221" spans="1:21" x14ac:dyDescent="0.25">
      <c r="A221">
        <v>2023</v>
      </c>
      <c r="B221" t="s">
        <v>1076</v>
      </c>
      <c r="C221" t="s">
        <v>1479</v>
      </c>
      <c r="D221" t="s">
        <v>1479</v>
      </c>
      <c r="E221" t="s">
        <v>865</v>
      </c>
      <c r="F221" t="s">
        <v>1480</v>
      </c>
      <c r="G221" s="8">
        <f>SUMIFS(AssessedValuation[100% Residential],AssessedValuation[Dist],$C221,AssessedValuation[Tif_NonTIF],$A$4)</f>
        <v>22303030</v>
      </c>
      <c r="H221" s="8">
        <f>SUMIFS(AssessedValuation[100% Ag Land],AssessedValuation[Dist],$C221,AssessedValuation[Tif_NonTIF],$A$4)</f>
        <v>0</v>
      </c>
      <c r="I221" s="8">
        <f>SUMIFS(AssessedValuation[100% Ag Building],AssessedValuation[Dist],$C221,AssessedValuation[Tif_NonTIF],$A$4)</f>
        <v>0</v>
      </c>
      <c r="J221" s="8">
        <f>SUMIFS(AssessedValuation[100% Commercial],AssessedValuation[Dist],$C221,AssessedValuation[Tif_NonTIF],$A$4)</f>
        <v>32747787</v>
      </c>
      <c r="K221" s="8">
        <f>SUMIFS(AssessedValuation[100% Industrial],AssessedValuation[Dist],$C221,AssessedValuation[Tif_NonTIF],$A$4)</f>
        <v>74756302</v>
      </c>
      <c r="L221" s="8">
        <f>SUMIFS(AssessedValuation[100% Multiresidential],AssessedValuation[Dist],$C221,AssessedValuation[Tif_NonTIF],$A$4)</f>
        <v>2625332</v>
      </c>
      <c r="M221" s="8">
        <f>SUMIFS(AssessedValuation[100% Reserved],AssessedValuation[Dist],$C221,AssessedValuation[Tif_NonTIF],$A$4)</f>
        <v>0</v>
      </c>
      <c r="N221" s="8">
        <f>SUMIFS(AssessedValuation[100% Railroads],AssessedValuation[Dist],$C221,AssessedValuation[Tif_NonTIF],$A$4)</f>
        <v>0</v>
      </c>
      <c r="O221" s="8">
        <f>SUMIFS(AssessedValuation[100% Utilities],AssessedValuation[Dist],$C221,AssessedValuation[Tif_NonTIF],$A$4)</f>
        <v>0</v>
      </c>
      <c r="P221" s="8">
        <f>SUMIFS(AssessedValuation[100% Other],AssessedValuation[Dist],$C221,AssessedValuation[Tif_NonTIF],$A$4)</f>
        <v>0</v>
      </c>
      <c r="Q221" s="8">
        <f>SUMIFS(AssessedValuation[100% Gross],AssessedValuation[Dist],$C221,AssessedValuation[Tif_NonTIF],$A$4)</f>
        <v>132432451</v>
      </c>
      <c r="R221" s="8">
        <f>SUMIFS(AssessedValuation[100% Military Exempt],AssessedValuation[Dist],$C221,AssessedValuation[Tif_NonTIF],$A$4)</f>
        <v>0</v>
      </c>
      <c r="S221" s="8">
        <f>SUMIFS(AssessedValuation[100% Net],AssessedValuation[Dist],$C221,AssessedValuation[Tif_NonTIF],$A$4)</f>
        <v>132432451</v>
      </c>
      <c r="T221" s="8">
        <f>SUMIFS(AssessedValuation[100% Gas &amp; Elec Utilities],AssessedValuation[Dist],$C221,AssessedValuation[Tif_NonTIF],$A$4)</f>
        <v>0</v>
      </c>
      <c r="U221" s="8">
        <f t="shared" si="3"/>
        <v>132432451</v>
      </c>
    </row>
    <row r="222" spans="1:21" x14ac:dyDescent="0.25">
      <c r="A222">
        <v>2023</v>
      </c>
      <c r="B222" t="s">
        <v>1043</v>
      </c>
      <c r="C222" t="s">
        <v>1481</v>
      </c>
      <c r="D222" t="s">
        <v>1481</v>
      </c>
      <c r="E222" t="s">
        <v>953</v>
      </c>
      <c r="F222" t="s">
        <v>1482</v>
      </c>
      <c r="G222" s="8">
        <f>SUMIFS(AssessedValuation[100% Residential],AssessedValuation[Dist],$C222,AssessedValuation[Tif_NonTIF],$A$4)</f>
        <v>0</v>
      </c>
      <c r="H222" s="8">
        <f>SUMIFS(AssessedValuation[100% Ag Land],AssessedValuation[Dist],$C222,AssessedValuation[Tif_NonTIF],$A$4)</f>
        <v>0</v>
      </c>
      <c r="I222" s="8">
        <f>SUMIFS(AssessedValuation[100% Ag Building],AssessedValuation[Dist],$C222,AssessedValuation[Tif_NonTIF],$A$4)</f>
        <v>0</v>
      </c>
      <c r="J222" s="8">
        <f>SUMIFS(AssessedValuation[100% Commercial],AssessedValuation[Dist],$C222,AssessedValuation[Tif_NonTIF],$A$4)</f>
        <v>0</v>
      </c>
      <c r="K222" s="8">
        <f>SUMIFS(AssessedValuation[100% Industrial],AssessedValuation[Dist],$C222,AssessedValuation[Tif_NonTIF],$A$4)</f>
        <v>0</v>
      </c>
      <c r="L222" s="8">
        <f>SUMIFS(AssessedValuation[100% Multiresidential],AssessedValuation[Dist],$C222,AssessedValuation[Tif_NonTIF],$A$4)</f>
        <v>0</v>
      </c>
      <c r="M222" s="8">
        <f>SUMIFS(AssessedValuation[100% Reserved],AssessedValuation[Dist],$C222,AssessedValuation[Tif_NonTIF],$A$4)</f>
        <v>0</v>
      </c>
      <c r="N222" s="8">
        <f>SUMIFS(AssessedValuation[100% Railroads],AssessedValuation[Dist],$C222,AssessedValuation[Tif_NonTIF],$A$4)</f>
        <v>0</v>
      </c>
      <c r="O222" s="8">
        <f>SUMIFS(AssessedValuation[100% Utilities],AssessedValuation[Dist],$C222,AssessedValuation[Tif_NonTIF],$A$4)</f>
        <v>0</v>
      </c>
      <c r="P222" s="8">
        <f>SUMIFS(AssessedValuation[100% Other],AssessedValuation[Dist],$C222,AssessedValuation[Tif_NonTIF],$A$4)</f>
        <v>0</v>
      </c>
      <c r="Q222" s="8">
        <f>SUMIFS(AssessedValuation[100% Gross],AssessedValuation[Dist],$C222,AssessedValuation[Tif_NonTIF],$A$4)</f>
        <v>0</v>
      </c>
      <c r="R222" s="8">
        <f>SUMIFS(AssessedValuation[100% Military Exempt],AssessedValuation[Dist],$C222,AssessedValuation[Tif_NonTIF],$A$4)</f>
        <v>0</v>
      </c>
      <c r="S222" s="8">
        <f>SUMIFS(AssessedValuation[100% Net],AssessedValuation[Dist],$C222,AssessedValuation[Tif_NonTIF],$A$4)</f>
        <v>0</v>
      </c>
      <c r="T222" s="8">
        <f>SUMIFS(AssessedValuation[100% Gas &amp; Elec Utilities],AssessedValuation[Dist],$C222,AssessedValuation[Tif_NonTIF],$A$4)</f>
        <v>0</v>
      </c>
      <c r="U222" s="8">
        <f t="shared" si="3"/>
        <v>0</v>
      </c>
    </row>
    <row r="223" spans="1:21" x14ac:dyDescent="0.25">
      <c r="A223">
        <v>2023</v>
      </c>
      <c r="B223" t="s">
        <v>1051</v>
      </c>
      <c r="C223" t="s">
        <v>1483</v>
      </c>
      <c r="D223" t="s">
        <v>1483</v>
      </c>
      <c r="E223" t="s">
        <v>387</v>
      </c>
      <c r="F223" t="s">
        <v>1484</v>
      </c>
      <c r="G223" s="8">
        <f>SUMIFS(AssessedValuation[100% Residential],AssessedValuation[Dist],$C223,AssessedValuation[Tif_NonTIF],$A$4)</f>
        <v>75496</v>
      </c>
      <c r="H223" s="8">
        <f>SUMIFS(AssessedValuation[100% Ag Land],AssessedValuation[Dist],$C223,AssessedValuation[Tif_NonTIF],$A$4)</f>
        <v>0</v>
      </c>
      <c r="I223" s="8">
        <f>SUMIFS(AssessedValuation[100% Ag Building],AssessedValuation[Dist],$C223,AssessedValuation[Tif_NonTIF],$A$4)</f>
        <v>0</v>
      </c>
      <c r="J223" s="8">
        <f>SUMIFS(AssessedValuation[100% Commercial],AssessedValuation[Dist],$C223,AssessedValuation[Tif_NonTIF],$A$4)</f>
        <v>0</v>
      </c>
      <c r="K223" s="8">
        <f>SUMIFS(AssessedValuation[100% Industrial],AssessedValuation[Dist],$C223,AssessedValuation[Tif_NonTIF],$A$4)</f>
        <v>9937720</v>
      </c>
      <c r="L223" s="8">
        <f>SUMIFS(AssessedValuation[100% Multiresidential],AssessedValuation[Dist],$C223,AssessedValuation[Tif_NonTIF],$A$4)</f>
        <v>204932</v>
      </c>
      <c r="M223" s="8">
        <f>SUMIFS(AssessedValuation[100% Reserved],AssessedValuation[Dist],$C223,AssessedValuation[Tif_NonTIF],$A$4)</f>
        <v>0</v>
      </c>
      <c r="N223" s="8">
        <f>SUMIFS(AssessedValuation[100% Railroads],AssessedValuation[Dist],$C223,AssessedValuation[Tif_NonTIF],$A$4)</f>
        <v>0</v>
      </c>
      <c r="O223" s="8">
        <f>SUMIFS(AssessedValuation[100% Utilities],AssessedValuation[Dist],$C223,AssessedValuation[Tif_NonTIF],$A$4)</f>
        <v>0</v>
      </c>
      <c r="P223" s="8">
        <f>SUMIFS(AssessedValuation[100% Other],AssessedValuation[Dist],$C223,AssessedValuation[Tif_NonTIF],$A$4)</f>
        <v>0</v>
      </c>
      <c r="Q223" s="8">
        <f>SUMIFS(AssessedValuation[100% Gross],AssessedValuation[Dist],$C223,AssessedValuation[Tif_NonTIF],$A$4)</f>
        <v>10218148</v>
      </c>
      <c r="R223" s="8">
        <f>SUMIFS(AssessedValuation[100% Military Exempt],AssessedValuation[Dist],$C223,AssessedValuation[Tif_NonTIF],$A$4)</f>
        <v>0</v>
      </c>
      <c r="S223" s="8">
        <f>SUMIFS(AssessedValuation[100% Net],AssessedValuation[Dist],$C223,AssessedValuation[Tif_NonTIF],$A$4)</f>
        <v>10218148</v>
      </c>
      <c r="T223" s="8">
        <f>SUMIFS(AssessedValuation[100% Gas &amp; Elec Utilities],AssessedValuation[Dist],$C223,AssessedValuation[Tif_NonTIF],$A$4)</f>
        <v>0</v>
      </c>
      <c r="U223" s="8">
        <f t="shared" si="3"/>
        <v>10218148</v>
      </c>
    </row>
    <row r="224" spans="1:21" x14ac:dyDescent="0.25">
      <c r="A224">
        <v>2023</v>
      </c>
      <c r="B224" t="s">
        <v>1076</v>
      </c>
      <c r="C224" t="s">
        <v>1485</v>
      </c>
      <c r="D224" t="s">
        <v>1485</v>
      </c>
      <c r="E224" t="s">
        <v>408</v>
      </c>
      <c r="F224" t="s">
        <v>1486</v>
      </c>
      <c r="G224" s="8">
        <f>SUMIFS(AssessedValuation[100% Residential],AssessedValuation[Dist],$C224,AssessedValuation[Tif_NonTIF],$A$4)</f>
        <v>0</v>
      </c>
      <c r="H224" s="8">
        <f>SUMIFS(AssessedValuation[100% Ag Land],AssessedValuation[Dist],$C224,AssessedValuation[Tif_NonTIF],$A$4)</f>
        <v>0</v>
      </c>
      <c r="I224" s="8">
        <f>SUMIFS(AssessedValuation[100% Ag Building],AssessedValuation[Dist],$C224,AssessedValuation[Tif_NonTIF],$A$4)</f>
        <v>0</v>
      </c>
      <c r="J224" s="8">
        <f>SUMIFS(AssessedValuation[100% Commercial],AssessedValuation[Dist],$C224,AssessedValuation[Tif_NonTIF],$A$4)</f>
        <v>0</v>
      </c>
      <c r="K224" s="8">
        <f>SUMIFS(AssessedValuation[100% Industrial],AssessedValuation[Dist],$C224,AssessedValuation[Tif_NonTIF],$A$4)</f>
        <v>0</v>
      </c>
      <c r="L224" s="8">
        <f>SUMIFS(AssessedValuation[100% Multiresidential],AssessedValuation[Dist],$C224,AssessedValuation[Tif_NonTIF],$A$4)</f>
        <v>0</v>
      </c>
      <c r="M224" s="8">
        <f>SUMIFS(AssessedValuation[100% Reserved],AssessedValuation[Dist],$C224,AssessedValuation[Tif_NonTIF],$A$4)</f>
        <v>0</v>
      </c>
      <c r="N224" s="8">
        <f>SUMIFS(AssessedValuation[100% Railroads],AssessedValuation[Dist],$C224,AssessedValuation[Tif_NonTIF],$A$4)</f>
        <v>0</v>
      </c>
      <c r="O224" s="8">
        <f>SUMIFS(AssessedValuation[100% Utilities],AssessedValuation[Dist],$C224,AssessedValuation[Tif_NonTIF],$A$4)</f>
        <v>0</v>
      </c>
      <c r="P224" s="8">
        <f>SUMIFS(AssessedValuation[100% Other],AssessedValuation[Dist],$C224,AssessedValuation[Tif_NonTIF],$A$4)</f>
        <v>0</v>
      </c>
      <c r="Q224" s="8">
        <f>SUMIFS(AssessedValuation[100% Gross],AssessedValuation[Dist],$C224,AssessedValuation[Tif_NonTIF],$A$4)</f>
        <v>0</v>
      </c>
      <c r="R224" s="8">
        <f>SUMIFS(AssessedValuation[100% Military Exempt],AssessedValuation[Dist],$C224,AssessedValuation[Tif_NonTIF],$A$4)</f>
        <v>0</v>
      </c>
      <c r="S224" s="8">
        <f>SUMIFS(AssessedValuation[100% Net],AssessedValuation[Dist],$C224,AssessedValuation[Tif_NonTIF],$A$4)</f>
        <v>0</v>
      </c>
      <c r="T224" s="8">
        <f>SUMIFS(AssessedValuation[100% Gas &amp; Elec Utilities],AssessedValuation[Dist],$C224,AssessedValuation[Tif_NonTIF],$A$4)</f>
        <v>0</v>
      </c>
      <c r="U224" s="8">
        <f t="shared" si="3"/>
        <v>0</v>
      </c>
    </row>
    <row r="225" spans="1:21" x14ac:dyDescent="0.25">
      <c r="A225">
        <v>2023</v>
      </c>
      <c r="B225" t="s">
        <v>1043</v>
      </c>
      <c r="C225" t="s">
        <v>1487</v>
      </c>
      <c r="D225" t="s">
        <v>1487</v>
      </c>
      <c r="E225" t="s">
        <v>915</v>
      </c>
      <c r="F225" t="s">
        <v>1488</v>
      </c>
      <c r="G225" s="8">
        <f>SUMIFS(AssessedValuation[100% Residential],AssessedValuation[Dist],$C225,AssessedValuation[Tif_NonTIF],$A$4)</f>
        <v>8605471</v>
      </c>
      <c r="H225" s="8">
        <f>SUMIFS(AssessedValuation[100% Ag Land],AssessedValuation[Dist],$C225,AssessedValuation[Tif_NonTIF],$A$4)</f>
        <v>33718</v>
      </c>
      <c r="I225" s="8">
        <f>SUMIFS(AssessedValuation[100% Ag Building],AssessedValuation[Dist],$C225,AssessedValuation[Tif_NonTIF],$A$4)</f>
        <v>2604</v>
      </c>
      <c r="J225" s="8">
        <f>SUMIFS(AssessedValuation[100% Commercial],AssessedValuation[Dist],$C225,AssessedValuation[Tif_NonTIF],$A$4)</f>
        <v>1675470</v>
      </c>
      <c r="K225" s="8">
        <f>SUMIFS(AssessedValuation[100% Industrial],AssessedValuation[Dist],$C225,AssessedValuation[Tif_NonTIF],$A$4)</f>
        <v>74998391</v>
      </c>
      <c r="L225" s="8">
        <f>SUMIFS(AssessedValuation[100% Multiresidential],AssessedValuation[Dist],$C225,AssessedValuation[Tif_NonTIF],$A$4)</f>
        <v>291791</v>
      </c>
      <c r="M225" s="8">
        <f>SUMIFS(AssessedValuation[100% Reserved],AssessedValuation[Dist],$C225,AssessedValuation[Tif_NonTIF],$A$4)</f>
        <v>0</v>
      </c>
      <c r="N225" s="8">
        <f>SUMIFS(AssessedValuation[100% Railroads],AssessedValuation[Dist],$C225,AssessedValuation[Tif_NonTIF],$A$4)</f>
        <v>0</v>
      </c>
      <c r="O225" s="8">
        <f>SUMIFS(AssessedValuation[100% Utilities],AssessedValuation[Dist],$C225,AssessedValuation[Tif_NonTIF],$A$4)</f>
        <v>0</v>
      </c>
      <c r="P225" s="8">
        <f>SUMIFS(AssessedValuation[100% Other],AssessedValuation[Dist],$C225,AssessedValuation[Tif_NonTIF],$A$4)</f>
        <v>0</v>
      </c>
      <c r="Q225" s="8">
        <f>SUMIFS(AssessedValuation[100% Gross],AssessedValuation[Dist],$C225,AssessedValuation[Tif_NonTIF],$A$4)</f>
        <v>85607445</v>
      </c>
      <c r="R225" s="8">
        <f>SUMIFS(AssessedValuation[100% Military Exempt],AssessedValuation[Dist],$C225,AssessedValuation[Tif_NonTIF],$A$4)</f>
        <v>0</v>
      </c>
      <c r="S225" s="8">
        <f>SUMIFS(AssessedValuation[100% Net],AssessedValuation[Dist],$C225,AssessedValuation[Tif_NonTIF],$A$4)</f>
        <v>85607445</v>
      </c>
      <c r="T225" s="8">
        <f>SUMIFS(AssessedValuation[100% Gas &amp; Elec Utilities],AssessedValuation[Dist],$C225,AssessedValuation[Tif_NonTIF],$A$4)</f>
        <v>0</v>
      </c>
      <c r="U225" s="8">
        <f t="shared" si="3"/>
        <v>85607445</v>
      </c>
    </row>
    <row r="226" spans="1:21" x14ac:dyDescent="0.25">
      <c r="A226">
        <v>2023</v>
      </c>
      <c r="B226" t="s">
        <v>1038</v>
      </c>
      <c r="C226" t="s">
        <v>1489</v>
      </c>
      <c r="D226" t="s">
        <v>1489</v>
      </c>
      <c r="E226" t="s">
        <v>927</v>
      </c>
      <c r="F226" t="s">
        <v>1490</v>
      </c>
      <c r="G226" s="8">
        <f>SUMIFS(AssessedValuation[100% Residential],AssessedValuation[Dist],$C226,AssessedValuation[Tif_NonTIF],$A$4)</f>
        <v>140482931</v>
      </c>
      <c r="H226" s="8">
        <f>SUMIFS(AssessedValuation[100% Ag Land],AssessedValuation[Dist],$C226,AssessedValuation[Tif_NonTIF],$A$4)</f>
        <v>738953</v>
      </c>
      <c r="I226" s="8">
        <f>SUMIFS(AssessedValuation[100% Ag Building],AssessedValuation[Dist],$C226,AssessedValuation[Tif_NonTIF],$A$4)</f>
        <v>15740</v>
      </c>
      <c r="J226" s="8">
        <f>SUMIFS(AssessedValuation[100% Commercial],AssessedValuation[Dist],$C226,AssessedValuation[Tif_NonTIF],$A$4)</f>
        <v>310489604</v>
      </c>
      <c r="K226" s="8">
        <f>SUMIFS(AssessedValuation[100% Industrial],AssessedValuation[Dist],$C226,AssessedValuation[Tif_NonTIF],$A$4)</f>
        <v>35025390</v>
      </c>
      <c r="L226" s="8">
        <f>SUMIFS(AssessedValuation[100% Multiresidential],AssessedValuation[Dist],$C226,AssessedValuation[Tif_NonTIF],$A$4)</f>
        <v>6295185</v>
      </c>
      <c r="M226" s="8">
        <f>SUMIFS(AssessedValuation[100% Reserved],AssessedValuation[Dist],$C226,AssessedValuation[Tif_NonTIF],$A$4)</f>
        <v>0</v>
      </c>
      <c r="N226" s="8">
        <f>SUMIFS(AssessedValuation[100% Railroads],AssessedValuation[Dist],$C226,AssessedValuation[Tif_NonTIF],$A$4)</f>
        <v>0</v>
      </c>
      <c r="O226" s="8">
        <f>SUMIFS(AssessedValuation[100% Utilities],AssessedValuation[Dist],$C226,AssessedValuation[Tif_NonTIF],$A$4)</f>
        <v>0</v>
      </c>
      <c r="P226" s="8">
        <f>SUMIFS(AssessedValuation[100% Other],AssessedValuation[Dist],$C226,AssessedValuation[Tif_NonTIF],$A$4)</f>
        <v>0</v>
      </c>
      <c r="Q226" s="8">
        <f>SUMIFS(AssessedValuation[100% Gross],AssessedValuation[Dist],$C226,AssessedValuation[Tif_NonTIF],$A$4)</f>
        <v>493047803</v>
      </c>
      <c r="R226" s="8">
        <f>SUMIFS(AssessedValuation[100% Military Exempt],AssessedValuation[Dist],$C226,AssessedValuation[Tif_NonTIF],$A$4)</f>
        <v>100290</v>
      </c>
      <c r="S226" s="8">
        <f>SUMIFS(AssessedValuation[100% Net],AssessedValuation[Dist],$C226,AssessedValuation[Tif_NonTIF],$A$4)</f>
        <v>492947513</v>
      </c>
      <c r="T226" s="8">
        <f>SUMIFS(AssessedValuation[100% Gas &amp; Elec Utilities],AssessedValuation[Dist],$C226,AssessedValuation[Tif_NonTIF],$A$4)</f>
        <v>0</v>
      </c>
      <c r="U226" s="8">
        <f t="shared" si="3"/>
        <v>492947513</v>
      </c>
    </row>
    <row r="227" spans="1:21" x14ac:dyDescent="0.25">
      <c r="A227">
        <v>2023</v>
      </c>
      <c r="B227" t="s">
        <v>1048</v>
      </c>
      <c r="C227" t="s">
        <v>1491</v>
      </c>
      <c r="D227" t="s">
        <v>1491</v>
      </c>
      <c r="E227" t="s">
        <v>256</v>
      </c>
      <c r="F227" t="s">
        <v>1492</v>
      </c>
      <c r="G227" s="8">
        <f>SUMIFS(AssessedValuation[100% Residential],AssessedValuation[Dist],$C227,AssessedValuation[Tif_NonTIF],$A$4)</f>
        <v>675068</v>
      </c>
      <c r="H227" s="8">
        <f>SUMIFS(AssessedValuation[100% Ag Land],AssessedValuation[Dist],$C227,AssessedValuation[Tif_NonTIF],$A$4)</f>
        <v>0</v>
      </c>
      <c r="I227" s="8">
        <f>SUMIFS(AssessedValuation[100% Ag Building],AssessedValuation[Dist],$C227,AssessedValuation[Tif_NonTIF],$A$4)</f>
        <v>0</v>
      </c>
      <c r="J227" s="8">
        <f>SUMIFS(AssessedValuation[100% Commercial],AssessedValuation[Dist],$C227,AssessedValuation[Tif_NonTIF],$A$4)</f>
        <v>0</v>
      </c>
      <c r="K227" s="8">
        <f>SUMIFS(AssessedValuation[100% Industrial],AssessedValuation[Dist],$C227,AssessedValuation[Tif_NonTIF],$A$4)</f>
        <v>126709858</v>
      </c>
      <c r="L227" s="8">
        <f>SUMIFS(AssessedValuation[100% Multiresidential],AssessedValuation[Dist],$C227,AssessedValuation[Tif_NonTIF],$A$4)</f>
        <v>1522822</v>
      </c>
      <c r="M227" s="8">
        <f>SUMIFS(AssessedValuation[100% Reserved],AssessedValuation[Dist],$C227,AssessedValuation[Tif_NonTIF],$A$4)</f>
        <v>0</v>
      </c>
      <c r="N227" s="8">
        <f>SUMIFS(AssessedValuation[100% Railroads],AssessedValuation[Dist],$C227,AssessedValuation[Tif_NonTIF],$A$4)</f>
        <v>0</v>
      </c>
      <c r="O227" s="8">
        <f>SUMIFS(AssessedValuation[100% Utilities],AssessedValuation[Dist],$C227,AssessedValuation[Tif_NonTIF],$A$4)</f>
        <v>0</v>
      </c>
      <c r="P227" s="8">
        <f>SUMIFS(AssessedValuation[100% Other],AssessedValuation[Dist],$C227,AssessedValuation[Tif_NonTIF],$A$4)</f>
        <v>0</v>
      </c>
      <c r="Q227" s="8">
        <f>SUMIFS(AssessedValuation[100% Gross],AssessedValuation[Dist],$C227,AssessedValuation[Tif_NonTIF],$A$4)</f>
        <v>128907748</v>
      </c>
      <c r="R227" s="8">
        <f>SUMIFS(AssessedValuation[100% Military Exempt],AssessedValuation[Dist],$C227,AssessedValuation[Tif_NonTIF],$A$4)</f>
        <v>0</v>
      </c>
      <c r="S227" s="8">
        <f>SUMIFS(AssessedValuation[100% Net],AssessedValuation[Dist],$C227,AssessedValuation[Tif_NonTIF],$A$4)</f>
        <v>128907748</v>
      </c>
      <c r="T227" s="8">
        <f>SUMIFS(AssessedValuation[100% Gas &amp; Elec Utilities],AssessedValuation[Dist],$C227,AssessedValuation[Tif_NonTIF],$A$4)</f>
        <v>0</v>
      </c>
      <c r="U227" s="8">
        <f t="shared" si="3"/>
        <v>128907748</v>
      </c>
    </row>
    <row r="228" spans="1:21" x14ac:dyDescent="0.25">
      <c r="A228">
        <v>2023</v>
      </c>
      <c r="B228" t="s">
        <v>1066</v>
      </c>
      <c r="C228" t="s">
        <v>1493</v>
      </c>
      <c r="D228" t="s">
        <v>1493</v>
      </c>
      <c r="E228" t="s">
        <v>72</v>
      </c>
      <c r="F228" t="s">
        <v>1494</v>
      </c>
      <c r="G228" s="8">
        <f>SUMIFS(AssessedValuation[100% Residential],AssessedValuation[Dist],$C228,AssessedValuation[Tif_NonTIF],$A$4)</f>
        <v>0</v>
      </c>
      <c r="H228" s="8">
        <f>SUMIFS(AssessedValuation[100% Ag Land],AssessedValuation[Dist],$C228,AssessedValuation[Tif_NonTIF],$A$4)</f>
        <v>0</v>
      </c>
      <c r="I228" s="8">
        <f>SUMIFS(AssessedValuation[100% Ag Building],AssessedValuation[Dist],$C228,AssessedValuation[Tif_NonTIF],$A$4)</f>
        <v>0</v>
      </c>
      <c r="J228" s="8">
        <f>SUMIFS(AssessedValuation[100% Commercial],AssessedValuation[Dist],$C228,AssessedValuation[Tif_NonTIF],$A$4)</f>
        <v>6680276</v>
      </c>
      <c r="K228" s="8">
        <f>SUMIFS(AssessedValuation[100% Industrial],AssessedValuation[Dist],$C228,AssessedValuation[Tif_NonTIF],$A$4)</f>
        <v>21890199</v>
      </c>
      <c r="L228" s="8">
        <f>SUMIFS(AssessedValuation[100% Multiresidential],AssessedValuation[Dist],$C228,AssessedValuation[Tif_NonTIF],$A$4)</f>
        <v>457497</v>
      </c>
      <c r="M228" s="8">
        <f>SUMIFS(AssessedValuation[100% Reserved],AssessedValuation[Dist],$C228,AssessedValuation[Tif_NonTIF],$A$4)</f>
        <v>0</v>
      </c>
      <c r="N228" s="8">
        <f>SUMIFS(AssessedValuation[100% Railroads],AssessedValuation[Dist],$C228,AssessedValuation[Tif_NonTIF],$A$4)</f>
        <v>0</v>
      </c>
      <c r="O228" s="8">
        <f>SUMIFS(AssessedValuation[100% Utilities],AssessedValuation[Dist],$C228,AssessedValuation[Tif_NonTIF],$A$4)</f>
        <v>0</v>
      </c>
      <c r="P228" s="8">
        <f>SUMIFS(AssessedValuation[100% Other],AssessedValuation[Dist],$C228,AssessedValuation[Tif_NonTIF],$A$4)</f>
        <v>0</v>
      </c>
      <c r="Q228" s="8">
        <f>SUMIFS(AssessedValuation[100% Gross],AssessedValuation[Dist],$C228,AssessedValuation[Tif_NonTIF],$A$4)</f>
        <v>29027972</v>
      </c>
      <c r="R228" s="8">
        <f>SUMIFS(AssessedValuation[100% Military Exempt],AssessedValuation[Dist],$C228,AssessedValuation[Tif_NonTIF],$A$4)</f>
        <v>0</v>
      </c>
      <c r="S228" s="8">
        <f>SUMIFS(AssessedValuation[100% Net],AssessedValuation[Dist],$C228,AssessedValuation[Tif_NonTIF],$A$4)</f>
        <v>29027972</v>
      </c>
      <c r="T228" s="8">
        <f>SUMIFS(AssessedValuation[100% Gas &amp; Elec Utilities],AssessedValuation[Dist],$C228,AssessedValuation[Tif_NonTIF],$A$4)</f>
        <v>0</v>
      </c>
      <c r="U228" s="8">
        <f t="shared" si="3"/>
        <v>29027972</v>
      </c>
    </row>
    <row r="229" spans="1:21" x14ac:dyDescent="0.25">
      <c r="A229">
        <v>2023</v>
      </c>
      <c r="B229" t="s">
        <v>1038</v>
      </c>
      <c r="C229" t="s">
        <v>1495</v>
      </c>
      <c r="D229" t="s">
        <v>1495</v>
      </c>
      <c r="E229" t="s">
        <v>206</v>
      </c>
      <c r="F229" t="s">
        <v>1496</v>
      </c>
      <c r="G229" s="8">
        <f>SUMIFS(AssessedValuation[100% Residential],AssessedValuation[Dist],$C229,AssessedValuation[Tif_NonTIF],$A$4)</f>
        <v>0</v>
      </c>
      <c r="H229" s="8">
        <f>SUMIFS(AssessedValuation[100% Ag Land],AssessedValuation[Dist],$C229,AssessedValuation[Tif_NonTIF],$A$4)</f>
        <v>0</v>
      </c>
      <c r="I229" s="8">
        <f>SUMIFS(AssessedValuation[100% Ag Building],AssessedValuation[Dist],$C229,AssessedValuation[Tif_NonTIF],$A$4)</f>
        <v>0</v>
      </c>
      <c r="J229" s="8">
        <f>SUMIFS(AssessedValuation[100% Commercial],AssessedValuation[Dist],$C229,AssessedValuation[Tif_NonTIF],$A$4)</f>
        <v>0</v>
      </c>
      <c r="K229" s="8">
        <f>SUMIFS(AssessedValuation[100% Industrial],AssessedValuation[Dist],$C229,AssessedValuation[Tif_NonTIF],$A$4)</f>
        <v>0</v>
      </c>
      <c r="L229" s="8">
        <f>SUMIFS(AssessedValuation[100% Multiresidential],AssessedValuation[Dist],$C229,AssessedValuation[Tif_NonTIF],$A$4)</f>
        <v>0</v>
      </c>
      <c r="M229" s="8">
        <f>SUMIFS(AssessedValuation[100% Reserved],AssessedValuation[Dist],$C229,AssessedValuation[Tif_NonTIF],$A$4)</f>
        <v>0</v>
      </c>
      <c r="N229" s="8">
        <f>SUMIFS(AssessedValuation[100% Railroads],AssessedValuation[Dist],$C229,AssessedValuation[Tif_NonTIF],$A$4)</f>
        <v>0</v>
      </c>
      <c r="O229" s="8">
        <f>SUMIFS(AssessedValuation[100% Utilities],AssessedValuation[Dist],$C229,AssessedValuation[Tif_NonTIF],$A$4)</f>
        <v>0</v>
      </c>
      <c r="P229" s="8">
        <f>SUMIFS(AssessedValuation[100% Other],AssessedValuation[Dist],$C229,AssessedValuation[Tif_NonTIF],$A$4)</f>
        <v>0</v>
      </c>
      <c r="Q229" s="8">
        <f>SUMIFS(AssessedValuation[100% Gross],AssessedValuation[Dist],$C229,AssessedValuation[Tif_NonTIF],$A$4)</f>
        <v>0</v>
      </c>
      <c r="R229" s="8">
        <f>SUMIFS(AssessedValuation[100% Military Exempt],AssessedValuation[Dist],$C229,AssessedValuation[Tif_NonTIF],$A$4)</f>
        <v>0</v>
      </c>
      <c r="S229" s="8">
        <f>SUMIFS(AssessedValuation[100% Net],AssessedValuation[Dist],$C229,AssessedValuation[Tif_NonTIF],$A$4)</f>
        <v>0</v>
      </c>
      <c r="T229" s="8">
        <f>SUMIFS(AssessedValuation[100% Gas &amp; Elec Utilities],AssessedValuation[Dist],$C229,AssessedValuation[Tif_NonTIF],$A$4)</f>
        <v>0</v>
      </c>
      <c r="U229" s="8">
        <f t="shared" si="3"/>
        <v>0</v>
      </c>
    </row>
    <row r="230" spans="1:21" x14ac:dyDescent="0.25">
      <c r="A230">
        <v>2023</v>
      </c>
      <c r="B230" t="s">
        <v>1051</v>
      </c>
      <c r="C230" t="s">
        <v>1497</v>
      </c>
      <c r="D230" t="s">
        <v>1497</v>
      </c>
      <c r="E230" t="s">
        <v>264</v>
      </c>
      <c r="F230" t="s">
        <v>1498</v>
      </c>
      <c r="G230" s="8">
        <f>SUMIFS(AssessedValuation[100% Residential],AssessedValuation[Dist],$C230,AssessedValuation[Tif_NonTIF],$A$4)</f>
        <v>42813768</v>
      </c>
      <c r="H230" s="8">
        <f>SUMIFS(AssessedValuation[100% Ag Land],AssessedValuation[Dist],$C230,AssessedValuation[Tif_NonTIF],$A$4)</f>
        <v>0</v>
      </c>
      <c r="I230" s="8">
        <f>SUMIFS(AssessedValuation[100% Ag Building],AssessedValuation[Dist],$C230,AssessedValuation[Tif_NonTIF],$A$4)</f>
        <v>0</v>
      </c>
      <c r="J230" s="8">
        <f>SUMIFS(AssessedValuation[100% Commercial],AssessedValuation[Dist],$C230,AssessedValuation[Tif_NonTIF],$A$4)</f>
        <v>36821426</v>
      </c>
      <c r="K230" s="8">
        <f>SUMIFS(AssessedValuation[100% Industrial],AssessedValuation[Dist],$C230,AssessedValuation[Tif_NonTIF],$A$4)</f>
        <v>3584289</v>
      </c>
      <c r="L230" s="8">
        <f>SUMIFS(AssessedValuation[100% Multiresidential],AssessedValuation[Dist],$C230,AssessedValuation[Tif_NonTIF],$A$4)</f>
        <v>816736</v>
      </c>
      <c r="M230" s="8">
        <f>SUMIFS(AssessedValuation[100% Reserved],AssessedValuation[Dist],$C230,AssessedValuation[Tif_NonTIF],$A$4)</f>
        <v>0</v>
      </c>
      <c r="N230" s="8">
        <f>SUMIFS(AssessedValuation[100% Railroads],AssessedValuation[Dist],$C230,AssessedValuation[Tif_NonTIF],$A$4)</f>
        <v>0</v>
      </c>
      <c r="O230" s="8">
        <f>SUMIFS(AssessedValuation[100% Utilities],AssessedValuation[Dist],$C230,AssessedValuation[Tif_NonTIF],$A$4)</f>
        <v>0</v>
      </c>
      <c r="P230" s="8">
        <f>SUMIFS(AssessedValuation[100% Other],AssessedValuation[Dist],$C230,AssessedValuation[Tif_NonTIF],$A$4)</f>
        <v>0</v>
      </c>
      <c r="Q230" s="8">
        <f>SUMIFS(AssessedValuation[100% Gross],AssessedValuation[Dist],$C230,AssessedValuation[Tif_NonTIF],$A$4)</f>
        <v>84036219</v>
      </c>
      <c r="R230" s="8">
        <f>SUMIFS(AssessedValuation[100% Military Exempt],AssessedValuation[Dist],$C230,AssessedValuation[Tif_NonTIF],$A$4)</f>
        <v>9260</v>
      </c>
      <c r="S230" s="8">
        <f>SUMIFS(AssessedValuation[100% Net],AssessedValuation[Dist],$C230,AssessedValuation[Tif_NonTIF],$A$4)</f>
        <v>84026959</v>
      </c>
      <c r="T230" s="8">
        <f>SUMIFS(AssessedValuation[100% Gas &amp; Elec Utilities],AssessedValuation[Dist],$C230,AssessedValuation[Tif_NonTIF],$A$4)</f>
        <v>0</v>
      </c>
      <c r="U230" s="8">
        <f t="shared" si="3"/>
        <v>84026959</v>
      </c>
    </row>
    <row r="231" spans="1:21" x14ac:dyDescent="0.25">
      <c r="A231">
        <v>2023</v>
      </c>
      <c r="B231" t="s">
        <v>1057</v>
      </c>
      <c r="C231" t="s">
        <v>1499</v>
      </c>
      <c r="D231" t="s">
        <v>1499</v>
      </c>
      <c r="E231" t="s">
        <v>639</v>
      </c>
      <c r="F231" t="s">
        <v>1500</v>
      </c>
      <c r="G231" s="8">
        <f>SUMIFS(AssessedValuation[100% Residential],AssessedValuation[Dist],$C231,AssessedValuation[Tif_NonTIF],$A$4)</f>
        <v>0</v>
      </c>
      <c r="H231" s="8">
        <f>SUMIFS(AssessedValuation[100% Ag Land],AssessedValuation[Dist],$C231,AssessedValuation[Tif_NonTIF],$A$4)</f>
        <v>0</v>
      </c>
      <c r="I231" s="8">
        <f>SUMIFS(AssessedValuation[100% Ag Building],AssessedValuation[Dist],$C231,AssessedValuation[Tif_NonTIF],$A$4)</f>
        <v>0</v>
      </c>
      <c r="J231" s="8">
        <f>SUMIFS(AssessedValuation[100% Commercial],AssessedValuation[Dist],$C231,AssessedValuation[Tif_NonTIF],$A$4)</f>
        <v>0</v>
      </c>
      <c r="K231" s="8">
        <f>SUMIFS(AssessedValuation[100% Industrial],AssessedValuation[Dist],$C231,AssessedValuation[Tif_NonTIF],$A$4)</f>
        <v>0</v>
      </c>
      <c r="L231" s="8">
        <f>SUMIFS(AssessedValuation[100% Multiresidential],AssessedValuation[Dist],$C231,AssessedValuation[Tif_NonTIF],$A$4)</f>
        <v>0</v>
      </c>
      <c r="M231" s="8">
        <f>SUMIFS(AssessedValuation[100% Reserved],AssessedValuation[Dist],$C231,AssessedValuation[Tif_NonTIF],$A$4)</f>
        <v>0</v>
      </c>
      <c r="N231" s="8">
        <f>SUMIFS(AssessedValuation[100% Railroads],AssessedValuation[Dist],$C231,AssessedValuation[Tif_NonTIF],$A$4)</f>
        <v>0</v>
      </c>
      <c r="O231" s="8">
        <f>SUMIFS(AssessedValuation[100% Utilities],AssessedValuation[Dist],$C231,AssessedValuation[Tif_NonTIF],$A$4)</f>
        <v>0</v>
      </c>
      <c r="P231" s="8">
        <f>SUMIFS(AssessedValuation[100% Other],AssessedValuation[Dist],$C231,AssessedValuation[Tif_NonTIF],$A$4)</f>
        <v>0</v>
      </c>
      <c r="Q231" s="8">
        <f>SUMIFS(AssessedValuation[100% Gross],AssessedValuation[Dist],$C231,AssessedValuation[Tif_NonTIF],$A$4)</f>
        <v>0</v>
      </c>
      <c r="R231" s="8">
        <f>SUMIFS(AssessedValuation[100% Military Exempt],AssessedValuation[Dist],$C231,AssessedValuation[Tif_NonTIF],$A$4)</f>
        <v>0</v>
      </c>
      <c r="S231" s="8">
        <f>SUMIFS(AssessedValuation[100% Net],AssessedValuation[Dist],$C231,AssessedValuation[Tif_NonTIF],$A$4)</f>
        <v>0</v>
      </c>
      <c r="T231" s="8">
        <f>SUMIFS(AssessedValuation[100% Gas &amp; Elec Utilities],AssessedValuation[Dist],$C231,AssessedValuation[Tif_NonTIF],$A$4)</f>
        <v>0</v>
      </c>
      <c r="U231" s="8">
        <f t="shared" si="3"/>
        <v>0</v>
      </c>
    </row>
    <row r="232" spans="1:21" x14ac:dyDescent="0.25">
      <c r="A232">
        <v>2023</v>
      </c>
      <c r="B232" t="s">
        <v>1045</v>
      </c>
      <c r="C232" t="s">
        <v>1034</v>
      </c>
      <c r="D232" t="s">
        <v>1034</v>
      </c>
      <c r="E232" t="s">
        <v>81</v>
      </c>
      <c r="F232" t="s">
        <v>1501</v>
      </c>
      <c r="G232" s="8">
        <f>SUMIFS(AssessedValuation[100% Residential],AssessedValuation[Dist],$C232,AssessedValuation[Tif_NonTIF],$A$4)</f>
        <v>0</v>
      </c>
      <c r="H232" s="8">
        <f>SUMIFS(AssessedValuation[100% Ag Land],AssessedValuation[Dist],$C232,AssessedValuation[Tif_NonTIF],$A$4)</f>
        <v>0</v>
      </c>
      <c r="I232" s="8">
        <f>SUMIFS(AssessedValuation[100% Ag Building],AssessedValuation[Dist],$C232,AssessedValuation[Tif_NonTIF],$A$4)</f>
        <v>0</v>
      </c>
      <c r="J232" s="8">
        <f>SUMIFS(AssessedValuation[100% Commercial],AssessedValuation[Dist],$C232,AssessedValuation[Tif_NonTIF],$A$4)</f>
        <v>0</v>
      </c>
      <c r="K232" s="8">
        <f>SUMIFS(AssessedValuation[100% Industrial],AssessedValuation[Dist],$C232,AssessedValuation[Tif_NonTIF],$A$4)</f>
        <v>53208565</v>
      </c>
      <c r="L232" s="8">
        <f>SUMIFS(AssessedValuation[100% Multiresidential],AssessedValuation[Dist],$C232,AssessedValuation[Tif_NonTIF],$A$4)</f>
        <v>0</v>
      </c>
      <c r="M232" s="8">
        <f>SUMIFS(AssessedValuation[100% Reserved],AssessedValuation[Dist],$C232,AssessedValuation[Tif_NonTIF],$A$4)</f>
        <v>0</v>
      </c>
      <c r="N232" s="8">
        <f>SUMIFS(AssessedValuation[100% Railroads],AssessedValuation[Dist],$C232,AssessedValuation[Tif_NonTIF],$A$4)</f>
        <v>0</v>
      </c>
      <c r="O232" s="8">
        <f>SUMIFS(AssessedValuation[100% Utilities],AssessedValuation[Dist],$C232,AssessedValuation[Tif_NonTIF],$A$4)</f>
        <v>0</v>
      </c>
      <c r="P232" s="8">
        <f>SUMIFS(AssessedValuation[100% Other],AssessedValuation[Dist],$C232,AssessedValuation[Tif_NonTIF],$A$4)</f>
        <v>0</v>
      </c>
      <c r="Q232" s="8">
        <f>SUMIFS(AssessedValuation[100% Gross],AssessedValuation[Dist],$C232,AssessedValuation[Tif_NonTIF],$A$4)</f>
        <v>53208565</v>
      </c>
      <c r="R232" s="8">
        <f>SUMIFS(AssessedValuation[100% Military Exempt],AssessedValuation[Dist],$C232,AssessedValuation[Tif_NonTIF],$A$4)</f>
        <v>0</v>
      </c>
      <c r="S232" s="8">
        <f>SUMIFS(AssessedValuation[100% Net],AssessedValuation[Dist],$C232,AssessedValuation[Tif_NonTIF],$A$4)</f>
        <v>53208565</v>
      </c>
      <c r="T232" s="8">
        <f>SUMIFS(AssessedValuation[100% Gas &amp; Elec Utilities],AssessedValuation[Dist],$C232,AssessedValuation[Tif_NonTIF],$A$4)</f>
        <v>0</v>
      </c>
      <c r="U232" s="8">
        <f t="shared" si="3"/>
        <v>53208565</v>
      </c>
    </row>
    <row r="233" spans="1:21" x14ac:dyDescent="0.25">
      <c r="A233">
        <v>2023</v>
      </c>
      <c r="B233" t="s">
        <v>1043</v>
      </c>
      <c r="C233" t="s">
        <v>1502</v>
      </c>
      <c r="D233" t="s">
        <v>1502</v>
      </c>
      <c r="E233" t="s">
        <v>580</v>
      </c>
      <c r="F233" t="s">
        <v>1503</v>
      </c>
      <c r="G233" s="8">
        <f>SUMIFS(AssessedValuation[100% Residential],AssessedValuation[Dist],$C233,AssessedValuation[Tif_NonTIF],$A$4)</f>
        <v>5472590</v>
      </c>
      <c r="H233" s="8">
        <f>SUMIFS(AssessedValuation[100% Ag Land],AssessedValuation[Dist],$C233,AssessedValuation[Tif_NonTIF],$A$4)</f>
        <v>51290</v>
      </c>
      <c r="I233" s="8">
        <f>SUMIFS(AssessedValuation[100% Ag Building],AssessedValuation[Dist],$C233,AssessedValuation[Tif_NonTIF],$A$4)</f>
        <v>0</v>
      </c>
      <c r="J233" s="8">
        <f>SUMIFS(AssessedValuation[100% Commercial],AssessedValuation[Dist],$C233,AssessedValuation[Tif_NonTIF],$A$4)</f>
        <v>25196230</v>
      </c>
      <c r="K233" s="8">
        <f>SUMIFS(AssessedValuation[100% Industrial],AssessedValuation[Dist],$C233,AssessedValuation[Tif_NonTIF],$A$4)</f>
        <v>23665500</v>
      </c>
      <c r="L233" s="8">
        <f>SUMIFS(AssessedValuation[100% Multiresidential],AssessedValuation[Dist],$C233,AssessedValuation[Tif_NonTIF],$A$4)</f>
        <v>611121</v>
      </c>
      <c r="M233" s="8">
        <f>SUMIFS(AssessedValuation[100% Reserved],AssessedValuation[Dist],$C233,AssessedValuation[Tif_NonTIF],$A$4)</f>
        <v>0</v>
      </c>
      <c r="N233" s="8">
        <f>SUMIFS(AssessedValuation[100% Railroads],AssessedValuation[Dist],$C233,AssessedValuation[Tif_NonTIF],$A$4)</f>
        <v>0</v>
      </c>
      <c r="O233" s="8">
        <f>SUMIFS(AssessedValuation[100% Utilities],AssessedValuation[Dist],$C233,AssessedValuation[Tif_NonTIF],$A$4)</f>
        <v>0</v>
      </c>
      <c r="P233" s="8">
        <f>SUMIFS(AssessedValuation[100% Other],AssessedValuation[Dist],$C233,AssessedValuation[Tif_NonTIF],$A$4)</f>
        <v>0</v>
      </c>
      <c r="Q233" s="8">
        <f>SUMIFS(AssessedValuation[100% Gross],AssessedValuation[Dist],$C233,AssessedValuation[Tif_NonTIF],$A$4)</f>
        <v>54996731</v>
      </c>
      <c r="R233" s="8">
        <f>SUMIFS(AssessedValuation[100% Military Exempt],AssessedValuation[Dist],$C233,AssessedValuation[Tif_NonTIF],$A$4)</f>
        <v>0</v>
      </c>
      <c r="S233" s="8">
        <f>SUMIFS(AssessedValuation[100% Net],AssessedValuation[Dist],$C233,AssessedValuation[Tif_NonTIF],$A$4)</f>
        <v>54996731</v>
      </c>
      <c r="T233" s="8">
        <f>SUMIFS(AssessedValuation[100% Gas &amp; Elec Utilities],AssessedValuation[Dist],$C233,AssessedValuation[Tif_NonTIF],$A$4)</f>
        <v>0</v>
      </c>
      <c r="U233" s="8">
        <f t="shared" si="3"/>
        <v>54996731</v>
      </c>
    </row>
    <row r="234" spans="1:21" x14ac:dyDescent="0.25">
      <c r="A234">
        <v>2023</v>
      </c>
      <c r="B234" t="s">
        <v>1054</v>
      </c>
      <c r="C234" t="s">
        <v>1504</v>
      </c>
      <c r="D234" t="s">
        <v>1504</v>
      </c>
      <c r="E234" t="s">
        <v>665</v>
      </c>
      <c r="F234" t="s">
        <v>1505</v>
      </c>
      <c r="G234" s="8">
        <f>SUMIFS(AssessedValuation[100% Residential],AssessedValuation[Dist],$C234,AssessedValuation[Tif_NonTIF],$A$4)</f>
        <v>10622257</v>
      </c>
      <c r="H234" s="8">
        <f>SUMIFS(AssessedValuation[100% Ag Land],AssessedValuation[Dist],$C234,AssessedValuation[Tif_NonTIF],$A$4)</f>
        <v>0</v>
      </c>
      <c r="I234" s="8">
        <f>SUMIFS(AssessedValuation[100% Ag Building],AssessedValuation[Dist],$C234,AssessedValuation[Tif_NonTIF],$A$4)</f>
        <v>0</v>
      </c>
      <c r="J234" s="8">
        <f>SUMIFS(AssessedValuation[100% Commercial],AssessedValuation[Dist],$C234,AssessedValuation[Tif_NonTIF],$A$4)</f>
        <v>78887</v>
      </c>
      <c r="K234" s="8">
        <f>SUMIFS(AssessedValuation[100% Industrial],AssessedValuation[Dist],$C234,AssessedValuation[Tif_NonTIF],$A$4)</f>
        <v>0</v>
      </c>
      <c r="L234" s="8">
        <f>SUMIFS(AssessedValuation[100% Multiresidential],AssessedValuation[Dist],$C234,AssessedValuation[Tif_NonTIF],$A$4)</f>
        <v>0</v>
      </c>
      <c r="M234" s="8">
        <f>SUMIFS(AssessedValuation[100% Reserved],AssessedValuation[Dist],$C234,AssessedValuation[Tif_NonTIF],$A$4)</f>
        <v>0</v>
      </c>
      <c r="N234" s="8">
        <f>SUMIFS(AssessedValuation[100% Railroads],AssessedValuation[Dist],$C234,AssessedValuation[Tif_NonTIF],$A$4)</f>
        <v>0</v>
      </c>
      <c r="O234" s="8">
        <f>SUMIFS(AssessedValuation[100% Utilities],AssessedValuation[Dist],$C234,AssessedValuation[Tif_NonTIF],$A$4)</f>
        <v>0</v>
      </c>
      <c r="P234" s="8">
        <f>SUMIFS(AssessedValuation[100% Other],AssessedValuation[Dist],$C234,AssessedValuation[Tif_NonTIF],$A$4)</f>
        <v>0</v>
      </c>
      <c r="Q234" s="8">
        <f>SUMIFS(AssessedValuation[100% Gross],AssessedValuation[Dist],$C234,AssessedValuation[Tif_NonTIF],$A$4)</f>
        <v>10701144</v>
      </c>
      <c r="R234" s="8">
        <f>SUMIFS(AssessedValuation[100% Military Exempt],AssessedValuation[Dist],$C234,AssessedValuation[Tif_NonTIF],$A$4)</f>
        <v>0</v>
      </c>
      <c r="S234" s="8">
        <f>SUMIFS(AssessedValuation[100% Net],AssessedValuation[Dist],$C234,AssessedValuation[Tif_NonTIF],$A$4)</f>
        <v>10701144</v>
      </c>
      <c r="T234" s="8">
        <f>SUMIFS(AssessedValuation[100% Gas &amp; Elec Utilities],AssessedValuation[Dist],$C234,AssessedValuation[Tif_NonTIF],$A$4)</f>
        <v>0</v>
      </c>
      <c r="U234" s="8">
        <f t="shared" si="3"/>
        <v>10701144</v>
      </c>
    </row>
    <row r="235" spans="1:21" x14ac:dyDescent="0.25">
      <c r="A235">
        <v>2023</v>
      </c>
      <c r="B235" t="s">
        <v>1054</v>
      </c>
      <c r="C235" t="s">
        <v>1506</v>
      </c>
      <c r="D235" t="s">
        <v>1506</v>
      </c>
      <c r="E235" t="s">
        <v>955</v>
      </c>
      <c r="F235" t="s">
        <v>1507</v>
      </c>
      <c r="G235" s="8">
        <f>SUMIFS(AssessedValuation[100% Residential],AssessedValuation[Dist],$C235,AssessedValuation[Tif_NonTIF],$A$4)</f>
        <v>39209297</v>
      </c>
      <c r="H235" s="8">
        <f>SUMIFS(AssessedValuation[100% Ag Land],AssessedValuation[Dist],$C235,AssessedValuation[Tif_NonTIF],$A$4)</f>
        <v>1051615</v>
      </c>
      <c r="I235" s="8">
        <f>SUMIFS(AssessedValuation[100% Ag Building],AssessedValuation[Dist],$C235,AssessedValuation[Tif_NonTIF],$A$4)</f>
        <v>81468</v>
      </c>
      <c r="J235" s="8">
        <f>SUMIFS(AssessedValuation[100% Commercial],AssessedValuation[Dist],$C235,AssessedValuation[Tif_NonTIF],$A$4)</f>
        <v>11495832</v>
      </c>
      <c r="K235" s="8">
        <f>SUMIFS(AssessedValuation[100% Industrial],AssessedValuation[Dist],$C235,AssessedValuation[Tif_NonTIF],$A$4)</f>
        <v>0</v>
      </c>
      <c r="L235" s="8">
        <f>SUMIFS(AssessedValuation[100% Multiresidential],AssessedValuation[Dist],$C235,AssessedValuation[Tif_NonTIF],$A$4)</f>
        <v>1508587</v>
      </c>
      <c r="M235" s="8">
        <f>SUMIFS(AssessedValuation[100% Reserved],AssessedValuation[Dist],$C235,AssessedValuation[Tif_NonTIF],$A$4)</f>
        <v>0</v>
      </c>
      <c r="N235" s="8">
        <f>SUMIFS(AssessedValuation[100% Railroads],AssessedValuation[Dist],$C235,AssessedValuation[Tif_NonTIF],$A$4)</f>
        <v>0</v>
      </c>
      <c r="O235" s="8">
        <f>SUMIFS(AssessedValuation[100% Utilities],AssessedValuation[Dist],$C235,AssessedValuation[Tif_NonTIF],$A$4)</f>
        <v>0</v>
      </c>
      <c r="P235" s="8">
        <f>SUMIFS(AssessedValuation[100% Other],AssessedValuation[Dist],$C235,AssessedValuation[Tif_NonTIF],$A$4)</f>
        <v>0</v>
      </c>
      <c r="Q235" s="8">
        <f>SUMIFS(AssessedValuation[100% Gross],AssessedValuation[Dist],$C235,AssessedValuation[Tif_NonTIF],$A$4)</f>
        <v>53346799</v>
      </c>
      <c r="R235" s="8">
        <f>SUMIFS(AssessedValuation[100% Military Exempt],AssessedValuation[Dist],$C235,AssessedValuation[Tif_NonTIF],$A$4)</f>
        <v>0</v>
      </c>
      <c r="S235" s="8">
        <f>SUMIFS(AssessedValuation[100% Net],AssessedValuation[Dist],$C235,AssessedValuation[Tif_NonTIF],$A$4)</f>
        <v>53346799</v>
      </c>
      <c r="T235" s="8">
        <f>SUMIFS(AssessedValuation[100% Gas &amp; Elec Utilities],AssessedValuation[Dist],$C235,AssessedValuation[Tif_NonTIF],$A$4)</f>
        <v>0</v>
      </c>
      <c r="U235" s="8">
        <f t="shared" si="3"/>
        <v>53346799</v>
      </c>
    </row>
    <row r="236" spans="1:21" x14ac:dyDescent="0.25">
      <c r="A236">
        <v>2023</v>
      </c>
      <c r="B236" t="s">
        <v>1038</v>
      </c>
      <c r="C236" t="s">
        <v>1508</v>
      </c>
      <c r="D236" t="s">
        <v>1508</v>
      </c>
      <c r="E236" t="s">
        <v>369</v>
      </c>
      <c r="F236" t="s">
        <v>1509</v>
      </c>
      <c r="G236" s="8">
        <f>SUMIFS(AssessedValuation[100% Residential],AssessedValuation[Dist],$C236,AssessedValuation[Tif_NonTIF],$A$4)</f>
        <v>120111266</v>
      </c>
      <c r="H236" s="8">
        <f>SUMIFS(AssessedValuation[100% Ag Land],AssessedValuation[Dist],$C236,AssessedValuation[Tif_NonTIF],$A$4)</f>
        <v>161699</v>
      </c>
      <c r="I236" s="8">
        <f>SUMIFS(AssessedValuation[100% Ag Building],AssessedValuation[Dist],$C236,AssessedValuation[Tif_NonTIF],$A$4)</f>
        <v>3280</v>
      </c>
      <c r="J236" s="8">
        <f>SUMIFS(AssessedValuation[100% Commercial],AssessedValuation[Dist],$C236,AssessedValuation[Tif_NonTIF],$A$4)</f>
        <v>6872013</v>
      </c>
      <c r="K236" s="8">
        <f>SUMIFS(AssessedValuation[100% Industrial],AssessedValuation[Dist],$C236,AssessedValuation[Tif_NonTIF],$A$4)</f>
        <v>0</v>
      </c>
      <c r="L236" s="8">
        <f>SUMIFS(AssessedValuation[100% Multiresidential],AssessedValuation[Dist],$C236,AssessedValuation[Tif_NonTIF],$A$4)</f>
        <v>974139</v>
      </c>
      <c r="M236" s="8">
        <f>SUMIFS(AssessedValuation[100% Reserved],AssessedValuation[Dist],$C236,AssessedValuation[Tif_NonTIF],$A$4)</f>
        <v>0</v>
      </c>
      <c r="N236" s="8">
        <f>SUMIFS(AssessedValuation[100% Railroads],AssessedValuation[Dist],$C236,AssessedValuation[Tif_NonTIF],$A$4)</f>
        <v>0</v>
      </c>
      <c r="O236" s="8">
        <f>SUMIFS(AssessedValuation[100% Utilities],AssessedValuation[Dist],$C236,AssessedValuation[Tif_NonTIF],$A$4)</f>
        <v>0</v>
      </c>
      <c r="P236" s="8">
        <f>SUMIFS(AssessedValuation[100% Other],AssessedValuation[Dist],$C236,AssessedValuation[Tif_NonTIF],$A$4)</f>
        <v>0</v>
      </c>
      <c r="Q236" s="8">
        <f>SUMIFS(AssessedValuation[100% Gross],AssessedValuation[Dist],$C236,AssessedValuation[Tif_NonTIF],$A$4)</f>
        <v>128122397</v>
      </c>
      <c r="R236" s="8">
        <f>SUMIFS(AssessedValuation[100% Military Exempt],AssessedValuation[Dist],$C236,AssessedValuation[Tif_NonTIF],$A$4)</f>
        <v>0</v>
      </c>
      <c r="S236" s="8">
        <f>SUMIFS(AssessedValuation[100% Net],AssessedValuation[Dist],$C236,AssessedValuation[Tif_NonTIF],$A$4)</f>
        <v>128122397</v>
      </c>
      <c r="T236" s="8">
        <f>SUMIFS(AssessedValuation[100% Gas &amp; Elec Utilities],AssessedValuation[Dist],$C236,AssessedValuation[Tif_NonTIF],$A$4)</f>
        <v>0</v>
      </c>
      <c r="U236" s="8">
        <f t="shared" si="3"/>
        <v>128122397</v>
      </c>
    </row>
    <row r="237" spans="1:21" x14ac:dyDescent="0.25">
      <c r="A237">
        <v>2023</v>
      </c>
      <c r="B237" t="s">
        <v>1051</v>
      </c>
      <c r="C237" t="s">
        <v>1510</v>
      </c>
      <c r="D237" t="s">
        <v>1510</v>
      </c>
      <c r="E237" t="s">
        <v>446</v>
      </c>
      <c r="F237" t="s">
        <v>1511</v>
      </c>
      <c r="G237" s="8">
        <f>SUMIFS(AssessedValuation[100% Residential],AssessedValuation[Dist],$C237,AssessedValuation[Tif_NonTIF],$A$4)</f>
        <v>0</v>
      </c>
      <c r="H237" s="8">
        <f>SUMIFS(AssessedValuation[100% Ag Land],AssessedValuation[Dist],$C237,AssessedValuation[Tif_NonTIF],$A$4)</f>
        <v>0</v>
      </c>
      <c r="I237" s="8">
        <f>SUMIFS(AssessedValuation[100% Ag Building],AssessedValuation[Dist],$C237,AssessedValuation[Tif_NonTIF],$A$4)</f>
        <v>0</v>
      </c>
      <c r="J237" s="8">
        <f>SUMIFS(AssessedValuation[100% Commercial],AssessedValuation[Dist],$C237,AssessedValuation[Tif_NonTIF],$A$4)</f>
        <v>0</v>
      </c>
      <c r="K237" s="8">
        <f>SUMIFS(AssessedValuation[100% Industrial],AssessedValuation[Dist],$C237,AssessedValuation[Tif_NonTIF],$A$4)</f>
        <v>3846150</v>
      </c>
      <c r="L237" s="8">
        <f>SUMIFS(AssessedValuation[100% Multiresidential],AssessedValuation[Dist],$C237,AssessedValuation[Tif_NonTIF],$A$4)</f>
        <v>0</v>
      </c>
      <c r="M237" s="8">
        <f>SUMIFS(AssessedValuation[100% Reserved],AssessedValuation[Dist],$C237,AssessedValuation[Tif_NonTIF],$A$4)</f>
        <v>0</v>
      </c>
      <c r="N237" s="8">
        <f>SUMIFS(AssessedValuation[100% Railroads],AssessedValuation[Dist],$C237,AssessedValuation[Tif_NonTIF],$A$4)</f>
        <v>0</v>
      </c>
      <c r="O237" s="8">
        <f>SUMIFS(AssessedValuation[100% Utilities],AssessedValuation[Dist],$C237,AssessedValuation[Tif_NonTIF],$A$4)</f>
        <v>0</v>
      </c>
      <c r="P237" s="8">
        <f>SUMIFS(AssessedValuation[100% Other],AssessedValuation[Dist],$C237,AssessedValuation[Tif_NonTIF],$A$4)</f>
        <v>0</v>
      </c>
      <c r="Q237" s="8">
        <f>SUMIFS(AssessedValuation[100% Gross],AssessedValuation[Dist],$C237,AssessedValuation[Tif_NonTIF],$A$4)</f>
        <v>3846150</v>
      </c>
      <c r="R237" s="8">
        <f>SUMIFS(AssessedValuation[100% Military Exempt],AssessedValuation[Dist],$C237,AssessedValuation[Tif_NonTIF],$A$4)</f>
        <v>0</v>
      </c>
      <c r="S237" s="8">
        <f>SUMIFS(AssessedValuation[100% Net],AssessedValuation[Dist],$C237,AssessedValuation[Tif_NonTIF],$A$4)</f>
        <v>3846150</v>
      </c>
      <c r="T237" s="8">
        <f>SUMIFS(AssessedValuation[100% Gas &amp; Elec Utilities],AssessedValuation[Dist],$C237,AssessedValuation[Tif_NonTIF],$A$4)</f>
        <v>0</v>
      </c>
      <c r="U237" s="8">
        <f t="shared" si="3"/>
        <v>3846150</v>
      </c>
    </row>
    <row r="238" spans="1:21" x14ac:dyDescent="0.25">
      <c r="A238">
        <v>2023</v>
      </c>
      <c r="B238" t="s">
        <v>1038</v>
      </c>
      <c r="C238" t="s">
        <v>1512</v>
      </c>
      <c r="D238" t="s">
        <v>1747</v>
      </c>
      <c r="E238" t="s">
        <v>631</v>
      </c>
      <c r="F238" t="s">
        <v>631</v>
      </c>
      <c r="G238" s="8">
        <f>SUMIFS(AssessedValuation[100% Residential],AssessedValuation[Dist],$C238,AssessedValuation[Tif_NonTIF],$A$4)</f>
        <v>4654740</v>
      </c>
      <c r="H238" s="8">
        <f>SUMIFS(AssessedValuation[100% Ag Land],AssessedValuation[Dist],$C238,AssessedValuation[Tif_NonTIF],$A$4)</f>
        <v>0</v>
      </c>
      <c r="I238" s="8">
        <f>SUMIFS(AssessedValuation[100% Ag Building],AssessedValuation[Dist],$C238,AssessedValuation[Tif_NonTIF],$A$4)</f>
        <v>0</v>
      </c>
      <c r="J238" s="8">
        <f>SUMIFS(AssessedValuation[100% Commercial],AssessedValuation[Dist],$C238,AssessedValuation[Tif_NonTIF],$A$4)</f>
        <v>638292</v>
      </c>
      <c r="K238" s="8">
        <f>SUMIFS(AssessedValuation[100% Industrial],AssessedValuation[Dist],$C238,AssessedValuation[Tif_NonTIF],$A$4)</f>
        <v>128419</v>
      </c>
      <c r="L238" s="8">
        <f>SUMIFS(AssessedValuation[100% Multiresidential],AssessedValuation[Dist],$C238,AssessedValuation[Tif_NonTIF],$A$4)</f>
        <v>50644</v>
      </c>
      <c r="M238" s="8">
        <f>SUMIFS(AssessedValuation[100% Reserved],AssessedValuation[Dist],$C238,AssessedValuation[Tif_NonTIF],$A$4)</f>
        <v>0</v>
      </c>
      <c r="N238" s="8">
        <f>SUMIFS(AssessedValuation[100% Railroads],AssessedValuation[Dist],$C238,AssessedValuation[Tif_NonTIF],$A$4)</f>
        <v>0</v>
      </c>
      <c r="O238" s="8">
        <f>SUMIFS(AssessedValuation[100% Utilities],AssessedValuation[Dist],$C238,AssessedValuation[Tif_NonTIF],$A$4)</f>
        <v>0</v>
      </c>
      <c r="P238" s="8">
        <f>SUMIFS(AssessedValuation[100% Other],AssessedValuation[Dist],$C238,AssessedValuation[Tif_NonTIF],$A$4)</f>
        <v>0</v>
      </c>
      <c r="Q238" s="8">
        <f>SUMIFS(AssessedValuation[100% Gross],AssessedValuation[Dist],$C238,AssessedValuation[Tif_NonTIF],$A$4)</f>
        <v>5472095</v>
      </c>
      <c r="R238" s="8">
        <f>SUMIFS(AssessedValuation[100% Military Exempt],AssessedValuation[Dist],$C238,AssessedValuation[Tif_NonTIF],$A$4)</f>
        <v>0</v>
      </c>
      <c r="S238" s="8">
        <f>SUMIFS(AssessedValuation[100% Net],AssessedValuation[Dist],$C238,AssessedValuation[Tif_NonTIF],$A$4)</f>
        <v>5472095</v>
      </c>
      <c r="T238" s="8">
        <f>SUMIFS(AssessedValuation[100% Gas &amp; Elec Utilities],AssessedValuation[Dist],$C238,AssessedValuation[Tif_NonTIF],$A$4)</f>
        <v>0</v>
      </c>
      <c r="U238" s="8">
        <f t="shared" si="3"/>
        <v>5472095</v>
      </c>
    </row>
    <row r="239" spans="1:21" x14ac:dyDescent="0.25">
      <c r="A239">
        <v>2023</v>
      </c>
      <c r="B239" t="s">
        <v>1054</v>
      </c>
      <c r="C239" t="s">
        <v>1513</v>
      </c>
      <c r="D239" t="s">
        <v>1513</v>
      </c>
      <c r="E239" t="s">
        <v>542</v>
      </c>
      <c r="F239" t="s">
        <v>1514</v>
      </c>
      <c r="G239" s="8">
        <f>SUMIFS(AssessedValuation[100% Residential],AssessedValuation[Dist],$C239,AssessedValuation[Tif_NonTIF],$A$4)</f>
        <v>0</v>
      </c>
      <c r="H239" s="8">
        <f>SUMIFS(AssessedValuation[100% Ag Land],AssessedValuation[Dist],$C239,AssessedValuation[Tif_NonTIF],$A$4)</f>
        <v>0</v>
      </c>
      <c r="I239" s="8">
        <f>SUMIFS(AssessedValuation[100% Ag Building],AssessedValuation[Dist],$C239,AssessedValuation[Tif_NonTIF],$A$4)</f>
        <v>0</v>
      </c>
      <c r="J239" s="8">
        <f>SUMIFS(AssessedValuation[100% Commercial],AssessedValuation[Dist],$C239,AssessedValuation[Tif_NonTIF],$A$4)</f>
        <v>0</v>
      </c>
      <c r="K239" s="8">
        <f>SUMIFS(AssessedValuation[100% Industrial],AssessedValuation[Dist],$C239,AssessedValuation[Tif_NonTIF],$A$4)</f>
        <v>0</v>
      </c>
      <c r="L239" s="8">
        <f>SUMIFS(AssessedValuation[100% Multiresidential],AssessedValuation[Dist],$C239,AssessedValuation[Tif_NonTIF],$A$4)</f>
        <v>0</v>
      </c>
      <c r="M239" s="8">
        <f>SUMIFS(AssessedValuation[100% Reserved],AssessedValuation[Dist],$C239,AssessedValuation[Tif_NonTIF],$A$4)</f>
        <v>0</v>
      </c>
      <c r="N239" s="8">
        <f>SUMIFS(AssessedValuation[100% Railroads],AssessedValuation[Dist],$C239,AssessedValuation[Tif_NonTIF],$A$4)</f>
        <v>0</v>
      </c>
      <c r="O239" s="8">
        <f>SUMIFS(AssessedValuation[100% Utilities],AssessedValuation[Dist],$C239,AssessedValuation[Tif_NonTIF],$A$4)</f>
        <v>0</v>
      </c>
      <c r="P239" s="8">
        <f>SUMIFS(AssessedValuation[100% Other],AssessedValuation[Dist],$C239,AssessedValuation[Tif_NonTIF],$A$4)</f>
        <v>0</v>
      </c>
      <c r="Q239" s="8">
        <f>SUMIFS(AssessedValuation[100% Gross],AssessedValuation[Dist],$C239,AssessedValuation[Tif_NonTIF],$A$4)</f>
        <v>0</v>
      </c>
      <c r="R239" s="8">
        <f>SUMIFS(AssessedValuation[100% Military Exempt],AssessedValuation[Dist],$C239,AssessedValuation[Tif_NonTIF],$A$4)</f>
        <v>0</v>
      </c>
      <c r="S239" s="8">
        <f>SUMIFS(AssessedValuation[100% Net],AssessedValuation[Dist],$C239,AssessedValuation[Tif_NonTIF],$A$4)</f>
        <v>0</v>
      </c>
      <c r="T239" s="8">
        <f>SUMIFS(AssessedValuation[100% Gas &amp; Elec Utilities],AssessedValuation[Dist],$C239,AssessedValuation[Tif_NonTIF],$A$4)</f>
        <v>0</v>
      </c>
      <c r="U239" s="8">
        <f t="shared" si="3"/>
        <v>0</v>
      </c>
    </row>
    <row r="240" spans="1:21" x14ac:dyDescent="0.25">
      <c r="A240">
        <v>2023</v>
      </c>
      <c r="B240" t="s">
        <v>1038</v>
      </c>
      <c r="C240" t="s">
        <v>1515</v>
      </c>
      <c r="D240" t="s">
        <v>1515</v>
      </c>
      <c r="E240" t="s">
        <v>632</v>
      </c>
      <c r="F240" t="s">
        <v>1516</v>
      </c>
      <c r="G240" s="8">
        <f>SUMIFS(AssessedValuation[100% Residential],AssessedValuation[Dist],$C240,AssessedValuation[Tif_NonTIF],$A$4)</f>
        <v>11222208</v>
      </c>
      <c r="H240" s="8">
        <f>SUMIFS(AssessedValuation[100% Ag Land],AssessedValuation[Dist],$C240,AssessedValuation[Tif_NonTIF],$A$4)</f>
        <v>59290</v>
      </c>
      <c r="I240" s="8">
        <f>SUMIFS(AssessedValuation[100% Ag Building],AssessedValuation[Dist],$C240,AssessedValuation[Tif_NonTIF],$A$4)</f>
        <v>250</v>
      </c>
      <c r="J240" s="8">
        <f>SUMIFS(AssessedValuation[100% Commercial],AssessedValuation[Dist],$C240,AssessedValuation[Tif_NonTIF],$A$4)</f>
        <v>28975013</v>
      </c>
      <c r="K240" s="8">
        <f>SUMIFS(AssessedValuation[100% Industrial],AssessedValuation[Dist],$C240,AssessedValuation[Tif_NonTIF],$A$4)</f>
        <v>8028374</v>
      </c>
      <c r="L240" s="8">
        <f>SUMIFS(AssessedValuation[100% Multiresidential],AssessedValuation[Dist],$C240,AssessedValuation[Tif_NonTIF],$A$4)</f>
        <v>526588</v>
      </c>
      <c r="M240" s="8">
        <f>SUMIFS(AssessedValuation[100% Reserved],AssessedValuation[Dist],$C240,AssessedValuation[Tif_NonTIF],$A$4)</f>
        <v>0</v>
      </c>
      <c r="N240" s="8">
        <f>SUMIFS(AssessedValuation[100% Railroads],AssessedValuation[Dist],$C240,AssessedValuation[Tif_NonTIF],$A$4)</f>
        <v>0</v>
      </c>
      <c r="O240" s="8">
        <f>SUMIFS(AssessedValuation[100% Utilities],AssessedValuation[Dist],$C240,AssessedValuation[Tif_NonTIF],$A$4)</f>
        <v>0</v>
      </c>
      <c r="P240" s="8">
        <f>SUMIFS(AssessedValuation[100% Other],AssessedValuation[Dist],$C240,AssessedValuation[Tif_NonTIF],$A$4)</f>
        <v>0</v>
      </c>
      <c r="Q240" s="8">
        <f>SUMIFS(AssessedValuation[100% Gross],AssessedValuation[Dist],$C240,AssessedValuation[Tif_NonTIF],$A$4)</f>
        <v>48811723</v>
      </c>
      <c r="R240" s="8">
        <f>SUMIFS(AssessedValuation[100% Military Exempt],AssessedValuation[Dist],$C240,AssessedValuation[Tif_NonTIF],$A$4)</f>
        <v>0</v>
      </c>
      <c r="S240" s="8">
        <f>SUMIFS(AssessedValuation[100% Net],AssessedValuation[Dist],$C240,AssessedValuation[Tif_NonTIF],$A$4)</f>
        <v>48811723</v>
      </c>
      <c r="T240" s="8">
        <f>SUMIFS(AssessedValuation[100% Gas &amp; Elec Utilities],AssessedValuation[Dist],$C240,AssessedValuation[Tif_NonTIF],$A$4)</f>
        <v>0</v>
      </c>
      <c r="U240" s="8">
        <f t="shared" si="3"/>
        <v>48811723</v>
      </c>
    </row>
    <row r="241" spans="1:21" x14ac:dyDescent="0.25">
      <c r="A241">
        <v>2023</v>
      </c>
      <c r="B241" t="s">
        <v>1038</v>
      </c>
      <c r="C241" t="s">
        <v>1517</v>
      </c>
      <c r="D241" t="s">
        <v>1517</v>
      </c>
      <c r="E241" t="s">
        <v>207</v>
      </c>
      <c r="F241" t="s">
        <v>1518</v>
      </c>
      <c r="G241" s="8">
        <f>SUMIFS(AssessedValuation[100% Residential],AssessedValuation[Dist],$C241,AssessedValuation[Tif_NonTIF],$A$4)</f>
        <v>5346134</v>
      </c>
      <c r="H241" s="8">
        <f>SUMIFS(AssessedValuation[100% Ag Land],AssessedValuation[Dist],$C241,AssessedValuation[Tif_NonTIF],$A$4)</f>
        <v>2135</v>
      </c>
      <c r="I241" s="8">
        <f>SUMIFS(AssessedValuation[100% Ag Building],AssessedValuation[Dist],$C241,AssessedValuation[Tif_NonTIF],$A$4)</f>
        <v>0</v>
      </c>
      <c r="J241" s="8">
        <f>SUMIFS(AssessedValuation[100% Commercial],AssessedValuation[Dist],$C241,AssessedValuation[Tif_NonTIF],$A$4)</f>
        <v>2791956</v>
      </c>
      <c r="K241" s="8">
        <f>SUMIFS(AssessedValuation[100% Industrial],AssessedValuation[Dist],$C241,AssessedValuation[Tif_NonTIF],$A$4)</f>
        <v>3311721</v>
      </c>
      <c r="L241" s="8">
        <f>SUMIFS(AssessedValuation[100% Multiresidential],AssessedValuation[Dist],$C241,AssessedValuation[Tif_NonTIF],$A$4)</f>
        <v>801249</v>
      </c>
      <c r="M241" s="8">
        <f>SUMIFS(AssessedValuation[100% Reserved],AssessedValuation[Dist],$C241,AssessedValuation[Tif_NonTIF],$A$4)</f>
        <v>0</v>
      </c>
      <c r="N241" s="8">
        <f>SUMIFS(AssessedValuation[100% Railroads],AssessedValuation[Dist],$C241,AssessedValuation[Tif_NonTIF],$A$4)</f>
        <v>0</v>
      </c>
      <c r="O241" s="8">
        <f>SUMIFS(AssessedValuation[100% Utilities],AssessedValuation[Dist],$C241,AssessedValuation[Tif_NonTIF],$A$4)</f>
        <v>0</v>
      </c>
      <c r="P241" s="8">
        <f>SUMIFS(AssessedValuation[100% Other],AssessedValuation[Dist],$C241,AssessedValuation[Tif_NonTIF],$A$4)</f>
        <v>0</v>
      </c>
      <c r="Q241" s="8">
        <f>SUMIFS(AssessedValuation[100% Gross],AssessedValuation[Dist],$C241,AssessedValuation[Tif_NonTIF],$A$4)</f>
        <v>12253195</v>
      </c>
      <c r="R241" s="8">
        <f>SUMIFS(AssessedValuation[100% Military Exempt],AssessedValuation[Dist],$C241,AssessedValuation[Tif_NonTIF],$A$4)</f>
        <v>0</v>
      </c>
      <c r="S241" s="8">
        <f>SUMIFS(AssessedValuation[100% Net],AssessedValuation[Dist],$C241,AssessedValuation[Tif_NonTIF],$A$4)</f>
        <v>12253195</v>
      </c>
      <c r="T241" s="8">
        <f>SUMIFS(AssessedValuation[100% Gas &amp; Elec Utilities],AssessedValuation[Dist],$C241,AssessedValuation[Tif_NonTIF],$A$4)</f>
        <v>0</v>
      </c>
      <c r="U241" s="8">
        <f t="shared" si="3"/>
        <v>12253195</v>
      </c>
    </row>
    <row r="242" spans="1:21" x14ac:dyDescent="0.25">
      <c r="A242">
        <v>2023</v>
      </c>
      <c r="B242" t="s">
        <v>1076</v>
      </c>
      <c r="C242" t="s">
        <v>1519</v>
      </c>
      <c r="D242" t="s">
        <v>1519</v>
      </c>
      <c r="E242" t="s">
        <v>892</v>
      </c>
      <c r="F242" t="s">
        <v>1520</v>
      </c>
      <c r="G242" s="8">
        <f>SUMIFS(AssessedValuation[100% Residential],AssessedValuation[Dist],$C242,AssessedValuation[Tif_NonTIF],$A$4)</f>
        <v>100452051</v>
      </c>
      <c r="H242" s="8">
        <f>SUMIFS(AssessedValuation[100% Ag Land],AssessedValuation[Dist],$C242,AssessedValuation[Tif_NonTIF],$A$4)</f>
        <v>0</v>
      </c>
      <c r="I242" s="8">
        <f>SUMIFS(AssessedValuation[100% Ag Building],AssessedValuation[Dist],$C242,AssessedValuation[Tif_NonTIF],$A$4)</f>
        <v>0</v>
      </c>
      <c r="J242" s="8">
        <f>SUMIFS(AssessedValuation[100% Commercial],AssessedValuation[Dist],$C242,AssessedValuation[Tif_NonTIF],$A$4)</f>
        <v>58875338</v>
      </c>
      <c r="K242" s="8">
        <f>SUMIFS(AssessedValuation[100% Industrial],AssessedValuation[Dist],$C242,AssessedValuation[Tif_NonTIF],$A$4)</f>
        <v>2171093</v>
      </c>
      <c r="L242" s="8">
        <f>SUMIFS(AssessedValuation[100% Multiresidential],AssessedValuation[Dist],$C242,AssessedValuation[Tif_NonTIF],$A$4)</f>
        <v>31300</v>
      </c>
      <c r="M242" s="8">
        <f>SUMIFS(AssessedValuation[100% Reserved],AssessedValuation[Dist],$C242,AssessedValuation[Tif_NonTIF],$A$4)</f>
        <v>0</v>
      </c>
      <c r="N242" s="8">
        <f>SUMIFS(AssessedValuation[100% Railroads],AssessedValuation[Dist],$C242,AssessedValuation[Tif_NonTIF],$A$4)</f>
        <v>0</v>
      </c>
      <c r="O242" s="8">
        <f>SUMIFS(AssessedValuation[100% Utilities],AssessedValuation[Dist],$C242,AssessedValuation[Tif_NonTIF],$A$4)</f>
        <v>0</v>
      </c>
      <c r="P242" s="8">
        <f>SUMIFS(AssessedValuation[100% Other],AssessedValuation[Dist],$C242,AssessedValuation[Tif_NonTIF],$A$4)</f>
        <v>0</v>
      </c>
      <c r="Q242" s="8">
        <f>SUMIFS(AssessedValuation[100% Gross],AssessedValuation[Dist],$C242,AssessedValuation[Tif_NonTIF],$A$4)</f>
        <v>161529782</v>
      </c>
      <c r="R242" s="8">
        <f>SUMIFS(AssessedValuation[100% Military Exempt],AssessedValuation[Dist],$C242,AssessedValuation[Tif_NonTIF],$A$4)</f>
        <v>14816</v>
      </c>
      <c r="S242" s="8">
        <f>SUMIFS(AssessedValuation[100% Net],AssessedValuation[Dist],$C242,AssessedValuation[Tif_NonTIF],$A$4)</f>
        <v>161514966</v>
      </c>
      <c r="T242" s="8">
        <f>SUMIFS(AssessedValuation[100% Gas &amp; Elec Utilities],AssessedValuation[Dist],$C242,AssessedValuation[Tif_NonTIF],$A$4)</f>
        <v>0</v>
      </c>
      <c r="U242" s="8">
        <f t="shared" si="3"/>
        <v>161514966</v>
      </c>
    </row>
    <row r="243" spans="1:21" x14ac:dyDescent="0.25">
      <c r="A243">
        <v>2023</v>
      </c>
      <c r="B243" t="s">
        <v>1038</v>
      </c>
      <c r="C243" t="s">
        <v>1521</v>
      </c>
      <c r="D243" t="s">
        <v>1521</v>
      </c>
      <c r="E243" t="s">
        <v>668</v>
      </c>
      <c r="F243" t="s">
        <v>1522</v>
      </c>
      <c r="G243" s="8">
        <f>SUMIFS(AssessedValuation[100% Residential],AssessedValuation[Dist],$C243,AssessedValuation[Tif_NonTIF],$A$4)</f>
        <v>2201220</v>
      </c>
      <c r="H243" s="8">
        <f>SUMIFS(AssessedValuation[100% Ag Land],AssessedValuation[Dist],$C243,AssessedValuation[Tif_NonTIF],$A$4)</f>
        <v>0</v>
      </c>
      <c r="I243" s="8">
        <f>SUMIFS(AssessedValuation[100% Ag Building],AssessedValuation[Dist],$C243,AssessedValuation[Tif_NonTIF],$A$4)</f>
        <v>0</v>
      </c>
      <c r="J243" s="8">
        <f>SUMIFS(AssessedValuation[100% Commercial],AssessedValuation[Dist],$C243,AssessedValuation[Tif_NonTIF],$A$4)</f>
        <v>1810292</v>
      </c>
      <c r="K243" s="8">
        <f>SUMIFS(AssessedValuation[100% Industrial],AssessedValuation[Dist],$C243,AssessedValuation[Tif_NonTIF],$A$4)</f>
        <v>0</v>
      </c>
      <c r="L243" s="8">
        <f>SUMIFS(AssessedValuation[100% Multiresidential],AssessedValuation[Dist],$C243,AssessedValuation[Tif_NonTIF],$A$4)</f>
        <v>0</v>
      </c>
      <c r="M243" s="8">
        <f>SUMIFS(AssessedValuation[100% Reserved],AssessedValuation[Dist],$C243,AssessedValuation[Tif_NonTIF],$A$4)</f>
        <v>0</v>
      </c>
      <c r="N243" s="8">
        <f>SUMIFS(AssessedValuation[100% Railroads],AssessedValuation[Dist],$C243,AssessedValuation[Tif_NonTIF],$A$4)</f>
        <v>0</v>
      </c>
      <c r="O243" s="8">
        <f>SUMIFS(AssessedValuation[100% Utilities],AssessedValuation[Dist],$C243,AssessedValuation[Tif_NonTIF],$A$4)</f>
        <v>0</v>
      </c>
      <c r="P243" s="8">
        <f>SUMIFS(AssessedValuation[100% Other],AssessedValuation[Dist],$C243,AssessedValuation[Tif_NonTIF],$A$4)</f>
        <v>0</v>
      </c>
      <c r="Q243" s="8">
        <f>SUMIFS(AssessedValuation[100% Gross],AssessedValuation[Dist],$C243,AssessedValuation[Tif_NonTIF],$A$4)</f>
        <v>4011512</v>
      </c>
      <c r="R243" s="8">
        <f>SUMIFS(AssessedValuation[100% Military Exempt],AssessedValuation[Dist],$C243,AssessedValuation[Tif_NonTIF],$A$4)</f>
        <v>0</v>
      </c>
      <c r="S243" s="8">
        <f>SUMIFS(AssessedValuation[100% Net],AssessedValuation[Dist],$C243,AssessedValuation[Tif_NonTIF],$A$4)</f>
        <v>4011512</v>
      </c>
      <c r="T243" s="8">
        <f>SUMIFS(AssessedValuation[100% Gas &amp; Elec Utilities],AssessedValuation[Dist],$C243,AssessedValuation[Tif_NonTIF],$A$4)</f>
        <v>0</v>
      </c>
      <c r="U243" s="8">
        <f t="shared" si="3"/>
        <v>4011512</v>
      </c>
    </row>
    <row r="244" spans="1:21" x14ac:dyDescent="0.25">
      <c r="A244">
        <v>2023</v>
      </c>
      <c r="B244" t="s">
        <v>1051</v>
      </c>
      <c r="C244" t="s">
        <v>1523</v>
      </c>
      <c r="D244" t="s">
        <v>1523</v>
      </c>
      <c r="E244" t="s">
        <v>1524</v>
      </c>
      <c r="F244" t="s">
        <v>1525</v>
      </c>
      <c r="G244" s="8">
        <f>SUMIFS(AssessedValuation[100% Residential],AssessedValuation[Dist],$C244,AssessedValuation[Tif_NonTIF],$A$4)</f>
        <v>645048</v>
      </c>
      <c r="H244" s="8">
        <f>SUMIFS(AssessedValuation[100% Ag Land],AssessedValuation[Dist],$C244,AssessedValuation[Tif_NonTIF],$A$4)</f>
        <v>1395</v>
      </c>
      <c r="I244" s="8">
        <f>SUMIFS(AssessedValuation[100% Ag Building],AssessedValuation[Dist],$C244,AssessedValuation[Tif_NonTIF],$A$4)</f>
        <v>0</v>
      </c>
      <c r="J244" s="8">
        <f>SUMIFS(AssessedValuation[100% Commercial],AssessedValuation[Dist],$C244,AssessedValuation[Tif_NonTIF],$A$4)</f>
        <v>0</v>
      </c>
      <c r="K244" s="8">
        <f>SUMIFS(AssessedValuation[100% Industrial],AssessedValuation[Dist],$C244,AssessedValuation[Tif_NonTIF],$A$4)</f>
        <v>0</v>
      </c>
      <c r="L244" s="8">
        <f>SUMIFS(AssessedValuation[100% Multiresidential],AssessedValuation[Dist],$C244,AssessedValuation[Tif_NonTIF],$A$4)</f>
        <v>0</v>
      </c>
      <c r="M244" s="8">
        <f>SUMIFS(AssessedValuation[100% Reserved],AssessedValuation[Dist],$C244,AssessedValuation[Tif_NonTIF],$A$4)</f>
        <v>0</v>
      </c>
      <c r="N244" s="8">
        <f>SUMIFS(AssessedValuation[100% Railroads],AssessedValuation[Dist],$C244,AssessedValuation[Tif_NonTIF],$A$4)</f>
        <v>0</v>
      </c>
      <c r="O244" s="8">
        <f>SUMIFS(AssessedValuation[100% Utilities],AssessedValuation[Dist],$C244,AssessedValuation[Tif_NonTIF],$A$4)</f>
        <v>0</v>
      </c>
      <c r="P244" s="8">
        <f>SUMIFS(AssessedValuation[100% Other],AssessedValuation[Dist],$C244,AssessedValuation[Tif_NonTIF],$A$4)</f>
        <v>0</v>
      </c>
      <c r="Q244" s="8">
        <f>SUMIFS(AssessedValuation[100% Gross],AssessedValuation[Dist],$C244,AssessedValuation[Tif_NonTIF],$A$4)</f>
        <v>646443</v>
      </c>
      <c r="R244" s="8">
        <f>SUMIFS(AssessedValuation[100% Military Exempt],AssessedValuation[Dist],$C244,AssessedValuation[Tif_NonTIF],$A$4)</f>
        <v>0</v>
      </c>
      <c r="S244" s="8">
        <f>SUMIFS(AssessedValuation[100% Net],AssessedValuation[Dist],$C244,AssessedValuation[Tif_NonTIF],$A$4)</f>
        <v>646443</v>
      </c>
      <c r="T244" s="8">
        <f>SUMIFS(AssessedValuation[100% Gas &amp; Elec Utilities],AssessedValuation[Dist],$C244,AssessedValuation[Tif_NonTIF],$A$4)</f>
        <v>0</v>
      </c>
      <c r="U244" s="8">
        <f t="shared" si="3"/>
        <v>646443</v>
      </c>
    </row>
    <row r="245" spans="1:21" x14ac:dyDescent="0.25">
      <c r="A245">
        <v>2023</v>
      </c>
      <c r="B245" t="s">
        <v>1066</v>
      </c>
      <c r="C245" t="s">
        <v>1526</v>
      </c>
      <c r="D245" t="s">
        <v>1526</v>
      </c>
      <c r="E245" t="s">
        <v>90</v>
      </c>
      <c r="F245" t="s">
        <v>1527</v>
      </c>
      <c r="G245" s="8">
        <f>SUMIFS(AssessedValuation[100% Residential],AssessedValuation[Dist],$C245,AssessedValuation[Tif_NonTIF],$A$4)</f>
        <v>186142</v>
      </c>
      <c r="H245" s="8">
        <f>SUMIFS(AssessedValuation[100% Ag Land],AssessedValuation[Dist],$C245,AssessedValuation[Tif_NonTIF],$A$4)</f>
        <v>35470</v>
      </c>
      <c r="I245" s="8">
        <f>SUMIFS(AssessedValuation[100% Ag Building],AssessedValuation[Dist],$C245,AssessedValuation[Tif_NonTIF],$A$4)</f>
        <v>0</v>
      </c>
      <c r="J245" s="8">
        <f>SUMIFS(AssessedValuation[100% Commercial],AssessedValuation[Dist],$C245,AssessedValuation[Tif_NonTIF],$A$4)</f>
        <v>863300</v>
      </c>
      <c r="K245" s="8">
        <f>SUMIFS(AssessedValuation[100% Industrial],AssessedValuation[Dist],$C245,AssessedValuation[Tif_NonTIF],$A$4)</f>
        <v>824323</v>
      </c>
      <c r="L245" s="8">
        <f>SUMIFS(AssessedValuation[100% Multiresidential],AssessedValuation[Dist],$C245,AssessedValuation[Tif_NonTIF],$A$4)</f>
        <v>180158</v>
      </c>
      <c r="M245" s="8">
        <f>SUMIFS(AssessedValuation[100% Reserved],AssessedValuation[Dist],$C245,AssessedValuation[Tif_NonTIF],$A$4)</f>
        <v>0</v>
      </c>
      <c r="N245" s="8">
        <f>SUMIFS(AssessedValuation[100% Railroads],AssessedValuation[Dist],$C245,AssessedValuation[Tif_NonTIF],$A$4)</f>
        <v>0</v>
      </c>
      <c r="O245" s="8">
        <f>SUMIFS(AssessedValuation[100% Utilities],AssessedValuation[Dist],$C245,AssessedValuation[Tif_NonTIF],$A$4)</f>
        <v>0</v>
      </c>
      <c r="P245" s="8">
        <f>SUMIFS(AssessedValuation[100% Other],AssessedValuation[Dist],$C245,AssessedValuation[Tif_NonTIF],$A$4)</f>
        <v>0</v>
      </c>
      <c r="Q245" s="8">
        <f>SUMIFS(AssessedValuation[100% Gross],AssessedValuation[Dist],$C245,AssessedValuation[Tif_NonTIF],$A$4)</f>
        <v>2089393</v>
      </c>
      <c r="R245" s="8">
        <f>SUMIFS(AssessedValuation[100% Military Exempt],AssessedValuation[Dist],$C245,AssessedValuation[Tif_NonTIF],$A$4)</f>
        <v>0</v>
      </c>
      <c r="S245" s="8">
        <f>SUMIFS(AssessedValuation[100% Net],AssessedValuation[Dist],$C245,AssessedValuation[Tif_NonTIF],$A$4)</f>
        <v>2089393</v>
      </c>
      <c r="T245" s="8">
        <f>SUMIFS(AssessedValuation[100% Gas &amp; Elec Utilities],AssessedValuation[Dist],$C245,AssessedValuation[Tif_NonTIF],$A$4)</f>
        <v>0</v>
      </c>
      <c r="U245" s="8">
        <f t="shared" si="3"/>
        <v>2089393</v>
      </c>
    </row>
    <row r="246" spans="1:21" x14ac:dyDescent="0.25">
      <c r="A246">
        <v>2023</v>
      </c>
      <c r="B246" t="s">
        <v>1051</v>
      </c>
      <c r="C246" t="s">
        <v>1528</v>
      </c>
      <c r="D246" t="s">
        <v>1748</v>
      </c>
      <c r="E246" t="s">
        <v>150</v>
      </c>
      <c r="F246" t="s">
        <v>1529</v>
      </c>
      <c r="G246" s="8">
        <f>SUMIFS(AssessedValuation[100% Residential],AssessedValuation[Dist],$C246,AssessedValuation[Tif_NonTIF],$A$4)</f>
        <v>260605</v>
      </c>
      <c r="H246" s="8">
        <f>SUMIFS(AssessedValuation[100% Ag Land],AssessedValuation[Dist],$C246,AssessedValuation[Tif_NonTIF],$A$4)</f>
        <v>0</v>
      </c>
      <c r="I246" s="8">
        <f>SUMIFS(AssessedValuation[100% Ag Building],AssessedValuation[Dist],$C246,AssessedValuation[Tif_NonTIF],$A$4)</f>
        <v>0</v>
      </c>
      <c r="J246" s="8">
        <f>SUMIFS(AssessedValuation[100% Commercial],AssessedValuation[Dist],$C246,AssessedValuation[Tif_NonTIF],$A$4)</f>
        <v>7286841</v>
      </c>
      <c r="K246" s="8">
        <f>SUMIFS(AssessedValuation[100% Industrial],AssessedValuation[Dist],$C246,AssessedValuation[Tif_NonTIF],$A$4)</f>
        <v>41925875</v>
      </c>
      <c r="L246" s="8">
        <f>SUMIFS(AssessedValuation[100% Multiresidential],AssessedValuation[Dist],$C246,AssessedValuation[Tif_NonTIF],$A$4)</f>
        <v>0</v>
      </c>
      <c r="M246" s="8">
        <f>SUMIFS(AssessedValuation[100% Reserved],AssessedValuation[Dist],$C246,AssessedValuation[Tif_NonTIF],$A$4)</f>
        <v>0</v>
      </c>
      <c r="N246" s="8">
        <f>SUMIFS(AssessedValuation[100% Railroads],AssessedValuation[Dist],$C246,AssessedValuation[Tif_NonTIF],$A$4)</f>
        <v>0</v>
      </c>
      <c r="O246" s="8">
        <f>SUMIFS(AssessedValuation[100% Utilities],AssessedValuation[Dist],$C246,AssessedValuation[Tif_NonTIF],$A$4)</f>
        <v>0</v>
      </c>
      <c r="P246" s="8">
        <f>SUMIFS(AssessedValuation[100% Other],AssessedValuation[Dist],$C246,AssessedValuation[Tif_NonTIF],$A$4)</f>
        <v>0</v>
      </c>
      <c r="Q246" s="8">
        <f>SUMIFS(AssessedValuation[100% Gross],AssessedValuation[Dist],$C246,AssessedValuation[Tif_NonTIF],$A$4)</f>
        <v>49473321</v>
      </c>
      <c r="R246" s="8">
        <f>SUMIFS(AssessedValuation[100% Military Exempt],AssessedValuation[Dist],$C246,AssessedValuation[Tif_NonTIF],$A$4)</f>
        <v>0</v>
      </c>
      <c r="S246" s="8">
        <f>SUMIFS(AssessedValuation[100% Net],AssessedValuation[Dist],$C246,AssessedValuation[Tif_NonTIF],$A$4)</f>
        <v>49473321</v>
      </c>
      <c r="T246" s="8">
        <f>SUMIFS(AssessedValuation[100% Gas &amp; Elec Utilities],AssessedValuation[Dist],$C246,AssessedValuation[Tif_NonTIF],$A$4)</f>
        <v>0</v>
      </c>
      <c r="U246" s="8">
        <f t="shared" si="3"/>
        <v>49473321</v>
      </c>
    </row>
    <row r="247" spans="1:21" x14ac:dyDescent="0.25">
      <c r="A247">
        <v>2023</v>
      </c>
      <c r="B247" t="s">
        <v>1045</v>
      </c>
      <c r="C247" t="s">
        <v>1530</v>
      </c>
      <c r="D247" t="s">
        <v>1530</v>
      </c>
      <c r="E247" t="s">
        <v>731</v>
      </c>
      <c r="F247" t="s">
        <v>1531</v>
      </c>
      <c r="G247" s="8">
        <f>SUMIFS(AssessedValuation[100% Residential],AssessedValuation[Dist],$C247,AssessedValuation[Tif_NonTIF],$A$4)</f>
        <v>2209087</v>
      </c>
      <c r="H247" s="8">
        <f>SUMIFS(AssessedValuation[100% Ag Land],AssessedValuation[Dist],$C247,AssessedValuation[Tif_NonTIF],$A$4)</f>
        <v>0</v>
      </c>
      <c r="I247" s="8">
        <f>SUMIFS(AssessedValuation[100% Ag Building],AssessedValuation[Dist],$C247,AssessedValuation[Tif_NonTIF],$A$4)</f>
        <v>0</v>
      </c>
      <c r="J247" s="8">
        <f>SUMIFS(AssessedValuation[100% Commercial],AssessedValuation[Dist],$C247,AssessedValuation[Tif_NonTIF],$A$4)</f>
        <v>1612737</v>
      </c>
      <c r="K247" s="8">
        <f>SUMIFS(AssessedValuation[100% Industrial],AssessedValuation[Dist],$C247,AssessedValuation[Tif_NonTIF],$A$4)</f>
        <v>0</v>
      </c>
      <c r="L247" s="8">
        <f>SUMIFS(AssessedValuation[100% Multiresidential],AssessedValuation[Dist],$C247,AssessedValuation[Tif_NonTIF],$A$4)</f>
        <v>567297</v>
      </c>
      <c r="M247" s="8">
        <f>SUMIFS(AssessedValuation[100% Reserved],AssessedValuation[Dist],$C247,AssessedValuation[Tif_NonTIF],$A$4)</f>
        <v>0</v>
      </c>
      <c r="N247" s="8">
        <f>SUMIFS(AssessedValuation[100% Railroads],AssessedValuation[Dist],$C247,AssessedValuation[Tif_NonTIF],$A$4)</f>
        <v>0</v>
      </c>
      <c r="O247" s="8">
        <f>SUMIFS(AssessedValuation[100% Utilities],AssessedValuation[Dist],$C247,AssessedValuation[Tif_NonTIF],$A$4)</f>
        <v>0</v>
      </c>
      <c r="P247" s="8">
        <f>SUMIFS(AssessedValuation[100% Other],AssessedValuation[Dist],$C247,AssessedValuation[Tif_NonTIF],$A$4)</f>
        <v>0</v>
      </c>
      <c r="Q247" s="8">
        <f>SUMIFS(AssessedValuation[100% Gross],AssessedValuation[Dist],$C247,AssessedValuation[Tif_NonTIF],$A$4)</f>
        <v>4389121</v>
      </c>
      <c r="R247" s="8">
        <f>SUMIFS(AssessedValuation[100% Military Exempt],AssessedValuation[Dist],$C247,AssessedValuation[Tif_NonTIF],$A$4)</f>
        <v>0</v>
      </c>
      <c r="S247" s="8">
        <f>SUMIFS(AssessedValuation[100% Net],AssessedValuation[Dist],$C247,AssessedValuation[Tif_NonTIF],$A$4)</f>
        <v>4389121</v>
      </c>
      <c r="T247" s="8">
        <f>SUMIFS(AssessedValuation[100% Gas &amp; Elec Utilities],AssessedValuation[Dist],$C247,AssessedValuation[Tif_NonTIF],$A$4)</f>
        <v>0</v>
      </c>
      <c r="U247" s="8">
        <f t="shared" si="3"/>
        <v>4389121</v>
      </c>
    </row>
    <row r="248" spans="1:21" x14ac:dyDescent="0.25">
      <c r="A248">
        <v>2023</v>
      </c>
      <c r="B248" t="s">
        <v>1048</v>
      </c>
      <c r="C248" t="s">
        <v>1532</v>
      </c>
      <c r="D248" t="s">
        <v>1532</v>
      </c>
      <c r="E248" t="s">
        <v>770</v>
      </c>
      <c r="F248" t="s">
        <v>1533</v>
      </c>
      <c r="G248" s="8">
        <f>SUMIFS(AssessedValuation[100% Residential],AssessedValuation[Dist],$C248,AssessedValuation[Tif_NonTIF],$A$4)</f>
        <v>1559830</v>
      </c>
      <c r="H248" s="8">
        <f>SUMIFS(AssessedValuation[100% Ag Land],AssessedValuation[Dist],$C248,AssessedValuation[Tif_NonTIF],$A$4)</f>
        <v>0</v>
      </c>
      <c r="I248" s="8">
        <f>SUMIFS(AssessedValuation[100% Ag Building],AssessedValuation[Dist],$C248,AssessedValuation[Tif_NonTIF],$A$4)</f>
        <v>0</v>
      </c>
      <c r="J248" s="8">
        <f>SUMIFS(AssessedValuation[100% Commercial],AssessedValuation[Dist],$C248,AssessedValuation[Tif_NonTIF],$A$4)</f>
        <v>1180080</v>
      </c>
      <c r="K248" s="8">
        <f>SUMIFS(AssessedValuation[100% Industrial],AssessedValuation[Dist],$C248,AssessedValuation[Tif_NonTIF],$A$4)</f>
        <v>186280</v>
      </c>
      <c r="L248" s="8">
        <f>SUMIFS(AssessedValuation[100% Multiresidential],AssessedValuation[Dist],$C248,AssessedValuation[Tif_NonTIF],$A$4)</f>
        <v>0</v>
      </c>
      <c r="M248" s="8">
        <f>SUMIFS(AssessedValuation[100% Reserved],AssessedValuation[Dist],$C248,AssessedValuation[Tif_NonTIF],$A$4)</f>
        <v>0</v>
      </c>
      <c r="N248" s="8">
        <f>SUMIFS(AssessedValuation[100% Railroads],AssessedValuation[Dist],$C248,AssessedValuation[Tif_NonTIF],$A$4)</f>
        <v>0</v>
      </c>
      <c r="O248" s="8">
        <f>SUMIFS(AssessedValuation[100% Utilities],AssessedValuation[Dist],$C248,AssessedValuation[Tif_NonTIF],$A$4)</f>
        <v>0</v>
      </c>
      <c r="P248" s="8">
        <f>SUMIFS(AssessedValuation[100% Other],AssessedValuation[Dist],$C248,AssessedValuation[Tif_NonTIF],$A$4)</f>
        <v>0</v>
      </c>
      <c r="Q248" s="8">
        <f>SUMIFS(AssessedValuation[100% Gross],AssessedValuation[Dist],$C248,AssessedValuation[Tif_NonTIF],$A$4)</f>
        <v>2926190</v>
      </c>
      <c r="R248" s="8">
        <f>SUMIFS(AssessedValuation[100% Military Exempt],AssessedValuation[Dist],$C248,AssessedValuation[Tif_NonTIF],$A$4)</f>
        <v>0</v>
      </c>
      <c r="S248" s="8">
        <f>SUMIFS(AssessedValuation[100% Net],AssessedValuation[Dist],$C248,AssessedValuation[Tif_NonTIF],$A$4)</f>
        <v>2926190</v>
      </c>
      <c r="T248" s="8">
        <f>SUMIFS(AssessedValuation[100% Gas &amp; Elec Utilities],AssessedValuation[Dist],$C248,AssessedValuation[Tif_NonTIF],$A$4)</f>
        <v>0</v>
      </c>
      <c r="U248" s="8">
        <f t="shared" si="3"/>
        <v>2926190</v>
      </c>
    </row>
    <row r="249" spans="1:21" x14ac:dyDescent="0.25">
      <c r="A249">
        <v>2023</v>
      </c>
      <c r="B249" t="s">
        <v>1066</v>
      </c>
      <c r="C249" t="s">
        <v>1534</v>
      </c>
      <c r="D249" t="s">
        <v>1534</v>
      </c>
      <c r="E249" t="s">
        <v>497</v>
      </c>
      <c r="F249" t="s">
        <v>1535</v>
      </c>
      <c r="G249" s="8">
        <f>SUMIFS(AssessedValuation[100% Residential],AssessedValuation[Dist],$C249,AssessedValuation[Tif_NonTIF],$A$4)</f>
        <v>1761610</v>
      </c>
      <c r="H249" s="8">
        <f>SUMIFS(AssessedValuation[100% Ag Land],AssessedValuation[Dist],$C249,AssessedValuation[Tif_NonTIF],$A$4)</f>
        <v>306060</v>
      </c>
      <c r="I249" s="8">
        <f>SUMIFS(AssessedValuation[100% Ag Building],AssessedValuation[Dist],$C249,AssessedValuation[Tif_NonTIF],$A$4)</f>
        <v>387090</v>
      </c>
      <c r="J249" s="8">
        <f>SUMIFS(AssessedValuation[100% Commercial],AssessedValuation[Dist],$C249,AssessedValuation[Tif_NonTIF],$A$4)</f>
        <v>1890924</v>
      </c>
      <c r="K249" s="8">
        <f>SUMIFS(AssessedValuation[100% Industrial],AssessedValuation[Dist],$C249,AssessedValuation[Tif_NonTIF],$A$4)</f>
        <v>129378255</v>
      </c>
      <c r="L249" s="8">
        <f>SUMIFS(AssessedValuation[100% Multiresidential],AssessedValuation[Dist],$C249,AssessedValuation[Tif_NonTIF],$A$4)</f>
        <v>140684</v>
      </c>
      <c r="M249" s="8">
        <f>SUMIFS(AssessedValuation[100% Reserved],AssessedValuation[Dist],$C249,AssessedValuation[Tif_NonTIF],$A$4)</f>
        <v>0</v>
      </c>
      <c r="N249" s="8">
        <f>SUMIFS(AssessedValuation[100% Railroads],AssessedValuation[Dist],$C249,AssessedValuation[Tif_NonTIF],$A$4)</f>
        <v>0</v>
      </c>
      <c r="O249" s="8">
        <f>SUMIFS(AssessedValuation[100% Utilities],AssessedValuation[Dist],$C249,AssessedValuation[Tif_NonTIF],$A$4)</f>
        <v>0</v>
      </c>
      <c r="P249" s="8">
        <f>SUMIFS(AssessedValuation[100% Other],AssessedValuation[Dist],$C249,AssessedValuation[Tif_NonTIF],$A$4)</f>
        <v>0</v>
      </c>
      <c r="Q249" s="8">
        <f>SUMIFS(AssessedValuation[100% Gross],AssessedValuation[Dist],$C249,AssessedValuation[Tif_NonTIF],$A$4)</f>
        <v>133864623</v>
      </c>
      <c r="R249" s="8">
        <f>SUMIFS(AssessedValuation[100% Military Exempt],AssessedValuation[Dist],$C249,AssessedValuation[Tif_NonTIF],$A$4)</f>
        <v>0</v>
      </c>
      <c r="S249" s="8">
        <f>SUMIFS(AssessedValuation[100% Net],AssessedValuation[Dist],$C249,AssessedValuation[Tif_NonTIF],$A$4)</f>
        <v>133864623</v>
      </c>
      <c r="T249" s="8">
        <f>SUMIFS(AssessedValuation[100% Gas &amp; Elec Utilities],AssessedValuation[Dist],$C249,AssessedValuation[Tif_NonTIF],$A$4)</f>
        <v>0</v>
      </c>
      <c r="U249" s="8">
        <f t="shared" si="3"/>
        <v>133864623</v>
      </c>
    </row>
    <row r="250" spans="1:21" x14ac:dyDescent="0.25">
      <c r="A250">
        <v>2023</v>
      </c>
      <c r="B250" t="s">
        <v>1048</v>
      </c>
      <c r="C250" t="s">
        <v>1536</v>
      </c>
      <c r="D250" t="s">
        <v>1536</v>
      </c>
      <c r="E250" t="s">
        <v>321</v>
      </c>
      <c r="F250" t="s">
        <v>1537</v>
      </c>
      <c r="G250" s="8">
        <f>SUMIFS(AssessedValuation[100% Residential],AssessedValuation[Dist],$C250,AssessedValuation[Tif_NonTIF],$A$4)</f>
        <v>0</v>
      </c>
      <c r="H250" s="8">
        <f>SUMIFS(AssessedValuation[100% Ag Land],AssessedValuation[Dist],$C250,AssessedValuation[Tif_NonTIF],$A$4)</f>
        <v>0</v>
      </c>
      <c r="I250" s="8">
        <f>SUMIFS(AssessedValuation[100% Ag Building],AssessedValuation[Dist],$C250,AssessedValuation[Tif_NonTIF],$A$4)</f>
        <v>0</v>
      </c>
      <c r="J250" s="8">
        <f>SUMIFS(AssessedValuation[100% Commercial],AssessedValuation[Dist],$C250,AssessedValuation[Tif_NonTIF],$A$4)</f>
        <v>519633</v>
      </c>
      <c r="K250" s="8">
        <f>SUMIFS(AssessedValuation[100% Industrial],AssessedValuation[Dist],$C250,AssessedValuation[Tif_NonTIF],$A$4)</f>
        <v>0</v>
      </c>
      <c r="L250" s="8">
        <f>SUMIFS(AssessedValuation[100% Multiresidential],AssessedValuation[Dist],$C250,AssessedValuation[Tif_NonTIF],$A$4)</f>
        <v>0</v>
      </c>
      <c r="M250" s="8">
        <f>SUMIFS(AssessedValuation[100% Reserved],AssessedValuation[Dist],$C250,AssessedValuation[Tif_NonTIF],$A$4)</f>
        <v>0</v>
      </c>
      <c r="N250" s="8">
        <f>SUMIFS(AssessedValuation[100% Railroads],AssessedValuation[Dist],$C250,AssessedValuation[Tif_NonTIF],$A$4)</f>
        <v>0</v>
      </c>
      <c r="O250" s="8">
        <f>SUMIFS(AssessedValuation[100% Utilities],AssessedValuation[Dist],$C250,AssessedValuation[Tif_NonTIF],$A$4)</f>
        <v>0</v>
      </c>
      <c r="P250" s="8">
        <f>SUMIFS(AssessedValuation[100% Other],AssessedValuation[Dist],$C250,AssessedValuation[Tif_NonTIF],$A$4)</f>
        <v>0</v>
      </c>
      <c r="Q250" s="8">
        <f>SUMIFS(AssessedValuation[100% Gross],AssessedValuation[Dist],$C250,AssessedValuation[Tif_NonTIF],$A$4)</f>
        <v>519633</v>
      </c>
      <c r="R250" s="8">
        <f>SUMIFS(AssessedValuation[100% Military Exempt],AssessedValuation[Dist],$C250,AssessedValuation[Tif_NonTIF],$A$4)</f>
        <v>0</v>
      </c>
      <c r="S250" s="8">
        <f>SUMIFS(AssessedValuation[100% Net],AssessedValuation[Dist],$C250,AssessedValuation[Tif_NonTIF],$A$4)</f>
        <v>519633</v>
      </c>
      <c r="T250" s="8">
        <f>SUMIFS(AssessedValuation[100% Gas &amp; Elec Utilities],AssessedValuation[Dist],$C250,AssessedValuation[Tif_NonTIF],$A$4)</f>
        <v>0</v>
      </c>
      <c r="U250" s="8">
        <f t="shared" si="3"/>
        <v>519633</v>
      </c>
    </row>
    <row r="251" spans="1:21" x14ac:dyDescent="0.25">
      <c r="A251">
        <v>2023</v>
      </c>
      <c r="B251" t="s">
        <v>1045</v>
      </c>
      <c r="C251" t="s">
        <v>1538</v>
      </c>
      <c r="D251" t="s">
        <v>1749</v>
      </c>
      <c r="E251" t="s">
        <v>786</v>
      </c>
      <c r="F251" t="s">
        <v>1539</v>
      </c>
      <c r="G251" s="8">
        <f>SUMIFS(AssessedValuation[100% Residential],AssessedValuation[Dist],$C251,AssessedValuation[Tif_NonTIF],$A$4)</f>
        <v>4614044</v>
      </c>
      <c r="H251" s="8">
        <f>SUMIFS(AssessedValuation[100% Ag Land],AssessedValuation[Dist],$C251,AssessedValuation[Tif_NonTIF],$A$4)</f>
        <v>8919</v>
      </c>
      <c r="I251" s="8">
        <f>SUMIFS(AssessedValuation[100% Ag Building],AssessedValuation[Dist],$C251,AssessedValuation[Tif_NonTIF],$A$4)</f>
        <v>0</v>
      </c>
      <c r="J251" s="8">
        <f>SUMIFS(AssessedValuation[100% Commercial],AssessedValuation[Dist],$C251,AssessedValuation[Tif_NonTIF],$A$4)</f>
        <v>2875167</v>
      </c>
      <c r="K251" s="8">
        <f>SUMIFS(AssessedValuation[100% Industrial],AssessedValuation[Dist],$C251,AssessedValuation[Tif_NonTIF],$A$4)</f>
        <v>88266</v>
      </c>
      <c r="L251" s="8">
        <f>SUMIFS(AssessedValuation[100% Multiresidential],AssessedValuation[Dist],$C251,AssessedValuation[Tif_NonTIF],$A$4)</f>
        <v>201486</v>
      </c>
      <c r="M251" s="8">
        <f>SUMIFS(AssessedValuation[100% Reserved],AssessedValuation[Dist],$C251,AssessedValuation[Tif_NonTIF],$A$4)</f>
        <v>0</v>
      </c>
      <c r="N251" s="8">
        <f>SUMIFS(AssessedValuation[100% Railroads],AssessedValuation[Dist],$C251,AssessedValuation[Tif_NonTIF],$A$4)</f>
        <v>0</v>
      </c>
      <c r="O251" s="8">
        <f>SUMIFS(AssessedValuation[100% Utilities],AssessedValuation[Dist],$C251,AssessedValuation[Tif_NonTIF],$A$4)</f>
        <v>0</v>
      </c>
      <c r="P251" s="8">
        <f>SUMIFS(AssessedValuation[100% Other],AssessedValuation[Dist],$C251,AssessedValuation[Tif_NonTIF],$A$4)</f>
        <v>0</v>
      </c>
      <c r="Q251" s="8">
        <f>SUMIFS(AssessedValuation[100% Gross],AssessedValuation[Dist],$C251,AssessedValuation[Tif_NonTIF],$A$4)</f>
        <v>7787882</v>
      </c>
      <c r="R251" s="8">
        <f>SUMIFS(AssessedValuation[100% Military Exempt],AssessedValuation[Dist],$C251,AssessedValuation[Tif_NonTIF],$A$4)</f>
        <v>9260</v>
      </c>
      <c r="S251" s="8">
        <f>SUMIFS(AssessedValuation[100% Net],AssessedValuation[Dist],$C251,AssessedValuation[Tif_NonTIF],$A$4)</f>
        <v>7778622</v>
      </c>
      <c r="T251" s="8">
        <f>SUMIFS(AssessedValuation[100% Gas &amp; Elec Utilities],AssessedValuation[Dist],$C251,AssessedValuation[Tif_NonTIF],$A$4)</f>
        <v>0</v>
      </c>
      <c r="U251" s="8">
        <f t="shared" si="3"/>
        <v>7778622</v>
      </c>
    </row>
    <row r="252" spans="1:21" x14ac:dyDescent="0.25">
      <c r="A252">
        <v>2023</v>
      </c>
      <c r="B252" t="s">
        <v>1048</v>
      </c>
      <c r="C252" t="s">
        <v>1540</v>
      </c>
      <c r="D252" t="s">
        <v>1540</v>
      </c>
      <c r="E252" t="s">
        <v>662</v>
      </c>
      <c r="F252" t="s">
        <v>1541</v>
      </c>
      <c r="G252" s="8">
        <f>SUMIFS(AssessedValuation[100% Residential],AssessedValuation[Dist],$C252,AssessedValuation[Tif_NonTIF],$A$4)</f>
        <v>26718341</v>
      </c>
      <c r="H252" s="8">
        <f>SUMIFS(AssessedValuation[100% Ag Land],AssessedValuation[Dist],$C252,AssessedValuation[Tif_NonTIF],$A$4)</f>
        <v>0</v>
      </c>
      <c r="I252" s="8">
        <f>SUMIFS(AssessedValuation[100% Ag Building],AssessedValuation[Dist],$C252,AssessedValuation[Tif_NonTIF],$A$4)</f>
        <v>0</v>
      </c>
      <c r="J252" s="8">
        <f>SUMIFS(AssessedValuation[100% Commercial],AssessedValuation[Dist],$C252,AssessedValuation[Tif_NonTIF],$A$4)</f>
        <v>28186932</v>
      </c>
      <c r="K252" s="8">
        <f>SUMIFS(AssessedValuation[100% Industrial],AssessedValuation[Dist],$C252,AssessedValuation[Tif_NonTIF],$A$4)</f>
        <v>7708095</v>
      </c>
      <c r="L252" s="8">
        <f>SUMIFS(AssessedValuation[100% Multiresidential],AssessedValuation[Dist],$C252,AssessedValuation[Tif_NonTIF],$A$4)</f>
        <v>3372990</v>
      </c>
      <c r="M252" s="8">
        <f>SUMIFS(AssessedValuation[100% Reserved],AssessedValuation[Dist],$C252,AssessedValuation[Tif_NonTIF],$A$4)</f>
        <v>0</v>
      </c>
      <c r="N252" s="8">
        <f>SUMIFS(AssessedValuation[100% Railroads],AssessedValuation[Dist],$C252,AssessedValuation[Tif_NonTIF],$A$4)</f>
        <v>0</v>
      </c>
      <c r="O252" s="8">
        <f>SUMIFS(AssessedValuation[100% Utilities],AssessedValuation[Dist],$C252,AssessedValuation[Tif_NonTIF],$A$4)</f>
        <v>0</v>
      </c>
      <c r="P252" s="8">
        <f>SUMIFS(AssessedValuation[100% Other],AssessedValuation[Dist],$C252,AssessedValuation[Tif_NonTIF],$A$4)</f>
        <v>0</v>
      </c>
      <c r="Q252" s="8">
        <f>SUMIFS(AssessedValuation[100% Gross],AssessedValuation[Dist],$C252,AssessedValuation[Tif_NonTIF],$A$4)</f>
        <v>65986358</v>
      </c>
      <c r="R252" s="8">
        <f>SUMIFS(AssessedValuation[100% Military Exempt],AssessedValuation[Dist],$C252,AssessedValuation[Tif_NonTIF],$A$4)</f>
        <v>44448</v>
      </c>
      <c r="S252" s="8">
        <f>SUMIFS(AssessedValuation[100% Net],AssessedValuation[Dist],$C252,AssessedValuation[Tif_NonTIF],$A$4)</f>
        <v>65941910</v>
      </c>
      <c r="T252" s="8">
        <f>SUMIFS(AssessedValuation[100% Gas &amp; Elec Utilities],AssessedValuation[Dist],$C252,AssessedValuation[Tif_NonTIF],$A$4)</f>
        <v>0</v>
      </c>
      <c r="U252" s="8">
        <f t="shared" si="3"/>
        <v>65941910</v>
      </c>
    </row>
    <row r="253" spans="1:21" x14ac:dyDescent="0.25">
      <c r="A253">
        <v>2023</v>
      </c>
      <c r="B253" t="s">
        <v>1038</v>
      </c>
      <c r="C253" t="s">
        <v>1542</v>
      </c>
      <c r="D253" t="s">
        <v>1542</v>
      </c>
      <c r="E253" t="s">
        <v>209</v>
      </c>
      <c r="F253" t="s">
        <v>1543</v>
      </c>
      <c r="G253" s="8">
        <f>SUMIFS(AssessedValuation[100% Residential],AssessedValuation[Dist],$C253,AssessedValuation[Tif_NonTIF],$A$4)</f>
        <v>25742711</v>
      </c>
      <c r="H253" s="8">
        <f>SUMIFS(AssessedValuation[100% Ag Land],AssessedValuation[Dist],$C253,AssessedValuation[Tif_NonTIF],$A$4)</f>
        <v>39939</v>
      </c>
      <c r="I253" s="8">
        <f>SUMIFS(AssessedValuation[100% Ag Building],AssessedValuation[Dist],$C253,AssessedValuation[Tif_NonTIF],$A$4)</f>
        <v>0</v>
      </c>
      <c r="J253" s="8">
        <f>SUMIFS(AssessedValuation[100% Commercial],AssessedValuation[Dist],$C253,AssessedValuation[Tif_NonTIF],$A$4)</f>
        <v>9138807</v>
      </c>
      <c r="K253" s="8">
        <f>SUMIFS(AssessedValuation[100% Industrial],AssessedValuation[Dist],$C253,AssessedValuation[Tif_NonTIF],$A$4)</f>
        <v>1651403</v>
      </c>
      <c r="L253" s="8">
        <f>SUMIFS(AssessedValuation[100% Multiresidential],AssessedValuation[Dist],$C253,AssessedValuation[Tif_NonTIF],$A$4)</f>
        <v>433725</v>
      </c>
      <c r="M253" s="8">
        <f>SUMIFS(AssessedValuation[100% Reserved],AssessedValuation[Dist],$C253,AssessedValuation[Tif_NonTIF],$A$4)</f>
        <v>0</v>
      </c>
      <c r="N253" s="8">
        <f>SUMIFS(AssessedValuation[100% Railroads],AssessedValuation[Dist],$C253,AssessedValuation[Tif_NonTIF],$A$4)</f>
        <v>0</v>
      </c>
      <c r="O253" s="8">
        <f>SUMIFS(AssessedValuation[100% Utilities],AssessedValuation[Dist],$C253,AssessedValuation[Tif_NonTIF],$A$4)</f>
        <v>0</v>
      </c>
      <c r="P253" s="8">
        <f>SUMIFS(AssessedValuation[100% Other],AssessedValuation[Dist],$C253,AssessedValuation[Tif_NonTIF],$A$4)</f>
        <v>0</v>
      </c>
      <c r="Q253" s="8">
        <f>SUMIFS(AssessedValuation[100% Gross],AssessedValuation[Dist],$C253,AssessedValuation[Tif_NonTIF],$A$4)</f>
        <v>37006585</v>
      </c>
      <c r="R253" s="8">
        <f>SUMIFS(AssessedValuation[100% Military Exempt],AssessedValuation[Dist],$C253,AssessedValuation[Tif_NonTIF],$A$4)</f>
        <v>0</v>
      </c>
      <c r="S253" s="8">
        <f>SUMIFS(AssessedValuation[100% Net],AssessedValuation[Dist],$C253,AssessedValuation[Tif_NonTIF],$A$4)</f>
        <v>37006585</v>
      </c>
      <c r="T253" s="8">
        <f>SUMIFS(AssessedValuation[100% Gas &amp; Elec Utilities],AssessedValuation[Dist],$C253,AssessedValuation[Tif_NonTIF],$A$4)</f>
        <v>0</v>
      </c>
      <c r="U253" s="8">
        <f t="shared" si="3"/>
        <v>37006585</v>
      </c>
    </row>
    <row r="254" spans="1:21" x14ac:dyDescent="0.25">
      <c r="A254">
        <v>2023</v>
      </c>
      <c r="B254" t="s">
        <v>1043</v>
      </c>
      <c r="C254" t="s">
        <v>1544</v>
      </c>
      <c r="D254" t="s">
        <v>1544</v>
      </c>
      <c r="E254" t="s">
        <v>318</v>
      </c>
      <c r="F254" t="s">
        <v>1545</v>
      </c>
      <c r="G254" s="8">
        <f>SUMIFS(AssessedValuation[100% Residential],AssessedValuation[Dist],$C254,AssessedValuation[Tif_NonTIF],$A$4)</f>
        <v>1008401</v>
      </c>
      <c r="H254" s="8">
        <f>SUMIFS(AssessedValuation[100% Ag Land],AssessedValuation[Dist],$C254,AssessedValuation[Tif_NonTIF],$A$4)</f>
        <v>26680</v>
      </c>
      <c r="I254" s="8">
        <f>SUMIFS(AssessedValuation[100% Ag Building],AssessedValuation[Dist],$C254,AssessedValuation[Tif_NonTIF],$A$4)</f>
        <v>0</v>
      </c>
      <c r="J254" s="8">
        <f>SUMIFS(AssessedValuation[100% Commercial],AssessedValuation[Dist],$C254,AssessedValuation[Tif_NonTIF],$A$4)</f>
        <v>5964553</v>
      </c>
      <c r="K254" s="8">
        <f>SUMIFS(AssessedValuation[100% Industrial],AssessedValuation[Dist],$C254,AssessedValuation[Tif_NonTIF],$A$4)</f>
        <v>0</v>
      </c>
      <c r="L254" s="8">
        <f>SUMIFS(AssessedValuation[100% Multiresidential],AssessedValuation[Dist],$C254,AssessedValuation[Tif_NonTIF],$A$4)</f>
        <v>9816</v>
      </c>
      <c r="M254" s="8">
        <f>SUMIFS(AssessedValuation[100% Reserved],AssessedValuation[Dist],$C254,AssessedValuation[Tif_NonTIF],$A$4)</f>
        <v>0</v>
      </c>
      <c r="N254" s="8">
        <f>SUMIFS(AssessedValuation[100% Railroads],AssessedValuation[Dist],$C254,AssessedValuation[Tif_NonTIF],$A$4)</f>
        <v>0</v>
      </c>
      <c r="O254" s="8">
        <f>SUMIFS(AssessedValuation[100% Utilities],AssessedValuation[Dist],$C254,AssessedValuation[Tif_NonTIF],$A$4)</f>
        <v>0</v>
      </c>
      <c r="P254" s="8">
        <f>SUMIFS(AssessedValuation[100% Other],AssessedValuation[Dist],$C254,AssessedValuation[Tif_NonTIF],$A$4)</f>
        <v>0</v>
      </c>
      <c r="Q254" s="8">
        <f>SUMIFS(AssessedValuation[100% Gross],AssessedValuation[Dist],$C254,AssessedValuation[Tif_NonTIF],$A$4)</f>
        <v>7009450</v>
      </c>
      <c r="R254" s="8">
        <f>SUMIFS(AssessedValuation[100% Military Exempt],AssessedValuation[Dist],$C254,AssessedValuation[Tif_NonTIF],$A$4)</f>
        <v>0</v>
      </c>
      <c r="S254" s="8">
        <f>SUMIFS(AssessedValuation[100% Net],AssessedValuation[Dist],$C254,AssessedValuation[Tif_NonTIF],$A$4)</f>
        <v>7009450</v>
      </c>
      <c r="T254" s="8">
        <f>SUMIFS(AssessedValuation[100% Gas &amp; Elec Utilities],AssessedValuation[Dist],$C254,AssessedValuation[Tif_NonTIF],$A$4)</f>
        <v>0</v>
      </c>
      <c r="U254" s="8">
        <f t="shared" si="3"/>
        <v>7009450</v>
      </c>
    </row>
    <row r="255" spans="1:21" x14ac:dyDescent="0.25">
      <c r="A255">
        <v>2023</v>
      </c>
      <c r="B255" t="s">
        <v>1051</v>
      </c>
      <c r="C255" t="s">
        <v>1546</v>
      </c>
      <c r="D255" t="s">
        <v>1546</v>
      </c>
      <c r="E255" t="s">
        <v>266</v>
      </c>
      <c r="F255" t="s">
        <v>1547</v>
      </c>
      <c r="G255" s="8">
        <f>SUMIFS(AssessedValuation[100% Residential],AssessedValuation[Dist],$C255,AssessedValuation[Tif_NonTIF],$A$4)</f>
        <v>0</v>
      </c>
      <c r="H255" s="8">
        <f>SUMIFS(AssessedValuation[100% Ag Land],AssessedValuation[Dist],$C255,AssessedValuation[Tif_NonTIF],$A$4)</f>
        <v>0</v>
      </c>
      <c r="I255" s="8">
        <f>SUMIFS(AssessedValuation[100% Ag Building],AssessedValuation[Dist],$C255,AssessedValuation[Tif_NonTIF],$A$4)</f>
        <v>0</v>
      </c>
      <c r="J255" s="8">
        <f>SUMIFS(AssessedValuation[100% Commercial],AssessedValuation[Dist],$C255,AssessedValuation[Tif_NonTIF],$A$4)</f>
        <v>0</v>
      </c>
      <c r="K255" s="8">
        <f>SUMIFS(AssessedValuation[100% Industrial],AssessedValuation[Dist],$C255,AssessedValuation[Tif_NonTIF],$A$4)</f>
        <v>4665990</v>
      </c>
      <c r="L255" s="8">
        <f>SUMIFS(AssessedValuation[100% Multiresidential],AssessedValuation[Dist],$C255,AssessedValuation[Tif_NonTIF],$A$4)</f>
        <v>0</v>
      </c>
      <c r="M255" s="8">
        <f>SUMIFS(AssessedValuation[100% Reserved],AssessedValuation[Dist],$C255,AssessedValuation[Tif_NonTIF],$A$4)</f>
        <v>0</v>
      </c>
      <c r="N255" s="8">
        <f>SUMIFS(AssessedValuation[100% Railroads],AssessedValuation[Dist],$C255,AssessedValuation[Tif_NonTIF],$A$4)</f>
        <v>0</v>
      </c>
      <c r="O255" s="8">
        <f>SUMIFS(AssessedValuation[100% Utilities],AssessedValuation[Dist],$C255,AssessedValuation[Tif_NonTIF],$A$4)</f>
        <v>0</v>
      </c>
      <c r="P255" s="8">
        <f>SUMIFS(AssessedValuation[100% Other],AssessedValuation[Dist],$C255,AssessedValuation[Tif_NonTIF],$A$4)</f>
        <v>0</v>
      </c>
      <c r="Q255" s="8">
        <f>SUMIFS(AssessedValuation[100% Gross],AssessedValuation[Dist],$C255,AssessedValuation[Tif_NonTIF],$A$4)</f>
        <v>4665990</v>
      </c>
      <c r="R255" s="8">
        <f>SUMIFS(AssessedValuation[100% Military Exempt],AssessedValuation[Dist],$C255,AssessedValuation[Tif_NonTIF],$A$4)</f>
        <v>0</v>
      </c>
      <c r="S255" s="8">
        <f>SUMIFS(AssessedValuation[100% Net],AssessedValuation[Dist],$C255,AssessedValuation[Tif_NonTIF],$A$4)</f>
        <v>4665990</v>
      </c>
      <c r="T255" s="8">
        <f>SUMIFS(AssessedValuation[100% Gas &amp; Elec Utilities],AssessedValuation[Dist],$C255,AssessedValuation[Tif_NonTIF],$A$4)</f>
        <v>0</v>
      </c>
      <c r="U255" s="8">
        <f t="shared" si="3"/>
        <v>4665990</v>
      </c>
    </row>
    <row r="256" spans="1:21" x14ac:dyDescent="0.25">
      <c r="A256">
        <v>2023</v>
      </c>
      <c r="B256" t="s">
        <v>1038</v>
      </c>
      <c r="C256" t="s">
        <v>1548</v>
      </c>
      <c r="D256" t="s">
        <v>1548</v>
      </c>
      <c r="E256" t="s">
        <v>820</v>
      </c>
      <c r="F256" t="s">
        <v>1549</v>
      </c>
      <c r="G256" s="8">
        <f>SUMIFS(AssessedValuation[100% Residential],AssessedValuation[Dist],$C256,AssessedValuation[Tif_NonTIF],$A$4)</f>
        <v>32617680</v>
      </c>
      <c r="H256" s="8">
        <f>SUMIFS(AssessedValuation[100% Ag Land],AssessedValuation[Dist],$C256,AssessedValuation[Tif_NonTIF],$A$4)</f>
        <v>527</v>
      </c>
      <c r="I256" s="8">
        <f>SUMIFS(AssessedValuation[100% Ag Building],AssessedValuation[Dist],$C256,AssessedValuation[Tif_NonTIF],$A$4)</f>
        <v>0</v>
      </c>
      <c r="J256" s="8">
        <f>SUMIFS(AssessedValuation[100% Commercial],AssessedValuation[Dist],$C256,AssessedValuation[Tif_NonTIF],$A$4)</f>
        <v>39468084</v>
      </c>
      <c r="K256" s="8">
        <f>SUMIFS(AssessedValuation[100% Industrial],AssessedValuation[Dist],$C256,AssessedValuation[Tif_NonTIF],$A$4)</f>
        <v>51700031</v>
      </c>
      <c r="L256" s="8">
        <f>SUMIFS(AssessedValuation[100% Multiresidential],AssessedValuation[Dist],$C256,AssessedValuation[Tif_NonTIF],$A$4)</f>
        <v>454390</v>
      </c>
      <c r="M256" s="8">
        <f>SUMIFS(AssessedValuation[100% Reserved],AssessedValuation[Dist],$C256,AssessedValuation[Tif_NonTIF],$A$4)</f>
        <v>0</v>
      </c>
      <c r="N256" s="8">
        <f>SUMIFS(AssessedValuation[100% Railroads],AssessedValuation[Dist],$C256,AssessedValuation[Tif_NonTIF],$A$4)</f>
        <v>0</v>
      </c>
      <c r="O256" s="8">
        <f>SUMIFS(AssessedValuation[100% Utilities],AssessedValuation[Dist],$C256,AssessedValuation[Tif_NonTIF],$A$4)</f>
        <v>0</v>
      </c>
      <c r="P256" s="8">
        <f>SUMIFS(AssessedValuation[100% Other],AssessedValuation[Dist],$C256,AssessedValuation[Tif_NonTIF],$A$4)</f>
        <v>0</v>
      </c>
      <c r="Q256" s="8">
        <f>SUMIFS(AssessedValuation[100% Gross],AssessedValuation[Dist],$C256,AssessedValuation[Tif_NonTIF],$A$4)</f>
        <v>124240712</v>
      </c>
      <c r="R256" s="8">
        <f>SUMIFS(AssessedValuation[100% Military Exempt],AssessedValuation[Dist],$C256,AssessedValuation[Tif_NonTIF],$A$4)</f>
        <v>0</v>
      </c>
      <c r="S256" s="8">
        <f>SUMIFS(AssessedValuation[100% Net],AssessedValuation[Dist],$C256,AssessedValuation[Tif_NonTIF],$A$4)</f>
        <v>124240712</v>
      </c>
      <c r="T256" s="8">
        <f>SUMIFS(AssessedValuation[100% Gas &amp; Elec Utilities],AssessedValuation[Dist],$C256,AssessedValuation[Tif_NonTIF],$A$4)</f>
        <v>0</v>
      </c>
      <c r="U256" s="8">
        <f t="shared" si="3"/>
        <v>124240712</v>
      </c>
    </row>
    <row r="257" spans="1:21" x14ac:dyDescent="0.25">
      <c r="A257">
        <v>2023</v>
      </c>
      <c r="B257" t="s">
        <v>1051</v>
      </c>
      <c r="C257" t="s">
        <v>1550</v>
      </c>
      <c r="D257" t="s">
        <v>1550</v>
      </c>
      <c r="E257" t="s">
        <v>77</v>
      </c>
      <c r="F257" t="s">
        <v>1551</v>
      </c>
      <c r="G257" s="8">
        <f>SUMIFS(AssessedValuation[100% Residential],AssessedValuation[Dist],$C257,AssessedValuation[Tif_NonTIF],$A$4)</f>
        <v>0</v>
      </c>
      <c r="H257" s="8">
        <f>SUMIFS(AssessedValuation[100% Ag Land],AssessedValuation[Dist],$C257,AssessedValuation[Tif_NonTIF],$A$4)</f>
        <v>0</v>
      </c>
      <c r="I257" s="8">
        <f>SUMIFS(AssessedValuation[100% Ag Building],AssessedValuation[Dist],$C257,AssessedValuation[Tif_NonTIF],$A$4)</f>
        <v>0</v>
      </c>
      <c r="J257" s="8">
        <f>SUMIFS(AssessedValuation[100% Commercial],AssessedValuation[Dist],$C257,AssessedValuation[Tif_NonTIF],$A$4)</f>
        <v>0</v>
      </c>
      <c r="K257" s="8">
        <f>SUMIFS(AssessedValuation[100% Industrial],AssessedValuation[Dist],$C257,AssessedValuation[Tif_NonTIF],$A$4)</f>
        <v>169579</v>
      </c>
      <c r="L257" s="8">
        <f>SUMIFS(AssessedValuation[100% Multiresidential],AssessedValuation[Dist],$C257,AssessedValuation[Tif_NonTIF],$A$4)</f>
        <v>0</v>
      </c>
      <c r="M257" s="8">
        <f>SUMIFS(AssessedValuation[100% Reserved],AssessedValuation[Dist],$C257,AssessedValuation[Tif_NonTIF],$A$4)</f>
        <v>0</v>
      </c>
      <c r="N257" s="8">
        <f>SUMIFS(AssessedValuation[100% Railroads],AssessedValuation[Dist],$C257,AssessedValuation[Tif_NonTIF],$A$4)</f>
        <v>0</v>
      </c>
      <c r="O257" s="8">
        <f>SUMIFS(AssessedValuation[100% Utilities],AssessedValuation[Dist],$C257,AssessedValuation[Tif_NonTIF],$A$4)</f>
        <v>0</v>
      </c>
      <c r="P257" s="8">
        <f>SUMIFS(AssessedValuation[100% Other],AssessedValuation[Dist],$C257,AssessedValuation[Tif_NonTIF],$A$4)</f>
        <v>0</v>
      </c>
      <c r="Q257" s="8">
        <f>SUMIFS(AssessedValuation[100% Gross],AssessedValuation[Dist],$C257,AssessedValuation[Tif_NonTIF],$A$4)</f>
        <v>169579</v>
      </c>
      <c r="R257" s="8">
        <f>SUMIFS(AssessedValuation[100% Military Exempt],AssessedValuation[Dist],$C257,AssessedValuation[Tif_NonTIF],$A$4)</f>
        <v>0</v>
      </c>
      <c r="S257" s="8">
        <f>SUMIFS(AssessedValuation[100% Net],AssessedValuation[Dist],$C257,AssessedValuation[Tif_NonTIF],$A$4)</f>
        <v>169579</v>
      </c>
      <c r="T257" s="8">
        <f>SUMIFS(AssessedValuation[100% Gas &amp; Elec Utilities],AssessedValuation[Dist],$C257,AssessedValuation[Tif_NonTIF],$A$4)</f>
        <v>0</v>
      </c>
      <c r="U257" s="8">
        <f t="shared" si="3"/>
        <v>169579</v>
      </c>
    </row>
    <row r="258" spans="1:21" x14ac:dyDescent="0.25">
      <c r="A258">
        <v>2023</v>
      </c>
      <c r="B258" t="s">
        <v>1048</v>
      </c>
      <c r="C258" t="s">
        <v>1552</v>
      </c>
      <c r="D258" t="s">
        <v>1552</v>
      </c>
      <c r="E258" t="s">
        <v>277</v>
      </c>
      <c r="F258" t="s">
        <v>1553</v>
      </c>
      <c r="G258" s="8">
        <f>SUMIFS(AssessedValuation[100% Residential],AssessedValuation[Dist],$C258,AssessedValuation[Tif_NonTIF],$A$4)</f>
        <v>0</v>
      </c>
      <c r="H258" s="8">
        <f>SUMIFS(AssessedValuation[100% Ag Land],AssessedValuation[Dist],$C258,AssessedValuation[Tif_NonTIF],$A$4)</f>
        <v>0</v>
      </c>
      <c r="I258" s="8">
        <f>SUMIFS(AssessedValuation[100% Ag Building],AssessedValuation[Dist],$C258,AssessedValuation[Tif_NonTIF],$A$4)</f>
        <v>0</v>
      </c>
      <c r="J258" s="8">
        <f>SUMIFS(AssessedValuation[100% Commercial],AssessedValuation[Dist],$C258,AssessedValuation[Tif_NonTIF],$A$4)</f>
        <v>0</v>
      </c>
      <c r="K258" s="8">
        <f>SUMIFS(AssessedValuation[100% Industrial],AssessedValuation[Dist],$C258,AssessedValuation[Tif_NonTIF],$A$4)</f>
        <v>2490624</v>
      </c>
      <c r="L258" s="8">
        <f>SUMIFS(AssessedValuation[100% Multiresidential],AssessedValuation[Dist],$C258,AssessedValuation[Tif_NonTIF],$A$4)</f>
        <v>0</v>
      </c>
      <c r="M258" s="8">
        <f>SUMIFS(AssessedValuation[100% Reserved],AssessedValuation[Dist],$C258,AssessedValuation[Tif_NonTIF],$A$4)</f>
        <v>0</v>
      </c>
      <c r="N258" s="8">
        <f>SUMIFS(AssessedValuation[100% Railroads],AssessedValuation[Dist],$C258,AssessedValuation[Tif_NonTIF],$A$4)</f>
        <v>0</v>
      </c>
      <c r="O258" s="8">
        <f>SUMIFS(AssessedValuation[100% Utilities],AssessedValuation[Dist],$C258,AssessedValuation[Tif_NonTIF],$A$4)</f>
        <v>0</v>
      </c>
      <c r="P258" s="8">
        <f>SUMIFS(AssessedValuation[100% Other],AssessedValuation[Dist],$C258,AssessedValuation[Tif_NonTIF],$A$4)</f>
        <v>0</v>
      </c>
      <c r="Q258" s="8">
        <f>SUMIFS(AssessedValuation[100% Gross],AssessedValuation[Dist],$C258,AssessedValuation[Tif_NonTIF],$A$4)</f>
        <v>2490624</v>
      </c>
      <c r="R258" s="8">
        <f>SUMIFS(AssessedValuation[100% Military Exempt],AssessedValuation[Dist],$C258,AssessedValuation[Tif_NonTIF],$A$4)</f>
        <v>0</v>
      </c>
      <c r="S258" s="8">
        <f>SUMIFS(AssessedValuation[100% Net],AssessedValuation[Dist],$C258,AssessedValuation[Tif_NonTIF],$A$4)</f>
        <v>2490624</v>
      </c>
      <c r="T258" s="8">
        <f>SUMIFS(AssessedValuation[100% Gas &amp; Elec Utilities],AssessedValuation[Dist],$C258,AssessedValuation[Tif_NonTIF],$A$4)</f>
        <v>0</v>
      </c>
      <c r="U258" s="8">
        <f t="shared" si="3"/>
        <v>2490624</v>
      </c>
    </row>
    <row r="259" spans="1:21" x14ac:dyDescent="0.25">
      <c r="A259">
        <v>2023</v>
      </c>
      <c r="B259" t="s">
        <v>1048</v>
      </c>
      <c r="C259" t="s">
        <v>1554</v>
      </c>
      <c r="D259" t="s">
        <v>1554</v>
      </c>
      <c r="E259" t="s">
        <v>912</v>
      </c>
      <c r="F259" t="s">
        <v>1555</v>
      </c>
      <c r="G259" s="8">
        <f>SUMIFS(AssessedValuation[100% Residential],AssessedValuation[Dist],$C259,AssessedValuation[Tif_NonTIF],$A$4)</f>
        <v>7314534</v>
      </c>
      <c r="H259" s="8">
        <f>SUMIFS(AssessedValuation[100% Ag Land],AssessedValuation[Dist],$C259,AssessedValuation[Tif_NonTIF],$A$4)</f>
        <v>190040</v>
      </c>
      <c r="I259" s="8">
        <f>SUMIFS(AssessedValuation[100% Ag Building],AssessedValuation[Dist],$C259,AssessedValuation[Tif_NonTIF],$A$4)</f>
        <v>259</v>
      </c>
      <c r="J259" s="8">
        <f>SUMIFS(AssessedValuation[100% Commercial],AssessedValuation[Dist],$C259,AssessedValuation[Tif_NonTIF],$A$4)</f>
        <v>104796913</v>
      </c>
      <c r="K259" s="8">
        <f>SUMIFS(AssessedValuation[100% Industrial],AssessedValuation[Dist],$C259,AssessedValuation[Tif_NonTIF],$A$4)</f>
        <v>128702705</v>
      </c>
      <c r="L259" s="8">
        <f>SUMIFS(AssessedValuation[100% Multiresidential],AssessedValuation[Dist],$C259,AssessedValuation[Tif_NonTIF],$A$4)</f>
        <v>1286695</v>
      </c>
      <c r="M259" s="8">
        <f>SUMIFS(AssessedValuation[100% Reserved],AssessedValuation[Dist],$C259,AssessedValuation[Tif_NonTIF],$A$4)</f>
        <v>0</v>
      </c>
      <c r="N259" s="8">
        <f>SUMIFS(AssessedValuation[100% Railroads],AssessedValuation[Dist],$C259,AssessedValuation[Tif_NonTIF],$A$4)</f>
        <v>0</v>
      </c>
      <c r="O259" s="8">
        <f>SUMIFS(AssessedValuation[100% Utilities],AssessedValuation[Dist],$C259,AssessedValuation[Tif_NonTIF],$A$4)</f>
        <v>0</v>
      </c>
      <c r="P259" s="8">
        <f>SUMIFS(AssessedValuation[100% Other],AssessedValuation[Dist],$C259,AssessedValuation[Tif_NonTIF],$A$4)</f>
        <v>0</v>
      </c>
      <c r="Q259" s="8">
        <f>SUMIFS(AssessedValuation[100% Gross],AssessedValuation[Dist],$C259,AssessedValuation[Tif_NonTIF],$A$4)</f>
        <v>242291146</v>
      </c>
      <c r="R259" s="8">
        <f>SUMIFS(AssessedValuation[100% Military Exempt],AssessedValuation[Dist],$C259,AssessedValuation[Tif_NonTIF],$A$4)</f>
        <v>0</v>
      </c>
      <c r="S259" s="8">
        <f>SUMIFS(AssessedValuation[100% Net],AssessedValuation[Dist],$C259,AssessedValuation[Tif_NonTIF],$A$4)</f>
        <v>242291146</v>
      </c>
      <c r="T259" s="8">
        <f>SUMIFS(AssessedValuation[100% Gas &amp; Elec Utilities],AssessedValuation[Dist],$C259,AssessedValuation[Tif_NonTIF],$A$4)</f>
        <v>0</v>
      </c>
      <c r="U259" s="8">
        <f t="shared" si="3"/>
        <v>242291146</v>
      </c>
    </row>
    <row r="260" spans="1:21" x14ac:dyDescent="0.25">
      <c r="A260">
        <v>2023</v>
      </c>
      <c r="B260" t="s">
        <v>1054</v>
      </c>
      <c r="C260" t="s">
        <v>1556</v>
      </c>
      <c r="D260" t="s">
        <v>1556</v>
      </c>
      <c r="E260" t="s">
        <v>108</v>
      </c>
      <c r="F260" t="s">
        <v>1557</v>
      </c>
      <c r="G260" s="8">
        <f>SUMIFS(AssessedValuation[100% Residential],AssessedValuation[Dist],$C260,AssessedValuation[Tif_NonTIF],$A$4)</f>
        <v>0</v>
      </c>
      <c r="H260" s="8">
        <f>SUMIFS(AssessedValuation[100% Ag Land],AssessedValuation[Dist],$C260,AssessedValuation[Tif_NonTIF],$A$4)</f>
        <v>0</v>
      </c>
      <c r="I260" s="8">
        <f>SUMIFS(AssessedValuation[100% Ag Building],AssessedValuation[Dist],$C260,AssessedValuation[Tif_NonTIF],$A$4)</f>
        <v>0</v>
      </c>
      <c r="J260" s="8">
        <f>SUMIFS(AssessedValuation[100% Commercial],AssessedValuation[Dist],$C260,AssessedValuation[Tif_NonTIF],$A$4)</f>
        <v>0</v>
      </c>
      <c r="K260" s="8">
        <f>SUMIFS(AssessedValuation[100% Industrial],AssessedValuation[Dist],$C260,AssessedValuation[Tif_NonTIF],$A$4)</f>
        <v>0</v>
      </c>
      <c r="L260" s="8">
        <f>SUMIFS(AssessedValuation[100% Multiresidential],AssessedValuation[Dist],$C260,AssessedValuation[Tif_NonTIF],$A$4)</f>
        <v>0</v>
      </c>
      <c r="M260" s="8">
        <f>SUMIFS(AssessedValuation[100% Reserved],AssessedValuation[Dist],$C260,AssessedValuation[Tif_NonTIF],$A$4)</f>
        <v>0</v>
      </c>
      <c r="N260" s="8">
        <f>SUMIFS(AssessedValuation[100% Railroads],AssessedValuation[Dist],$C260,AssessedValuation[Tif_NonTIF],$A$4)</f>
        <v>0</v>
      </c>
      <c r="O260" s="8">
        <f>SUMIFS(AssessedValuation[100% Utilities],AssessedValuation[Dist],$C260,AssessedValuation[Tif_NonTIF],$A$4)</f>
        <v>0</v>
      </c>
      <c r="P260" s="8">
        <f>SUMIFS(AssessedValuation[100% Other],AssessedValuation[Dist],$C260,AssessedValuation[Tif_NonTIF],$A$4)</f>
        <v>0</v>
      </c>
      <c r="Q260" s="8">
        <f>SUMIFS(AssessedValuation[100% Gross],AssessedValuation[Dist],$C260,AssessedValuation[Tif_NonTIF],$A$4)</f>
        <v>0</v>
      </c>
      <c r="R260" s="8">
        <f>SUMIFS(AssessedValuation[100% Military Exempt],AssessedValuation[Dist],$C260,AssessedValuation[Tif_NonTIF],$A$4)</f>
        <v>0</v>
      </c>
      <c r="S260" s="8">
        <f>SUMIFS(AssessedValuation[100% Net],AssessedValuation[Dist],$C260,AssessedValuation[Tif_NonTIF],$A$4)</f>
        <v>0</v>
      </c>
      <c r="T260" s="8">
        <f>SUMIFS(AssessedValuation[100% Gas &amp; Elec Utilities],AssessedValuation[Dist],$C260,AssessedValuation[Tif_NonTIF],$A$4)</f>
        <v>0</v>
      </c>
      <c r="U260" s="8">
        <f t="shared" si="3"/>
        <v>0</v>
      </c>
    </row>
    <row r="261" spans="1:21" x14ac:dyDescent="0.25">
      <c r="A261">
        <v>2023</v>
      </c>
      <c r="B261" t="s">
        <v>1048</v>
      </c>
      <c r="C261" t="s">
        <v>1558</v>
      </c>
      <c r="D261" t="s">
        <v>1558</v>
      </c>
      <c r="E261" t="s">
        <v>735</v>
      </c>
      <c r="F261" t="s">
        <v>1559</v>
      </c>
      <c r="G261" s="8">
        <f>SUMIFS(AssessedValuation[100% Residential],AssessedValuation[Dist],$C261,AssessedValuation[Tif_NonTIF],$A$4)</f>
        <v>35401146</v>
      </c>
      <c r="H261" s="8">
        <f>SUMIFS(AssessedValuation[100% Ag Land],AssessedValuation[Dist],$C261,AssessedValuation[Tif_NonTIF],$A$4)</f>
        <v>3350800</v>
      </c>
      <c r="I261" s="8">
        <f>SUMIFS(AssessedValuation[100% Ag Building],AssessedValuation[Dist],$C261,AssessedValuation[Tif_NonTIF],$A$4)</f>
        <v>169570</v>
      </c>
      <c r="J261" s="8">
        <f>SUMIFS(AssessedValuation[100% Commercial],AssessedValuation[Dist],$C261,AssessedValuation[Tif_NonTIF],$A$4)</f>
        <v>55318299</v>
      </c>
      <c r="K261" s="8">
        <f>SUMIFS(AssessedValuation[100% Industrial],AssessedValuation[Dist],$C261,AssessedValuation[Tif_NonTIF],$A$4)</f>
        <v>33090578</v>
      </c>
      <c r="L261" s="8">
        <f>SUMIFS(AssessedValuation[100% Multiresidential],AssessedValuation[Dist],$C261,AssessedValuation[Tif_NonTIF],$A$4)</f>
        <v>1921174</v>
      </c>
      <c r="M261" s="8">
        <f>SUMIFS(AssessedValuation[100% Reserved],AssessedValuation[Dist],$C261,AssessedValuation[Tif_NonTIF],$A$4)</f>
        <v>0</v>
      </c>
      <c r="N261" s="8">
        <f>SUMIFS(AssessedValuation[100% Railroads],AssessedValuation[Dist],$C261,AssessedValuation[Tif_NonTIF],$A$4)</f>
        <v>0</v>
      </c>
      <c r="O261" s="8">
        <f>SUMIFS(AssessedValuation[100% Utilities],AssessedValuation[Dist],$C261,AssessedValuation[Tif_NonTIF],$A$4)</f>
        <v>0</v>
      </c>
      <c r="P261" s="8">
        <f>SUMIFS(AssessedValuation[100% Other],AssessedValuation[Dist],$C261,AssessedValuation[Tif_NonTIF],$A$4)</f>
        <v>0</v>
      </c>
      <c r="Q261" s="8">
        <f>SUMIFS(AssessedValuation[100% Gross],AssessedValuation[Dist],$C261,AssessedValuation[Tif_NonTIF],$A$4)</f>
        <v>129251567</v>
      </c>
      <c r="R261" s="8">
        <f>SUMIFS(AssessedValuation[100% Military Exempt],AssessedValuation[Dist],$C261,AssessedValuation[Tif_NonTIF],$A$4)</f>
        <v>57412</v>
      </c>
      <c r="S261" s="8">
        <f>SUMIFS(AssessedValuation[100% Net],AssessedValuation[Dist],$C261,AssessedValuation[Tif_NonTIF],$A$4)</f>
        <v>129194155</v>
      </c>
      <c r="T261" s="8">
        <f>SUMIFS(AssessedValuation[100% Gas &amp; Elec Utilities],AssessedValuation[Dist],$C261,AssessedValuation[Tif_NonTIF],$A$4)</f>
        <v>0</v>
      </c>
      <c r="U261" s="8">
        <f t="shared" si="3"/>
        <v>129194155</v>
      </c>
    </row>
    <row r="262" spans="1:21" x14ac:dyDescent="0.25">
      <c r="A262">
        <v>2023</v>
      </c>
      <c r="B262" t="s">
        <v>1045</v>
      </c>
      <c r="C262" t="s">
        <v>1560</v>
      </c>
      <c r="D262" t="s">
        <v>1560</v>
      </c>
      <c r="E262" t="s">
        <v>445</v>
      </c>
      <c r="F262" t="s">
        <v>1561</v>
      </c>
      <c r="G262" s="8">
        <f>SUMIFS(AssessedValuation[100% Residential],AssessedValuation[Dist],$C262,AssessedValuation[Tif_NonTIF],$A$4)</f>
        <v>0</v>
      </c>
      <c r="H262" s="8">
        <f>SUMIFS(AssessedValuation[100% Ag Land],AssessedValuation[Dist],$C262,AssessedValuation[Tif_NonTIF],$A$4)</f>
        <v>78063</v>
      </c>
      <c r="I262" s="8">
        <f>SUMIFS(AssessedValuation[100% Ag Building],AssessedValuation[Dist],$C262,AssessedValuation[Tif_NonTIF],$A$4)</f>
        <v>0</v>
      </c>
      <c r="J262" s="8">
        <f>SUMIFS(AssessedValuation[100% Commercial],AssessedValuation[Dist],$C262,AssessedValuation[Tif_NonTIF],$A$4)</f>
        <v>2098548</v>
      </c>
      <c r="K262" s="8">
        <f>SUMIFS(AssessedValuation[100% Industrial],AssessedValuation[Dist],$C262,AssessedValuation[Tif_NonTIF],$A$4)</f>
        <v>0</v>
      </c>
      <c r="L262" s="8">
        <f>SUMIFS(AssessedValuation[100% Multiresidential],AssessedValuation[Dist],$C262,AssessedValuation[Tif_NonTIF],$A$4)</f>
        <v>2051959</v>
      </c>
      <c r="M262" s="8">
        <f>SUMIFS(AssessedValuation[100% Reserved],AssessedValuation[Dist],$C262,AssessedValuation[Tif_NonTIF],$A$4)</f>
        <v>0</v>
      </c>
      <c r="N262" s="8">
        <f>SUMIFS(AssessedValuation[100% Railroads],AssessedValuation[Dist],$C262,AssessedValuation[Tif_NonTIF],$A$4)</f>
        <v>0</v>
      </c>
      <c r="O262" s="8">
        <f>SUMIFS(AssessedValuation[100% Utilities],AssessedValuation[Dist],$C262,AssessedValuation[Tif_NonTIF],$A$4)</f>
        <v>0</v>
      </c>
      <c r="P262" s="8">
        <f>SUMIFS(AssessedValuation[100% Other],AssessedValuation[Dist],$C262,AssessedValuation[Tif_NonTIF],$A$4)</f>
        <v>0</v>
      </c>
      <c r="Q262" s="8">
        <f>SUMIFS(AssessedValuation[100% Gross],AssessedValuation[Dist],$C262,AssessedValuation[Tif_NonTIF],$A$4)</f>
        <v>4228570</v>
      </c>
      <c r="R262" s="8">
        <f>SUMIFS(AssessedValuation[100% Military Exempt],AssessedValuation[Dist],$C262,AssessedValuation[Tif_NonTIF],$A$4)</f>
        <v>0</v>
      </c>
      <c r="S262" s="8">
        <f>SUMIFS(AssessedValuation[100% Net],AssessedValuation[Dist],$C262,AssessedValuation[Tif_NonTIF],$A$4)</f>
        <v>4228570</v>
      </c>
      <c r="T262" s="8">
        <f>SUMIFS(AssessedValuation[100% Gas &amp; Elec Utilities],AssessedValuation[Dist],$C262,AssessedValuation[Tif_NonTIF],$A$4)</f>
        <v>0</v>
      </c>
      <c r="U262" s="8">
        <f t="shared" si="3"/>
        <v>4228570</v>
      </c>
    </row>
    <row r="263" spans="1:21" x14ac:dyDescent="0.25">
      <c r="A263">
        <v>2023</v>
      </c>
      <c r="B263" t="s">
        <v>1048</v>
      </c>
      <c r="C263" t="s">
        <v>1562</v>
      </c>
      <c r="D263" t="s">
        <v>1562</v>
      </c>
      <c r="E263" t="s">
        <v>740</v>
      </c>
      <c r="F263" t="s">
        <v>1563</v>
      </c>
      <c r="G263" s="8">
        <f>SUMIFS(AssessedValuation[100% Residential],AssessedValuation[Dist],$C263,AssessedValuation[Tif_NonTIF],$A$4)</f>
        <v>9697632</v>
      </c>
      <c r="H263" s="8">
        <f>SUMIFS(AssessedValuation[100% Ag Land],AssessedValuation[Dist],$C263,AssessedValuation[Tif_NonTIF],$A$4)</f>
        <v>0</v>
      </c>
      <c r="I263" s="8">
        <f>SUMIFS(AssessedValuation[100% Ag Building],AssessedValuation[Dist],$C263,AssessedValuation[Tif_NonTIF],$A$4)</f>
        <v>0</v>
      </c>
      <c r="J263" s="8">
        <f>SUMIFS(AssessedValuation[100% Commercial],AssessedValuation[Dist],$C263,AssessedValuation[Tif_NonTIF],$A$4)</f>
        <v>11622421</v>
      </c>
      <c r="K263" s="8">
        <f>SUMIFS(AssessedValuation[100% Industrial],AssessedValuation[Dist],$C263,AssessedValuation[Tif_NonTIF],$A$4)</f>
        <v>14835037</v>
      </c>
      <c r="L263" s="8">
        <f>SUMIFS(AssessedValuation[100% Multiresidential],AssessedValuation[Dist],$C263,AssessedValuation[Tif_NonTIF],$A$4)</f>
        <v>0</v>
      </c>
      <c r="M263" s="8">
        <f>SUMIFS(AssessedValuation[100% Reserved],AssessedValuation[Dist],$C263,AssessedValuation[Tif_NonTIF],$A$4)</f>
        <v>0</v>
      </c>
      <c r="N263" s="8">
        <f>SUMIFS(AssessedValuation[100% Railroads],AssessedValuation[Dist],$C263,AssessedValuation[Tif_NonTIF],$A$4)</f>
        <v>0</v>
      </c>
      <c r="O263" s="8">
        <f>SUMIFS(AssessedValuation[100% Utilities],AssessedValuation[Dist],$C263,AssessedValuation[Tif_NonTIF],$A$4)</f>
        <v>0</v>
      </c>
      <c r="P263" s="8">
        <f>SUMIFS(AssessedValuation[100% Other],AssessedValuation[Dist],$C263,AssessedValuation[Tif_NonTIF],$A$4)</f>
        <v>0</v>
      </c>
      <c r="Q263" s="8">
        <f>SUMIFS(AssessedValuation[100% Gross],AssessedValuation[Dist],$C263,AssessedValuation[Tif_NonTIF],$A$4)</f>
        <v>36155090</v>
      </c>
      <c r="R263" s="8">
        <f>SUMIFS(AssessedValuation[100% Military Exempt],AssessedValuation[Dist],$C263,AssessedValuation[Tif_NonTIF],$A$4)</f>
        <v>0</v>
      </c>
      <c r="S263" s="8">
        <f>SUMIFS(AssessedValuation[100% Net],AssessedValuation[Dist],$C263,AssessedValuation[Tif_NonTIF],$A$4)</f>
        <v>36155090</v>
      </c>
      <c r="T263" s="8">
        <f>SUMIFS(AssessedValuation[100% Gas &amp; Elec Utilities],AssessedValuation[Dist],$C263,AssessedValuation[Tif_NonTIF],$A$4)</f>
        <v>0</v>
      </c>
      <c r="U263" s="8">
        <f t="shared" si="3"/>
        <v>36155090</v>
      </c>
    </row>
    <row r="264" spans="1:21" x14ac:dyDescent="0.25">
      <c r="A264">
        <v>2023</v>
      </c>
      <c r="B264" t="s">
        <v>1045</v>
      </c>
      <c r="C264" t="s">
        <v>1564</v>
      </c>
      <c r="D264" t="s">
        <v>1564</v>
      </c>
      <c r="E264" t="s">
        <v>434</v>
      </c>
      <c r="F264" t="s">
        <v>1565</v>
      </c>
      <c r="G264" s="8">
        <f>SUMIFS(AssessedValuation[100% Residential],AssessedValuation[Dist],$C264,AssessedValuation[Tif_NonTIF],$A$4)</f>
        <v>0</v>
      </c>
      <c r="H264" s="8">
        <f>SUMIFS(AssessedValuation[100% Ag Land],AssessedValuation[Dist],$C264,AssessedValuation[Tif_NonTIF],$A$4)</f>
        <v>0</v>
      </c>
      <c r="I264" s="8">
        <f>SUMIFS(AssessedValuation[100% Ag Building],AssessedValuation[Dist],$C264,AssessedValuation[Tif_NonTIF],$A$4)</f>
        <v>0</v>
      </c>
      <c r="J264" s="8">
        <f>SUMIFS(AssessedValuation[100% Commercial],AssessedValuation[Dist],$C264,AssessedValuation[Tif_NonTIF],$A$4)</f>
        <v>0</v>
      </c>
      <c r="K264" s="8">
        <f>SUMIFS(AssessedValuation[100% Industrial],AssessedValuation[Dist],$C264,AssessedValuation[Tif_NonTIF],$A$4)</f>
        <v>0</v>
      </c>
      <c r="L264" s="8">
        <f>SUMIFS(AssessedValuation[100% Multiresidential],AssessedValuation[Dist],$C264,AssessedValuation[Tif_NonTIF],$A$4)</f>
        <v>0</v>
      </c>
      <c r="M264" s="8">
        <f>SUMIFS(AssessedValuation[100% Reserved],AssessedValuation[Dist],$C264,AssessedValuation[Tif_NonTIF],$A$4)</f>
        <v>0</v>
      </c>
      <c r="N264" s="8">
        <f>SUMIFS(AssessedValuation[100% Railroads],AssessedValuation[Dist],$C264,AssessedValuation[Tif_NonTIF],$A$4)</f>
        <v>0</v>
      </c>
      <c r="O264" s="8">
        <f>SUMIFS(AssessedValuation[100% Utilities],AssessedValuation[Dist],$C264,AssessedValuation[Tif_NonTIF],$A$4)</f>
        <v>0</v>
      </c>
      <c r="P264" s="8">
        <f>SUMIFS(AssessedValuation[100% Other],AssessedValuation[Dist],$C264,AssessedValuation[Tif_NonTIF],$A$4)</f>
        <v>0</v>
      </c>
      <c r="Q264" s="8">
        <f>SUMIFS(AssessedValuation[100% Gross],AssessedValuation[Dist],$C264,AssessedValuation[Tif_NonTIF],$A$4)</f>
        <v>0</v>
      </c>
      <c r="R264" s="8">
        <f>SUMIFS(AssessedValuation[100% Military Exempt],AssessedValuation[Dist],$C264,AssessedValuation[Tif_NonTIF],$A$4)</f>
        <v>0</v>
      </c>
      <c r="S264" s="8">
        <f>SUMIFS(AssessedValuation[100% Net],AssessedValuation[Dist],$C264,AssessedValuation[Tif_NonTIF],$A$4)</f>
        <v>0</v>
      </c>
      <c r="T264" s="8">
        <f>SUMIFS(AssessedValuation[100% Gas &amp; Elec Utilities],AssessedValuation[Dist],$C264,AssessedValuation[Tif_NonTIF],$A$4)</f>
        <v>0</v>
      </c>
      <c r="U264" s="8">
        <f t="shared" ref="U264:U327" si="4">SUM(S264:T264)</f>
        <v>0</v>
      </c>
    </row>
    <row r="265" spans="1:21" x14ac:dyDescent="0.25">
      <c r="A265">
        <v>2023</v>
      </c>
      <c r="B265" t="s">
        <v>1054</v>
      </c>
      <c r="C265" t="s">
        <v>1566</v>
      </c>
      <c r="D265" t="s">
        <v>1566</v>
      </c>
      <c r="E265" t="s">
        <v>597</v>
      </c>
      <c r="F265" t="s">
        <v>1567</v>
      </c>
      <c r="G265" s="8">
        <f>SUMIFS(AssessedValuation[100% Residential],AssessedValuation[Dist],$C265,AssessedValuation[Tif_NonTIF],$A$4)</f>
        <v>2443941</v>
      </c>
      <c r="H265" s="8">
        <f>SUMIFS(AssessedValuation[100% Ag Land],AssessedValuation[Dist],$C265,AssessedValuation[Tif_NonTIF],$A$4)</f>
        <v>0</v>
      </c>
      <c r="I265" s="8">
        <f>SUMIFS(AssessedValuation[100% Ag Building],AssessedValuation[Dist],$C265,AssessedValuation[Tif_NonTIF],$A$4)</f>
        <v>0</v>
      </c>
      <c r="J265" s="8">
        <f>SUMIFS(AssessedValuation[100% Commercial],AssessedValuation[Dist],$C265,AssessedValuation[Tif_NonTIF],$A$4)</f>
        <v>1461533</v>
      </c>
      <c r="K265" s="8">
        <f>SUMIFS(AssessedValuation[100% Industrial],AssessedValuation[Dist],$C265,AssessedValuation[Tif_NonTIF],$A$4)</f>
        <v>44164</v>
      </c>
      <c r="L265" s="8">
        <f>SUMIFS(AssessedValuation[100% Multiresidential],AssessedValuation[Dist],$C265,AssessedValuation[Tif_NonTIF],$A$4)</f>
        <v>0</v>
      </c>
      <c r="M265" s="8">
        <f>SUMIFS(AssessedValuation[100% Reserved],AssessedValuation[Dist],$C265,AssessedValuation[Tif_NonTIF],$A$4)</f>
        <v>0</v>
      </c>
      <c r="N265" s="8">
        <f>SUMIFS(AssessedValuation[100% Railroads],AssessedValuation[Dist],$C265,AssessedValuation[Tif_NonTIF],$A$4)</f>
        <v>0</v>
      </c>
      <c r="O265" s="8">
        <f>SUMIFS(AssessedValuation[100% Utilities],AssessedValuation[Dist],$C265,AssessedValuation[Tif_NonTIF],$A$4)</f>
        <v>0</v>
      </c>
      <c r="P265" s="8">
        <f>SUMIFS(AssessedValuation[100% Other],AssessedValuation[Dist],$C265,AssessedValuation[Tif_NonTIF],$A$4)</f>
        <v>0</v>
      </c>
      <c r="Q265" s="8">
        <f>SUMIFS(AssessedValuation[100% Gross],AssessedValuation[Dist],$C265,AssessedValuation[Tif_NonTIF],$A$4)</f>
        <v>3949638</v>
      </c>
      <c r="R265" s="8">
        <f>SUMIFS(AssessedValuation[100% Military Exempt],AssessedValuation[Dist],$C265,AssessedValuation[Tif_NonTIF],$A$4)</f>
        <v>1852</v>
      </c>
      <c r="S265" s="8">
        <f>SUMIFS(AssessedValuation[100% Net],AssessedValuation[Dist],$C265,AssessedValuation[Tif_NonTIF],$A$4)</f>
        <v>3947786</v>
      </c>
      <c r="T265" s="8">
        <f>SUMIFS(AssessedValuation[100% Gas &amp; Elec Utilities],AssessedValuation[Dist],$C265,AssessedValuation[Tif_NonTIF],$A$4)</f>
        <v>0</v>
      </c>
      <c r="U265" s="8">
        <f t="shared" si="4"/>
        <v>3947786</v>
      </c>
    </row>
    <row r="266" spans="1:21" x14ac:dyDescent="0.25">
      <c r="A266">
        <v>2023</v>
      </c>
      <c r="B266" t="s">
        <v>1048</v>
      </c>
      <c r="C266" t="s">
        <v>1568</v>
      </c>
      <c r="D266" t="s">
        <v>1568</v>
      </c>
      <c r="E266" t="s">
        <v>814</v>
      </c>
      <c r="F266" t="s">
        <v>1569</v>
      </c>
      <c r="G266" s="8">
        <f>SUMIFS(AssessedValuation[100% Residential],AssessedValuation[Dist],$C266,AssessedValuation[Tif_NonTIF],$A$4)</f>
        <v>39530841</v>
      </c>
      <c r="H266" s="8">
        <f>SUMIFS(AssessedValuation[100% Ag Land],AssessedValuation[Dist],$C266,AssessedValuation[Tif_NonTIF],$A$4)</f>
        <v>4907306</v>
      </c>
      <c r="I266" s="8">
        <f>SUMIFS(AssessedValuation[100% Ag Building],AssessedValuation[Dist],$C266,AssessedValuation[Tif_NonTIF],$A$4)</f>
        <v>1777381</v>
      </c>
      <c r="J266" s="8">
        <f>SUMIFS(AssessedValuation[100% Commercial],AssessedValuation[Dist],$C266,AssessedValuation[Tif_NonTIF],$A$4)</f>
        <v>48255043</v>
      </c>
      <c r="K266" s="8">
        <f>SUMIFS(AssessedValuation[100% Industrial],AssessedValuation[Dist],$C266,AssessedValuation[Tif_NonTIF],$A$4)</f>
        <v>15023030</v>
      </c>
      <c r="L266" s="8">
        <f>SUMIFS(AssessedValuation[100% Multiresidential],AssessedValuation[Dist],$C266,AssessedValuation[Tif_NonTIF],$A$4)</f>
        <v>682909</v>
      </c>
      <c r="M266" s="8">
        <f>SUMIFS(AssessedValuation[100% Reserved],AssessedValuation[Dist],$C266,AssessedValuation[Tif_NonTIF],$A$4)</f>
        <v>0</v>
      </c>
      <c r="N266" s="8">
        <f>SUMIFS(AssessedValuation[100% Railroads],AssessedValuation[Dist],$C266,AssessedValuation[Tif_NonTIF],$A$4)</f>
        <v>0</v>
      </c>
      <c r="O266" s="8">
        <f>SUMIFS(AssessedValuation[100% Utilities],AssessedValuation[Dist],$C266,AssessedValuation[Tif_NonTIF],$A$4)</f>
        <v>0</v>
      </c>
      <c r="P266" s="8">
        <f>SUMIFS(AssessedValuation[100% Other],AssessedValuation[Dist],$C266,AssessedValuation[Tif_NonTIF],$A$4)</f>
        <v>0</v>
      </c>
      <c r="Q266" s="8">
        <f>SUMIFS(AssessedValuation[100% Gross],AssessedValuation[Dist],$C266,AssessedValuation[Tif_NonTIF],$A$4)</f>
        <v>110176510</v>
      </c>
      <c r="R266" s="8">
        <f>SUMIFS(AssessedValuation[100% Military Exempt],AssessedValuation[Dist],$C266,AssessedValuation[Tif_NonTIF],$A$4)</f>
        <v>3704</v>
      </c>
      <c r="S266" s="8">
        <f>SUMIFS(AssessedValuation[100% Net],AssessedValuation[Dist],$C266,AssessedValuation[Tif_NonTIF],$A$4)</f>
        <v>110172806</v>
      </c>
      <c r="T266" s="8">
        <f>SUMIFS(AssessedValuation[100% Gas &amp; Elec Utilities],AssessedValuation[Dist],$C266,AssessedValuation[Tif_NonTIF],$A$4)</f>
        <v>0</v>
      </c>
      <c r="U266" s="8">
        <f t="shared" si="4"/>
        <v>110172806</v>
      </c>
    </row>
    <row r="267" spans="1:21" x14ac:dyDescent="0.25">
      <c r="A267">
        <v>2023</v>
      </c>
      <c r="B267" t="s">
        <v>1051</v>
      </c>
      <c r="C267" t="s">
        <v>1570</v>
      </c>
      <c r="D267" t="s">
        <v>1750</v>
      </c>
      <c r="E267" t="s">
        <v>221</v>
      </c>
      <c r="F267" t="s">
        <v>1571</v>
      </c>
      <c r="G267" s="8">
        <f>SUMIFS(AssessedValuation[100% Residential],AssessedValuation[Dist],$C267,AssessedValuation[Tif_NonTIF],$A$4)</f>
        <v>0</v>
      </c>
      <c r="H267" s="8">
        <f>SUMIFS(AssessedValuation[100% Ag Land],AssessedValuation[Dist],$C267,AssessedValuation[Tif_NonTIF],$A$4)</f>
        <v>0</v>
      </c>
      <c r="I267" s="8">
        <f>SUMIFS(AssessedValuation[100% Ag Building],AssessedValuation[Dist],$C267,AssessedValuation[Tif_NonTIF],$A$4)</f>
        <v>0</v>
      </c>
      <c r="J267" s="8">
        <f>SUMIFS(AssessedValuation[100% Commercial],AssessedValuation[Dist],$C267,AssessedValuation[Tif_NonTIF],$A$4)</f>
        <v>0</v>
      </c>
      <c r="K267" s="8">
        <f>SUMIFS(AssessedValuation[100% Industrial],AssessedValuation[Dist],$C267,AssessedValuation[Tif_NonTIF],$A$4)</f>
        <v>0</v>
      </c>
      <c r="L267" s="8">
        <f>SUMIFS(AssessedValuation[100% Multiresidential],AssessedValuation[Dist],$C267,AssessedValuation[Tif_NonTIF],$A$4)</f>
        <v>0</v>
      </c>
      <c r="M267" s="8">
        <f>SUMIFS(AssessedValuation[100% Reserved],AssessedValuation[Dist],$C267,AssessedValuation[Tif_NonTIF],$A$4)</f>
        <v>0</v>
      </c>
      <c r="N267" s="8">
        <f>SUMIFS(AssessedValuation[100% Railroads],AssessedValuation[Dist],$C267,AssessedValuation[Tif_NonTIF],$A$4)</f>
        <v>0</v>
      </c>
      <c r="O267" s="8">
        <f>SUMIFS(AssessedValuation[100% Utilities],AssessedValuation[Dist],$C267,AssessedValuation[Tif_NonTIF],$A$4)</f>
        <v>0</v>
      </c>
      <c r="P267" s="8">
        <f>SUMIFS(AssessedValuation[100% Other],AssessedValuation[Dist],$C267,AssessedValuation[Tif_NonTIF],$A$4)</f>
        <v>0</v>
      </c>
      <c r="Q267" s="8">
        <f>SUMIFS(AssessedValuation[100% Gross],AssessedValuation[Dist],$C267,AssessedValuation[Tif_NonTIF],$A$4)</f>
        <v>0</v>
      </c>
      <c r="R267" s="8">
        <f>SUMIFS(AssessedValuation[100% Military Exempt],AssessedValuation[Dist],$C267,AssessedValuation[Tif_NonTIF],$A$4)</f>
        <v>0</v>
      </c>
      <c r="S267" s="8">
        <f>SUMIFS(AssessedValuation[100% Net],AssessedValuation[Dist],$C267,AssessedValuation[Tif_NonTIF],$A$4)</f>
        <v>0</v>
      </c>
      <c r="T267" s="8">
        <f>SUMIFS(AssessedValuation[100% Gas &amp; Elec Utilities],AssessedValuation[Dist],$C267,AssessedValuation[Tif_NonTIF],$A$4)</f>
        <v>0</v>
      </c>
      <c r="U267" s="8">
        <f t="shared" si="4"/>
        <v>0</v>
      </c>
    </row>
    <row r="268" spans="1:21" x14ac:dyDescent="0.25">
      <c r="A268">
        <v>2023</v>
      </c>
      <c r="B268" t="s">
        <v>1048</v>
      </c>
      <c r="C268" t="s">
        <v>1572</v>
      </c>
      <c r="D268" t="s">
        <v>1572</v>
      </c>
      <c r="E268" t="s">
        <v>832</v>
      </c>
      <c r="F268" t="s">
        <v>1573</v>
      </c>
      <c r="G268" s="8">
        <f>SUMIFS(AssessedValuation[100% Residential],AssessedValuation[Dist],$C268,AssessedValuation[Tif_NonTIF],$A$4)</f>
        <v>32424807</v>
      </c>
      <c r="H268" s="8">
        <f>SUMIFS(AssessedValuation[100% Ag Land],AssessedValuation[Dist],$C268,AssessedValuation[Tif_NonTIF],$A$4)</f>
        <v>1151</v>
      </c>
      <c r="I268" s="8">
        <f>SUMIFS(AssessedValuation[100% Ag Building],AssessedValuation[Dist],$C268,AssessedValuation[Tif_NonTIF],$A$4)</f>
        <v>0</v>
      </c>
      <c r="J268" s="8">
        <f>SUMIFS(AssessedValuation[100% Commercial],AssessedValuation[Dist],$C268,AssessedValuation[Tif_NonTIF],$A$4)</f>
        <v>256120526</v>
      </c>
      <c r="K268" s="8">
        <f>SUMIFS(AssessedValuation[100% Industrial],AssessedValuation[Dist],$C268,AssessedValuation[Tif_NonTIF],$A$4)</f>
        <v>28368708</v>
      </c>
      <c r="L268" s="8">
        <f>SUMIFS(AssessedValuation[100% Multiresidential],AssessedValuation[Dist],$C268,AssessedValuation[Tif_NonTIF],$A$4)</f>
        <v>9025641</v>
      </c>
      <c r="M268" s="8">
        <f>SUMIFS(AssessedValuation[100% Reserved],AssessedValuation[Dist],$C268,AssessedValuation[Tif_NonTIF],$A$4)</f>
        <v>0</v>
      </c>
      <c r="N268" s="8">
        <f>SUMIFS(AssessedValuation[100% Railroads],AssessedValuation[Dist],$C268,AssessedValuation[Tif_NonTIF],$A$4)</f>
        <v>0</v>
      </c>
      <c r="O268" s="8">
        <f>SUMIFS(AssessedValuation[100% Utilities],AssessedValuation[Dist],$C268,AssessedValuation[Tif_NonTIF],$A$4)</f>
        <v>0</v>
      </c>
      <c r="P268" s="8">
        <f>SUMIFS(AssessedValuation[100% Other],AssessedValuation[Dist],$C268,AssessedValuation[Tif_NonTIF],$A$4)</f>
        <v>0</v>
      </c>
      <c r="Q268" s="8">
        <f>SUMIFS(AssessedValuation[100% Gross],AssessedValuation[Dist],$C268,AssessedValuation[Tif_NonTIF],$A$4)</f>
        <v>325940833</v>
      </c>
      <c r="R268" s="8">
        <f>SUMIFS(AssessedValuation[100% Military Exempt],AssessedValuation[Dist],$C268,AssessedValuation[Tif_NonTIF],$A$4)</f>
        <v>0</v>
      </c>
      <c r="S268" s="8">
        <f>SUMIFS(AssessedValuation[100% Net],AssessedValuation[Dist],$C268,AssessedValuation[Tif_NonTIF],$A$4)</f>
        <v>325940833</v>
      </c>
      <c r="T268" s="8">
        <f>SUMIFS(AssessedValuation[100% Gas &amp; Elec Utilities],AssessedValuation[Dist],$C268,AssessedValuation[Tif_NonTIF],$A$4)</f>
        <v>0</v>
      </c>
      <c r="U268" s="8">
        <f t="shared" si="4"/>
        <v>325940833</v>
      </c>
    </row>
    <row r="269" spans="1:21" x14ac:dyDescent="0.25">
      <c r="A269">
        <v>2023</v>
      </c>
      <c r="B269" t="s">
        <v>1057</v>
      </c>
      <c r="C269" t="s">
        <v>1574</v>
      </c>
      <c r="D269" t="s">
        <v>1574</v>
      </c>
      <c r="E269" t="s">
        <v>592</v>
      </c>
      <c r="F269" t="s">
        <v>1575</v>
      </c>
      <c r="G269" s="8">
        <f>SUMIFS(AssessedValuation[100% Residential],AssessedValuation[Dist],$C269,AssessedValuation[Tif_NonTIF],$A$4)</f>
        <v>20397424</v>
      </c>
      <c r="H269" s="8">
        <f>SUMIFS(AssessedValuation[100% Ag Land],AssessedValuation[Dist],$C269,AssessedValuation[Tif_NonTIF],$A$4)</f>
        <v>0</v>
      </c>
      <c r="I269" s="8">
        <f>SUMIFS(AssessedValuation[100% Ag Building],AssessedValuation[Dist],$C269,AssessedValuation[Tif_NonTIF],$A$4)</f>
        <v>0</v>
      </c>
      <c r="J269" s="8">
        <f>SUMIFS(AssessedValuation[100% Commercial],AssessedValuation[Dist],$C269,AssessedValuation[Tif_NonTIF],$A$4)</f>
        <v>2499367</v>
      </c>
      <c r="K269" s="8">
        <f>SUMIFS(AssessedValuation[100% Industrial],AssessedValuation[Dist],$C269,AssessedValuation[Tif_NonTIF],$A$4)</f>
        <v>92938</v>
      </c>
      <c r="L269" s="8">
        <f>SUMIFS(AssessedValuation[100% Multiresidential],AssessedValuation[Dist],$C269,AssessedValuation[Tif_NonTIF],$A$4)</f>
        <v>1161304</v>
      </c>
      <c r="M269" s="8">
        <f>SUMIFS(AssessedValuation[100% Reserved],AssessedValuation[Dist],$C269,AssessedValuation[Tif_NonTIF],$A$4)</f>
        <v>0</v>
      </c>
      <c r="N269" s="8">
        <f>SUMIFS(AssessedValuation[100% Railroads],AssessedValuation[Dist],$C269,AssessedValuation[Tif_NonTIF],$A$4)</f>
        <v>0</v>
      </c>
      <c r="O269" s="8">
        <f>SUMIFS(AssessedValuation[100% Utilities],AssessedValuation[Dist],$C269,AssessedValuation[Tif_NonTIF],$A$4)</f>
        <v>0</v>
      </c>
      <c r="P269" s="8">
        <f>SUMIFS(AssessedValuation[100% Other],AssessedValuation[Dist],$C269,AssessedValuation[Tif_NonTIF],$A$4)</f>
        <v>0</v>
      </c>
      <c r="Q269" s="8">
        <f>SUMIFS(AssessedValuation[100% Gross],AssessedValuation[Dist],$C269,AssessedValuation[Tif_NonTIF],$A$4)</f>
        <v>24151033</v>
      </c>
      <c r="R269" s="8">
        <f>SUMIFS(AssessedValuation[100% Military Exempt],AssessedValuation[Dist],$C269,AssessedValuation[Tif_NonTIF],$A$4)</f>
        <v>0</v>
      </c>
      <c r="S269" s="8">
        <f>SUMIFS(AssessedValuation[100% Net],AssessedValuation[Dist],$C269,AssessedValuation[Tif_NonTIF],$A$4)</f>
        <v>24151033</v>
      </c>
      <c r="T269" s="8">
        <f>SUMIFS(AssessedValuation[100% Gas &amp; Elec Utilities],AssessedValuation[Dist],$C269,AssessedValuation[Tif_NonTIF],$A$4)</f>
        <v>0</v>
      </c>
      <c r="U269" s="8">
        <f t="shared" si="4"/>
        <v>24151033</v>
      </c>
    </row>
    <row r="270" spans="1:21" x14ac:dyDescent="0.25">
      <c r="A270">
        <v>2023</v>
      </c>
      <c r="B270" t="s">
        <v>1051</v>
      </c>
      <c r="C270" t="s">
        <v>1576</v>
      </c>
      <c r="D270" t="s">
        <v>1576</v>
      </c>
      <c r="E270" t="s">
        <v>184</v>
      </c>
      <c r="F270" t="s">
        <v>1577</v>
      </c>
      <c r="G270" s="8">
        <f>SUMIFS(AssessedValuation[100% Residential],AssessedValuation[Dist],$C270,AssessedValuation[Tif_NonTIF],$A$4)</f>
        <v>60277</v>
      </c>
      <c r="H270" s="8">
        <f>SUMIFS(AssessedValuation[100% Ag Land],AssessedValuation[Dist],$C270,AssessedValuation[Tif_NonTIF],$A$4)</f>
        <v>0</v>
      </c>
      <c r="I270" s="8">
        <f>SUMIFS(AssessedValuation[100% Ag Building],AssessedValuation[Dist],$C270,AssessedValuation[Tif_NonTIF],$A$4)</f>
        <v>0</v>
      </c>
      <c r="J270" s="8">
        <f>SUMIFS(AssessedValuation[100% Commercial],AssessedValuation[Dist],$C270,AssessedValuation[Tif_NonTIF],$A$4)</f>
        <v>1386041</v>
      </c>
      <c r="K270" s="8">
        <f>SUMIFS(AssessedValuation[100% Industrial],AssessedValuation[Dist],$C270,AssessedValuation[Tif_NonTIF],$A$4)</f>
        <v>33813</v>
      </c>
      <c r="L270" s="8">
        <f>SUMIFS(AssessedValuation[100% Multiresidential],AssessedValuation[Dist],$C270,AssessedValuation[Tif_NonTIF],$A$4)</f>
        <v>21181</v>
      </c>
      <c r="M270" s="8">
        <f>SUMIFS(AssessedValuation[100% Reserved],AssessedValuation[Dist],$C270,AssessedValuation[Tif_NonTIF],$A$4)</f>
        <v>0</v>
      </c>
      <c r="N270" s="8">
        <f>SUMIFS(AssessedValuation[100% Railroads],AssessedValuation[Dist],$C270,AssessedValuation[Tif_NonTIF],$A$4)</f>
        <v>0</v>
      </c>
      <c r="O270" s="8">
        <f>SUMIFS(AssessedValuation[100% Utilities],AssessedValuation[Dist],$C270,AssessedValuation[Tif_NonTIF],$A$4)</f>
        <v>0</v>
      </c>
      <c r="P270" s="8">
        <f>SUMIFS(AssessedValuation[100% Other],AssessedValuation[Dist],$C270,AssessedValuation[Tif_NonTIF],$A$4)</f>
        <v>0</v>
      </c>
      <c r="Q270" s="8">
        <f>SUMIFS(AssessedValuation[100% Gross],AssessedValuation[Dist],$C270,AssessedValuation[Tif_NonTIF],$A$4)</f>
        <v>1501312</v>
      </c>
      <c r="R270" s="8">
        <f>SUMIFS(AssessedValuation[100% Military Exempt],AssessedValuation[Dist],$C270,AssessedValuation[Tif_NonTIF],$A$4)</f>
        <v>0</v>
      </c>
      <c r="S270" s="8">
        <f>SUMIFS(AssessedValuation[100% Net],AssessedValuation[Dist],$C270,AssessedValuation[Tif_NonTIF],$A$4)</f>
        <v>1501312</v>
      </c>
      <c r="T270" s="8">
        <f>SUMIFS(AssessedValuation[100% Gas &amp; Elec Utilities],AssessedValuation[Dist],$C270,AssessedValuation[Tif_NonTIF],$A$4)</f>
        <v>0</v>
      </c>
      <c r="U270" s="8">
        <f t="shared" si="4"/>
        <v>1501312</v>
      </c>
    </row>
    <row r="271" spans="1:21" x14ac:dyDescent="0.25">
      <c r="A271">
        <v>2023</v>
      </c>
      <c r="B271" t="s">
        <v>1051</v>
      </c>
      <c r="C271" t="s">
        <v>1578</v>
      </c>
      <c r="D271" t="s">
        <v>1578</v>
      </c>
      <c r="E271" t="s">
        <v>142</v>
      </c>
      <c r="F271" t="s">
        <v>1579</v>
      </c>
      <c r="G271" s="8">
        <f>SUMIFS(AssessedValuation[100% Residential],AssessedValuation[Dist],$C271,AssessedValuation[Tif_NonTIF],$A$4)</f>
        <v>11274</v>
      </c>
      <c r="H271" s="8">
        <f>SUMIFS(AssessedValuation[100% Ag Land],AssessedValuation[Dist],$C271,AssessedValuation[Tif_NonTIF],$A$4)</f>
        <v>0</v>
      </c>
      <c r="I271" s="8">
        <f>SUMIFS(AssessedValuation[100% Ag Building],AssessedValuation[Dist],$C271,AssessedValuation[Tif_NonTIF],$A$4)</f>
        <v>0</v>
      </c>
      <c r="J271" s="8">
        <f>SUMIFS(AssessedValuation[100% Commercial],AssessedValuation[Dist],$C271,AssessedValuation[Tif_NonTIF],$A$4)</f>
        <v>3182604</v>
      </c>
      <c r="K271" s="8">
        <f>SUMIFS(AssessedValuation[100% Industrial],AssessedValuation[Dist],$C271,AssessedValuation[Tif_NonTIF],$A$4)</f>
        <v>0</v>
      </c>
      <c r="L271" s="8">
        <f>SUMIFS(AssessedValuation[100% Multiresidential],AssessedValuation[Dist],$C271,AssessedValuation[Tif_NonTIF],$A$4)</f>
        <v>0</v>
      </c>
      <c r="M271" s="8">
        <f>SUMIFS(AssessedValuation[100% Reserved],AssessedValuation[Dist],$C271,AssessedValuation[Tif_NonTIF],$A$4)</f>
        <v>0</v>
      </c>
      <c r="N271" s="8">
        <f>SUMIFS(AssessedValuation[100% Railroads],AssessedValuation[Dist],$C271,AssessedValuation[Tif_NonTIF],$A$4)</f>
        <v>0</v>
      </c>
      <c r="O271" s="8">
        <f>SUMIFS(AssessedValuation[100% Utilities],AssessedValuation[Dist],$C271,AssessedValuation[Tif_NonTIF],$A$4)</f>
        <v>0</v>
      </c>
      <c r="P271" s="8">
        <f>SUMIFS(AssessedValuation[100% Other],AssessedValuation[Dist],$C271,AssessedValuation[Tif_NonTIF],$A$4)</f>
        <v>0</v>
      </c>
      <c r="Q271" s="8">
        <f>SUMIFS(AssessedValuation[100% Gross],AssessedValuation[Dist],$C271,AssessedValuation[Tif_NonTIF],$A$4)</f>
        <v>3193878</v>
      </c>
      <c r="R271" s="8">
        <f>SUMIFS(AssessedValuation[100% Military Exempt],AssessedValuation[Dist],$C271,AssessedValuation[Tif_NonTIF],$A$4)</f>
        <v>0</v>
      </c>
      <c r="S271" s="8">
        <f>SUMIFS(AssessedValuation[100% Net],AssessedValuation[Dist],$C271,AssessedValuation[Tif_NonTIF],$A$4)</f>
        <v>3193878</v>
      </c>
      <c r="T271" s="8">
        <f>SUMIFS(AssessedValuation[100% Gas &amp; Elec Utilities],AssessedValuation[Dist],$C271,AssessedValuation[Tif_NonTIF],$A$4)</f>
        <v>0</v>
      </c>
      <c r="U271" s="8">
        <f t="shared" si="4"/>
        <v>3193878</v>
      </c>
    </row>
    <row r="272" spans="1:21" x14ac:dyDescent="0.25">
      <c r="A272">
        <v>2023</v>
      </c>
      <c r="B272" t="s">
        <v>1048</v>
      </c>
      <c r="C272" t="s">
        <v>1580</v>
      </c>
      <c r="D272" t="s">
        <v>1751</v>
      </c>
      <c r="E272" t="s">
        <v>265</v>
      </c>
      <c r="F272" t="s">
        <v>1581</v>
      </c>
      <c r="G272" s="8">
        <f>SUMIFS(AssessedValuation[100% Residential],AssessedValuation[Dist],$C272,AssessedValuation[Tif_NonTIF],$A$4)</f>
        <v>1390561</v>
      </c>
      <c r="H272" s="8">
        <f>SUMIFS(AssessedValuation[100% Ag Land],AssessedValuation[Dist],$C272,AssessedValuation[Tif_NonTIF],$A$4)</f>
        <v>15951</v>
      </c>
      <c r="I272" s="8">
        <f>SUMIFS(AssessedValuation[100% Ag Building],AssessedValuation[Dist],$C272,AssessedValuation[Tif_NonTIF],$A$4)</f>
        <v>0</v>
      </c>
      <c r="J272" s="8">
        <f>SUMIFS(AssessedValuation[100% Commercial],AssessedValuation[Dist],$C272,AssessedValuation[Tif_NonTIF],$A$4)</f>
        <v>9523322</v>
      </c>
      <c r="K272" s="8">
        <f>SUMIFS(AssessedValuation[100% Industrial],AssessedValuation[Dist],$C272,AssessedValuation[Tif_NonTIF],$A$4)</f>
        <v>2014686</v>
      </c>
      <c r="L272" s="8">
        <f>SUMIFS(AssessedValuation[100% Multiresidential],AssessedValuation[Dist],$C272,AssessedValuation[Tif_NonTIF],$A$4)</f>
        <v>0</v>
      </c>
      <c r="M272" s="8">
        <f>SUMIFS(AssessedValuation[100% Reserved],AssessedValuation[Dist],$C272,AssessedValuation[Tif_NonTIF],$A$4)</f>
        <v>0</v>
      </c>
      <c r="N272" s="8">
        <f>SUMIFS(AssessedValuation[100% Railroads],AssessedValuation[Dist],$C272,AssessedValuation[Tif_NonTIF],$A$4)</f>
        <v>0</v>
      </c>
      <c r="O272" s="8">
        <f>SUMIFS(AssessedValuation[100% Utilities],AssessedValuation[Dist],$C272,AssessedValuation[Tif_NonTIF],$A$4)</f>
        <v>0</v>
      </c>
      <c r="P272" s="8">
        <f>SUMIFS(AssessedValuation[100% Other],AssessedValuation[Dist],$C272,AssessedValuation[Tif_NonTIF],$A$4)</f>
        <v>0</v>
      </c>
      <c r="Q272" s="8">
        <f>SUMIFS(AssessedValuation[100% Gross],AssessedValuation[Dist],$C272,AssessedValuation[Tif_NonTIF],$A$4)</f>
        <v>12944520</v>
      </c>
      <c r="R272" s="8">
        <f>SUMIFS(AssessedValuation[100% Military Exempt],AssessedValuation[Dist],$C272,AssessedValuation[Tif_NonTIF],$A$4)</f>
        <v>7408</v>
      </c>
      <c r="S272" s="8">
        <f>SUMIFS(AssessedValuation[100% Net],AssessedValuation[Dist],$C272,AssessedValuation[Tif_NonTIF],$A$4)</f>
        <v>12937112</v>
      </c>
      <c r="T272" s="8">
        <f>SUMIFS(AssessedValuation[100% Gas &amp; Elec Utilities],AssessedValuation[Dist],$C272,AssessedValuation[Tif_NonTIF],$A$4)</f>
        <v>0</v>
      </c>
      <c r="U272" s="8">
        <f t="shared" si="4"/>
        <v>12937112</v>
      </c>
    </row>
    <row r="273" spans="1:21" x14ac:dyDescent="0.25">
      <c r="A273">
        <v>2023</v>
      </c>
      <c r="B273" t="s">
        <v>1045</v>
      </c>
      <c r="C273" t="s">
        <v>1582</v>
      </c>
      <c r="D273" t="s">
        <v>1582</v>
      </c>
      <c r="E273" t="s">
        <v>829</v>
      </c>
      <c r="F273" t="s">
        <v>1583</v>
      </c>
      <c r="G273" s="8">
        <f>SUMIFS(AssessedValuation[100% Residential],AssessedValuation[Dist],$C273,AssessedValuation[Tif_NonTIF],$A$4)</f>
        <v>0</v>
      </c>
      <c r="H273" s="8">
        <f>SUMIFS(AssessedValuation[100% Ag Land],AssessedValuation[Dist],$C273,AssessedValuation[Tif_NonTIF],$A$4)</f>
        <v>0</v>
      </c>
      <c r="I273" s="8">
        <f>SUMIFS(AssessedValuation[100% Ag Building],AssessedValuation[Dist],$C273,AssessedValuation[Tif_NonTIF],$A$4)</f>
        <v>0</v>
      </c>
      <c r="J273" s="8">
        <f>SUMIFS(AssessedValuation[100% Commercial],AssessedValuation[Dist],$C273,AssessedValuation[Tif_NonTIF],$A$4)</f>
        <v>0</v>
      </c>
      <c r="K273" s="8">
        <f>SUMIFS(AssessedValuation[100% Industrial],AssessedValuation[Dist],$C273,AssessedValuation[Tif_NonTIF],$A$4)</f>
        <v>0</v>
      </c>
      <c r="L273" s="8">
        <f>SUMIFS(AssessedValuation[100% Multiresidential],AssessedValuation[Dist],$C273,AssessedValuation[Tif_NonTIF],$A$4)</f>
        <v>0</v>
      </c>
      <c r="M273" s="8">
        <f>SUMIFS(AssessedValuation[100% Reserved],AssessedValuation[Dist],$C273,AssessedValuation[Tif_NonTIF],$A$4)</f>
        <v>0</v>
      </c>
      <c r="N273" s="8">
        <f>SUMIFS(AssessedValuation[100% Railroads],AssessedValuation[Dist],$C273,AssessedValuation[Tif_NonTIF],$A$4)</f>
        <v>0</v>
      </c>
      <c r="O273" s="8">
        <f>SUMIFS(AssessedValuation[100% Utilities],AssessedValuation[Dist],$C273,AssessedValuation[Tif_NonTIF],$A$4)</f>
        <v>0</v>
      </c>
      <c r="P273" s="8">
        <f>SUMIFS(AssessedValuation[100% Other],AssessedValuation[Dist],$C273,AssessedValuation[Tif_NonTIF],$A$4)</f>
        <v>0</v>
      </c>
      <c r="Q273" s="8">
        <f>SUMIFS(AssessedValuation[100% Gross],AssessedValuation[Dist],$C273,AssessedValuation[Tif_NonTIF],$A$4)</f>
        <v>0</v>
      </c>
      <c r="R273" s="8">
        <f>SUMIFS(AssessedValuation[100% Military Exempt],AssessedValuation[Dist],$C273,AssessedValuation[Tif_NonTIF],$A$4)</f>
        <v>0</v>
      </c>
      <c r="S273" s="8">
        <f>SUMIFS(AssessedValuation[100% Net],AssessedValuation[Dist],$C273,AssessedValuation[Tif_NonTIF],$A$4)</f>
        <v>0</v>
      </c>
      <c r="T273" s="8">
        <f>SUMIFS(AssessedValuation[100% Gas &amp; Elec Utilities],AssessedValuation[Dist],$C273,AssessedValuation[Tif_NonTIF],$A$4)</f>
        <v>0</v>
      </c>
      <c r="U273" s="8">
        <f t="shared" si="4"/>
        <v>0</v>
      </c>
    </row>
    <row r="274" spans="1:21" x14ac:dyDescent="0.25">
      <c r="A274">
        <v>2023</v>
      </c>
      <c r="B274" t="s">
        <v>1043</v>
      </c>
      <c r="C274" t="s">
        <v>1584</v>
      </c>
      <c r="D274" t="s">
        <v>1584</v>
      </c>
      <c r="E274" t="s">
        <v>842</v>
      </c>
      <c r="F274" t="s">
        <v>1585</v>
      </c>
      <c r="G274" s="8">
        <f>SUMIFS(AssessedValuation[100% Residential],AssessedValuation[Dist],$C274,AssessedValuation[Tif_NonTIF],$A$4)</f>
        <v>12927</v>
      </c>
      <c r="H274" s="8">
        <f>SUMIFS(AssessedValuation[100% Ag Land],AssessedValuation[Dist],$C274,AssessedValuation[Tif_NonTIF],$A$4)</f>
        <v>5044</v>
      </c>
      <c r="I274" s="8">
        <f>SUMIFS(AssessedValuation[100% Ag Building],AssessedValuation[Dist],$C274,AssessedValuation[Tif_NonTIF],$A$4)</f>
        <v>0</v>
      </c>
      <c r="J274" s="8">
        <f>SUMIFS(AssessedValuation[100% Commercial],AssessedValuation[Dist],$C274,AssessedValuation[Tif_NonTIF],$A$4)</f>
        <v>34330</v>
      </c>
      <c r="K274" s="8">
        <f>SUMIFS(AssessedValuation[100% Industrial],AssessedValuation[Dist],$C274,AssessedValuation[Tif_NonTIF],$A$4)</f>
        <v>4270104</v>
      </c>
      <c r="L274" s="8">
        <f>SUMIFS(AssessedValuation[100% Multiresidential],AssessedValuation[Dist],$C274,AssessedValuation[Tif_NonTIF],$A$4)</f>
        <v>10112</v>
      </c>
      <c r="M274" s="8">
        <f>SUMIFS(AssessedValuation[100% Reserved],AssessedValuation[Dist],$C274,AssessedValuation[Tif_NonTIF],$A$4)</f>
        <v>0</v>
      </c>
      <c r="N274" s="8">
        <f>SUMIFS(AssessedValuation[100% Railroads],AssessedValuation[Dist],$C274,AssessedValuation[Tif_NonTIF],$A$4)</f>
        <v>0</v>
      </c>
      <c r="O274" s="8">
        <f>SUMIFS(AssessedValuation[100% Utilities],AssessedValuation[Dist],$C274,AssessedValuation[Tif_NonTIF],$A$4)</f>
        <v>0</v>
      </c>
      <c r="P274" s="8">
        <f>SUMIFS(AssessedValuation[100% Other],AssessedValuation[Dist],$C274,AssessedValuation[Tif_NonTIF],$A$4)</f>
        <v>0</v>
      </c>
      <c r="Q274" s="8">
        <f>SUMIFS(AssessedValuation[100% Gross],AssessedValuation[Dist],$C274,AssessedValuation[Tif_NonTIF],$A$4)</f>
        <v>4332517</v>
      </c>
      <c r="R274" s="8">
        <f>SUMIFS(AssessedValuation[100% Military Exempt],AssessedValuation[Dist],$C274,AssessedValuation[Tif_NonTIF],$A$4)</f>
        <v>0</v>
      </c>
      <c r="S274" s="8">
        <f>SUMIFS(AssessedValuation[100% Net],AssessedValuation[Dist],$C274,AssessedValuation[Tif_NonTIF],$A$4)</f>
        <v>4332517</v>
      </c>
      <c r="T274" s="8">
        <f>SUMIFS(AssessedValuation[100% Gas &amp; Elec Utilities],AssessedValuation[Dist],$C274,AssessedValuation[Tif_NonTIF],$A$4)</f>
        <v>0</v>
      </c>
      <c r="U274" s="8">
        <f t="shared" si="4"/>
        <v>4332517</v>
      </c>
    </row>
    <row r="275" spans="1:21" x14ac:dyDescent="0.25">
      <c r="A275">
        <v>2023</v>
      </c>
      <c r="B275" t="s">
        <v>1066</v>
      </c>
      <c r="C275" t="s">
        <v>1586</v>
      </c>
      <c r="D275" t="s">
        <v>1586</v>
      </c>
      <c r="E275" t="s">
        <v>910</v>
      </c>
      <c r="F275" t="s">
        <v>1587</v>
      </c>
      <c r="G275" s="8">
        <f>SUMIFS(AssessedValuation[100% Residential],AssessedValuation[Dist],$C275,AssessedValuation[Tif_NonTIF],$A$4)</f>
        <v>0</v>
      </c>
      <c r="H275" s="8">
        <f>SUMIFS(AssessedValuation[100% Ag Land],AssessedValuation[Dist],$C275,AssessedValuation[Tif_NonTIF],$A$4)</f>
        <v>0</v>
      </c>
      <c r="I275" s="8">
        <f>SUMIFS(AssessedValuation[100% Ag Building],AssessedValuation[Dist],$C275,AssessedValuation[Tif_NonTIF],$A$4)</f>
        <v>0</v>
      </c>
      <c r="J275" s="8">
        <f>SUMIFS(AssessedValuation[100% Commercial],AssessedValuation[Dist],$C275,AssessedValuation[Tif_NonTIF],$A$4)</f>
        <v>1798360</v>
      </c>
      <c r="K275" s="8">
        <f>SUMIFS(AssessedValuation[100% Industrial],AssessedValuation[Dist],$C275,AssessedValuation[Tif_NonTIF],$A$4)</f>
        <v>0</v>
      </c>
      <c r="L275" s="8">
        <f>SUMIFS(AssessedValuation[100% Multiresidential],AssessedValuation[Dist],$C275,AssessedValuation[Tif_NonTIF],$A$4)</f>
        <v>0</v>
      </c>
      <c r="M275" s="8">
        <f>SUMIFS(AssessedValuation[100% Reserved],AssessedValuation[Dist],$C275,AssessedValuation[Tif_NonTIF],$A$4)</f>
        <v>0</v>
      </c>
      <c r="N275" s="8">
        <f>SUMIFS(AssessedValuation[100% Railroads],AssessedValuation[Dist],$C275,AssessedValuation[Tif_NonTIF],$A$4)</f>
        <v>0</v>
      </c>
      <c r="O275" s="8">
        <f>SUMIFS(AssessedValuation[100% Utilities],AssessedValuation[Dist],$C275,AssessedValuation[Tif_NonTIF],$A$4)</f>
        <v>0</v>
      </c>
      <c r="P275" s="8">
        <f>SUMIFS(AssessedValuation[100% Other],AssessedValuation[Dist],$C275,AssessedValuation[Tif_NonTIF],$A$4)</f>
        <v>0</v>
      </c>
      <c r="Q275" s="8">
        <f>SUMIFS(AssessedValuation[100% Gross],AssessedValuation[Dist],$C275,AssessedValuation[Tif_NonTIF],$A$4)</f>
        <v>1798360</v>
      </c>
      <c r="R275" s="8">
        <f>SUMIFS(AssessedValuation[100% Military Exempt],AssessedValuation[Dist],$C275,AssessedValuation[Tif_NonTIF],$A$4)</f>
        <v>0</v>
      </c>
      <c r="S275" s="8">
        <f>SUMIFS(AssessedValuation[100% Net],AssessedValuation[Dist],$C275,AssessedValuation[Tif_NonTIF],$A$4)</f>
        <v>1798360</v>
      </c>
      <c r="T275" s="8">
        <f>SUMIFS(AssessedValuation[100% Gas &amp; Elec Utilities],AssessedValuation[Dist],$C275,AssessedValuation[Tif_NonTIF],$A$4)</f>
        <v>0</v>
      </c>
      <c r="U275" s="8">
        <f t="shared" si="4"/>
        <v>1798360</v>
      </c>
    </row>
    <row r="276" spans="1:21" x14ac:dyDescent="0.25">
      <c r="A276">
        <v>2023</v>
      </c>
      <c r="B276" t="s">
        <v>1038</v>
      </c>
      <c r="C276" t="s">
        <v>1588</v>
      </c>
      <c r="D276" t="s">
        <v>1588</v>
      </c>
      <c r="E276" t="s">
        <v>548</v>
      </c>
      <c r="F276" t="s">
        <v>1589</v>
      </c>
      <c r="G276" s="8">
        <f>SUMIFS(AssessedValuation[100% Residential],AssessedValuation[Dist],$C276,AssessedValuation[Tif_NonTIF],$A$4)</f>
        <v>188436734</v>
      </c>
      <c r="H276" s="8">
        <f>SUMIFS(AssessedValuation[100% Ag Land],AssessedValuation[Dist],$C276,AssessedValuation[Tif_NonTIF],$A$4)</f>
        <v>0</v>
      </c>
      <c r="I276" s="8">
        <f>SUMIFS(AssessedValuation[100% Ag Building],AssessedValuation[Dist],$C276,AssessedValuation[Tif_NonTIF],$A$4)</f>
        <v>0</v>
      </c>
      <c r="J276" s="8">
        <f>SUMIFS(AssessedValuation[100% Commercial],AssessedValuation[Dist],$C276,AssessedValuation[Tif_NonTIF],$A$4)</f>
        <v>303983759</v>
      </c>
      <c r="K276" s="8">
        <f>SUMIFS(AssessedValuation[100% Industrial],AssessedValuation[Dist],$C276,AssessedValuation[Tif_NonTIF],$A$4)</f>
        <v>8464882</v>
      </c>
      <c r="L276" s="8">
        <f>SUMIFS(AssessedValuation[100% Multiresidential],AssessedValuation[Dist],$C276,AssessedValuation[Tif_NonTIF],$A$4)</f>
        <v>15556407</v>
      </c>
      <c r="M276" s="8">
        <f>SUMIFS(AssessedValuation[100% Reserved],AssessedValuation[Dist],$C276,AssessedValuation[Tif_NonTIF],$A$4)</f>
        <v>0</v>
      </c>
      <c r="N276" s="8">
        <f>SUMIFS(AssessedValuation[100% Railroads],AssessedValuation[Dist],$C276,AssessedValuation[Tif_NonTIF],$A$4)</f>
        <v>0</v>
      </c>
      <c r="O276" s="8">
        <f>SUMIFS(AssessedValuation[100% Utilities],AssessedValuation[Dist],$C276,AssessedValuation[Tif_NonTIF],$A$4)</f>
        <v>0</v>
      </c>
      <c r="P276" s="8">
        <f>SUMIFS(AssessedValuation[100% Other],AssessedValuation[Dist],$C276,AssessedValuation[Tif_NonTIF],$A$4)</f>
        <v>0</v>
      </c>
      <c r="Q276" s="8">
        <f>SUMIFS(AssessedValuation[100% Gross],AssessedValuation[Dist],$C276,AssessedValuation[Tif_NonTIF],$A$4)</f>
        <v>516441782</v>
      </c>
      <c r="R276" s="8">
        <f>SUMIFS(AssessedValuation[100% Military Exempt],AssessedValuation[Dist],$C276,AssessedValuation[Tif_NonTIF],$A$4)</f>
        <v>146308</v>
      </c>
      <c r="S276" s="8">
        <f>SUMIFS(AssessedValuation[100% Net],AssessedValuation[Dist],$C276,AssessedValuation[Tif_NonTIF],$A$4)</f>
        <v>516295474</v>
      </c>
      <c r="T276" s="8">
        <f>SUMIFS(AssessedValuation[100% Gas &amp; Elec Utilities],AssessedValuation[Dist],$C276,AssessedValuation[Tif_NonTIF],$A$4)</f>
        <v>0</v>
      </c>
      <c r="U276" s="8">
        <f t="shared" si="4"/>
        <v>516295474</v>
      </c>
    </row>
    <row r="277" spans="1:21" x14ac:dyDescent="0.25">
      <c r="A277">
        <v>2023</v>
      </c>
      <c r="B277" t="s">
        <v>1038</v>
      </c>
      <c r="C277" t="s">
        <v>1590</v>
      </c>
      <c r="D277" t="s">
        <v>1590</v>
      </c>
      <c r="E277" t="s">
        <v>854</v>
      </c>
      <c r="F277" t="s">
        <v>1591</v>
      </c>
      <c r="G277" s="8">
        <f>SUMIFS(AssessedValuation[100% Residential],AssessedValuation[Dist],$C277,AssessedValuation[Tif_NonTIF],$A$4)</f>
        <v>0</v>
      </c>
      <c r="H277" s="8">
        <f>SUMIFS(AssessedValuation[100% Ag Land],AssessedValuation[Dist],$C277,AssessedValuation[Tif_NonTIF],$A$4)</f>
        <v>0</v>
      </c>
      <c r="I277" s="8">
        <f>SUMIFS(AssessedValuation[100% Ag Building],AssessedValuation[Dist],$C277,AssessedValuation[Tif_NonTIF],$A$4)</f>
        <v>0</v>
      </c>
      <c r="J277" s="8">
        <f>SUMIFS(AssessedValuation[100% Commercial],AssessedValuation[Dist],$C277,AssessedValuation[Tif_NonTIF],$A$4)</f>
        <v>0</v>
      </c>
      <c r="K277" s="8">
        <f>SUMIFS(AssessedValuation[100% Industrial],AssessedValuation[Dist],$C277,AssessedValuation[Tif_NonTIF],$A$4)</f>
        <v>0</v>
      </c>
      <c r="L277" s="8">
        <f>SUMIFS(AssessedValuation[100% Multiresidential],AssessedValuation[Dist],$C277,AssessedValuation[Tif_NonTIF],$A$4)</f>
        <v>0</v>
      </c>
      <c r="M277" s="8">
        <f>SUMIFS(AssessedValuation[100% Reserved],AssessedValuation[Dist],$C277,AssessedValuation[Tif_NonTIF],$A$4)</f>
        <v>0</v>
      </c>
      <c r="N277" s="8">
        <f>SUMIFS(AssessedValuation[100% Railroads],AssessedValuation[Dist],$C277,AssessedValuation[Tif_NonTIF],$A$4)</f>
        <v>0</v>
      </c>
      <c r="O277" s="8">
        <f>SUMIFS(AssessedValuation[100% Utilities],AssessedValuation[Dist],$C277,AssessedValuation[Tif_NonTIF],$A$4)</f>
        <v>0</v>
      </c>
      <c r="P277" s="8">
        <f>SUMIFS(AssessedValuation[100% Other],AssessedValuation[Dist],$C277,AssessedValuation[Tif_NonTIF],$A$4)</f>
        <v>0</v>
      </c>
      <c r="Q277" s="8">
        <f>SUMIFS(AssessedValuation[100% Gross],AssessedValuation[Dist],$C277,AssessedValuation[Tif_NonTIF],$A$4)</f>
        <v>0</v>
      </c>
      <c r="R277" s="8">
        <f>SUMIFS(AssessedValuation[100% Military Exempt],AssessedValuation[Dist],$C277,AssessedValuation[Tif_NonTIF],$A$4)</f>
        <v>0</v>
      </c>
      <c r="S277" s="8">
        <f>SUMIFS(AssessedValuation[100% Net],AssessedValuation[Dist],$C277,AssessedValuation[Tif_NonTIF],$A$4)</f>
        <v>0</v>
      </c>
      <c r="T277" s="8">
        <f>SUMIFS(AssessedValuation[100% Gas &amp; Elec Utilities],AssessedValuation[Dist],$C277,AssessedValuation[Tif_NonTIF],$A$4)</f>
        <v>0</v>
      </c>
      <c r="U277" s="8">
        <f t="shared" si="4"/>
        <v>0</v>
      </c>
    </row>
    <row r="278" spans="1:21" x14ac:dyDescent="0.25">
      <c r="A278">
        <v>2023</v>
      </c>
      <c r="B278" t="s">
        <v>1051</v>
      </c>
      <c r="C278" t="s">
        <v>1592</v>
      </c>
      <c r="D278" t="s">
        <v>1592</v>
      </c>
      <c r="E278" t="s">
        <v>65</v>
      </c>
      <c r="F278" t="s">
        <v>1593</v>
      </c>
      <c r="G278" s="8">
        <f>SUMIFS(AssessedValuation[100% Residential],AssessedValuation[Dist],$C278,AssessedValuation[Tif_NonTIF],$A$4)</f>
        <v>158442</v>
      </c>
      <c r="H278" s="8">
        <f>SUMIFS(AssessedValuation[100% Ag Land],AssessedValuation[Dist],$C278,AssessedValuation[Tif_NonTIF],$A$4)</f>
        <v>0</v>
      </c>
      <c r="I278" s="8">
        <f>SUMIFS(AssessedValuation[100% Ag Building],AssessedValuation[Dist],$C278,AssessedValuation[Tif_NonTIF],$A$4)</f>
        <v>0</v>
      </c>
      <c r="J278" s="8">
        <f>SUMIFS(AssessedValuation[100% Commercial],AssessedValuation[Dist],$C278,AssessedValuation[Tif_NonTIF],$A$4)</f>
        <v>100006</v>
      </c>
      <c r="K278" s="8">
        <f>SUMIFS(AssessedValuation[100% Industrial],AssessedValuation[Dist],$C278,AssessedValuation[Tif_NonTIF],$A$4)</f>
        <v>28666980</v>
      </c>
      <c r="L278" s="8">
        <f>SUMIFS(AssessedValuation[100% Multiresidential],AssessedValuation[Dist],$C278,AssessedValuation[Tif_NonTIF],$A$4)</f>
        <v>1200</v>
      </c>
      <c r="M278" s="8">
        <f>SUMIFS(AssessedValuation[100% Reserved],AssessedValuation[Dist],$C278,AssessedValuation[Tif_NonTIF],$A$4)</f>
        <v>0</v>
      </c>
      <c r="N278" s="8">
        <f>SUMIFS(AssessedValuation[100% Railroads],AssessedValuation[Dist],$C278,AssessedValuation[Tif_NonTIF],$A$4)</f>
        <v>0</v>
      </c>
      <c r="O278" s="8">
        <f>SUMIFS(AssessedValuation[100% Utilities],AssessedValuation[Dist],$C278,AssessedValuation[Tif_NonTIF],$A$4)</f>
        <v>0</v>
      </c>
      <c r="P278" s="8">
        <f>SUMIFS(AssessedValuation[100% Other],AssessedValuation[Dist],$C278,AssessedValuation[Tif_NonTIF],$A$4)</f>
        <v>0</v>
      </c>
      <c r="Q278" s="8">
        <f>SUMIFS(AssessedValuation[100% Gross],AssessedValuation[Dist],$C278,AssessedValuation[Tif_NonTIF],$A$4)</f>
        <v>28926628</v>
      </c>
      <c r="R278" s="8">
        <f>SUMIFS(AssessedValuation[100% Military Exempt],AssessedValuation[Dist],$C278,AssessedValuation[Tif_NonTIF],$A$4)</f>
        <v>0</v>
      </c>
      <c r="S278" s="8">
        <f>SUMIFS(AssessedValuation[100% Net],AssessedValuation[Dist],$C278,AssessedValuation[Tif_NonTIF],$A$4)</f>
        <v>28926628</v>
      </c>
      <c r="T278" s="8">
        <f>SUMIFS(AssessedValuation[100% Gas &amp; Elec Utilities],AssessedValuation[Dist],$C278,AssessedValuation[Tif_NonTIF],$A$4)</f>
        <v>0</v>
      </c>
      <c r="U278" s="8">
        <f t="shared" si="4"/>
        <v>28926628</v>
      </c>
    </row>
    <row r="279" spans="1:21" x14ac:dyDescent="0.25">
      <c r="A279">
        <v>2023</v>
      </c>
      <c r="B279" t="s">
        <v>1051</v>
      </c>
      <c r="C279" t="s">
        <v>1594</v>
      </c>
      <c r="D279" t="s">
        <v>1594</v>
      </c>
      <c r="E279" t="s">
        <v>261</v>
      </c>
      <c r="F279" t="s">
        <v>1595</v>
      </c>
      <c r="G279" s="8">
        <f>SUMIFS(AssessedValuation[100% Residential],AssessedValuation[Dist],$C279,AssessedValuation[Tif_NonTIF],$A$4)</f>
        <v>21750622</v>
      </c>
      <c r="H279" s="8">
        <f>SUMIFS(AssessedValuation[100% Ag Land],AssessedValuation[Dist],$C279,AssessedValuation[Tif_NonTIF],$A$4)</f>
        <v>0</v>
      </c>
      <c r="I279" s="8">
        <f>SUMIFS(AssessedValuation[100% Ag Building],AssessedValuation[Dist],$C279,AssessedValuation[Tif_NonTIF],$A$4)</f>
        <v>0</v>
      </c>
      <c r="J279" s="8">
        <f>SUMIFS(AssessedValuation[100% Commercial],AssessedValuation[Dist],$C279,AssessedValuation[Tif_NonTIF],$A$4)</f>
        <v>11629532</v>
      </c>
      <c r="K279" s="8">
        <f>SUMIFS(AssessedValuation[100% Industrial],AssessedValuation[Dist],$C279,AssessedValuation[Tif_NonTIF],$A$4)</f>
        <v>0</v>
      </c>
      <c r="L279" s="8">
        <f>SUMIFS(AssessedValuation[100% Multiresidential],AssessedValuation[Dist],$C279,AssessedValuation[Tif_NonTIF],$A$4)</f>
        <v>1501650</v>
      </c>
      <c r="M279" s="8">
        <f>SUMIFS(AssessedValuation[100% Reserved],AssessedValuation[Dist],$C279,AssessedValuation[Tif_NonTIF],$A$4)</f>
        <v>0</v>
      </c>
      <c r="N279" s="8">
        <f>SUMIFS(AssessedValuation[100% Railroads],AssessedValuation[Dist],$C279,AssessedValuation[Tif_NonTIF],$A$4)</f>
        <v>0</v>
      </c>
      <c r="O279" s="8">
        <f>SUMIFS(AssessedValuation[100% Utilities],AssessedValuation[Dist],$C279,AssessedValuation[Tif_NonTIF],$A$4)</f>
        <v>0</v>
      </c>
      <c r="P279" s="8">
        <f>SUMIFS(AssessedValuation[100% Other],AssessedValuation[Dist],$C279,AssessedValuation[Tif_NonTIF],$A$4)</f>
        <v>0</v>
      </c>
      <c r="Q279" s="8">
        <f>SUMIFS(AssessedValuation[100% Gross],AssessedValuation[Dist],$C279,AssessedValuation[Tif_NonTIF],$A$4)</f>
        <v>34881804</v>
      </c>
      <c r="R279" s="8">
        <f>SUMIFS(AssessedValuation[100% Military Exempt],AssessedValuation[Dist],$C279,AssessedValuation[Tif_NonTIF],$A$4)</f>
        <v>0</v>
      </c>
      <c r="S279" s="8">
        <f>SUMIFS(AssessedValuation[100% Net],AssessedValuation[Dist],$C279,AssessedValuation[Tif_NonTIF],$A$4)</f>
        <v>34881804</v>
      </c>
      <c r="T279" s="8">
        <f>SUMIFS(AssessedValuation[100% Gas &amp; Elec Utilities],AssessedValuation[Dist],$C279,AssessedValuation[Tif_NonTIF],$A$4)</f>
        <v>0</v>
      </c>
      <c r="U279" s="8">
        <f t="shared" si="4"/>
        <v>34881804</v>
      </c>
    </row>
    <row r="280" spans="1:21" x14ac:dyDescent="0.25">
      <c r="A280">
        <v>2023</v>
      </c>
      <c r="B280" t="s">
        <v>1051</v>
      </c>
      <c r="C280" t="s">
        <v>1596</v>
      </c>
      <c r="D280" t="s">
        <v>1596</v>
      </c>
      <c r="E280" t="s">
        <v>379</v>
      </c>
      <c r="F280" t="s">
        <v>1597</v>
      </c>
      <c r="G280" s="8">
        <f>SUMIFS(AssessedValuation[100% Residential],AssessedValuation[Dist],$C280,AssessedValuation[Tif_NonTIF],$A$4)</f>
        <v>75502655</v>
      </c>
      <c r="H280" s="8">
        <f>SUMIFS(AssessedValuation[100% Ag Land],AssessedValuation[Dist],$C280,AssessedValuation[Tif_NonTIF],$A$4)</f>
        <v>0</v>
      </c>
      <c r="I280" s="8">
        <f>SUMIFS(AssessedValuation[100% Ag Building],AssessedValuation[Dist],$C280,AssessedValuation[Tif_NonTIF],$A$4)</f>
        <v>0</v>
      </c>
      <c r="J280" s="8">
        <f>SUMIFS(AssessedValuation[100% Commercial],AssessedValuation[Dist],$C280,AssessedValuation[Tif_NonTIF],$A$4)</f>
        <v>37953314</v>
      </c>
      <c r="K280" s="8">
        <f>SUMIFS(AssessedValuation[100% Industrial],AssessedValuation[Dist],$C280,AssessedValuation[Tif_NonTIF],$A$4)</f>
        <v>7049210</v>
      </c>
      <c r="L280" s="8">
        <f>SUMIFS(AssessedValuation[100% Multiresidential],AssessedValuation[Dist],$C280,AssessedValuation[Tif_NonTIF],$A$4)</f>
        <v>12077005</v>
      </c>
      <c r="M280" s="8">
        <f>SUMIFS(AssessedValuation[100% Reserved],AssessedValuation[Dist],$C280,AssessedValuation[Tif_NonTIF],$A$4)</f>
        <v>0</v>
      </c>
      <c r="N280" s="8">
        <f>SUMIFS(AssessedValuation[100% Railroads],AssessedValuation[Dist],$C280,AssessedValuation[Tif_NonTIF],$A$4)</f>
        <v>0</v>
      </c>
      <c r="O280" s="8">
        <f>SUMIFS(AssessedValuation[100% Utilities],AssessedValuation[Dist],$C280,AssessedValuation[Tif_NonTIF],$A$4)</f>
        <v>0</v>
      </c>
      <c r="P280" s="8">
        <f>SUMIFS(AssessedValuation[100% Other],AssessedValuation[Dist],$C280,AssessedValuation[Tif_NonTIF],$A$4)</f>
        <v>0</v>
      </c>
      <c r="Q280" s="8">
        <f>SUMIFS(AssessedValuation[100% Gross],AssessedValuation[Dist],$C280,AssessedValuation[Tif_NonTIF],$A$4)</f>
        <v>132582184</v>
      </c>
      <c r="R280" s="8">
        <f>SUMIFS(AssessedValuation[100% Military Exempt],AssessedValuation[Dist],$C280,AssessedValuation[Tif_NonTIF],$A$4)</f>
        <v>38892</v>
      </c>
      <c r="S280" s="8">
        <f>SUMIFS(AssessedValuation[100% Net],AssessedValuation[Dist],$C280,AssessedValuation[Tif_NonTIF],$A$4)</f>
        <v>132543292</v>
      </c>
      <c r="T280" s="8">
        <f>SUMIFS(AssessedValuation[100% Gas &amp; Elec Utilities],AssessedValuation[Dist],$C280,AssessedValuation[Tif_NonTIF],$A$4)</f>
        <v>0</v>
      </c>
      <c r="U280" s="8">
        <f t="shared" si="4"/>
        <v>132543292</v>
      </c>
    </row>
    <row r="281" spans="1:21" x14ac:dyDescent="0.25">
      <c r="A281">
        <v>2023</v>
      </c>
      <c r="B281" t="s">
        <v>1057</v>
      </c>
      <c r="C281" t="s">
        <v>1598</v>
      </c>
      <c r="D281" t="s">
        <v>1598</v>
      </c>
      <c r="E281" t="s">
        <v>625</v>
      </c>
      <c r="F281" t="s">
        <v>1599</v>
      </c>
      <c r="G281" s="8">
        <f>SUMIFS(AssessedValuation[100% Residential],AssessedValuation[Dist],$C281,AssessedValuation[Tif_NonTIF],$A$4)</f>
        <v>0</v>
      </c>
      <c r="H281" s="8">
        <f>SUMIFS(AssessedValuation[100% Ag Land],AssessedValuation[Dist],$C281,AssessedValuation[Tif_NonTIF],$A$4)</f>
        <v>20754</v>
      </c>
      <c r="I281" s="8">
        <f>SUMIFS(AssessedValuation[100% Ag Building],AssessedValuation[Dist],$C281,AssessedValuation[Tif_NonTIF],$A$4)</f>
        <v>0</v>
      </c>
      <c r="J281" s="8">
        <f>SUMIFS(AssessedValuation[100% Commercial],AssessedValuation[Dist],$C281,AssessedValuation[Tif_NonTIF],$A$4)</f>
        <v>0</v>
      </c>
      <c r="K281" s="8">
        <f>SUMIFS(AssessedValuation[100% Industrial],AssessedValuation[Dist],$C281,AssessedValuation[Tif_NonTIF],$A$4)</f>
        <v>0</v>
      </c>
      <c r="L281" s="8">
        <f>SUMIFS(AssessedValuation[100% Multiresidential],AssessedValuation[Dist],$C281,AssessedValuation[Tif_NonTIF],$A$4)</f>
        <v>0</v>
      </c>
      <c r="M281" s="8">
        <f>SUMIFS(AssessedValuation[100% Reserved],AssessedValuation[Dist],$C281,AssessedValuation[Tif_NonTIF],$A$4)</f>
        <v>0</v>
      </c>
      <c r="N281" s="8">
        <f>SUMIFS(AssessedValuation[100% Railroads],AssessedValuation[Dist],$C281,AssessedValuation[Tif_NonTIF],$A$4)</f>
        <v>0</v>
      </c>
      <c r="O281" s="8">
        <f>SUMIFS(AssessedValuation[100% Utilities],AssessedValuation[Dist],$C281,AssessedValuation[Tif_NonTIF],$A$4)</f>
        <v>0</v>
      </c>
      <c r="P281" s="8">
        <f>SUMIFS(AssessedValuation[100% Other],AssessedValuation[Dist],$C281,AssessedValuation[Tif_NonTIF],$A$4)</f>
        <v>0</v>
      </c>
      <c r="Q281" s="8">
        <f>SUMIFS(AssessedValuation[100% Gross],AssessedValuation[Dist],$C281,AssessedValuation[Tif_NonTIF],$A$4)</f>
        <v>20754</v>
      </c>
      <c r="R281" s="8">
        <f>SUMIFS(AssessedValuation[100% Military Exempt],AssessedValuation[Dist],$C281,AssessedValuation[Tif_NonTIF],$A$4)</f>
        <v>0</v>
      </c>
      <c r="S281" s="8">
        <f>SUMIFS(AssessedValuation[100% Net],AssessedValuation[Dist],$C281,AssessedValuation[Tif_NonTIF],$A$4)</f>
        <v>20754</v>
      </c>
      <c r="T281" s="8">
        <f>SUMIFS(AssessedValuation[100% Gas &amp; Elec Utilities],AssessedValuation[Dist],$C281,AssessedValuation[Tif_NonTIF],$A$4)</f>
        <v>0</v>
      </c>
      <c r="U281" s="8">
        <f t="shared" si="4"/>
        <v>20754</v>
      </c>
    </row>
    <row r="282" spans="1:21" x14ac:dyDescent="0.25">
      <c r="A282">
        <v>2023</v>
      </c>
      <c r="B282" t="s">
        <v>1043</v>
      </c>
      <c r="C282" t="s">
        <v>1600</v>
      </c>
      <c r="D282" t="s">
        <v>1600</v>
      </c>
      <c r="E282" t="s">
        <v>794</v>
      </c>
      <c r="F282" t="s">
        <v>1601</v>
      </c>
      <c r="G282" s="8">
        <f>SUMIFS(AssessedValuation[100% Residential],AssessedValuation[Dist],$C282,AssessedValuation[Tif_NonTIF],$A$4)</f>
        <v>20632893</v>
      </c>
      <c r="H282" s="8">
        <f>SUMIFS(AssessedValuation[100% Ag Land],AssessedValuation[Dist],$C282,AssessedValuation[Tif_NonTIF],$A$4)</f>
        <v>0</v>
      </c>
      <c r="I282" s="8">
        <f>SUMIFS(AssessedValuation[100% Ag Building],AssessedValuation[Dist],$C282,AssessedValuation[Tif_NonTIF],$A$4)</f>
        <v>16350</v>
      </c>
      <c r="J282" s="8">
        <f>SUMIFS(AssessedValuation[100% Commercial],AssessedValuation[Dist],$C282,AssessedValuation[Tif_NonTIF],$A$4)</f>
        <v>13097681</v>
      </c>
      <c r="K282" s="8">
        <f>SUMIFS(AssessedValuation[100% Industrial],AssessedValuation[Dist],$C282,AssessedValuation[Tif_NonTIF],$A$4)</f>
        <v>165419800</v>
      </c>
      <c r="L282" s="8">
        <f>SUMIFS(AssessedValuation[100% Multiresidential],AssessedValuation[Dist],$C282,AssessedValuation[Tif_NonTIF],$A$4)</f>
        <v>472062</v>
      </c>
      <c r="M282" s="8">
        <f>SUMIFS(AssessedValuation[100% Reserved],AssessedValuation[Dist],$C282,AssessedValuation[Tif_NonTIF],$A$4)</f>
        <v>0</v>
      </c>
      <c r="N282" s="8">
        <f>SUMIFS(AssessedValuation[100% Railroads],AssessedValuation[Dist],$C282,AssessedValuation[Tif_NonTIF],$A$4)</f>
        <v>0</v>
      </c>
      <c r="O282" s="8">
        <f>SUMIFS(AssessedValuation[100% Utilities],AssessedValuation[Dist],$C282,AssessedValuation[Tif_NonTIF],$A$4)</f>
        <v>0</v>
      </c>
      <c r="P282" s="8">
        <f>SUMIFS(AssessedValuation[100% Other],AssessedValuation[Dist],$C282,AssessedValuation[Tif_NonTIF],$A$4)</f>
        <v>0</v>
      </c>
      <c r="Q282" s="8">
        <f>SUMIFS(AssessedValuation[100% Gross],AssessedValuation[Dist],$C282,AssessedValuation[Tif_NonTIF],$A$4)</f>
        <v>199638786</v>
      </c>
      <c r="R282" s="8">
        <f>SUMIFS(AssessedValuation[100% Military Exempt],AssessedValuation[Dist],$C282,AssessedValuation[Tif_NonTIF],$A$4)</f>
        <v>5556</v>
      </c>
      <c r="S282" s="8">
        <f>SUMIFS(AssessedValuation[100% Net],AssessedValuation[Dist],$C282,AssessedValuation[Tif_NonTIF],$A$4)</f>
        <v>199633230</v>
      </c>
      <c r="T282" s="8">
        <f>SUMIFS(AssessedValuation[100% Gas &amp; Elec Utilities],AssessedValuation[Dist],$C282,AssessedValuation[Tif_NonTIF],$A$4)</f>
        <v>0</v>
      </c>
      <c r="U282" s="8">
        <f t="shared" si="4"/>
        <v>199633230</v>
      </c>
    </row>
    <row r="283" spans="1:21" x14ac:dyDescent="0.25">
      <c r="A283">
        <v>2023</v>
      </c>
      <c r="B283" t="s">
        <v>1045</v>
      </c>
      <c r="C283" t="s">
        <v>1602</v>
      </c>
      <c r="D283" t="s">
        <v>1602</v>
      </c>
      <c r="E283" t="s">
        <v>733</v>
      </c>
      <c r="F283" t="s">
        <v>1603</v>
      </c>
      <c r="G283" s="8">
        <f>SUMIFS(AssessedValuation[100% Residential],AssessedValuation[Dist],$C283,AssessedValuation[Tif_NonTIF],$A$4)</f>
        <v>0</v>
      </c>
      <c r="H283" s="8">
        <f>SUMIFS(AssessedValuation[100% Ag Land],AssessedValuation[Dist],$C283,AssessedValuation[Tif_NonTIF],$A$4)</f>
        <v>0</v>
      </c>
      <c r="I283" s="8">
        <f>SUMIFS(AssessedValuation[100% Ag Building],AssessedValuation[Dist],$C283,AssessedValuation[Tif_NonTIF],$A$4)</f>
        <v>0</v>
      </c>
      <c r="J283" s="8">
        <f>SUMIFS(AssessedValuation[100% Commercial],AssessedValuation[Dist],$C283,AssessedValuation[Tif_NonTIF],$A$4)</f>
        <v>0</v>
      </c>
      <c r="K283" s="8">
        <f>SUMIFS(AssessedValuation[100% Industrial],AssessedValuation[Dist],$C283,AssessedValuation[Tif_NonTIF],$A$4)</f>
        <v>0</v>
      </c>
      <c r="L283" s="8">
        <f>SUMIFS(AssessedValuation[100% Multiresidential],AssessedValuation[Dist],$C283,AssessedValuation[Tif_NonTIF],$A$4)</f>
        <v>0</v>
      </c>
      <c r="M283" s="8">
        <f>SUMIFS(AssessedValuation[100% Reserved],AssessedValuation[Dist],$C283,AssessedValuation[Tif_NonTIF],$A$4)</f>
        <v>0</v>
      </c>
      <c r="N283" s="8">
        <f>SUMIFS(AssessedValuation[100% Railroads],AssessedValuation[Dist],$C283,AssessedValuation[Tif_NonTIF],$A$4)</f>
        <v>0</v>
      </c>
      <c r="O283" s="8">
        <f>SUMIFS(AssessedValuation[100% Utilities],AssessedValuation[Dist],$C283,AssessedValuation[Tif_NonTIF],$A$4)</f>
        <v>0</v>
      </c>
      <c r="P283" s="8">
        <f>SUMIFS(AssessedValuation[100% Other],AssessedValuation[Dist],$C283,AssessedValuation[Tif_NonTIF],$A$4)</f>
        <v>0</v>
      </c>
      <c r="Q283" s="8">
        <f>SUMIFS(AssessedValuation[100% Gross],AssessedValuation[Dist],$C283,AssessedValuation[Tif_NonTIF],$A$4)</f>
        <v>0</v>
      </c>
      <c r="R283" s="8">
        <f>SUMIFS(AssessedValuation[100% Military Exempt],AssessedValuation[Dist],$C283,AssessedValuation[Tif_NonTIF],$A$4)</f>
        <v>0</v>
      </c>
      <c r="S283" s="8">
        <f>SUMIFS(AssessedValuation[100% Net],AssessedValuation[Dist],$C283,AssessedValuation[Tif_NonTIF],$A$4)</f>
        <v>0</v>
      </c>
      <c r="T283" s="8">
        <f>SUMIFS(AssessedValuation[100% Gas &amp; Elec Utilities],AssessedValuation[Dist],$C283,AssessedValuation[Tif_NonTIF],$A$4)</f>
        <v>0</v>
      </c>
      <c r="U283" s="8">
        <f t="shared" si="4"/>
        <v>0</v>
      </c>
    </row>
    <row r="284" spans="1:21" x14ac:dyDescent="0.25">
      <c r="A284">
        <v>2023</v>
      </c>
      <c r="B284" t="s">
        <v>1066</v>
      </c>
      <c r="C284" t="s">
        <v>1604</v>
      </c>
      <c r="D284" t="s">
        <v>1604</v>
      </c>
      <c r="E284" t="s">
        <v>176</v>
      </c>
      <c r="F284" t="s">
        <v>1605</v>
      </c>
      <c r="G284" s="8">
        <f>SUMIFS(AssessedValuation[100% Residential],AssessedValuation[Dist],$C284,AssessedValuation[Tif_NonTIF],$A$4)</f>
        <v>0</v>
      </c>
      <c r="H284" s="8">
        <f>SUMIFS(AssessedValuation[100% Ag Land],AssessedValuation[Dist],$C284,AssessedValuation[Tif_NonTIF],$A$4)</f>
        <v>0</v>
      </c>
      <c r="I284" s="8">
        <f>SUMIFS(AssessedValuation[100% Ag Building],AssessedValuation[Dist],$C284,AssessedValuation[Tif_NonTIF],$A$4)</f>
        <v>0</v>
      </c>
      <c r="J284" s="8">
        <f>SUMIFS(AssessedValuation[100% Commercial],AssessedValuation[Dist],$C284,AssessedValuation[Tif_NonTIF],$A$4)</f>
        <v>0</v>
      </c>
      <c r="K284" s="8">
        <f>SUMIFS(AssessedValuation[100% Industrial],AssessedValuation[Dist],$C284,AssessedValuation[Tif_NonTIF],$A$4)</f>
        <v>0</v>
      </c>
      <c r="L284" s="8">
        <f>SUMIFS(AssessedValuation[100% Multiresidential],AssessedValuation[Dist],$C284,AssessedValuation[Tif_NonTIF],$A$4)</f>
        <v>0</v>
      </c>
      <c r="M284" s="8">
        <f>SUMIFS(AssessedValuation[100% Reserved],AssessedValuation[Dist],$C284,AssessedValuation[Tif_NonTIF],$A$4)</f>
        <v>0</v>
      </c>
      <c r="N284" s="8">
        <f>SUMIFS(AssessedValuation[100% Railroads],AssessedValuation[Dist],$C284,AssessedValuation[Tif_NonTIF],$A$4)</f>
        <v>0</v>
      </c>
      <c r="O284" s="8">
        <f>SUMIFS(AssessedValuation[100% Utilities],AssessedValuation[Dist],$C284,AssessedValuation[Tif_NonTIF],$A$4)</f>
        <v>0</v>
      </c>
      <c r="P284" s="8">
        <f>SUMIFS(AssessedValuation[100% Other],AssessedValuation[Dist],$C284,AssessedValuation[Tif_NonTIF],$A$4)</f>
        <v>0</v>
      </c>
      <c r="Q284" s="8">
        <f>SUMIFS(AssessedValuation[100% Gross],AssessedValuation[Dist],$C284,AssessedValuation[Tif_NonTIF],$A$4)</f>
        <v>0</v>
      </c>
      <c r="R284" s="8">
        <f>SUMIFS(AssessedValuation[100% Military Exempt],AssessedValuation[Dist],$C284,AssessedValuation[Tif_NonTIF],$A$4)</f>
        <v>0</v>
      </c>
      <c r="S284" s="8">
        <f>SUMIFS(AssessedValuation[100% Net],AssessedValuation[Dist],$C284,AssessedValuation[Tif_NonTIF],$A$4)</f>
        <v>0</v>
      </c>
      <c r="T284" s="8">
        <f>SUMIFS(AssessedValuation[100% Gas &amp; Elec Utilities],AssessedValuation[Dist],$C284,AssessedValuation[Tif_NonTIF],$A$4)</f>
        <v>0</v>
      </c>
      <c r="U284" s="8">
        <f t="shared" si="4"/>
        <v>0</v>
      </c>
    </row>
    <row r="285" spans="1:21" x14ac:dyDescent="0.25">
      <c r="A285">
        <v>2023</v>
      </c>
      <c r="B285" t="s">
        <v>1051</v>
      </c>
      <c r="C285" t="s">
        <v>1606</v>
      </c>
      <c r="D285" t="s">
        <v>1606</v>
      </c>
      <c r="E285" t="s">
        <v>76</v>
      </c>
      <c r="F285" t="s">
        <v>1607</v>
      </c>
      <c r="G285" s="8">
        <f>SUMIFS(AssessedValuation[100% Residential],AssessedValuation[Dist],$C285,AssessedValuation[Tif_NonTIF],$A$4)</f>
        <v>1718156</v>
      </c>
      <c r="H285" s="8">
        <f>SUMIFS(AssessedValuation[100% Ag Land],AssessedValuation[Dist],$C285,AssessedValuation[Tif_NonTIF],$A$4)</f>
        <v>0</v>
      </c>
      <c r="I285" s="8">
        <f>SUMIFS(AssessedValuation[100% Ag Building],AssessedValuation[Dist],$C285,AssessedValuation[Tif_NonTIF],$A$4)</f>
        <v>0</v>
      </c>
      <c r="J285" s="8">
        <f>SUMIFS(AssessedValuation[100% Commercial],AssessedValuation[Dist],$C285,AssessedValuation[Tif_NonTIF],$A$4)</f>
        <v>14254635</v>
      </c>
      <c r="K285" s="8">
        <f>SUMIFS(AssessedValuation[100% Industrial],AssessedValuation[Dist],$C285,AssessedValuation[Tif_NonTIF],$A$4)</f>
        <v>9258307</v>
      </c>
      <c r="L285" s="8">
        <f>SUMIFS(AssessedValuation[100% Multiresidential],AssessedValuation[Dist],$C285,AssessedValuation[Tif_NonTIF],$A$4)</f>
        <v>151500</v>
      </c>
      <c r="M285" s="8">
        <f>SUMIFS(AssessedValuation[100% Reserved],AssessedValuation[Dist],$C285,AssessedValuation[Tif_NonTIF],$A$4)</f>
        <v>0</v>
      </c>
      <c r="N285" s="8">
        <f>SUMIFS(AssessedValuation[100% Railroads],AssessedValuation[Dist],$C285,AssessedValuation[Tif_NonTIF],$A$4)</f>
        <v>0</v>
      </c>
      <c r="O285" s="8">
        <f>SUMIFS(AssessedValuation[100% Utilities],AssessedValuation[Dist],$C285,AssessedValuation[Tif_NonTIF],$A$4)</f>
        <v>0</v>
      </c>
      <c r="P285" s="8">
        <f>SUMIFS(AssessedValuation[100% Other],AssessedValuation[Dist],$C285,AssessedValuation[Tif_NonTIF],$A$4)</f>
        <v>0</v>
      </c>
      <c r="Q285" s="8">
        <f>SUMIFS(AssessedValuation[100% Gross],AssessedValuation[Dist],$C285,AssessedValuation[Tif_NonTIF],$A$4)</f>
        <v>25382598</v>
      </c>
      <c r="R285" s="8">
        <f>SUMIFS(AssessedValuation[100% Military Exempt],AssessedValuation[Dist],$C285,AssessedValuation[Tif_NonTIF],$A$4)</f>
        <v>0</v>
      </c>
      <c r="S285" s="8">
        <f>SUMIFS(AssessedValuation[100% Net],AssessedValuation[Dist],$C285,AssessedValuation[Tif_NonTIF],$A$4)</f>
        <v>25382598</v>
      </c>
      <c r="T285" s="8">
        <f>SUMIFS(AssessedValuation[100% Gas &amp; Elec Utilities],AssessedValuation[Dist],$C285,AssessedValuation[Tif_NonTIF],$A$4)</f>
        <v>0</v>
      </c>
      <c r="U285" s="8">
        <f t="shared" si="4"/>
        <v>25382598</v>
      </c>
    </row>
    <row r="286" spans="1:21" x14ac:dyDescent="0.25">
      <c r="A286">
        <v>2023</v>
      </c>
      <c r="B286" t="s">
        <v>1051</v>
      </c>
      <c r="C286" t="s">
        <v>1608</v>
      </c>
      <c r="D286" t="s">
        <v>1608</v>
      </c>
      <c r="E286" t="s">
        <v>143</v>
      </c>
      <c r="F286" t="s">
        <v>1609</v>
      </c>
      <c r="G286" s="8">
        <f>SUMIFS(AssessedValuation[100% Residential],AssessedValuation[Dist],$C286,AssessedValuation[Tif_NonTIF],$A$4)</f>
        <v>0</v>
      </c>
      <c r="H286" s="8">
        <f>SUMIFS(AssessedValuation[100% Ag Land],AssessedValuation[Dist],$C286,AssessedValuation[Tif_NonTIF],$A$4)</f>
        <v>0</v>
      </c>
      <c r="I286" s="8">
        <f>SUMIFS(AssessedValuation[100% Ag Building],AssessedValuation[Dist],$C286,AssessedValuation[Tif_NonTIF],$A$4)</f>
        <v>0</v>
      </c>
      <c r="J286" s="8">
        <f>SUMIFS(AssessedValuation[100% Commercial],AssessedValuation[Dist],$C286,AssessedValuation[Tif_NonTIF],$A$4)</f>
        <v>1390260</v>
      </c>
      <c r="K286" s="8">
        <f>SUMIFS(AssessedValuation[100% Industrial],AssessedValuation[Dist],$C286,AssessedValuation[Tif_NonTIF],$A$4)</f>
        <v>0</v>
      </c>
      <c r="L286" s="8">
        <f>SUMIFS(AssessedValuation[100% Multiresidential],AssessedValuation[Dist],$C286,AssessedValuation[Tif_NonTIF],$A$4)</f>
        <v>0</v>
      </c>
      <c r="M286" s="8">
        <f>SUMIFS(AssessedValuation[100% Reserved],AssessedValuation[Dist],$C286,AssessedValuation[Tif_NonTIF],$A$4)</f>
        <v>0</v>
      </c>
      <c r="N286" s="8">
        <f>SUMIFS(AssessedValuation[100% Railroads],AssessedValuation[Dist],$C286,AssessedValuation[Tif_NonTIF],$A$4)</f>
        <v>0</v>
      </c>
      <c r="O286" s="8">
        <f>SUMIFS(AssessedValuation[100% Utilities],AssessedValuation[Dist],$C286,AssessedValuation[Tif_NonTIF],$A$4)</f>
        <v>0</v>
      </c>
      <c r="P286" s="8">
        <f>SUMIFS(AssessedValuation[100% Other],AssessedValuation[Dist],$C286,AssessedValuation[Tif_NonTIF],$A$4)</f>
        <v>0</v>
      </c>
      <c r="Q286" s="8">
        <f>SUMIFS(AssessedValuation[100% Gross],AssessedValuation[Dist],$C286,AssessedValuation[Tif_NonTIF],$A$4)</f>
        <v>1390260</v>
      </c>
      <c r="R286" s="8">
        <f>SUMIFS(AssessedValuation[100% Military Exempt],AssessedValuation[Dist],$C286,AssessedValuation[Tif_NonTIF],$A$4)</f>
        <v>0</v>
      </c>
      <c r="S286" s="8">
        <f>SUMIFS(AssessedValuation[100% Net],AssessedValuation[Dist],$C286,AssessedValuation[Tif_NonTIF],$A$4)</f>
        <v>1390260</v>
      </c>
      <c r="T286" s="8">
        <f>SUMIFS(AssessedValuation[100% Gas &amp; Elec Utilities],AssessedValuation[Dist],$C286,AssessedValuation[Tif_NonTIF],$A$4)</f>
        <v>0</v>
      </c>
      <c r="U286" s="8">
        <f t="shared" si="4"/>
        <v>1390260</v>
      </c>
    </row>
    <row r="287" spans="1:21" x14ac:dyDescent="0.25">
      <c r="A287">
        <v>2023</v>
      </c>
      <c r="B287" t="s">
        <v>1043</v>
      </c>
      <c r="C287" t="s">
        <v>1610</v>
      </c>
      <c r="D287" t="s">
        <v>1610</v>
      </c>
      <c r="E287" t="s">
        <v>145</v>
      </c>
      <c r="F287" t="s">
        <v>1611</v>
      </c>
      <c r="G287" s="8">
        <f>SUMIFS(AssessedValuation[100% Residential],AssessedValuation[Dist],$C287,AssessedValuation[Tif_NonTIF],$A$4)</f>
        <v>2759683</v>
      </c>
      <c r="H287" s="8">
        <f>SUMIFS(AssessedValuation[100% Ag Land],AssessedValuation[Dist],$C287,AssessedValuation[Tif_NonTIF],$A$4)</f>
        <v>9244</v>
      </c>
      <c r="I287" s="8">
        <f>SUMIFS(AssessedValuation[100% Ag Building],AssessedValuation[Dist],$C287,AssessedValuation[Tif_NonTIF],$A$4)</f>
        <v>753</v>
      </c>
      <c r="J287" s="8">
        <f>SUMIFS(AssessedValuation[100% Commercial],AssessedValuation[Dist],$C287,AssessedValuation[Tif_NonTIF],$A$4)</f>
        <v>1310204</v>
      </c>
      <c r="K287" s="8">
        <f>SUMIFS(AssessedValuation[100% Industrial],AssessedValuation[Dist],$C287,AssessedValuation[Tif_NonTIF],$A$4)</f>
        <v>664193</v>
      </c>
      <c r="L287" s="8">
        <f>SUMIFS(AssessedValuation[100% Multiresidential],AssessedValuation[Dist],$C287,AssessedValuation[Tif_NonTIF],$A$4)</f>
        <v>26078</v>
      </c>
      <c r="M287" s="8">
        <f>SUMIFS(AssessedValuation[100% Reserved],AssessedValuation[Dist],$C287,AssessedValuation[Tif_NonTIF],$A$4)</f>
        <v>0</v>
      </c>
      <c r="N287" s="8">
        <f>SUMIFS(AssessedValuation[100% Railroads],AssessedValuation[Dist],$C287,AssessedValuation[Tif_NonTIF],$A$4)</f>
        <v>0</v>
      </c>
      <c r="O287" s="8">
        <f>SUMIFS(AssessedValuation[100% Utilities],AssessedValuation[Dist],$C287,AssessedValuation[Tif_NonTIF],$A$4)</f>
        <v>0</v>
      </c>
      <c r="P287" s="8">
        <f>SUMIFS(AssessedValuation[100% Other],AssessedValuation[Dist],$C287,AssessedValuation[Tif_NonTIF],$A$4)</f>
        <v>0</v>
      </c>
      <c r="Q287" s="8">
        <f>SUMIFS(AssessedValuation[100% Gross],AssessedValuation[Dist],$C287,AssessedValuation[Tif_NonTIF],$A$4)</f>
        <v>4770155</v>
      </c>
      <c r="R287" s="8">
        <f>SUMIFS(AssessedValuation[100% Military Exempt],AssessedValuation[Dist],$C287,AssessedValuation[Tif_NonTIF],$A$4)</f>
        <v>0</v>
      </c>
      <c r="S287" s="8">
        <f>SUMIFS(AssessedValuation[100% Net],AssessedValuation[Dist],$C287,AssessedValuation[Tif_NonTIF],$A$4)</f>
        <v>4770155</v>
      </c>
      <c r="T287" s="8">
        <f>SUMIFS(AssessedValuation[100% Gas &amp; Elec Utilities],AssessedValuation[Dist],$C287,AssessedValuation[Tif_NonTIF],$A$4)</f>
        <v>0</v>
      </c>
      <c r="U287" s="8">
        <f t="shared" si="4"/>
        <v>4770155</v>
      </c>
    </row>
    <row r="288" spans="1:21" x14ac:dyDescent="0.25">
      <c r="A288">
        <v>2023</v>
      </c>
      <c r="B288" t="s">
        <v>1057</v>
      </c>
      <c r="C288" t="s">
        <v>1612</v>
      </c>
      <c r="D288" t="s">
        <v>1612</v>
      </c>
      <c r="E288" t="s">
        <v>214</v>
      </c>
      <c r="F288" t="s">
        <v>1613</v>
      </c>
      <c r="G288" s="8">
        <f>SUMIFS(AssessedValuation[100% Residential],AssessedValuation[Dist],$C288,AssessedValuation[Tif_NonTIF],$A$4)</f>
        <v>7548060</v>
      </c>
      <c r="H288" s="8">
        <f>SUMIFS(AssessedValuation[100% Ag Land],AssessedValuation[Dist],$C288,AssessedValuation[Tif_NonTIF],$A$4)</f>
        <v>0</v>
      </c>
      <c r="I288" s="8">
        <f>SUMIFS(AssessedValuation[100% Ag Building],AssessedValuation[Dist],$C288,AssessedValuation[Tif_NonTIF],$A$4)</f>
        <v>0</v>
      </c>
      <c r="J288" s="8">
        <f>SUMIFS(AssessedValuation[100% Commercial],AssessedValuation[Dist],$C288,AssessedValuation[Tif_NonTIF],$A$4)</f>
        <v>649926</v>
      </c>
      <c r="K288" s="8">
        <f>SUMIFS(AssessedValuation[100% Industrial],AssessedValuation[Dist],$C288,AssessedValuation[Tif_NonTIF],$A$4)</f>
        <v>0</v>
      </c>
      <c r="L288" s="8">
        <f>SUMIFS(AssessedValuation[100% Multiresidential],AssessedValuation[Dist],$C288,AssessedValuation[Tif_NonTIF],$A$4)</f>
        <v>0</v>
      </c>
      <c r="M288" s="8">
        <f>SUMIFS(AssessedValuation[100% Reserved],AssessedValuation[Dist],$C288,AssessedValuation[Tif_NonTIF],$A$4)</f>
        <v>0</v>
      </c>
      <c r="N288" s="8">
        <f>SUMIFS(AssessedValuation[100% Railroads],AssessedValuation[Dist],$C288,AssessedValuation[Tif_NonTIF],$A$4)</f>
        <v>0</v>
      </c>
      <c r="O288" s="8">
        <f>SUMIFS(AssessedValuation[100% Utilities],AssessedValuation[Dist],$C288,AssessedValuation[Tif_NonTIF],$A$4)</f>
        <v>0</v>
      </c>
      <c r="P288" s="8">
        <f>SUMIFS(AssessedValuation[100% Other],AssessedValuation[Dist],$C288,AssessedValuation[Tif_NonTIF],$A$4)</f>
        <v>0</v>
      </c>
      <c r="Q288" s="8">
        <f>SUMIFS(AssessedValuation[100% Gross],AssessedValuation[Dist],$C288,AssessedValuation[Tif_NonTIF],$A$4)</f>
        <v>8197986</v>
      </c>
      <c r="R288" s="8">
        <f>SUMIFS(AssessedValuation[100% Military Exempt],AssessedValuation[Dist],$C288,AssessedValuation[Tif_NonTIF],$A$4)</f>
        <v>0</v>
      </c>
      <c r="S288" s="8">
        <f>SUMIFS(AssessedValuation[100% Net],AssessedValuation[Dist],$C288,AssessedValuation[Tif_NonTIF],$A$4)</f>
        <v>8197986</v>
      </c>
      <c r="T288" s="8">
        <f>SUMIFS(AssessedValuation[100% Gas &amp; Elec Utilities],AssessedValuation[Dist],$C288,AssessedValuation[Tif_NonTIF],$A$4)</f>
        <v>0</v>
      </c>
      <c r="U288" s="8">
        <f t="shared" si="4"/>
        <v>8197986</v>
      </c>
    </row>
    <row r="289" spans="1:21" x14ac:dyDescent="0.25">
      <c r="A289">
        <v>2023</v>
      </c>
      <c r="B289" t="s">
        <v>1045</v>
      </c>
      <c r="C289" t="s">
        <v>1614</v>
      </c>
      <c r="D289" t="s">
        <v>1614</v>
      </c>
      <c r="E289" t="s">
        <v>730</v>
      </c>
      <c r="F289" t="s">
        <v>1615</v>
      </c>
      <c r="G289" s="8">
        <f>SUMIFS(AssessedValuation[100% Residential],AssessedValuation[Dist],$C289,AssessedValuation[Tif_NonTIF],$A$4)</f>
        <v>912093</v>
      </c>
      <c r="H289" s="8">
        <f>SUMIFS(AssessedValuation[100% Ag Land],AssessedValuation[Dist],$C289,AssessedValuation[Tif_NonTIF],$A$4)</f>
        <v>0</v>
      </c>
      <c r="I289" s="8">
        <f>SUMIFS(AssessedValuation[100% Ag Building],AssessedValuation[Dist],$C289,AssessedValuation[Tif_NonTIF],$A$4)</f>
        <v>0</v>
      </c>
      <c r="J289" s="8">
        <f>SUMIFS(AssessedValuation[100% Commercial],AssessedValuation[Dist],$C289,AssessedValuation[Tif_NonTIF],$A$4)</f>
        <v>0</v>
      </c>
      <c r="K289" s="8">
        <f>SUMIFS(AssessedValuation[100% Industrial],AssessedValuation[Dist],$C289,AssessedValuation[Tif_NonTIF],$A$4)</f>
        <v>0</v>
      </c>
      <c r="L289" s="8">
        <f>SUMIFS(AssessedValuation[100% Multiresidential],AssessedValuation[Dist],$C289,AssessedValuation[Tif_NonTIF],$A$4)</f>
        <v>0</v>
      </c>
      <c r="M289" s="8">
        <f>SUMIFS(AssessedValuation[100% Reserved],AssessedValuation[Dist],$C289,AssessedValuation[Tif_NonTIF],$A$4)</f>
        <v>0</v>
      </c>
      <c r="N289" s="8">
        <f>SUMIFS(AssessedValuation[100% Railroads],AssessedValuation[Dist],$C289,AssessedValuation[Tif_NonTIF],$A$4)</f>
        <v>0</v>
      </c>
      <c r="O289" s="8">
        <f>SUMIFS(AssessedValuation[100% Utilities],AssessedValuation[Dist],$C289,AssessedValuation[Tif_NonTIF],$A$4)</f>
        <v>0</v>
      </c>
      <c r="P289" s="8">
        <f>SUMIFS(AssessedValuation[100% Other],AssessedValuation[Dist],$C289,AssessedValuation[Tif_NonTIF],$A$4)</f>
        <v>0</v>
      </c>
      <c r="Q289" s="8">
        <f>SUMIFS(AssessedValuation[100% Gross],AssessedValuation[Dist],$C289,AssessedValuation[Tif_NonTIF],$A$4)</f>
        <v>912093</v>
      </c>
      <c r="R289" s="8">
        <f>SUMIFS(AssessedValuation[100% Military Exempt],AssessedValuation[Dist],$C289,AssessedValuation[Tif_NonTIF],$A$4)</f>
        <v>1852</v>
      </c>
      <c r="S289" s="8">
        <f>SUMIFS(AssessedValuation[100% Net],AssessedValuation[Dist],$C289,AssessedValuation[Tif_NonTIF],$A$4)</f>
        <v>910241</v>
      </c>
      <c r="T289" s="8">
        <f>SUMIFS(AssessedValuation[100% Gas &amp; Elec Utilities],AssessedValuation[Dist],$C289,AssessedValuation[Tif_NonTIF],$A$4)</f>
        <v>0</v>
      </c>
      <c r="U289" s="8">
        <f t="shared" si="4"/>
        <v>910241</v>
      </c>
    </row>
    <row r="290" spans="1:21" x14ac:dyDescent="0.25">
      <c r="A290">
        <v>2023</v>
      </c>
      <c r="B290" t="s">
        <v>1045</v>
      </c>
      <c r="C290" t="s">
        <v>1616</v>
      </c>
      <c r="D290" t="s">
        <v>1616</v>
      </c>
      <c r="E290" t="s">
        <v>462</v>
      </c>
      <c r="F290" t="s">
        <v>1617</v>
      </c>
      <c r="G290" s="8">
        <f>SUMIFS(AssessedValuation[100% Residential],AssessedValuation[Dist],$C290,AssessedValuation[Tif_NonTIF],$A$4)</f>
        <v>25986395</v>
      </c>
      <c r="H290" s="8">
        <f>SUMIFS(AssessedValuation[100% Ag Land],AssessedValuation[Dist],$C290,AssessedValuation[Tif_NonTIF],$A$4)</f>
        <v>26456</v>
      </c>
      <c r="I290" s="8">
        <f>SUMIFS(AssessedValuation[100% Ag Building],AssessedValuation[Dist],$C290,AssessedValuation[Tif_NonTIF],$A$4)</f>
        <v>0</v>
      </c>
      <c r="J290" s="8">
        <f>SUMIFS(AssessedValuation[100% Commercial],AssessedValuation[Dist],$C290,AssessedValuation[Tif_NonTIF],$A$4)</f>
        <v>1150376</v>
      </c>
      <c r="K290" s="8">
        <f>SUMIFS(AssessedValuation[100% Industrial],AssessedValuation[Dist],$C290,AssessedValuation[Tif_NonTIF],$A$4)</f>
        <v>13790</v>
      </c>
      <c r="L290" s="8">
        <f>SUMIFS(AssessedValuation[100% Multiresidential],AssessedValuation[Dist],$C290,AssessedValuation[Tif_NonTIF],$A$4)</f>
        <v>454778</v>
      </c>
      <c r="M290" s="8">
        <f>SUMIFS(AssessedValuation[100% Reserved],AssessedValuation[Dist],$C290,AssessedValuation[Tif_NonTIF],$A$4)</f>
        <v>0</v>
      </c>
      <c r="N290" s="8">
        <f>SUMIFS(AssessedValuation[100% Railroads],AssessedValuation[Dist],$C290,AssessedValuation[Tif_NonTIF],$A$4)</f>
        <v>0</v>
      </c>
      <c r="O290" s="8">
        <f>SUMIFS(AssessedValuation[100% Utilities],AssessedValuation[Dist],$C290,AssessedValuation[Tif_NonTIF],$A$4)</f>
        <v>0</v>
      </c>
      <c r="P290" s="8">
        <f>SUMIFS(AssessedValuation[100% Other],AssessedValuation[Dist],$C290,AssessedValuation[Tif_NonTIF],$A$4)</f>
        <v>0</v>
      </c>
      <c r="Q290" s="8">
        <f>SUMIFS(AssessedValuation[100% Gross],AssessedValuation[Dist],$C290,AssessedValuation[Tif_NonTIF],$A$4)</f>
        <v>27631795</v>
      </c>
      <c r="R290" s="8">
        <f>SUMIFS(AssessedValuation[100% Military Exempt],AssessedValuation[Dist],$C290,AssessedValuation[Tif_NonTIF],$A$4)</f>
        <v>24076</v>
      </c>
      <c r="S290" s="8">
        <f>SUMIFS(AssessedValuation[100% Net],AssessedValuation[Dist],$C290,AssessedValuation[Tif_NonTIF],$A$4)</f>
        <v>27607719</v>
      </c>
      <c r="T290" s="8">
        <f>SUMIFS(AssessedValuation[100% Gas &amp; Elec Utilities],AssessedValuation[Dist],$C290,AssessedValuation[Tif_NonTIF],$A$4)</f>
        <v>0</v>
      </c>
      <c r="U290" s="8">
        <f t="shared" si="4"/>
        <v>27607719</v>
      </c>
    </row>
    <row r="291" spans="1:21" x14ac:dyDescent="0.25">
      <c r="A291">
        <v>2023</v>
      </c>
      <c r="B291" t="s">
        <v>1054</v>
      </c>
      <c r="C291" t="s">
        <v>1618</v>
      </c>
      <c r="D291" t="s">
        <v>1618</v>
      </c>
      <c r="E291" t="s">
        <v>561</v>
      </c>
      <c r="F291" t="s">
        <v>1619</v>
      </c>
      <c r="G291" s="8">
        <f>SUMIFS(AssessedValuation[100% Residential],AssessedValuation[Dist],$C291,AssessedValuation[Tif_NonTIF],$A$4)</f>
        <v>0</v>
      </c>
      <c r="H291" s="8">
        <f>SUMIFS(AssessedValuation[100% Ag Land],AssessedValuation[Dist],$C291,AssessedValuation[Tif_NonTIF],$A$4)</f>
        <v>0</v>
      </c>
      <c r="I291" s="8">
        <f>SUMIFS(AssessedValuation[100% Ag Building],AssessedValuation[Dist],$C291,AssessedValuation[Tif_NonTIF],$A$4)</f>
        <v>0</v>
      </c>
      <c r="J291" s="8">
        <f>SUMIFS(AssessedValuation[100% Commercial],AssessedValuation[Dist],$C291,AssessedValuation[Tif_NonTIF],$A$4)</f>
        <v>0</v>
      </c>
      <c r="K291" s="8">
        <f>SUMIFS(AssessedValuation[100% Industrial],AssessedValuation[Dist],$C291,AssessedValuation[Tif_NonTIF],$A$4)</f>
        <v>2225128</v>
      </c>
      <c r="L291" s="8">
        <f>SUMIFS(AssessedValuation[100% Multiresidential],AssessedValuation[Dist],$C291,AssessedValuation[Tif_NonTIF],$A$4)</f>
        <v>0</v>
      </c>
      <c r="M291" s="8">
        <f>SUMIFS(AssessedValuation[100% Reserved],AssessedValuation[Dist],$C291,AssessedValuation[Tif_NonTIF],$A$4)</f>
        <v>0</v>
      </c>
      <c r="N291" s="8">
        <f>SUMIFS(AssessedValuation[100% Railroads],AssessedValuation[Dist],$C291,AssessedValuation[Tif_NonTIF],$A$4)</f>
        <v>0</v>
      </c>
      <c r="O291" s="8">
        <f>SUMIFS(AssessedValuation[100% Utilities],AssessedValuation[Dist],$C291,AssessedValuation[Tif_NonTIF],$A$4)</f>
        <v>0</v>
      </c>
      <c r="P291" s="8">
        <f>SUMIFS(AssessedValuation[100% Other],AssessedValuation[Dist],$C291,AssessedValuation[Tif_NonTIF],$A$4)</f>
        <v>0</v>
      </c>
      <c r="Q291" s="8">
        <f>SUMIFS(AssessedValuation[100% Gross],AssessedValuation[Dist],$C291,AssessedValuation[Tif_NonTIF],$A$4)</f>
        <v>2225128</v>
      </c>
      <c r="R291" s="8">
        <f>SUMIFS(AssessedValuation[100% Military Exempt],AssessedValuation[Dist],$C291,AssessedValuation[Tif_NonTIF],$A$4)</f>
        <v>0</v>
      </c>
      <c r="S291" s="8">
        <f>SUMIFS(AssessedValuation[100% Net],AssessedValuation[Dist],$C291,AssessedValuation[Tif_NonTIF],$A$4)</f>
        <v>2225128</v>
      </c>
      <c r="T291" s="8">
        <f>SUMIFS(AssessedValuation[100% Gas &amp; Elec Utilities],AssessedValuation[Dist],$C291,AssessedValuation[Tif_NonTIF],$A$4)</f>
        <v>0</v>
      </c>
      <c r="U291" s="8">
        <f t="shared" si="4"/>
        <v>2225128</v>
      </c>
    </row>
    <row r="292" spans="1:21" x14ac:dyDescent="0.25">
      <c r="A292">
        <v>2023</v>
      </c>
      <c r="B292" t="s">
        <v>1043</v>
      </c>
      <c r="C292" t="s">
        <v>1620</v>
      </c>
      <c r="D292" t="s">
        <v>1620</v>
      </c>
      <c r="E292" t="s">
        <v>212</v>
      </c>
      <c r="F292" t="s">
        <v>1621</v>
      </c>
      <c r="G292" s="8">
        <f>SUMIFS(AssessedValuation[100% Residential],AssessedValuation[Dist],$C292,AssessedValuation[Tif_NonTIF],$A$4)</f>
        <v>0</v>
      </c>
      <c r="H292" s="8">
        <f>SUMIFS(AssessedValuation[100% Ag Land],AssessedValuation[Dist],$C292,AssessedValuation[Tif_NonTIF],$A$4)</f>
        <v>0</v>
      </c>
      <c r="I292" s="8">
        <f>SUMIFS(AssessedValuation[100% Ag Building],AssessedValuation[Dist],$C292,AssessedValuation[Tif_NonTIF],$A$4)</f>
        <v>0</v>
      </c>
      <c r="J292" s="8">
        <f>SUMIFS(AssessedValuation[100% Commercial],AssessedValuation[Dist],$C292,AssessedValuation[Tif_NonTIF],$A$4)</f>
        <v>0</v>
      </c>
      <c r="K292" s="8">
        <f>SUMIFS(AssessedValuation[100% Industrial],AssessedValuation[Dist],$C292,AssessedValuation[Tif_NonTIF],$A$4)</f>
        <v>0</v>
      </c>
      <c r="L292" s="8">
        <f>SUMIFS(AssessedValuation[100% Multiresidential],AssessedValuation[Dist],$C292,AssessedValuation[Tif_NonTIF],$A$4)</f>
        <v>0</v>
      </c>
      <c r="M292" s="8">
        <f>SUMIFS(AssessedValuation[100% Reserved],AssessedValuation[Dist],$C292,AssessedValuation[Tif_NonTIF],$A$4)</f>
        <v>0</v>
      </c>
      <c r="N292" s="8">
        <f>SUMIFS(AssessedValuation[100% Railroads],AssessedValuation[Dist],$C292,AssessedValuation[Tif_NonTIF],$A$4)</f>
        <v>0</v>
      </c>
      <c r="O292" s="8">
        <f>SUMIFS(AssessedValuation[100% Utilities],AssessedValuation[Dist],$C292,AssessedValuation[Tif_NonTIF],$A$4)</f>
        <v>0</v>
      </c>
      <c r="P292" s="8">
        <f>SUMIFS(AssessedValuation[100% Other],AssessedValuation[Dist],$C292,AssessedValuation[Tif_NonTIF],$A$4)</f>
        <v>0</v>
      </c>
      <c r="Q292" s="8">
        <f>SUMIFS(AssessedValuation[100% Gross],AssessedValuation[Dist],$C292,AssessedValuation[Tif_NonTIF],$A$4)</f>
        <v>0</v>
      </c>
      <c r="R292" s="8">
        <f>SUMIFS(AssessedValuation[100% Military Exempt],AssessedValuation[Dist],$C292,AssessedValuation[Tif_NonTIF],$A$4)</f>
        <v>0</v>
      </c>
      <c r="S292" s="8">
        <f>SUMIFS(AssessedValuation[100% Net],AssessedValuation[Dist],$C292,AssessedValuation[Tif_NonTIF],$A$4)</f>
        <v>0</v>
      </c>
      <c r="T292" s="8">
        <f>SUMIFS(AssessedValuation[100% Gas &amp; Elec Utilities],AssessedValuation[Dist],$C292,AssessedValuation[Tif_NonTIF],$A$4)</f>
        <v>0</v>
      </c>
      <c r="U292" s="8">
        <f t="shared" si="4"/>
        <v>0</v>
      </c>
    </row>
    <row r="293" spans="1:21" x14ac:dyDescent="0.25">
      <c r="A293">
        <v>2023</v>
      </c>
      <c r="B293" t="s">
        <v>1066</v>
      </c>
      <c r="C293" t="s">
        <v>1622</v>
      </c>
      <c r="D293" t="s">
        <v>1622</v>
      </c>
      <c r="E293" t="s">
        <v>224</v>
      </c>
      <c r="F293" t="s">
        <v>1623</v>
      </c>
      <c r="G293" s="8">
        <f>SUMIFS(AssessedValuation[100% Residential],AssessedValuation[Dist],$C293,AssessedValuation[Tif_NonTIF],$A$4)</f>
        <v>0</v>
      </c>
      <c r="H293" s="8">
        <f>SUMIFS(AssessedValuation[100% Ag Land],AssessedValuation[Dist],$C293,AssessedValuation[Tif_NonTIF],$A$4)</f>
        <v>0</v>
      </c>
      <c r="I293" s="8">
        <f>SUMIFS(AssessedValuation[100% Ag Building],AssessedValuation[Dist],$C293,AssessedValuation[Tif_NonTIF],$A$4)</f>
        <v>0</v>
      </c>
      <c r="J293" s="8">
        <f>SUMIFS(AssessedValuation[100% Commercial],AssessedValuation[Dist],$C293,AssessedValuation[Tif_NonTIF],$A$4)</f>
        <v>0</v>
      </c>
      <c r="K293" s="8">
        <f>SUMIFS(AssessedValuation[100% Industrial],AssessedValuation[Dist],$C293,AssessedValuation[Tif_NonTIF],$A$4)</f>
        <v>0</v>
      </c>
      <c r="L293" s="8">
        <f>SUMIFS(AssessedValuation[100% Multiresidential],AssessedValuation[Dist],$C293,AssessedValuation[Tif_NonTIF],$A$4)</f>
        <v>0</v>
      </c>
      <c r="M293" s="8">
        <f>SUMIFS(AssessedValuation[100% Reserved],AssessedValuation[Dist],$C293,AssessedValuation[Tif_NonTIF],$A$4)</f>
        <v>0</v>
      </c>
      <c r="N293" s="8">
        <f>SUMIFS(AssessedValuation[100% Railroads],AssessedValuation[Dist],$C293,AssessedValuation[Tif_NonTIF],$A$4)</f>
        <v>0</v>
      </c>
      <c r="O293" s="8">
        <f>SUMIFS(AssessedValuation[100% Utilities],AssessedValuation[Dist],$C293,AssessedValuation[Tif_NonTIF],$A$4)</f>
        <v>0</v>
      </c>
      <c r="P293" s="8">
        <f>SUMIFS(AssessedValuation[100% Other],AssessedValuation[Dist],$C293,AssessedValuation[Tif_NonTIF],$A$4)</f>
        <v>0</v>
      </c>
      <c r="Q293" s="8">
        <f>SUMIFS(AssessedValuation[100% Gross],AssessedValuation[Dist],$C293,AssessedValuation[Tif_NonTIF],$A$4)</f>
        <v>0</v>
      </c>
      <c r="R293" s="8">
        <f>SUMIFS(AssessedValuation[100% Military Exempt],AssessedValuation[Dist],$C293,AssessedValuation[Tif_NonTIF],$A$4)</f>
        <v>0</v>
      </c>
      <c r="S293" s="8">
        <f>SUMIFS(AssessedValuation[100% Net],AssessedValuation[Dist],$C293,AssessedValuation[Tif_NonTIF],$A$4)</f>
        <v>0</v>
      </c>
      <c r="T293" s="8">
        <f>SUMIFS(AssessedValuation[100% Gas &amp; Elec Utilities],AssessedValuation[Dist],$C293,AssessedValuation[Tif_NonTIF],$A$4)</f>
        <v>0</v>
      </c>
      <c r="U293" s="8">
        <f t="shared" si="4"/>
        <v>0</v>
      </c>
    </row>
    <row r="294" spans="1:21" x14ac:dyDescent="0.25">
      <c r="A294">
        <v>2023</v>
      </c>
      <c r="B294" t="s">
        <v>1038</v>
      </c>
      <c r="C294" t="s">
        <v>1624</v>
      </c>
      <c r="D294" t="s">
        <v>1624</v>
      </c>
      <c r="E294" t="s">
        <v>724</v>
      </c>
      <c r="F294" t="s">
        <v>1625</v>
      </c>
      <c r="G294" s="8">
        <f>SUMIFS(AssessedValuation[100% Residential],AssessedValuation[Dist],$C294,AssessedValuation[Tif_NonTIF],$A$4)</f>
        <v>0</v>
      </c>
      <c r="H294" s="8">
        <f>SUMIFS(AssessedValuation[100% Ag Land],AssessedValuation[Dist],$C294,AssessedValuation[Tif_NonTIF],$A$4)</f>
        <v>0</v>
      </c>
      <c r="I294" s="8">
        <f>SUMIFS(AssessedValuation[100% Ag Building],AssessedValuation[Dist],$C294,AssessedValuation[Tif_NonTIF],$A$4)</f>
        <v>0</v>
      </c>
      <c r="J294" s="8">
        <f>SUMIFS(AssessedValuation[100% Commercial],AssessedValuation[Dist],$C294,AssessedValuation[Tif_NonTIF],$A$4)</f>
        <v>0</v>
      </c>
      <c r="K294" s="8">
        <f>SUMIFS(AssessedValuation[100% Industrial],AssessedValuation[Dist],$C294,AssessedValuation[Tif_NonTIF],$A$4)</f>
        <v>0</v>
      </c>
      <c r="L294" s="8">
        <f>SUMIFS(AssessedValuation[100% Multiresidential],AssessedValuation[Dist],$C294,AssessedValuation[Tif_NonTIF],$A$4)</f>
        <v>0</v>
      </c>
      <c r="M294" s="8">
        <f>SUMIFS(AssessedValuation[100% Reserved],AssessedValuation[Dist],$C294,AssessedValuation[Tif_NonTIF],$A$4)</f>
        <v>0</v>
      </c>
      <c r="N294" s="8">
        <f>SUMIFS(AssessedValuation[100% Railroads],AssessedValuation[Dist],$C294,AssessedValuation[Tif_NonTIF],$A$4)</f>
        <v>0</v>
      </c>
      <c r="O294" s="8">
        <f>SUMIFS(AssessedValuation[100% Utilities],AssessedValuation[Dist],$C294,AssessedValuation[Tif_NonTIF],$A$4)</f>
        <v>0</v>
      </c>
      <c r="P294" s="8">
        <f>SUMIFS(AssessedValuation[100% Other],AssessedValuation[Dist],$C294,AssessedValuation[Tif_NonTIF],$A$4)</f>
        <v>0</v>
      </c>
      <c r="Q294" s="8">
        <f>SUMIFS(AssessedValuation[100% Gross],AssessedValuation[Dist],$C294,AssessedValuation[Tif_NonTIF],$A$4)</f>
        <v>0</v>
      </c>
      <c r="R294" s="8">
        <f>SUMIFS(AssessedValuation[100% Military Exempt],AssessedValuation[Dist],$C294,AssessedValuation[Tif_NonTIF],$A$4)</f>
        <v>0</v>
      </c>
      <c r="S294" s="8">
        <f>SUMIFS(AssessedValuation[100% Net],AssessedValuation[Dist],$C294,AssessedValuation[Tif_NonTIF],$A$4)</f>
        <v>0</v>
      </c>
      <c r="T294" s="8">
        <f>SUMIFS(AssessedValuation[100% Gas &amp; Elec Utilities],AssessedValuation[Dist],$C294,AssessedValuation[Tif_NonTIF],$A$4)</f>
        <v>0</v>
      </c>
      <c r="U294" s="8">
        <f t="shared" si="4"/>
        <v>0</v>
      </c>
    </row>
    <row r="295" spans="1:21" x14ac:dyDescent="0.25">
      <c r="A295">
        <v>2023</v>
      </c>
      <c r="B295" t="s">
        <v>1051</v>
      </c>
      <c r="C295" t="s">
        <v>1626</v>
      </c>
      <c r="D295" t="s">
        <v>1626</v>
      </c>
      <c r="E295" t="s">
        <v>469</v>
      </c>
      <c r="F295" t="s">
        <v>1627</v>
      </c>
      <c r="G295" s="8">
        <f>SUMIFS(AssessedValuation[100% Residential],AssessedValuation[Dist],$C295,AssessedValuation[Tif_NonTIF],$A$4)</f>
        <v>1388352</v>
      </c>
      <c r="H295" s="8">
        <f>SUMIFS(AssessedValuation[100% Ag Land],AssessedValuation[Dist],$C295,AssessedValuation[Tif_NonTIF],$A$4)</f>
        <v>0</v>
      </c>
      <c r="I295" s="8">
        <f>SUMIFS(AssessedValuation[100% Ag Building],AssessedValuation[Dist],$C295,AssessedValuation[Tif_NonTIF],$A$4)</f>
        <v>0</v>
      </c>
      <c r="J295" s="8">
        <f>SUMIFS(AssessedValuation[100% Commercial],AssessedValuation[Dist],$C295,AssessedValuation[Tif_NonTIF],$A$4)</f>
        <v>0</v>
      </c>
      <c r="K295" s="8">
        <f>SUMIFS(AssessedValuation[100% Industrial],AssessedValuation[Dist],$C295,AssessedValuation[Tif_NonTIF],$A$4)</f>
        <v>0</v>
      </c>
      <c r="L295" s="8">
        <f>SUMIFS(AssessedValuation[100% Multiresidential],AssessedValuation[Dist],$C295,AssessedValuation[Tif_NonTIF],$A$4)</f>
        <v>0</v>
      </c>
      <c r="M295" s="8">
        <f>SUMIFS(AssessedValuation[100% Reserved],AssessedValuation[Dist],$C295,AssessedValuation[Tif_NonTIF],$A$4)</f>
        <v>0</v>
      </c>
      <c r="N295" s="8">
        <f>SUMIFS(AssessedValuation[100% Railroads],AssessedValuation[Dist],$C295,AssessedValuation[Tif_NonTIF],$A$4)</f>
        <v>0</v>
      </c>
      <c r="O295" s="8">
        <f>SUMIFS(AssessedValuation[100% Utilities],AssessedValuation[Dist],$C295,AssessedValuation[Tif_NonTIF],$A$4)</f>
        <v>0</v>
      </c>
      <c r="P295" s="8">
        <f>SUMIFS(AssessedValuation[100% Other],AssessedValuation[Dist],$C295,AssessedValuation[Tif_NonTIF],$A$4)</f>
        <v>0</v>
      </c>
      <c r="Q295" s="8">
        <f>SUMIFS(AssessedValuation[100% Gross],AssessedValuation[Dist],$C295,AssessedValuation[Tif_NonTIF],$A$4)</f>
        <v>1388352</v>
      </c>
      <c r="R295" s="8">
        <f>SUMIFS(AssessedValuation[100% Military Exempt],AssessedValuation[Dist],$C295,AssessedValuation[Tif_NonTIF],$A$4)</f>
        <v>1440</v>
      </c>
      <c r="S295" s="8">
        <f>SUMIFS(AssessedValuation[100% Net],AssessedValuation[Dist],$C295,AssessedValuation[Tif_NonTIF],$A$4)</f>
        <v>1386912</v>
      </c>
      <c r="T295" s="8">
        <f>SUMIFS(AssessedValuation[100% Gas &amp; Elec Utilities],AssessedValuation[Dist],$C295,AssessedValuation[Tif_NonTIF],$A$4)</f>
        <v>0</v>
      </c>
      <c r="U295" s="8">
        <f t="shared" si="4"/>
        <v>1386912</v>
      </c>
    </row>
    <row r="296" spans="1:21" x14ac:dyDescent="0.25">
      <c r="A296">
        <v>2023</v>
      </c>
      <c r="B296" t="s">
        <v>1045</v>
      </c>
      <c r="C296" t="s">
        <v>1628</v>
      </c>
      <c r="D296" t="s">
        <v>1628</v>
      </c>
      <c r="E296" t="s">
        <v>788</v>
      </c>
      <c r="F296" t="s">
        <v>1629</v>
      </c>
      <c r="G296" s="8">
        <f>SUMIFS(AssessedValuation[100% Residential],AssessedValuation[Dist],$C296,AssessedValuation[Tif_NonTIF],$A$4)</f>
        <v>2945175</v>
      </c>
      <c r="H296" s="8">
        <f>SUMIFS(AssessedValuation[100% Ag Land],AssessedValuation[Dist],$C296,AssessedValuation[Tif_NonTIF],$A$4)</f>
        <v>0</v>
      </c>
      <c r="I296" s="8">
        <f>SUMIFS(AssessedValuation[100% Ag Building],AssessedValuation[Dist],$C296,AssessedValuation[Tif_NonTIF],$A$4)</f>
        <v>0</v>
      </c>
      <c r="J296" s="8">
        <f>SUMIFS(AssessedValuation[100% Commercial],AssessedValuation[Dist],$C296,AssessedValuation[Tif_NonTIF],$A$4)</f>
        <v>2214700</v>
      </c>
      <c r="K296" s="8">
        <f>SUMIFS(AssessedValuation[100% Industrial],AssessedValuation[Dist],$C296,AssessedValuation[Tif_NonTIF],$A$4)</f>
        <v>0</v>
      </c>
      <c r="L296" s="8">
        <f>SUMIFS(AssessedValuation[100% Multiresidential],AssessedValuation[Dist],$C296,AssessedValuation[Tif_NonTIF],$A$4)</f>
        <v>0</v>
      </c>
      <c r="M296" s="8">
        <f>SUMIFS(AssessedValuation[100% Reserved],AssessedValuation[Dist],$C296,AssessedValuation[Tif_NonTIF],$A$4)</f>
        <v>0</v>
      </c>
      <c r="N296" s="8">
        <f>SUMIFS(AssessedValuation[100% Railroads],AssessedValuation[Dist],$C296,AssessedValuation[Tif_NonTIF],$A$4)</f>
        <v>0</v>
      </c>
      <c r="O296" s="8">
        <f>SUMIFS(AssessedValuation[100% Utilities],AssessedValuation[Dist],$C296,AssessedValuation[Tif_NonTIF],$A$4)</f>
        <v>0</v>
      </c>
      <c r="P296" s="8">
        <f>SUMIFS(AssessedValuation[100% Other],AssessedValuation[Dist],$C296,AssessedValuation[Tif_NonTIF],$A$4)</f>
        <v>0</v>
      </c>
      <c r="Q296" s="8">
        <f>SUMIFS(AssessedValuation[100% Gross],AssessedValuation[Dist],$C296,AssessedValuation[Tif_NonTIF],$A$4)</f>
        <v>5159875</v>
      </c>
      <c r="R296" s="8">
        <f>SUMIFS(AssessedValuation[100% Military Exempt],AssessedValuation[Dist],$C296,AssessedValuation[Tif_NonTIF],$A$4)</f>
        <v>0</v>
      </c>
      <c r="S296" s="8">
        <f>SUMIFS(AssessedValuation[100% Net],AssessedValuation[Dist],$C296,AssessedValuation[Tif_NonTIF],$A$4)</f>
        <v>5159875</v>
      </c>
      <c r="T296" s="8">
        <f>SUMIFS(AssessedValuation[100% Gas &amp; Elec Utilities],AssessedValuation[Dist],$C296,AssessedValuation[Tif_NonTIF],$A$4)</f>
        <v>0</v>
      </c>
      <c r="U296" s="8">
        <f t="shared" si="4"/>
        <v>5159875</v>
      </c>
    </row>
    <row r="297" spans="1:21" x14ac:dyDescent="0.25">
      <c r="A297">
        <v>2023</v>
      </c>
      <c r="B297" t="s">
        <v>1043</v>
      </c>
      <c r="C297" t="s">
        <v>1630</v>
      </c>
      <c r="D297" t="s">
        <v>1752</v>
      </c>
      <c r="E297" t="s">
        <v>177</v>
      </c>
      <c r="F297" t="s">
        <v>1631</v>
      </c>
      <c r="G297" s="8">
        <f>SUMIFS(AssessedValuation[100% Residential],AssessedValuation[Dist],$C297,AssessedValuation[Tif_NonTIF],$A$4)</f>
        <v>8183759</v>
      </c>
      <c r="H297" s="8">
        <f>SUMIFS(AssessedValuation[100% Ag Land],AssessedValuation[Dist],$C297,AssessedValuation[Tif_NonTIF],$A$4)</f>
        <v>326194</v>
      </c>
      <c r="I297" s="8">
        <f>SUMIFS(AssessedValuation[100% Ag Building],AssessedValuation[Dist],$C297,AssessedValuation[Tif_NonTIF],$A$4)</f>
        <v>0</v>
      </c>
      <c r="J297" s="8">
        <f>SUMIFS(AssessedValuation[100% Commercial],AssessedValuation[Dist],$C297,AssessedValuation[Tif_NonTIF],$A$4)</f>
        <v>678483</v>
      </c>
      <c r="K297" s="8">
        <f>SUMIFS(AssessedValuation[100% Industrial],AssessedValuation[Dist],$C297,AssessedValuation[Tif_NonTIF],$A$4)</f>
        <v>4771</v>
      </c>
      <c r="L297" s="8">
        <f>SUMIFS(AssessedValuation[100% Multiresidential],AssessedValuation[Dist],$C297,AssessedValuation[Tif_NonTIF],$A$4)</f>
        <v>73307</v>
      </c>
      <c r="M297" s="8">
        <f>SUMIFS(AssessedValuation[100% Reserved],AssessedValuation[Dist],$C297,AssessedValuation[Tif_NonTIF],$A$4)</f>
        <v>0</v>
      </c>
      <c r="N297" s="8">
        <f>SUMIFS(AssessedValuation[100% Railroads],AssessedValuation[Dist],$C297,AssessedValuation[Tif_NonTIF],$A$4)</f>
        <v>0</v>
      </c>
      <c r="O297" s="8">
        <f>SUMIFS(AssessedValuation[100% Utilities],AssessedValuation[Dist],$C297,AssessedValuation[Tif_NonTIF],$A$4)</f>
        <v>0</v>
      </c>
      <c r="P297" s="8">
        <f>SUMIFS(AssessedValuation[100% Other],AssessedValuation[Dist],$C297,AssessedValuation[Tif_NonTIF],$A$4)</f>
        <v>0</v>
      </c>
      <c r="Q297" s="8">
        <f>SUMIFS(AssessedValuation[100% Gross],AssessedValuation[Dist],$C297,AssessedValuation[Tif_NonTIF],$A$4)</f>
        <v>9266514</v>
      </c>
      <c r="R297" s="8">
        <f>SUMIFS(AssessedValuation[100% Military Exempt],AssessedValuation[Dist],$C297,AssessedValuation[Tif_NonTIF],$A$4)</f>
        <v>9260</v>
      </c>
      <c r="S297" s="8">
        <f>SUMIFS(AssessedValuation[100% Net],AssessedValuation[Dist],$C297,AssessedValuation[Tif_NonTIF],$A$4)</f>
        <v>9257254</v>
      </c>
      <c r="T297" s="8">
        <f>SUMIFS(AssessedValuation[100% Gas &amp; Elec Utilities],AssessedValuation[Dist],$C297,AssessedValuation[Tif_NonTIF],$A$4)</f>
        <v>0</v>
      </c>
      <c r="U297" s="8">
        <f t="shared" si="4"/>
        <v>9257254</v>
      </c>
    </row>
    <row r="298" spans="1:21" x14ac:dyDescent="0.25">
      <c r="A298">
        <v>2023</v>
      </c>
      <c r="B298" t="s">
        <v>1038</v>
      </c>
      <c r="C298" t="s">
        <v>1632</v>
      </c>
      <c r="D298" t="s">
        <v>1632</v>
      </c>
      <c r="E298" t="s">
        <v>62</v>
      </c>
      <c r="F298" t="s">
        <v>1633</v>
      </c>
      <c r="G298" s="8">
        <f>SUMIFS(AssessedValuation[100% Residential],AssessedValuation[Dist],$C298,AssessedValuation[Tif_NonTIF],$A$4)</f>
        <v>1283029</v>
      </c>
      <c r="H298" s="8">
        <f>SUMIFS(AssessedValuation[100% Ag Land],AssessedValuation[Dist],$C298,AssessedValuation[Tif_NonTIF],$A$4)</f>
        <v>1209886</v>
      </c>
      <c r="I298" s="8">
        <f>SUMIFS(AssessedValuation[100% Ag Building],AssessedValuation[Dist],$C298,AssessedValuation[Tif_NonTIF],$A$4)</f>
        <v>66746</v>
      </c>
      <c r="J298" s="8">
        <f>SUMIFS(AssessedValuation[100% Commercial],AssessedValuation[Dist],$C298,AssessedValuation[Tif_NonTIF],$A$4)</f>
        <v>8983748</v>
      </c>
      <c r="K298" s="8">
        <f>SUMIFS(AssessedValuation[100% Industrial],AssessedValuation[Dist],$C298,AssessedValuation[Tif_NonTIF],$A$4)</f>
        <v>6519665</v>
      </c>
      <c r="L298" s="8">
        <f>SUMIFS(AssessedValuation[100% Multiresidential],AssessedValuation[Dist],$C298,AssessedValuation[Tif_NonTIF],$A$4)</f>
        <v>0</v>
      </c>
      <c r="M298" s="8">
        <f>SUMIFS(AssessedValuation[100% Reserved],AssessedValuation[Dist],$C298,AssessedValuation[Tif_NonTIF],$A$4)</f>
        <v>0</v>
      </c>
      <c r="N298" s="8">
        <f>SUMIFS(AssessedValuation[100% Railroads],AssessedValuation[Dist],$C298,AssessedValuation[Tif_NonTIF],$A$4)</f>
        <v>0</v>
      </c>
      <c r="O298" s="8">
        <f>SUMIFS(AssessedValuation[100% Utilities],AssessedValuation[Dist],$C298,AssessedValuation[Tif_NonTIF],$A$4)</f>
        <v>0</v>
      </c>
      <c r="P298" s="8">
        <f>SUMIFS(AssessedValuation[100% Other],AssessedValuation[Dist],$C298,AssessedValuation[Tif_NonTIF],$A$4)</f>
        <v>0</v>
      </c>
      <c r="Q298" s="8">
        <f>SUMIFS(AssessedValuation[100% Gross],AssessedValuation[Dist],$C298,AssessedValuation[Tif_NonTIF],$A$4)</f>
        <v>18063074</v>
      </c>
      <c r="R298" s="8">
        <f>SUMIFS(AssessedValuation[100% Military Exempt],AssessedValuation[Dist],$C298,AssessedValuation[Tif_NonTIF],$A$4)</f>
        <v>0</v>
      </c>
      <c r="S298" s="8">
        <f>SUMIFS(AssessedValuation[100% Net],AssessedValuation[Dist],$C298,AssessedValuation[Tif_NonTIF],$A$4)</f>
        <v>18063074</v>
      </c>
      <c r="T298" s="8">
        <f>SUMIFS(AssessedValuation[100% Gas &amp; Elec Utilities],AssessedValuation[Dist],$C298,AssessedValuation[Tif_NonTIF],$A$4)</f>
        <v>0</v>
      </c>
      <c r="U298" s="8">
        <f t="shared" si="4"/>
        <v>18063074</v>
      </c>
    </row>
    <row r="299" spans="1:21" x14ac:dyDescent="0.25">
      <c r="A299">
        <v>2023</v>
      </c>
      <c r="B299" t="s">
        <v>1038</v>
      </c>
      <c r="C299" t="s">
        <v>1634</v>
      </c>
      <c r="D299" t="s">
        <v>1634</v>
      </c>
      <c r="E299" t="s">
        <v>877</v>
      </c>
      <c r="F299" t="s">
        <v>1635</v>
      </c>
      <c r="G299" s="8">
        <f>SUMIFS(AssessedValuation[100% Residential],AssessedValuation[Dist],$C299,AssessedValuation[Tif_NonTIF],$A$4)</f>
        <v>2200934</v>
      </c>
      <c r="H299" s="8">
        <f>SUMIFS(AssessedValuation[100% Ag Land],AssessedValuation[Dist],$C299,AssessedValuation[Tif_NonTIF],$A$4)</f>
        <v>0</v>
      </c>
      <c r="I299" s="8">
        <f>SUMIFS(AssessedValuation[100% Ag Building],AssessedValuation[Dist],$C299,AssessedValuation[Tif_NonTIF],$A$4)</f>
        <v>0</v>
      </c>
      <c r="J299" s="8">
        <f>SUMIFS(AssessedValuation[100% Commercial],AssessedValuation[Dist],$C299,AssessedValuation[Tif_NonTIF],$A$4)</f>
        <v>118967817</v>
      </c>
      <c r="K299" s="8">
        <f>SUMIFS(AssessedValuation[100% Industrial],AssessedValuation[Dist],$C299,AssessedValuation[Tif_NonTIF],$A$4)</f>
        <v>5678267</v>
      </c>
      <c r="L299" s="8">
        <f>SUMIFS(AssessedValuation[100% Multiresidential],AssessedValuation[Dist],$C299,AssessedValuation[Tif_NonTIF],$A$4)</f>
        <v>5510075</v>
      </c>
      <c r="M299" s="8">
        <f>SUMIFS(AssessedValuation[100% Reserved],AssessedValuation[Dist],$C299,AssessedValuation[Tif_NonTIF],$A$4)</f>
        <v>0</v>
      </c>
      <c r="N299" s="8">
        <f>SUMIFS(AssessedValuation[100% Railroads],AssessedValuation[Dist],$C299,AssessedValuation[Tif_NonTIF],$A$4)</f>
        <v>0</v>
      </c>
      <c r="O299" s="8">
        <f>SUMIFS(AssessedValuation[100% Utilities],AssessedValuation[Dist],$C299,AssessedValuation[Tif_NonTIF],$A$4)</f>
        <v>0</v>
      </c>
      <c r="P299" s="8">
        <f>SUMIFS(AssessedValuation[100% Other],AssessedValuation[Dist],$C299,AssessedValuation[Tif_NonTIF],$A$4)</f>
        <v>0</v>
      </c>
      <c r="Q299" s="8">
        <f>SUMIFS(AssessedValuation[100% Gross],AssessedValuation[Dist],$C299,AssessedValuation[Tif_NonTIF],$A$4)</f>
        <v>132357093</v>
      </c>
      <c r="R299" s="8">
        <f>SUMIFS(AssessedValuation[100% Military Exempt],AssessedValuation[Dist],$C299,AssessedValuation[Tif_NonTIF],$A$4)</f>
        <v>0</v>
      </c>
      <c r="S299" s="8">
        <f>SUMIFS(AssessedValuation[100% Net],AssessedValuation[Dist],$C299,AssessedValuation[Tif_NonTIF],$A$4)</f>
        <v>132357093</v>
      </c>
      <c r="T299" s="8">
        <f>SUMIFS(AssessedValuation[100% Gas &amp; Elec Utilities],AssessedValuation[Dist],$C299,AssessedValuation[Tif_NonTIF],$A$4)</f>
        <v>0</v>
      </c>
      <c r="U299" s="8">
        <f t="shared" si="4"/>
        <v>132357093</v>
      </c>
    </row>
    <row r="300" spans="1:21" x14ac:dyDescent="0.25">
      <c r="A300">
        <v>2023</v>
      </c>
      <c r="B300" t="s">
        <v>1054</v>
      </c>
      <c r="C300" t="s">
        <v>1636</v>
      </c>
      <c r="D300" t="s">
        <v>1636</v>
      </c>
      <c r="E300" t="s">
        <v>845</v>
      </c>
      <c r="F300" t="s">
        <v>1637</v>
      </c>
      <c r="G300" s="8">
        <f>SUMIFS(AssessedValuation[100% Residential],AssessedValuation[Dist],$C300,AssessedValuation[Tif_NonTIF],$A$4)</f>
        <v>0</v>
      </c>
      <c r="H300" s="8">
        <f>SUMIFS(AssessedValuation[100% Ag Land],AssessedValuation[Dist],$C300,AssessedValuation[Tif_NonTIF],$A$4)</f>
        <v>0</v>
      </c>
      <c r="I300" s="8">
        <f>SUMIFS(AssessedValuation[100% Ag Building],AssessedValuation[Dist],$C300,AssessedValuation[Tif_NonTIF],$A$4)</f>
        <v>0</v>
      </c>
      <c r="J300" s="8">
        <f>SUMIFS(AssessedValuation[100% Commercial],AssessedValuation[Dist],$C300,AssessedValuation[Tif_NonTIF],$A$4)</f>
        <v>0</v>
      </c>
      <c r="K300" s="8">
        <f>SUMIFS(AssessedValuation[100% Industrial],AssessedValuation[Dist],$C300,AssessedValuation[Tif_NonTIF],$A$4)</f>
        <v>0</v>
      </c>
      <c r="L300" s="8">
        <f>SUMIFS(AssessedValuation[100% Multiresidential],AssessedValuation[Dist],$C300,AssessedValuation[Tif_NonTIF],$A$4)</f>
        <v>0</v>
      </c>
      <c r="M300" s="8">
        <f>SUMIFS(AssessedValuation[100% Reserved],AssessedValuation[Dist],$C300,AssessedValuation[Tif_NonTIF],$A$4)</f>
        <v>0</v>
      </c>
      <c r="N300" s="8">
        <f>SUMIFS(AssessedValuation[100% Railroads],AssessedValuation[Dist],$C300,AssessedValuation[Tif_NonTIF],$A$4)</f>
        <v>0</v>
      </c>
      <c r="O300" s="8">
        <f>SUMIFS(AssessedValuation[100% Utilities],AssessedValuation[Dist],$C300,AssessedValuation[Tif_NonTIF],$A$4)</f>
        <v>0</v>
      </c>
      <c r="P300" s="8">
        <f>SUMIFS(AssessedValuation[100% Other],AssessedValuation[Dist],$C300,AssessedValuation[Tif_NonTIF],$A$4)</f>
        <v>0</v>
      </c>
      <c r="Q300" s="8">
        <f>SUMIFS(AssessedValuation[100% Gross],AssessedValuation[Dist],$C300,AssessedValuation[Tif_NonTIF],$A$4)</f>
        <v>0</v>
      </c>
      <c r="R300" s="8">
        <f>SUMIFS(AssessedValuation[100% Military Exempt],AssessedValuation[Dist],$C300,AssessedValuation[Tif_NonTIF],$A$4)</f>
        <v>0</v>
      </c>
      <c r="S300" s="8">
        <f>SUMIFS(AssessedValuation[100% Net],AssessedValuation[Dist],$C300,AssessedValuation[Tif_NonTIF],$A$4)</f>
        <v>0</v>
      </c>
      <c r="T300" s="8">
        <f>SUMIFS(AssessedValuation[100% Gas &amp; Elec Utilities],AssessedValuation[Dist],$C300,AssessedValuation[Tif_NonTIF],$A$4)</f>
        <v>0</v>
      </c>
      <c r="U300" s="8">
        <f t="shared" si="4"/>
        <v>0</v>
      </c>
    </row>
    <row r="301" spans="1:21" x14ac:dyDescent="0.25">
      <c r="A301">
        <v>2023</v>
      </c>
      <c r="B301" t="s">
        <v>1038</v>
      </c>
      <c r="C301" t="s">
        <v>1638</v>
      </c>
      <c r="D301" t="s">
        <v>1638</v>
      </c>
      <c r="E301" t="s">
        <v>334</v>
      </c>
      <c r="F301" t="s">
        <v>1639</v>
      </c>
      <c r="G301" s="8">
        <f>SUMIFS(AssessedValuation[100% Residential],AssessedValuation[Dist],$C301,AssessedValuation[Tif_NonTIF],$A$4)</f>
        <v>4944251</v>
      </c>
      <c r="H301" s="8">
        <f>SUMIFS(AssessedValuation[100% Ag Land],AssessedValuation[Dist],$C301,AssessedValuation[Tif_NonTIF],$A$4)</f>
        <v>0</v>
      </c>
      <c r="I301" s="8">
        <f>SUMIFS(AssessedValuation[100% Ag Building],AssessedValuation[Dist],$C301,AssessedValuation[Tif_NonTIF],$A$4)</f>
        <v>0</v>
      </c>
      <c r="J301" s="8">
        <f>SUMIFS(AssessedValuation[100% Commercial],AssessedValuation[Dist],$C301,AssessedValuation[Tif_NonTIF],$A$4)</f>
        <v>9501424</v>
      </c>
      <c r="K301" s="8">
        <f>SUMIFS(AssessedValuation[100% Industrial],AssessedValuation[Dist],$C301,AssessedValuation[Tif_NonTIF],$A$4)</f>
        <v>0</v>
      </c>
      <c r="L301" s="8">
        <f>SUMIFS(AssessedValuation[100% Multiresidential],AssessedValuation[Dist],$C301,AssessedValuation[Tif_NonTIF],$A$4)</f>
        <v>50710</v>
      </c>
      <c r="M301" s="8">
        <f>SUMIFS(AssessedValuation[100% Reserved],AssessedValuation[Dist],$C301,AssessedValuation[Tif_NonTIF],$A$4)</f>
        <v>0</v>
      </c>
      <c r="N301" s="8">
        <f>SUMIFS(AssessedValuation[100% Railroads],AssessedValuation[Dist],$C301,AssessedValuation[Tif_NonTIF],$A$4)</f>
        <v>0</v>
      </c>
      <c r="O301" s="8">
        <f>SUMIFS(AssessedValuation[100% Utilities],AssessedValuation[Dist],$C301,AssessedValuation[Tif_NonTIF],$A$4)</f>
        <v>0</v>
      </c>
      <c r="P301" s="8">
        <f>SUMIFS(AssessedValuation[100% Other],AssessedValuation[Dist],$C301,AssessedValuation[Tif_NonTIF],$A$4)</f>
        <v>0</v>
      </c>
      <c r="Q301" s="8">
        <f>SUMIFS(AssessedValuation[100% Gross],AssessedValuation[Dist],$C301,AssessedValuation[Tif_NonTIF],$A$4)</f>
        <v>14496385</v>
      </c>
      <c r="R301" s="8">
        <f>SUMIFS(AssessedValuation[100% Military Exempt],AssessedValuation[Dist],$C301,AssessedValuation[Tif_NonTIF],$A$4)</f>
        <v>0</v>
      </c>
      <c r="S301" s="8">
        <f>SUMIFS(AssessedValuation[100% Net],AssessedValuation[Dist],$C301,AssessedValuation[Tif_NonTIF],$A$4)</f>
        <v>14496385</v>
      </c>
      <c r="T301" s="8">
        <f>SUMIFS(AssessedValuation[100% Gas &amp; Elec Utilities],AssessedValuation[Dist],$C301,AssessedValuation[Tif_NonTIF],$A$4)</f>
        <v>0</v>
      </c>
      <c r="U301" s="8">
        <f t="shared" si="4"/>
        <v>14496385</v>
      </c>
    </row>
    <row r="302" spans="1:21" x14ac:dyDescent="0.25">
      <c r="A302">
        <v>2023</v>
      </c>
      <c r="B302" t="s">
        <v>1045</v>
      </c>
      <c r="C302" t="s">
        <v>1640</v>
      </c>
      <c r="D302" t="s">
        <v>1640</v>
      </c>
      <c r="E302" t="s">
        <v>104</v>
      </c>
      <c r="F302" t="s">
        <v>1641</v>
      </c>
      <c r="G302" s="8">
        <f>SUMIFS(AssessedValuation[100% Residential],AssessedValuation[Dist],$C302,AssessedValuation[Tif_NonTIF],$A$4)</f>
        <v>0</v>
      </c>
      <c r="H302" s="8">
        <f>SUMIFS(AssessedValuation[100% Ag Land],AssessedValuation[Dist],$C302,AssessedValuation[Tif_NonTIF],$A$4)</f>
        <v>0</v>
      </c>
      <c r="I302" s="8">
        <f>SUMIFS(AssessedValuation[100% Ag Building],AssessedValuation[Dist],$C302,AssessedValuation[Tif_NonTIF],$A$4)</f>
        <v>0</v>
      </c>
      <c r="J302" s="8">
        <f>SUMIFS(AssessedValuation[100% Commercial],AssessedValuation[Dist],$C302,AssessedValuation[Tif_NonTIF],$A$4)</f>
        <v>0</v>
      </c>
      <c r="K302" s="8">
        <f>SUMIFS(AssessedValuation[100% Industrial],AssessedValuation[Dist],$C302,AssessedValuation[Tif_NonTIF],$A$4)</f>
        <v>0</v>
      </c>
      <c r="L302" s="8">
        <f>SUMIFS(AssessedValuation[100% Multiresidential],AssessedValuation[Dist],$C302,AssessedValuation[Tif_NonTIF],$A$4)</f>
        <v>0</v>
      </c>
      <c r="M302" s="8">
        <f>SUMIFS(AssessedValuation[100% Reserved],AssessedValuation[Dist],$C302,AssessedValuation[Tif_NonTIF],$A$4)</f>
        <v>0</v>
      </c>
      <c r="N302" s="8">
        <f>SUMIFS(AssessedValuation[100% Railroads],AssessedValuation[Dist],$C302,AssessedValuation[Tif_NonTIF],$A$4)</f>
        <v>0</v>
      </c>
      <c r="O302" s="8">
        <f>SUMIFS(AssessedValuation[100% Utilities],AssessedValuation[Dist],$C302,AssessedValuation[Tif_NonTIF],$A$4)</f>
        <v>0</v>
      </c>
      <c r="P302" s="8">
        <f>SUMIFS(AssessedValuation[100% Other],AssessedValuation[Dist],$C302,AssessedValuation[Tif_NonTIF],$A$4)</f>
        <v>0</v>
      </c>
      <c r="Q302" s="8">
        <f>SUMIFS(AssessedValuation[100% Gross],AssessedValuation[Dist],$C302,AssessedValuation[Tif_NonTIF],$A$4)</f>
        <v>0</v>
      </c>
      <c r="R302" s="8">
        <f>SUMIFS(AssessedValuation[100% Military Exempt],AssessedValuation[Dist],$C302,AssessedValuation[Tif_NonTIF],$A$4)</f>
        <v>0</v>
      </c>
      <c r="S302" s="8">
        <f>SUMIFS(AssessedValuation[100% Net],AssessedValuation[Dist],$C302,AssessedValuation[Tif_NonTIF],$A$4)</f>
        <v>0</v>
      </c>
      <c r="T302" s="8">
        <f>SUMIFS(AssessedValuation[100% Gas &amp; Elec Utilities],AssessedValuation[Dist],$C302,AssessedValuation[Tif_NonTIF],$A$4)</f>
        <v>0</v>
      </c>
      <c r="U302" s="8">
        <f t="shared" si="4"/>
        <v>0</v>
      </c>
    </row>
    <row r="303" spans="1:21" x14ac:dyDescent="0.25">
      <c r="A303">
        <v>2023</v>
      </c>
      <c r="B303" t="s">
        <v>1057</v>
      </c>
      <c r="C303" t="s">
        <v>1642</v>
      </c>
      <c r="D303" t="s">
        <v>1642</v>
      </c>
      <c r="E303" t="s">
        <v>109</v>
      </c>
      <c r="F303" t="s">
        <v>1643</v>
      </c>
      <c r="G303" s="8">
        <f>SUMIFS(AssessedValuation[100% Residential],AssessedValuation[Dist],$C303,AssessedValuation[Tif_NonTIF],$A$4)</f>
        <v>2939569</v>
      </c>
      <c r="H303" s="8">
        <f>SUMIFS(AssessedValuation[100% Ag Land],AssessedValuation[Dist],$C303,AssessedValuation[Tif_NonTIF],$A$4)</f>
        <v>0</v>
      </c>
      <c r="I303" s="8">
        <f>SUMIFS(AssessedValuation[100% Ag Building],AssessedValuation[Dist],$C303,AssessedValuation[Tif_NonTIF],$A$4)</f>
        <v>0</v>
      </c>
      <c r="J303" s="8">
        <f>SUMIFS(AssessedValuation[100% Commercial],AssessedValuation[Dist],$C303,AssessedValuation[Tif_NonTIF],$A$4)</f>
        <v>343809</v>
      </c>
      <c r="K303" s="8">
        <f>SUMIFS(AssessedValuation[100% Industrial],AssessedValuation[Dist],$C303,AssessedValuation[Tif_NonTIF],$A$4)</f>
        <v>0</v>
      </c>
      <c r="L303" s="8">
        <f>SUMIFS(AssessedValuation[100% Multiresidential],AssessedValuation[Dist],$C303,AssessedValuation[Tif_NonTIF],$A$4)</f>
        <v>13916</v>
      </c>
      <c r="M303" s="8">
        <f>SUMIFS(AssessedValuation[100% Reserved],AssessedValuation[Dist],$C303,AssessedValuation[Tif_NonTIF],$A$4)</f>
        <v>0</v>
      </c>
      <c r="N303" s="8">
        <f>SUMIFS(AssessedValuation[100% Railroads],AssessedValuation[Dist],$C303,AssessedValuation[Tif_NonTIF],$A$4)</f>
        <v>0</v>
      </c>
      <c r="O303" s="8">
        <f>SUMIFS(AssessedValuation[100% Utilities],AssessedValuation[Dist],$C303,AssessedValuation[Tif_NonTIF],$A$4)</f>
        <v>0</v>
      </c>
      <c r="P303" s="8">
        <f>SUMIFS(AssessedValuation[100% Other],AssessedValuation[Dist],$C303,AssessedValuation[Tif_NonTIF],$A$4)</f>
        <v>0</v>
      </c>
      <c r="Q303" s="8">
        <f>SUMIFS(AssessedValuation[100% Gross],AssessedValuation[Dist],$C303,AssessedValuation[Tif_NonTIF],$A$4)</f>
        <v>3297294</v>
      </c>
      <c r="R303" s="8">
        <f>SUMIFS(AssessedValuation[100% Military Exempt],AssessedValuation[Dist],$C303,AssessedValuation[Tif_NonTIF],$A$4)</f>
        <v>0</v>
      </c>
      <c r="S303" s="8">
        <f>SUMIFS(AssessedValuation[100% Net],AssessedValuation[Dist],$C303,AssessedValuation[Tif_NonTIF],$A$4)</f>
        <v>3297294</v>
      </c>
      <c r="T303" s="8">
        <f>SUMIFS(AssessedValuation[100% Gas &amp; Elec Utilities],AssessedValuation[Dist],$C303,AssessedValuation[Tif_NonTIF],$A$4)</f>
        <v>0</v>
      </c>
      <c r="U303" s="8">
        <f t="shared" si="4"/>
        <v>3297294</v>
      </c>
    </row>
    <row r="304" spans="1:21" x14ac:dyDescent="0.25">
      <c r="A304">
        <v>2023</v>
      </c>
      <c r="B304" t="s">
        <v>1054</v>
      </c>
      <c r="C304" t="s">
        <v>1644</v>
      </c>
      <c r="D304" t="s">
        <v>1644</v>
      </c>
      <c r="E304" t="s">
        <v>465</v>
      </c>
      <c r="F304" t="s">
        <v>1645</v>
      </c>
      <c r="G304" s="8">
        <f>SUMIFS(AssessedValuation[100% Residential],AssessedValuation[Dist],$C304,AssessedValuation[Tif_NonTIF],$A$4)</f>
        <v>3943476</v>
      </c>
      <c r="H304" s="8">
        <f>SUMIFS(AssessedValuation[100% Ag Land],AssessedValuation[Dist],$C304,AssessedValuation[Tif_NonTIF],$A$4)</f>
        <v>0</v>
      </c>
      <c r="I304" s="8">
        <f>SUMIFS(AssessedValuation[100% Ag Building],AssessedValuation[Dist],$C304,AssessedValuation[Tif_NonTIF],$A$4)</f>
        <v>0</v>
      </c>
      <c r="J304" s="8">
        <f>SUMIFS(AssessedValuation[100% Commercial],AssessedValuation[Dist],$C304,AssessedValuation[Tif_NonTIF],$A$4)</f>
        <v>0</v>
      </c>
      <c r="K304" s="8">
        <f>SUMIFS(AssessedValuation[100% Industrial],AssessedValuation[Dist],$C304,AssessedValuation[Tif_NonTIF],$A$4)</f>
        <v>0</v>
      </c>
      <c r="L304" s="8">
        <f>SUMIFS(AssessedValuation[100% Multiresidential],AssessedValuation[Dist],$C304,AssessedValuation[Tif_NonTIF],$A$4)</f>
        <v>0</v>
      </c>
      <c r="M304" s="8">
        <f>SUMIFS(AssessedValuation[100% Reserved],AssessedValuation[Dist],$C304,AssessedValuation[Tif_NonTIF],$A$4)</f>
        <v>0</v>
      </c>
      <c r="N304" s="8">
        <f>SUMIFS(AssessedValuation[100% Railroads],AssessedValuation[Dist],$C304,AssessedValuation[Tif_NonTIF],$A$4)</f>
        <v>0</v>
      </c>
      <c r="O304" s="8">
        <f>SUMIFS(AssessedValuation[100% Utilities],AssessedValuation[Dist],$C304,AssessedValuation[Tif_NonTIF],$A$4)</f>
        <v>0</v>
      </c>
      <c r="P304" s="8">
        <f>SUMIFS(AssessedValuation[100% Other],AssessedValuation[Dist],$C304,AssessedValuation[Tif_NonTIF],$A$4)</f>
        <v>0</v>
      </c>
      <c r="Q304" s="8">
        <f>SUMIFS(AssessedValuation[100% Gross],AssessedValuation[Dist],$C304,AssessedValuation[Tif_NonTIF],$A$4)</f>
        <v>3943476</v>
      </c>
      <c r="R304" s="8">
        <f>SUMIFS(AssessedValuation[100% Military Exempt],AssessedValuation[Dist],$C304,AssessedValuation[Tif_NonTIF],$A$4)</f>
        <v>0</v>
      </c>
      <c r="S304" s="8">
        <f>SUMIFS(AssessedValuation[100% Net],AssessedValuation[Dist],$C304,AssessedValuation[Tif_NonTIF],$A$4)</f>
        <v>3943476</v>
      </c>
      <c r="T304" s="8">
        <f>SUMIFS(AssessedValuation[100% Gas &amp; Elec Utilities],AssessedValuation[Dist],$C304,AssessedValuation[Tif_NonTIF],$A$4)</f>
        <v>0</v>
      </c>
      <c r="U304" s="8">
        <f t="shared" si="4"/>
        <v>3943476</v>
      </c>
    </row>
    <row r="305" spans="1:21" x14ac:dyDescent="0.25">
      <c r="A305">
        <v>2023</v>
      </c>
      <c r="B305" t="s">
        <v>1054</v>
      </c>
      <c r="C305" t="s">
        <v>1646</v>
      </c>
      <c r="D305" t="s">
        <v>1646</v>
      </c>
      <c r="E305" t="s">
        <v>378</v>
      </c>
      <c r="F305" t="s">
        <v>1647</v>
      </c>
      <c r="G305" s="8">
        <f>SUMIFS(AssessedValuation[100% Residential],AssessedValuation[Dist],$C305,AssessedValuation[Tif_NonTIF],$A$4)</f>
        <v>0</v>
      </c>
      <c r="H305" s="8">
        <f>SUMIFS(AssessedValuation[100% Ag Land],AssessedValuation[Dist],$C305,AssessedValuation[Tif_NonTIF],$A$4)</f>
        <v>0</v>
      </c>
      <c r="I305" s="8">
        <f>SUMIFS(AssessedValuation[100% Ag Building],AssessedValuation[Dist],$C305,AssessedValuation[Tif_NonTIF],$A$4)</f>
        <v>0</v>
      </c>
      <c r="J305" s="8">
        <f>SUMIFS(AssessedValuation[100% Commercial],AssessedValuation[Dist],$C305,AssessedValuation[Tif_NonTIF],$A$4)</f>
        <v>0</v>
      </c>
      <c r="K305" s="8">
        <f>SUMIFS(AssessedValuation[100% Industrial],AssessedValuation[Dist],$C305,AssessedValuation[Tif_NonTIF],$A$4)</f>
        <v>0</v>
      </c>
      <c r="L305" s="8">
        <f>SUMIFS(AssessedValuation[100% Multiresidential],AssessedValuation[Dist],$C305,AssessedValuation[Tif_NonTIF],$A$4)</f>
        <v>0</v>
      </c>
      <c r="M305" s="8">
        <f>SUMIFS(AssessedValuation[100% Reserved],AssessedValuation[Dist],$C305,AssessedValuation[Tif_NonTIF],$A$4)</f>
        <v>0</v>
      </c>
      <c r="N305" s="8">
        <f>SUMIFS(AssessedValuation[100% Railroads],AssessedValuation[Dist],$C305,AssessedValuation[Tif_NonTIF],$A$4)</f>
        <v>0</v>
      </c>
      <c r="O305" s="8">
        <f>SUMIFS(AssessedValuation[100% Utilities],AssessedValuation[Dist],$C305,AssessedValuation[Tif_NonTIF],$A$4)</f>
        <v>0</v>
      </c>
      <c r="P305" s="8">
        <f>SUMIFS(AssessedValuation[100% Other],AssessedValuation[Dist],$C305,AssessedValuation[Tif_NonTIF],$A$4)</f>
        <v>0</v>
      </c>
      <c r="Q305" s="8">
        <f>SUMIFS(AssessedValuation[100% Gross],AssessedValuation[Dist],$C305,AssessedValuation[Tif_NonTIF],$A$4)</f>
        <v>0</v>
      </c>
      <c r="R305" s="8">
        <f>SUMIFS(AssessedValuation[100% Military Exempt],AssessedValuation[Dist],$C305,AssessedValuation[Tif_NonTIF],$A$4)</f>
        <v>0</v>
      </c>
      <c r="S305" s="8">
        <f>SUMIFS(AssessedValuation[100% Net],AssessedValuation[Dist],$C305,AssessedValuation[Tif_NonTIF],$A$4)</f>
        <v>0</v>
      </c>
      <c r="T305" s="8">
        <f>SUMIFS(AssessedValuation[100% Gas &amp; Elec Utilities],AssessedValuation[Dist],$C305,AssessedValuation[Tif_NonTIF],$A$4)</f>
        <v>0</v>
      </c>
      <c r="U305" s="8">
        <f t="shared" si="4"/>
        <v>0</v>
      </c>
    </row>
    <row r="306" spans="1:21" x14ac:dyDescent="0.25">
      <c r="A306">
        <v>2023</v>
      </c>
      <c r="B306" t="s">
        <v>1043</v>
      </c>
      <c r="C306" t="s">
        <v>1648</v>
      </c>
      <c r="D306" t="s">
        <v>1648</v>
      </c>
      <c r="E306" t="s">
        <v>57</v>
      </c>
      <c r="F306" t="s">
        <v>1649</v>
      </c>
      <c r="G306" s="8">
        <f>SUMIFS(AssessedValuation[100% Residential],AssessedValuation[Dist],$C306,AssessedValuation[Tif_NonTIF],$A$4)</f>
        <v>293686</v>
      </c>
      <c r="H306" s="8">
        <f>SUMIFS(AssessedValuation[100% Ag Land],AssessedValuation[Dist],$C306,AssessedValuation[Tif_NonTIF],$A$4)</f>
        <v>0</v>
      </c>
      <c r="I306" s="8">
        <f>SUMIFS(AssessedValuation[100% Ag Building],AssessedValuation[Dist],$C306,AssessedValuation[Tif_NonTIF],$A$4)</f>
        <v>0</v>
      </c>
      <c r="J306" s="8">
        <f>SUMIFS(AssessedValuation[100% Commercial],AssessedValuation[Dist],$C306,AssessedValuation[Tif_NonTIF],$A$4)</f>
        <v>199551</v>
      </c>
      <c r="K306" s="8">
        <f>SUMIFS(AssessedValuation[100% Industrial],AssessedValuation[Dist],$C306,AssessedValuation[Tif_NonTIF],$A$4)</f>
        <v>0</v>
      </c>
      <c r="L306" s="8">
        <f>SUMIFS(AssessedValuation[100% Multiresidential],AssessedValuation[Dist],$C306,AssessedValuation[Tif_NonTIF],$A$4)</f>
        <v>103460</v>
      </c>
      <c r="M306" s="8">
        <f>SUMIFS(AssessedValuation[100% Reserved],AssessedValuation[Dist],$C306,AssessedValuation[Tif_NonTIF],$A$4)</f>
        <v>0</v>
      </c>
      <c r="N306" s="8">
        <f>SUMIFS(AssessedValuation[100% Railroads],AssessedValuation[Dist],$C306,AssessedValuation[Tif_NonTIF],$A$4)</f>
        <v>0</v>
      </c>
      <c r="O306" s="8">
        <f>SUMIFS(AssessedValuation[100% Utilities],AssessedValuation[Dist],$C306,AssessedValuation[Tif_NonTIF],$A$4)</f>
        <v>0</v>
      </c>
      <c r="P306" s="8">
        <f>SUMIFS(AssessedValuation[100% Other],AssessedValuation[Dist],$C306,AssessedValuation[Tif_NonTIF],$A$4)</f>
        <v>0</v>
      </c>
      <c r="Q306" s="8">
        <f>SUMIFS(AssessedValuation[100% Gross],AssessedValuation[Dist],$C306,AssessedValuation[Tif_NonTIF],$A$4)</f>
        <v>596697</v>
      </c>
      <c r="R306" s="8">
        <f>SUMIFS(AssessedValuation[100% Military Exempt],AssessedValuation[Dist],$C306,AssessedValuation[Tif_NonTIF],$A$4)</f>
        <v>0</v>
      </c>
      <c r="S306" s="8">
        <f>SUMIFS(AssessedValuation[100% Net],AssessedValuation[Dist],$C306,AssessedValuation[Tif_NonTIF],$A$4)</f>
        <v>596697</v>
      </c>
      <c r="T306" s="8">
        <f>SUMIFS(AssessedValuation[100% Gas &amp; Elec Utilities],AssessedValuation[Dist],$C306,AssessedValuation[Tif_NonTIF],$A$4)</f>
        <v>0</v>
      </c>
      <c r="U306" s="8">
        <f t="shared" si="4"/>
        <v>596697</v>
      </c>
    </row>
    <row r="307" spans="1:21" x14ac:dyDescent="0.25">
      <c r="A307">
        <v>2023</v>
      </c>
      <c r="B307" t="s">
        <v>1057</v>
      </c>
      <c r="C307" t="s">
        <v>1650</v>
      </c>
      <c r="D307" t="s">
        <v>1650</v>
      </c>
      <c r="E307" t="s">
        <v>633</v>
      </c>
      <c r="F307" t="s">
        <v>1651</v>
      </c>
      <c r="G307" s="8">
        <f>SUMIFS(AssessedValuation[100% Residential],AssessedValuation[Dist],$C307,AssessedValuation[Tif_NonTIF],$A$4)</f>
        <v>3479581</v>
      </c>
      <c r="H307" s="8">
        <f>SUMIFS(AssessedValuation[100% Ag Land],AssessedValuation[Dist],$C307,AssessedValuation[Tif_NonTIF],$A$4)</f>
        <v>0</v>
      </c>
      <c r="I307" s="8">
        <f>SUMIFS(AssessedValuation[100% Ag Building],AssessedValuation[Dist],$C307,AssessedValuation[Tif_NonTIF],$A$4)</f>
        <v>0</v>
      </c>
      <c r="J307" s="8">
        <f>SUMIFS(AssessedValuation[100% Commercial],AssessedValuation[Dist],$C307,AssessedValuation[Tif_NonTIF],$A$4)</f>
        <v>5654887</v>
      </c>
      <c r="K307" s="8">
        <f>SUMIFS(AssessedValuation[100% Industrial],AssessedValuation[Dist],$C307,AssessedValuation[Tif_NonTIF],$A$4)</f>
        <v>4611801</v>
      </c>
      <c r="L307" s="8">
        <f>SUMIFS(AssessedValuation[100% Multiresidential],AssessedValuation[Dist],$C307,AssessedValuation[Tif_NonTIF],$A$4)</f>
        <v>567069</v>
      </c>
      <c r="M307" s="8">
        <f>SUMIFS(AssessedValuation[100% Reserved],AssessedValuation[Dist],$C307,AssessedValuation[Tif_NonTIF],$A$4)</f>
        <v>0</v>
      </c>
      <c r="N307" s="8">
        <f>SUMIFS(AssessedValuation[100% Railroads],AssessedValuation[Dist],$C307,AssessedValuation[Tif_NonTIF],$A$4)</f>
        <v>0</v>
      </c>
      <c r="O307" s="8">
        <f>SUMIFS(AssessedValuation[100% Utilities],AssessedValuation[Dist],$C307,AssessedValuation[Tif_NonTIF],$A$4)</f>
        <v>0</v>
      </c>
      <c r="P307" s="8">
        <f>SUMIFS(AssessedValuation[100% Other],AssessedValuation[Dist],$C307,AssessedValuation[Tif_NonTIF],$A$4)</f>
        <v>0</v>
      </c>
      <c r="Q307" s="8">
        <f>SUMIFS(AssessedValuation[100% Gross],AssessedValuation[Dist],$C307,AssessedValuation[Tif_NonTIF],$A$4)</f>
        <v>14313338</v>
      </c>
      <c r="R307" s="8">
        <f>SUMIFS(AssessedValuation[100% Military Exempt],AssessedValuation[Dist],$C307,AssessedValuation[Tif_NonTIF],$A$4)</f>
        <v>3704</v>
      </c>
      <c r="S307" s="8">
        <f>SUMIFS(AssessedValuation[100% Net],AssessedValuation[Dist],$C307,AssessedValuation[Tif_NonTIF],$A$4)</f>
        <v>14309634</v>
      </c>
      <c r="T307" s="8">
        <f>SUMIFS(AssessedValuation[100% Gas &amp; Elec Utilities],AssessedValuation[Dist],$C307,AssessedValuation[Tif_NonTIF],$A$4)</f>
        <v>0</v>
      </c>
      <c r="U307" s="8">
        <f t="shared" si="4"/>
        <v>14309634</v>
      </c>
    </row>
    <row r="308" spans="1:21" x14ac:dyDescent="0.25">
      <c r="A308">
        <v>2023</v>
      </c>
      <c r="B308" t="s">
        <v>1043</v>
      </c>
      <c r="C308" t="s">
        <v>1652</v>
      </c>
      <c r="D308" t="s">
        <v>1652</v>
      </c>
      <c r="E308" t="s">
        <v>133</v>
      </c>
      <c r="F308" t="s">
        <v>1653</v>
      </c>
      <c r="G308" s="8">
        <f>SUMIFS(AssessedValuation[100% Residential],AssessedValuation[Dist],$C308,AssessedValuation[Tif_NonTIF],$A$4)</f>
        <v>62962661</v>
      </c>
      <c r="H308" s="8">
        <f>SUMIFS(AssessedValuation[100% Ag Land],AssessedValuation[Dist],$C308,AssessedValuation[Tif_NonTIF],$A$4)</f>
        <v>137497</v>
      </c>
      <c r="I308" s="8">
        <f>SUMIFS(AssessedValuation[100% Ag Building],AssessedValuation[Dist],$C308,AssessedValuation[Tif_NonTIF],$A$4)</f>
        <v>77</v>
      </c>
      <c r="J308" s="8">
        <f>SUMIFS(AssessedValuation[100% Commercial],AssessedValuation[Dist],$C308,AssessedValuation[Tif_NonTIF],$A$4)</f>
        <v>226023172</v>
      </c>
      <c r="K308" s="8">
        <f>SUMIFS(AssessedValuation[100% Industrial],AssessedValuation[Dist],$C308,AssessedValuation[Tif_NonTIF],$A$4)</f>
        <v>70479505</v>
      </c>
      <c r="L308" s="8">
        <f>SUMIFS(AssessedValuation[100% Multiresidential],AssessedValuation[Dist],$C308,AssessedValuation[Tif_NonTIF],$A$4)</f>
        <v>9195132</v>
      </c>
      <c r="M308" s="8">
        <f>SUMIFS(AssessedValuation[100% Reserved],AssessedValuation[Dist],$C308,AssessedValuation[Tif_NonTIF],$A$4)</f>
        <v>0</v>
      </c>
      <c r="N308" s="8">
        <f>SUMIFS(AssessedValuation[100% Railroads],AssessedValuation[Dist],$C308,AssessedValuation[Tif_NonTIF],$A$4)</f>
        <v>0</v>
      </c>
      <c r="O308" s="8">
        <f>SUMIFS(AssessedValuation[100% Utilities],AssessedValuation[Dist],$C308,AssessedValuation[Tif_NonTIF],$A$4)</f>
        <v>0</v>
      </c>
      <c r="P308" s="8">
        <f>SUMIFS(AssessedValuation[100% Other],AssessedValuation[Dist],$C308,AssessedValuation[Tif_NonTIF],$A$4)</f>
        <v>0</v>
      </c>
      <c r="Q308" s="8">
        <f>SUMIFS(AssessedValuation[100% Gross],AssessedValuation[Dist],$C308,AssessedValuation[Tif_NonTIF],$A$4)</f>
        <v>368798044</v>
      </c>
      <c r="R308" s="8">
        <f>SUMIFS(AssessedValuation[100% Military Exempt],AssessedValuation[Dist],$C308,AssessedValuation[Tif_NonTIF],$A$4)</f>
        <v>1852</v>
      </c>
      <c r="S308" s="8">
        <f>SUMIFS(AssessedValuation[100% Net],AssessedValuation[Dist],$C308,AssessedValuation[Tif_NonTIF],$A$4)</f>
        <v>368796192</v>
      </c>
      <c r="T308" s="8">
        <f>SUMIFS(AssessedValuation[100% Gas &amp; Elec Utilities],AssessedValuation[Dist],$C308,AssessedValuation[Tif_NonTIF],$A$4)</f>
        <v>0</v>
      </c>
      <c r="U308" s="8">
        <f t="shared" si="4"/>
        <v>368796192</v>
      </c>
    </row>
    <row r="309" spans="1:21" x14ac:dyDescent="0.25">
      <c r="A309">
        <v>2023</v>
      </c>
      <c r="B309" t="s">
        <v>1038</v>
      </c>
      <c r="C309" t="s">
        <v>1654</v>
      </c>
      <c r="D309" t="s">
        <v>1654</v>
      </c>
      <c r="E309" t="s">
        <v>366</v>
      </c>
      <c r="F309" t="s">
        <v>1655</v>
      </c>
      <c r="G309" s="8">
        <f>SUMIFS(AssessedValuation[100% Residential],AssessedValuation[Dist],$C309,AssessedValuation[Tif_NonTIF],$A$4)</f>
        <v>225787180</v>
      </c>
      <c r="H309" s="8">
        <f>SUMIFS(AssessedValuation[100% Ag Land],AssessedValuation[Dist],$C309,AssessedValuation[Tif_NonTIF],$A$4)</f>
        <v>0</v>
      </c>
      <c r="I309" s="8">
        <f>SUMIFS(AssessedValuation[100% Ag Building],AssessedValuation[Dist],$C309,AssessedValuation[Tif_NonTIF],$A$4)</f>
        <v>0</v>
      </c>
      <c r="J309" s="8">
        <f>SUMIFS(AssessedValuation[100% Commercial],AssessedValuation[Dist],$C309,AssessedValuation[Tif_NonTIF],$A$4)</f>
        <v>366131802</v>
      </c>
      <c r="K309" s="8">
        <f>SUMIFS(AssessedValuation[100% Industrial],AssessedValuation[Dist],$C309,AssessedValuation[Tif_NonTIF],$A$4)</f>
        <v>4939089</v>
      </c>
      <c r="L309" s="8">
        <f>SUMIFS(AssessedValuation[100% Multiresidential],AssessedValuation[Dist],$C309,AssessedValuation[Tif_NonTIF],$A$4)</f>
        <v>19902600</v>
      </c>
      <c r="M309" s="8">
        <f>SUMIFS(AssessedValuation[100% Reserved],AssessedValuation[Dist],$C309,AssessedValuation[Tif_NonTIF],$A$4)</f>
        <v>0</v>
      </c>
      <c r="N309" s="8">
        <f>SUMIFS(AssessedValuation[100% Railroads],AssessedValuation[Dist],$C309,AssessedValuation[Tif_NonTIF],$A$4)</f>
        <v>0</v>
      </c>
      <c r="O309" s="8">
        <f>SUMIFS(AssessedValuation[100% Utilities],AssessedValuation[Dist],$C309,AssessedValuation[Tif_NonTIF],$A$4)</f>
        <v>0</v>
      </c>
      <c r="P309" s="8">
        <f>SUMIFS(AssessedValuation[100% Other],AssessedValuation[Dist],$C309,AssessedValuation[Tif_NonTIF],$A$4)</f>
        <v>0</v>
      </c>
      <c r="Q309" s="8">
        <f>SUMIFS(AssessedValuation[100% Gross],AssessedValuation[Dist],$C309,AssessedValuation[Tif_NonTIF],$A$4)</f>
        <v>616760671</v>
      </c>
      <c r="R309" s="8">
        <f>SUMIFS(AssessedValuation[100% Military Exempt],AssessedValuation[Dist],$C309,AssessedValuation[Tif_NonTIF],$A$4)</f>
        <v>12964</v>
      </c>
      <c r="S309" s="8">
        <f>SUMIFS(AssessedValuation[100% Net],AssessedValuation[Dist],$C309,AssessedValuation[Tif_NonTIF],$A$4)</f>
        <v>616747707</v>
      </c>
      <c r="T309" s="8">
        <f>SUMIFS(AssessedValuation[100% Gas &amp; Elec Utilities],AssessedValuation[Dist],$C309,AssessedValuation[Tif_NonTIF],$A$4)</f>
        <v>0</v>
      </c>
      <c r="U309" s="8">
        <f t="shared" si="4"/>
        <v>616747707</v>
      </c>
    </row>
    <row r="310" spans="1:21" x14ac:dyDescent="0.25">
      <c r="A310">
        <v>2023</v>
      </c>
      <c r="B310" t="s">
        <v>1043</v>
      </c>
      <c r="C310" t="s">
        <v>1656</v>
      </c>
      <c r="D310" t="s">
        <v>1656</v>
      </c>
      <c r="E310" t="s">
        <v>58</v>
      </c>
      <c r="F310" t="s">
        <v>1657</v>
      </c>
      <c r="G310" s="8">
        <f>SUMIFS(AssessedValuation[100% Residential],AssessedValuation[Dist],$C310,AssessedValuation[Tif_NonTIF],$A$4)</f>
        <v>9889441</v>
      </c>
      <c r="H310" s="8">
        <f>SUMIFS(AssessedValuation[100% Ag Land],AssessedValuation[Dist],$C310,AssessedValuation[Tif_NonTIF],$A$4)</f>
        <v>231453</v>
      </c>
      <c r="I310" s="8">
        <f>SUMIFS(AssessedValuation[100% Ag Building],AssessedValuation[Dist],$C310,AssessedValuation[Tif_NonTIF],$A$4)</f>
        <v>62544</v>
      </c>
      <c r="J310" s="8">
        <f>SUMIFS(AssessedValuation[100% Commercial],AssessedValuation[Dist],$C310,AssessedValuation[Tif_NonTIF],$A$4)</f>
        <v>59853939</v>
      </c>
      <c r="K310" s="8">
        <f>SUMIFS(AssessedValuation[100% Industrial],AssessedValuation[Dist],$C310,AssessedValuation[Tif_NonTIF],$A$4)</f>
        <v>41345470</v>
      </c>
      <c r="L310" s="8">
        <f>SUMIFS(AssessedValuation[100% Multiresidential],AssessedValuation[Dist],$C310,AssessedValuation[Tif_NonTIF],$A$4)</f>
        <v>4436662</v>
      </c>
      <c r="M310" s="8">
        <f>SUMIFS(AssessedValuation[100% Reserved],AssessedValuation[Dist],$C310,AssessedValuation[Tif_NonTIF],$A$4)</f>
        <v>0</v>
      </c>
      <c r="N310" s="8">
        <f>SUMIFS(AssessedValuation[100% Railroads],AssessedValuation[Dist],$C310,AssessedValuation[Tif_NonTIF],$A$4)</f>
        <v>0</v>
      </c>
      <c r="O310" s="8">
        <f>SUMIFS(AssessedValuation[100% Utilities],AssessedValuation[Dist],$C310,AssessedValuation[Tif_NonTIF],$A$4)</f>
        <v>0</v>
      </c>
      <c r="P310" s="8">
        <f>SUMIFS(AssessedValuation[100% Other],AssessedValuation[Dist],$C310,AssessedValuation[Tif_NonTIF],$A$4)</f>
        <v>0</v>
      </c>
      <c r="Q310" s="8">
        <f>SUMIFS(AssessedValuation[100% Gross],AssessedValuation[Dist],$C310,AssessedValuation[Tif_NonTIF],$A$4)</f>
        <v>115819509</v>
      </c>
      <c r="R310" s="8">
        <f>SUMIFS(AssessedValuation[100% Military Exempt],AssessedValuation[Dist],$C310,AssessedValuation[Tif_NonTIF],$A$4)</f>
        <v>48152</v>
      </c>
      <c r="S310" s="8">
        <f>SUMIFS(AssessedValuation[100% Net],AssessedValuation[Dist],$C310,AssessedValuation[Tif_NonTIF],$A$4)</f>
        <v>115771357</v>
      </c>
      <c r="T310" s="8">
        <f>SUMIFS(AssessedValuation[100% Gas &amp; Elec Utilities],AssessedValuation[Dist],$C310,AssessedValuation[Tif_NonTIF],$A$4)</f>
        <v>0</v>
      </c>
      <c r="U310" s="8">
        <f t="shared" si="4"/>
        <v>115771357</v>
      </c>
    </row>
    <row r="311" spans="1:21" x14ac:dyDescent="0.25">
      <c r="A311">
        <v>2023</v>
      </c>
      <c r="B311" t="s">
        <v>1054</v>
      </c>
      <c r="C311" t="s">
        <v>1658</v>
      </c>
      <c r="D311" t="s">
        <v>1658</v>
      </c>
      <c r="E311" t="s">
        <v>509</v>
      </c>
      <c r="F311" t="s">
        <v>1659</v>
      </c>
      <c r="G311" s="8">
        <f>SUMIFS(AssessedValuation[100% Residential],AssessedValuation[Dist],$C311,AssessedValuation[Tif_NonTIF],$A$4)</f>
        <v>0</v>
      </c>
      <c r="H311" s="8">
        <f>SUMIFS(AssessedValuation[100% Ag Land],AssessedValuation[Dist],$C311,AssessedValuation[Tif_NonTIF],$A$4)</f>
        <v>0</v>
      </c>
      <c r="I311" s="8">
        <f>SUMIFS(AssessedValuation[100% Ag Building],AssessedValuation[Dist],$C311,AssessedValuation[Tif_NonTIF],$A$4)</f>
        <v>0</v>
      </c>
      <c r="J311" s="8">
        <f>SUMIFS(AssessedValuation[100% Commercial],AssessedValuation[Dist],$C311,AssessedValuation[Tif_NonTIF],$A$4)</f>
        <v>0</v>
      </c>
      <c r="K311" s="8">
        <f>SUMIFS(AssessedValuation[100% Industrial],AssessedValuation[Dist],$C311,AssessedValuation[Tif_NonTIF],$A$4)</f>
        <v>0</v>
      </c>
      <c r="L311" s="8">
        <f>SUMIFS(AssessedValuation[100% Multiresidential],AssessedValuation[Dist],$C311,AssessedValuation[Tif_NonTIF],$A$4)</f>
        <v>0</v>
      </c>
      <c r="M311" s="8">
        <f>SUMIFS(AssessedValuation[100% Reserved],AssessedValuation[Dist],$C311,AssessedValuation[Tif_NonTIF],$A$4)</f>
        <v>0</v>
      </c>
      <c r="N311" s="8">
        <f>SUMIFS(AssessedValuation[100% Railroads],AssessedValuation[Dist],$C311,AssessedValuation[Tif_NonTIF],$A$4)</f>
        <v>0</v>
      </c>
      <c r="O311" s="8">
        <f>SUMIFS(AssessedValuation[100% Utilities],AssessedValuation[Dist],$C311,AssessedValuation[Tif_NonTIF],$A$4)</f>
        <v>0</v>
      </c>
      <c r="P311" s="8">
        <f>SUMIFS(AssessedValuation[100% Other],AssessedValuation[Dist],$C311,AssessedValuation[Tif_NonTIF],$A$4)</f>
        <v>0</v>
      </c>
      <c r="Q311" s="8">
        <f>SUMIFS(AssessedValuation[100% Gross],AssessedValuation[Dist],$C311,AssessedValuation[Tif_NonTIF],$A$4)</f>
        <v>0</v>
      </c>
      <c r="R311" s="8">
        <f>SUMIFS(AssessedValuation[100% Military Exempt],AssessedValuation[Dist],$C311,AssessedValuation[Tif_NonTIF],$A$4)</f>
        <v>0</v>
      </c>
      <c r="S311" s="8">
        <f>SUMIFS(AssessedValuation[100% Net],AssessedValuation[Dist],$C311,AssessedValuation[Tif_NonTIF],$A$4)</f>
        <v>0</v>
      </c>
      <c r="T311" s="8">
        <f>SUMIFS(AssessedValuation[100% Gas &amp; Elec Utilities],AssessedValuation[Dist],$C311,AssessedValuation[Tif_NonTIF],$A$4)</f>
        <v>0</v>
      </c>
      <c r="U311" s="8">
        <f t="shared" si="4"/>
        <v>0</v>
      </c>
    </row>
    <row r="312" spans="1:21" x14ac:dyDescent="0.25">
      <c r="A312">
        <v>2023</v>
      </c>
      <c r="B312" t="s">
        <v>1051</v>
      </c>
      <c r="C312" t="s">
        <v>1660</v>
      </c>
      <c r="D312" t="s">
        <v>1660</v>
      </c>
      <c r="E312" t="s">
        <v>454</v>
      </c>
      <c r="F312" t="s">
        <v>1661</v>
      </c>
      <c r="G312" s="8">
        <f>SUMIFS(AssessedValuation[100% Residential],AssessedValuation[Dist],$C312,AssessedValuation[Tif_NonTIF],$A$4)</f>
        <v>0</v>
      </c>
      <c r="H312" s="8">
        <f>SUMIFS(AssessedValuation[100% Ag Land],AssessedValuation[Dist],$C312,AssessedValuation[Tif_NonTIF],$A$4)</f>
        <v>0</v>
      </c>
      <c r="I312" s="8">
        <f>SUMIFS(AssessedValuation[100% Ag Building],AssessedValuation[Dist],$C312,AssessedValuation[Tif_NonTIF],$A$4)</f>
        <v>0</v>
      </c>
      <c r="J312" s="8">
        <f>SUMIFS(AssessedValuation[100% Commercial],AssessedValuation[Dist],$C312,AssessedValuation[Tif_NonTIF],$A$4)</f>
        <v>0</v>
      </c>
      <c r="K312" s="8">
        <f>SUMIFS(AssessedValuation[100% Industrial],AssessedValuation[Dist],$C312,AssessedValuation[Tif_NonTIF],$A$4)</f>
        <v>11131070</v>
      </c>
      <c r="L312" s="8">
        <f>SUMIFS(AssessedValuation[100% Multiresidential],AssessedValuation[Dist],$C312,AssessedValuation[Tif_NonTIF],$A$4)</f>
        <v>0</v>
      </c>
      <c r="M312" s="8">
        <f>SUMIFS(AssessedValuation[100% Reserved],AssessedValuation[Dist],$C312,AssessedValuation[Tif_NonTIF],$A$4)</f>
        <v>0</v>
      </c>
      <c r="N312" s="8">
        <f>SUMIFS(AssessedValuation[100% Railroads],AssessedValuation[Dist],$C312,AssessedValuation[Tif_NonTIF],$A$4)</f>
        <v>0</v>
      </c>
      <c r="O312" s="8">
        <f>SUMIFS(AssessedValuation[100% Utilities],AssessedValuation[Dist],$C312,AssessedValuation[Tif_NonTIF],$A$4)</f>
        <v>0</v>
      </c>
      <c r="P312" s="8">
        <f>SUMIFS(AssessedValuation[100% Other],AssessedValuation[Dist],$C312,AssessedValuation[Tif_NonTIF],$A$4)</f>
        <v>0</v>
      </c>
      <c r="Q312" s="8">
        <f>SUMIFS(AssessedValuation[100% Gross],AssessedValuation[Dist],$C312,AssessedValuation[Tif_NonTIF],$A$4)</f>
        <v>11131070</v>
      </c>
      <c r="R312" s="8">
        <f>SUMIFS(AssessedValuation[100% Military Exempt],AssessedValuation[Dist],$C312,AssessedValuation[Tif_NonTIF],$A$4)</f>
        <v>0</v>
      </c>
      <c r="S312" s="8">
        <f>SUMIFS(AssessedValuation[100% Net],AssessedValuation[Dist],$C312,AssessedValuation[Tif_NonTIF],$A$4)</f>
        <v>11131070</v>
      </c>
      <c r="T312" s="8">
        <f>SUMIFS(AssessedValuation[100% Gas &amp; Elec Utilities],AssessedValuation[Dist],$C312,AssessedValuation[Tif_NonTIF],$A$4)</f>
        <v>0</v>
      </c>
      <c r="U312" s="8">
        <f t="shared" si="4"/>
        <v>11131070</v>
      </c>
    </row>
    <row r="313" spans="1:21" x14ac:dyDescent="0.25">
      <c r="A313">
        <v>2023</v>
      </c>
      <c r="B313" t="s">
        <v>1051</v>
      </c>
      <c r="C313" t="s">
        <v>1662</v>
      </c>
      <c r="D313" t="s">
        <v>1662</v>
      </c>
      <c r="E313" t="s">
        <v>484</v>
      </c>
      <c r="F313" t="s">
        <v>1663</v>
      </c>
      <c r="G313" s="8">
        <f>SUMIFS(AssessedValuation[100% Residential],AssessedValuation[Dist],$C313,AssessedValuation[Tif_NonTIF],$A$4)</f>
        <v>3722981</v>
      </c>
      <c r="H313" s="8">
        <f>SUMIFS(AssessedValuation[100% Ag Land],AssessedValuation[Dist],$C313,AssessedValuation[Tif_NonTIF],$A$4)</f>
        <v>0</v>
      </c>
      <c r="I313" s="8">
        <f>SUMIFS(AssessedValuation[100% Ag Building],AssessedValuation[Dist],$C313,AssessedValuation[Tif_NonTIF],$A$4)</f>
        <v>0</v>
      </c>
      <c r="J313" s="8">
        <f>SUMIFS(AssessedValuation[100% Commercial],AssessedValuation[Dist],$C313,AssessedValuation[Tif_NonTIF],$A$4)</f>
        <v>4900145</v>
      </c>
      <c r="K313" s="8">
        <f>SUMIFS(AssessedValuation[100% Industrial],AssessedValuation[Dist],$C313,AssessedValuation[Tif_NonTIF],$A$4)</f>
        <v>7961843</v>
      </c>
      <c r="L313" s="8">
        <f>SUMIFS(AssessedValuation[100% Multiresidential],AssessedValuation[Dist],$C313,AssessedValuation[Tif_NonTIF],$A$4)</f>
        <v>94074</v>
      </c>
      <c r="M313" s="8">
        <f>SUMIFS(AssessedValuation[100% Reserved],AssessedValuation[Dist],$C313,AssessedValuation[Tif_NonTIF],$A$4)</f>
        <v>0</v>
      </c>
      <c r="N313" s="8">
        <f>SUMIFS(AssessedValuation[100% Railroads],AssessedValuation[Dist],$C313,AssessedValuation[Tif_NonTIF],$A$4)</f>
        <v>0</v>
      </c>
      <c r="O313" s="8">
        <f>SUMIFS(AssessedValuation[100% Utilities],AssessedValuation[Dist],$C313,AssessedValuation[Tif_NonTIF],$A$4)</f>
        <v>0</v>
      </c>
      <c r="P313" s="8">
        <f>SUMIFS(AssessedValuation[100% Other],AssessedValuation[Dist],$C313,AssessedValuation[Tif_NonTIF],$A$4)</f>
        <v>0</v>
      </c>
      <c r="Q313" s="8">
        <f>SUMIFS(AssessedValuation[100% Gross],AssessedValuation[Dist],$C313,AssessedValuation[Tif_NonTIF],$A$4)</f>
        <v>16679043</v>
      </c>
      <c r="R313" s="8">
        <f>SUMIFS(AssessedValuation[100% Military Exempt],AssessedValuation[Dist],$C313,AssessedValuation[Tif_NonTIF],$A$4)</f>
        <v>3704</v>
      </c>
      <c r="S313" s="8">
        <f>SUMIFS(AssessedValuation[100% Net],AssessedValuation[Dist],$C313,AssessedValuation[Tif_NonTIF],$A$4)</f>
        <v>16675339</v>
      </c>
      <c r="T313" s="8">
        <f>SUMIFS(AssessedValuation[100% Gas &amp; Elec Utilities],AssessedValuation[Dist],$C313,AssessedValuation[Tif_NonTIF],$A$4)</f>
        <v>0</v>
      </c>
      <c r="U313" s="8">
        <f t="shared" si="4"/>
        <v>16675339</v>
      </c>
    </row>
    <row r="314" spans="1:21" x14ac:dyDescent="0.25">
      <c r="A314">
        <v>2023</v>
      </c>
      <c r="B314" t="s">
        <v>1051</v>
      </c>
      <c r="C314" t="s">
        <v>1664</v>
      </c>
      <c r="D314" t="s">
        <v>1664</v>
      </c>
      <c r="E314" t="s">
        <v>672</v>
      </c>
      <c r="F314" t="s">
        <v>1665</v>
      </c>
      <c r="G314" s="8">
        <f>SUMIFS(AssessedValuation[100% Residential],AssessedValuation[Dist],$C314,AssessedValuation[Tif_NonTIF],$A$4)</f>
        <v>1747562</v>
      </c>
      <c r="H314" s="8">
        <f>SUMIFS(AssessedValuation[100% Ag Land],AssessedValuation[Dist],$C314,AssessedValuation[Tif_NonTIF],$A$4)</f>
        <v>0</v>
      </c>
      <c r="I314" s="8">
        <f>SUMIFS(AssessedValuation[100% Ag Building],AssessedValuation[Dist],$C314,AssessedValuation[Tif_NonTIF],$A$4)</f>
        <v>0</v>
      </c>
      <c r="J314" s="8">
        <f>SUMIFS(AssessedValuation[100% Commercial],AssessedValuation[Dist],$C314,AssessedValuation[Tif_NonTIF],$A$4)</f>
        <v>2263989</v>
      </c>
      <c r="K314" s="8">
        <f>SUMIFS(AssessedValuation[100% Industrial],AssessedValuation[Dist],$C314,AssessedValuation[Tif_NonTIF],$A$4)</f>
        <v>0</v>
      </c>
      <c r="L314" s="8">
        <f>SUMIFS(AssessedValuation[100% Multiresidential],AssessedValuation[Dist],$C314,AssessedValuation[Tif_NonTIF],$A$4)</f>
        <v>0</v>
      </c>
      <c r="M314" s="8">
        <f>SUMIFS(AssessedValuation[100% Reserved],AssessedValuation[Dist],$C314,AssessedValuation[Tif_NonTIF],$A$4)</f>
        <v>0</v>
      </c>
      <c r="N314" s="8">
        <f>SUMIFS(AssessedValuation[100% Railroads],AssessedValuation[Dist],$C314,AssessedValuation[Tif_NonTIF],$A$4)</f>
        <v>0</v>
      </c>
      <c r="O314" s="8">
        <f>SUMIFS(AssessedValuation[100% Utilities],AssessedValuation[Dist],$C314,AssessedValuation[Tif_NonTIF],$A$4)</f>
        <v>0</v>
      </c>
      <c r="P314" s="8">
        <f>SUMIFS(AssessedValuation[100% Other],AssessedValuation[Dist],$C314,AssessedValuation[Tif_NonTIF],$A$4)</f>
        <v>0</v>
      </c>
      <c r="Q314" s="8">
        <f>SUMIFS(AssessedValuation[100% Gross],AssessedValuation[Dist],$C314,AssessedValuation[Tif_NonTIF],$A$4)</f>
        <v>4011551</v>
      </c>
      <c r="R314" s="8">
        <f>SUMIFS(AssessedValuation[100% Military Exempt],AssessedValuation[Dist],$C314,AssessedValuation[Tif_NonTIF],$A$4)</f>
        <v>0</v>
      </c>
      <c r="S314" s="8">
        <f>SUMIFS(AssessedValuation[100% Net],AssessedValuation[Dist],$C314,AssessedValuation[Tif_NonTIF],$A$4)</f>
        <v>4011551</v>
      </c>
      <c r="T314" s="8">
        <f>SUMIFS(AssessedValuation[100% Gas &amp; Elec Utilities],AssessedValuation[Dist],$C314,AssessedValuation[Tif_NonTIF],$A$4)</f>
        <v>0</v>
      </c>
      <c r="U314" s="8">
        <f t="shared" si="4"/>
        <v>4011551</v>
      </c>
    </row>
    <row r="315" spans="1:21" x14ac:dyDescent="0.25">
      <c r="A315">
        <v>2023</v>
      </c>
      <c r="B315" t="s">
        <v>1057</v>
      </c>
      <c r="C315" t="s">
        <v>1666</v>
      </c>
      <c r="D315" t="s">
        <v>1666</v>
      </c>
      <c r="E315" t="s">
        <v>164</v>
      </c>
      <c r="F315" t="s">
        <v>1667</v>
      </c>
      <c r="G315" s="8">
        <f>SUMIFS(AssessedValuation[100% Residential],AssessedValuation[Dist],$C315,AssessedValuation[Tif_NonTIF],$A$4)</f>
        <v>6886822</v>
      </c>
      <c r="H315" s="8">
        <f>SUMIFS(AssessedValuation[100% Ag Land],AssessedValuation[Dist],$C315,AssessedValuation[Tif_NonTIF],$A$4)</f>
        <v>0</v>
      </c>
      <c r="I315" s="8">
        <f>SUMIFS(AssessedValuation[100% Ag Building],AssessedValuation[Dist],$C315,AssessedValuation[Tif_NonTIF],$A$4)</f>
        <v>0</v>
      </c>
      <c r="J315" s="8">
        <f>SUMIFS(AssessedValuation[100% Commercial],AssessedValuation[Dist],$C315,AssessedValuation[Tif_NonTIF],$A$4)</f>
        <v>16791931</v>
      </c>
      <c r="K315" s="8">
        <f>SUMIFS(AssessedValuation[100% Industrial],AssessedValuation[Dist],$C315,AssessedValuation[Tif_NonTIF],$A$4)</f>
        <v>0</v>
      </c>
      <c r="L315" s="8">
        <f>SUMIFS(AssessedValuation[100% Multiresidential],AssessedValuation[Dist],$C315,AssessedValuation[Tif_NonTIF],$A$4)</f>
        <v>0</v>
      </c>
      <c r="M315" s="8">
        <f>SUMIFS(AssessedValuation[100% Reserved],AssessedValuation[Dist],$C315,AssessedValuation[Tif_NonTIF],$A$4)</f>
        <v>0</v>
      </c>
      <c r="N315" s="8">
        <f>SUMIFS(AssessedValuation[100% Railroads],AssessedValuation[Dist],$C315,AssessedValuation[Tif_NonTIF],$A$4)</f>
        <v>0</v>
      </c>
      <c r="O315" s="8">
        <f>SUMIFS(AssessedValuation[100% Utilities],AssessedValuation[Dist],$C315,AssessedValuation[Tif_NonTIF],$A$4)</f>
        <v>0</v>
      </c>
      <c r="P315" s="8">
        <f>SUMIFS(AssessedValuation[100% Other],AssessedValuation[Dist],$C315,AssessedValuation[Tif_NonTIF],$A$4)</f>
        <v>0</v>
      </c>
      <c r="Q315" s="8">
        <f>SUMIFS(AssessedValuation[100% Gross],AssessedValuation[Dist],$C315,AssessedValuation[Tif_NonTIF],$A$4)</f>
        <v>23678753</v>
      </c>
      <c r="R315" s="8">
        <f>SUMIFS(AssessedValuation[100% Military Exempt],AssessedValuation[Dist],$C315,AssessedValuation[Tif_NonTIF],$A$4)</f>
        <v>0</v>
      </c>
      <c r="S315" s="8">
        <f>SUMIFS(AssessedValuation[100% Net],AssessedValuation[Dist],$C315,AssessedValuation[Tif_NonTIF],$A$4)</f>
        <v>23678753</v>
      </c>
      <c r="T315" s="8">
        <f>SUMIFS(AssessedValuation[100% Gas &amp; Elec Utilities],AssessedValuation[Dist],$C315,AssessedValuation[Tif_NonTIF],$A$4)</f>
        <v>0</v>
      </c>
      <c r="U315" s="8">
        <f t="shared" si="4"/>
        <v>23678753</v>
      </c>
    </row>
    <row r="316" spans="1:21" x14ac:dyDescent="0.25">
      <c r="A316">
        <v>2023</v>
      </c>
      <c r="B316" t="s">
        <v>1054</v>
      </c>
      <c r="C316" t="s">
        <v>1668</v>
      </c>
      <c r="D316" t="s">
        <v>1668</v>
      </c>
      <c r="E316" t="s">
        <v>308</v>
      </c>
      <c r="F316" t="s">
        <v>1669</v>
      </c>
      <c r="G316" s="8">
        <f>SUMIFS(AssessedValuation[100% Residential],AssessedValuation[Dist],$C316,AssessedValuation[Tif_NonTIF],$A$4)</f>
        <v>0</v>
      </c>
      <c r="H316" s="8">
        <f>SUMIFS(AssessedValuation[100% Ag Land],AssessedValuation[Dist],$C316,AssessedValuation[Tif_NonTIF],$A$4)</f>
        <v>0</v>
      </c>
      <c r="I316" s="8">
        <f>SUMIFS(AssessedValuation[100% Ag Building],AssessedValuation[Dist],$C316,AssessedValuation[Tif_NonTIF],$A$4)</f>
        <v>0</v>
      </c>
      <c r="J316" s="8">
        <f>SUMIFS(AssessedValuation[100% Commercial],AssessedValuation[Dist],$C316,AssessedValuation[Tif_NonTIF],$A$4)</f>
        <v>0</v>
      </c>
      <c r="K316" s="8">
        <f>SUMIFS(AssessedValuation[100% Industrial],AssessedValuation[Dist],$C316,AssessedValuation[Tif_NonTIF],$A$4)</f>
        <v>0</v>
      </c>
      <c r="L316" s="8">
        <f>SUMIFS(AssessedValuation[100% Multiresidential],AssessedValuation[Dist],$C316,AssessedValuation[Tif_NonTIF],$A$4)</f>
        <v>2743800</v>
      </c>
      <c r="M316" s="8">
        <f>SUMIFS(AssessedValuation[100% Reserved],AssessedValuation[Dist],$C316,AssessedValuation[Tif_NonTIF],$A$4)</f>
        <v>0</v>
      </c>
      <c r="N316" s="8">
        <f>SUMIFS(AssessedValuation[100% Railroads],AssessedValuation[Dist],$C316,AssessedValuation[Tif_NonTIF],$A$4)</f>
        <v>0</v>
      </c>
      <c r="O316" s="8">
        <f>SUMIFS(AssessedValuation[100% Utilities],AssessedValuation[Dist],$C316,AssessedValuation[Tif_NonTIF],$A$4)</f>
        <v>0</v>
      </c>
      <c r="P316" s="8">
        <f>SUMIFS(AssessedValuation[100% Other],AssessedValuation[Dist],$C316,AssessedValuation[Tif_NonTIF],$A$4)</f>
        <v>0</v>
      </c>
      <c r="Q316" s="8">
        <f>SUMIFS(AssessedValuation[100% Gross],AssessedValuation[Dist],$C316,AssessedValuation[Tif_NonTIF],$A$4)</f>
        <v>2743800</v>
      </c>
      <c r="R316" s="8">
        <f>SUMIFS(AssessedValuation[100% Military Exempt],AssessedValuation[Dist],$C316,AssessedValuation[Tif_NonTIF],$A$4)</f>
        <v>0</v>
      </c>
      <c r="S316" s="8">
        <f>SUMIFS(AssessedValuation[100% Net],AssessedValuation[Dist],$C316,AssessedValuation[Tif_NonTIF],$A$4)</f>
        <v>2743800</v>
      </c>
      <c r="T316" s="8">
        <f>SUMIFS(AssessedValuation[100% Gas &amp; Elec Utilities],AssessedValuation[Dist],$C316,AssessedValuation[Tif_NonTIF],$A$4)</f>
        <v>0</v>
      </c>
      <c r="U316" s="8">
        <f t="shared" si="4"/>
        <v>2743800</v>
      </c>
    </row>
    <row r="317" spans="1:21" x14ac:dyDescent="0.25">
      <c r="A317">
        <v>2023</v>
      </c>
      <c r="B317" t="s">
        <v>1066</v>
      </c>
      <c r="C317" t="s">
        <v>1670</v>
      </c>
      <c r="D317" t="s">
        <v>1670</v>
      </c>
      <c r="E317" t="s">
        <v>442</v>
      </c>
      <c r="F317" t="s">
        <v>1671</v>
      </c>
      <c r="G317" s="8">
        <f>SUMIFS(AssessedValuation[100% Residential],AssessedValuation[Dist],$C317,AssessedValuation[Tif_NonTIF],$A$4)</f>
        <v>0</v>
      </c>
      <c r="H317" s="8">
        <f>SUMIFS(AssessedValuation[100% Ag Land],AssessedValuation[Dist],$C317,AssessedValuation[Tif_NonTIF],$A$4)</f>
        <v>0</v>
      </c>
      <c r="I317" s="8">
        <f>SUMIFS(AssessedValuation[100% Ag Building],AssessedValuation[Dist],$C317,AssessedValuation[Tif_NonTIF],$A$4)</f>
        <v>0</v>
      </c>
      <c r="J317" s="8">
        <f>SUMIFS(AssessedValuation[100% Commercial],AssessedValuation[Dist],$C317,AssessedValuation[Tif_NonTIF],$A$4)</f>
        <v>1250540</v>
      </c>
      <c r="K317" s="8">
        <f>SUMIFS(AssessedValuation[100% Industrial],AssessedValuation[Dist],$C317,AssessedValuation[Tif_NonTIF],$A$4)</f>
        <v>0</v>
      </c>
      <c r="L317" s="8">
        <f>SUMIFS(AssessedValuation[100% Multiresidential],AssessedValuation[Dist],$C317,AssessedValuation[Tif_NonTIF],$A$4)</f>
        <v>0</v>
      </c>
      <c r="M317" s="8">
        <f>SUMIFS(AssessedValuation[100% Reserved],AssessedValuation[Dist],$C317,AssessedValuation[Tif_NonTIF],$A$4)</f>
        <v>0</v>
      </c>
      <c r="N317" s="8">
        <f>SUMIFS(AssessedValuation[100% Railroads],AssessedValuation[Dist],$C317,AssessedValuation[Tif_NonTIF],$A$4)</f>
        <v>0</v>
      </c>
      <c r="O317" s="8">
        <f>SUMIFS(AssessedValuation[100% Utilities],AssessedValuation[Dist],$C317,AssessedValuation[Tif_NonTIF],$A$4)</f>
        <v>0</v>
      </c>
      <c r="P317" s="8">
        <f>SUMIFS(AssessedValuation[100% Other],AssessedValuation[Dist],$C317,AssessedValuation[Tif_NonTIF],$A$4)</f>
        <v>0</v>
      </c>
      <c r="Q317" s="8">
        <f>SUMIFS(AssessedValuation[100% Gross],AssessedValuation[Dist],$C317,AssessedValuation[Tif_NonTIF],$A$4)</f>
        <v>1250540</v>
      </c>
      <c r="R317" s="8">
        <f>SUMIFS(AssessedValuation[100% Military Exempt],AssessedValuation[Dist],$C317,AssessedValuation[Tif_NonTIF],$A$4)</f>
        <v>0</v>
      </c>
      <c r="S317" s="8">
        <f>SUMIFS(AssessedValuation[100% Net],AssessedValuation[Dist],$C317,AssessedValuation[Tif_NonTIF],$A$4)</f>
        <v>1250540</v>
      </c>
      <c r="T317" s="8">
        <f>SUMIFS(AssessedValuation[100% Gas &amp; Elec Utilities],AssessedValuation[Dist],$C317,AssessedValuation[Tif_NonTIF],$A$4)</f>
        <v>0</v>
      </c>
      <c r="U317" s="8">
        <f t="shared" si="4"/>
        <v>1250540</v>
      </c>
    </row>
    <row r="318" spans="1:21" x14ac:dyDescent="0.25">
      <c r="A318">
        <v>2023</v>
      </c>
      <c r="B318" t="s">
        <v>1038</v>
      </c>
      <c r="C318" t="s">
        <v>1672</v>
      </c>
      <c r="D318" t="s">
        <v>1672</v>
      </c>
      <c r="E318" t="s">
        <v>34</v>
      </c>
      <c r="F318" t="s">
        <v>1673</v>
      </c>
      <c r="G318" s="8">
        <f>SUMIFS(AssessedValuation[100% Residential],AssessedValuation[Dist],$C318,AssessedValuation[Tif_NonTIF],$A$4)</f>
        <v>41975149</v>
      </c>
      <c r="H318" s="8">
        <f>SUMIFS(AssessedValuation[100% Ag Land],AssessedValuation[Dist],$C318,AssessedValuation[Tif_NonTIF],$A$4)</f>
        <v>39298</v>
      </c>
      <c r="I318" s="8">
        <f>SUMIFS(AssessedValuation[100% Ag Building],AssessedValuation[Dist],$C318,AssessedValuation[Tif_NonTIF],$A$4)</f>
        <v>3893</v>
      </c>
      <c r="J318" s="8">
        <f>SUMIFS(AssessedValuation[100% Commercial],AssessedValuation[Dist],$C318,AssessedValuation[Tif_NonTIF],$A$4)</f>
        <v>30855193</v>
      </c>
      <c r="K318" s="8">
        <f>SUMIFS(AssessedValuation[100% Industrial],AssessedValuation[Dist],$C318,AssessedValuation[Tif_NonTIF],$A$4)</f>
        <v>24032491</v>
      </c>
      <c r="L318" s="8">
        <f>SUMIFS(AssessedValuation[100% Multiresidential],AssessedValuation[Dist],$C318,AssessedValuation[Tif_NonTIF],$A$4)</f>
        <v>947300</v>
      </c>
      <c r="M318" s="8">
        <f>SUMIFS(AssessedValuation[100% Reserved],AssessedValuation[Dist],$C318,AssessedValuation[Tif_NonTIF],$A$4)</f>
        <v>0</v>
      </c>
      <c r="N318" s="8">
        <f>SUMIFS(AssessedValuation[100% Railroads],AssessedValuation[Dist],$C318,AssessedValuation[Tif_NonTIF],$A$4)</f>
        <v>0</v>
      </c>
      <c r="O318" s="8">
        <f>SUMIFS(AssessedValuation[100% Utilities],AssessedValuation[Dist],$C318,AssessedValuation[Tif_NonTIF],$A$4)</f>
        <v>0</v>
      </c>
      <c r="P318" s="8">
        <f>SUMIFS(AssessedValuation[100% Other],AssessedValuation[Dist],$C318,AssessedValuation[Tif_NonTIF],$A$4)</f>
        <v>0</v>
      </c>
      <c r="Q318" s="8">
        <f>SUMIFS(AssessedValuation[100% Gross],AssessedValuation[Dist],$C318,AssessedValuation[Tif_NonTIF],$A$4)</f>
        <v>97853324</v>
      </c>
      <c r="R318" s="8">
        <f>SUMIFS(AssessedValuation[100% Military Exempt],AssessedValuation[Dist],$C318,AssessedValuation[Tif_NonTIF],$A$4)</f>
        <v>24076</v>
      </c>
      <c r="S318" s="8">
        <f>SUMIFS(AssessedValuation[100% Net],AssessedValuation[Dist],$C318,AssessedValuation[Tif_NonTIF],$A$4)</f>
        <v>97829248</v>
      </c>
      <c r="T318" s="8">
        <f>SUMIFS(AssessedValuation[100% Gas &amp; Elec Utilities],AssessedValuation[Dist],$C318,AssessedValuation[Tif_NonTIF],$A$4)</f>
        <v>0</v>
      </c>
      <c r="U318" s="8">
        <f t="shared" si="4"/>
        <v>97829248</v>
      </c>
    </row>
    <row r="319" spans="1:21" x14ac:dyDescent="0.25">
      <c r="A319">
        <v>2023</v>
      </c>
      <c r="B319" t="s">
        <v>1066</v>
      </c>
      <c r="C319" t="s">
        <v>1674</v>
      </c>
      <c r="D319" t="s">
        <v>1674</v>
      </c>
      <c r="E319" t="s">
        <v>281</v>
      </c>
      <c r="F319" t="s">
        <v>1675</v>
      </c>
      <c r="G319" s="8">
        <f>SUMIFS(AssessedValuation[100% Residential],AssessedValuation[Dist],$C319,AssessedValuation[Tif_NonTIF],$A$4)</f>
        <v>11250413</v>
      </c>
      <c r="H319" s="8">
        <f>SUMIFS(AssessedValuation[100% Ag Land],AssessedValuation[Dist],$C319,AssessedValuation[Tif_NonTIF],$A$4)</f>
        <v>0</v>
      </c>
      <c r="I319" s="8">
        <f>SUMIFS(AssessedValuation[100% Ag Building],AssessedValuation[Dist],$C319,AssessedValuation[Tif_NonTIF],$A$4)</f>
        <v>0</v>
      </c>
      <c r="J319" s="8">
        <f>SUMIFS(AssessedValuation[100% Commercial],AssessedValuation[Dist],$C319,AssessedValuation[Tif_NonTIF],$A$4)</f>
        <v>10475785</v>
      </c>
      <c r="K319" s="8">
        <f>SUMIFS(AssessedValuation[100% Industrial],AssessedValuation[Dist],$C319,AssessedValuation[Tif_NonTIF],$A$4)</f>
        <v>2156953</v>
      </c>
      <c r="L319" s="8">
        <f>SUMIFS(AssessedValuation[100% Multiresidential],AssessedValuation[Dist],$C319,AssessedValuation[Tif_NonTIF],$A$4)</f>
        <v>972711</v>
      </c>
      <c r="M319" s="8">
        <f>SUMIFS(AssessedValuation[100% Reserved],AssessedValuation[Dist],$C319,AssessedValuation[Tif_NonTIF],$A$4)</f>
        <v>0</v>
      </c>
      <c r="N319" s="8">
        <f>SUMIFS(AssessedValuation[100% Railroads],AssessedValuation[Dist],$C319,AssessedValuation[Tif_NonTIF],$A$4)</f>
        <v>0</v>
      </c>
      <c r="O319" s="8">
        <f>SUMIFS(AssessedValuation[100% Utilities],AssessedValuation[Dist],$C319,AssessedValuation[Tif_NonTIF],$A$4)</f>
        <v>0</v>
      </c>
      <c r="P319" s="8">
        <f>SUMIFS(AssessedValuation[100% Other],AssessedValuation[Dist],$C319,AssessedValuation[Tif_NonTIF],$A$4)</f>
        <v>0</v>
      </c>
      <c r="Q319" s="8">
        <f>SUMIFS(AssessedValuation[100% Gross],AssessedValuation[Dist],$C319,AssessedValuation[Tif_NonTIF],$A$4)</f>
        <v>24855862</v>
      </c>
      <c r="R319" s="8">
        <f>SUMIFS(AssessedValuation[100% Military Exempt],AssessedValuation[Dist],$C319,AssessedValuation[Tif_NonTIF],$A$4)</f>
        <v>0</v>
      </c>
      <c r="S319" s="8">
        <f>SUMIFS(AssessedValuation[100% Net],AssessedValuation[Dist],$C319,AssessedValuation[Tif_NonTIF],$A$4)</f>
        <v>24855862</v>
      </c>
      <c r="T319" s="8">
        <f>SUMIFS(AssessedValuation[100% Gas &amp; Elec Utilities],AssessedValuation[Dist],$C319,AssessedValuation[Tif_NonTIF],$A$4)</f>
        <v>0</v>
      </c>
      <c r="U319" s="8">
        <f t="shared" si="4"/>
        <v>24855862</v>
      </c>
    </row>
    <row r="320" spans="1:21" x14ac:dyDescent="0.25">
      <c r="A320">
        <v>2023</v>
      </c>
      <c r="B320" t="s">
        <v>1038</v>
      </c>
      <c r="C320" t="s">
        <v>1676</v>
      </c>
      <c r="D320" t="s">
        <v>1676</v>
      </c>
      <c r="E320" t="s">
        <v>289</v>
      </c>
      <c r="F320" t="s">
        <v>1677</v>
      </c>
      <c r="G320" s="8">
        <f>SUMIFS(AssessedValuation[100% Residential],AssessedValuation[Dist],$C320,AssessedValuation[Tif_NonTIF],$A$4)</f>
        <v>9473048</v>
      </c>
      <c r="H320" s="8">
        <f>SUMIFS(AssessedValuation[100% Ag Land],AssessedValuation[Dist],$C320,AssessedValuation[Tif_NonTIF],$A$4)</f>
        <v>0</v>
      </c>
      <c r="I320" s="8">
        <f>SUMIFS(AssessedValuation[100% Ag Building],AssessedValuation[Dist],$C320,AssessedValuation[Tif_NonTIF],$A$4)</f>
        <v>0</v>
      </c>
      <c r="J320" s="8">
        <f>SUMIFS(AssessedValuation[100% Commercial],AssessedValuation[Dist],$C320,AssessedValuation[Tif_NonTIF],$A$4)</f>
        <v>346051007</v>
      </c>
      <c r="K320" s="8">
        <f>SUMIFS(AssessedValuation[100% Industrial],AssessedValuation[Dist],$C320,AssessedValuation[Tif_NonTIF],$A$4)</f>
        <v>2064251</v>
      </c>
      <c r="L320" s="8">
        <f>SUMIFS(AssessedValuation[100% Multiresidential],AssessedValuation[Dist],$C320,AssessedValuation[Tif_NonTIF],$A$4)</f>
        <v>2322508</v>
      </c>
      <c r="M320" s="8">
        <f>SUMIFS(AssessedValuation[100% Reserved],AssessedValuation[Dist],$C320,AssessedValuation[Tif_NonTIF],$A$4)</f>
        <v>0</v>
      </c>
      <c r="N320" s="8">
        <f>SUMIFS(AssessedValuation[100% Railroads],AssessedValuation[Dist],$C320,AssessedValuation[Tif_NonTIF],$A$4)</f>
        <v>0</v>
      </c>
      <c r="O320" s="8">
        <f>SUMIFS(AssessedValuation[100% Utilities],AssessedValuation[Dist],$C320,AssessedValuation[Tif_NonTIF],$A$4)</f>
        <v>0</v>
      </c>
      <c r="P320" s="8">
        <f>SUMIFS(AssessedValuation[100% Other],AssessedValuation[Dist],$C320,AssessedValuation[Tif_NonTIF],$A$4)</f>
        <v>0</v>
      </c>
      <c r="Q320" s="8">
        <f>SUMIFS(AssessedValuation[100% Gross],AssessedValuation[Dist],$C320,AssessedValuation[Tif_NonTIF],$A$4)</f>
        <v>359910814</v>
      </c>
      <c r="R320" s="8">
        <f>SUMIFS(AssessedValuation[100% Military Exempt],AssessedValuation[Dist],$C320,AssessedValuation[Tif_NonTIF],$A$4)</f>
        <v>0</v>
      </c>
      <c r="S320" s="8">
        <f>SUMIFS(AssessedValuation[100% Net],AssessedValuation[Dist],$C320,AssessedValuation[Tif_NonTIF],$A$4)</f>
        <v>359910814</v>
      </c>
      <c r="T320" s="8">
        <f>SUMIFS(AssessedValuation[100% Gas &amp; Elec Utilities],AssessedValuation[Dist],$C320,AssessedValuation[Tif_NonTIF],$A$4)</f>
        <v>0</v>
      </c>
      <c r="U320" s="8">
        <f t="shared" si="4"/>
        <v>359910814</v>
      </c>
    </row>
    <row r="321" spans="1:21" x14ac:dyDescent="0.25">
      <c r="A321">
        <v>2023</v>
      </c>
      <c r="B321" t="s">
        <v>1043</v>
      </c>
      <c r="C321" t="s">
        <v>1678</v>
      </c>
      <c r="D321" t="s">
        <v>1678</v>
      </c>
      <c r="E321" t="s">
        <v>168</v>
      </c>
      <c r="F321" t="s">
        <v>1679</v>
      </c>
      <c r="G321" s="8">
        <f>SUMIFS(AssessedValuation[100% Residential],AssessedValuation[Dist],$C321,AssessedValuation[Tif_NonTIF],$A$4)</f>
        <v>5370629</v>
      </c>
      <c r="H321" s="8">
        <f>SUMIFS(AssessedValuation[100% Ag Land],AssessedValuation[Dist],$C321,AssessedValuation[Tif_NonTIF],$A$4)</f>
        <v>4114</v>
      </c>
      <c r="I321" s="8">
        <f>SUMIFS(AssessedValuation[100% Ag Building],AssessedValuation[Dist],$C321,AssessedValuation[Tif_NonTIF],$A$4)</f>
        <v>0</v>
      </c>
      <c r="J321" s="8">
        <f>SUMIFS(AssessedValuation[100% Commercial],AssessedValuation[Dist],$C321,AssessedValuation[Tif_NonTIF],$A$4)</f>
        <v>3354941</v>
      </c>
      <c r="K321" s="8">
        <f>SUMIFS(AssessedValuation[100% Industrial],AssessedValuation[Dist],$C321,AssessedValuation[Tif_NonTIF],$A$4)</f>
        <v>0</v>
      </c>
      <c r="L321" s="8">
        <f>SUMIFS(AssessedValuation[100% Multiresidential],AssessedValuation[Dist],$C321,AssessedValuation[Tif_NonTIF],$A$4)</f>
        <v>51057</v>
      </c>
      <c r="M321" s="8">
        <f>SUMIFS(AssessedValuation[100% Reserved],AssessedValuation[Dist],$C321,AssessedValuation[Tif_NonTIF],$A$4)</f>
        <v>0</v>
      </c>
      <c r="N321" s="8">
        <f>SUMIFS(AssessedValuation[100% Railroads],AssessedValuation[Dist],$C321,AssessedValuation[Tif_NonTIF],$A$4)</f>
        <v>0</v>
      </c>
      <c r="O321" s="8">
        <f>SUMIFS(AssessedValuation[100% Utilities],AssessedValuation[Dist],$C321,AssessedValuation[Tif_NonTIF],$A$4)</f>
        <v>0</v>
      </c>
      <c r="P321" s="8">
        <f>SUMIFS(AssessedValuation[100% Other],AssessedValuation[Dist],$C321,AssessedValuation[Tif_NonTIF],$A$4)</f>
        <v>0</v>
      </c>
      <c r="Q321" s="8">
        <f>SUMIFS(AssessedValuation[100% Gross],AssessedValuation[Dist],$C321,AssessedValuation[Tif_NonTIF],$A$4)</f>
        <v>8780741</v>
      </c>
      <c r="R321" s="8">
        <f>SUMIFS(AssessedValuation[100% Military Exempt],AssessedValuation[Dist],$C321,AssessedValuation[Tif_NonTIF],$A$4)</f>
        <v>0</v>
      </c>
      <c r="S321" s="8">
        <f>SUMIFS(AssessedValuation[100% Net],AssessedValuation[Dist],$C321,AssessedValuation[Tif_NonTIF],$A$4)</f>
        <v>8780741</v>
      </c>
      <c r="T321" s="8">
        <f>SUMIFS(AssessedValuation[100% Gas &amp; Elec Utilities],AssessedValuation[Dist],$C321,AssessedValuation[Tif_NonTIF],$A$4)</f>
        <v>0</v>
      </c>
      <c r="U321" s="8">
        <f t="shared" si="4"/>
        <v>8780741</v>
      </c>
    </row>
    <row r="322" spans="1:21" x14ac:dyDescent="0.25">
      <c r="A322">
        <v>2023</v>
      </c>
      <c r="B322" t="s">
        <v>1043</v>
      </c>
      <c r="C322" t="s">
        <v>1680</v>
      </c>
      <c r="D322" t="s">
        <v>1680</v>
      </c>
      <c r="E322" t="s">
        <v>412</v>
      </c>
      <c r="F322" t="s">
        <v>1681</v>
      </c>
      <c r="G322" s="8">
        <f>SUMIFS(AssessedValuation[100% Residential],AssessedValuation[Dist],$C322,AssessedValuation[Tif_NonTIF],$A$4)</f>
        <v>0</v>
      </c>
      <c r="H322" s="8">
        <f>SUMIFS(AssessedValuation[100% Ag Land],AssessedValuation[Dist],$C322,AssessedValuation[Tif_NonTIF],$A$4)</f>
        <v>0</v>
      </c>
      <c r="I322" s="8">
        <f>SUMIFS(AssessedValuation[100% Ag Building],AssessedValuation[Dist],$C322,AssessedValuation[Tif_NonTIF],$A$4)</f>
        <v>0</v>
      </c>
      <c r="J322" s="8">
        <f>SUMIFS(AssessedValuation[100% Commercial],AssessedValuation[Dist],$C322,AssessedValuation[Tif_NonTIF],$A$4)</f>
        <v>0</v>
      </c>
      <c r="K322" s="8">
        <f>SUMIFS(AssessedValuation[100% Industrial],AssessedValuation[Dist],$C322,AssessedValuation[Tif_NonTIF],$A$4)</f>
        <v>0</v>
      </c>
      <c r="L322" s="8">
        <f>SUMIFS(AssessedValuation[100% Multiresidential],AssessedValuation[Dist],$C322,AssessedValuation[Tif_NonTIF],$A$4)</f>
        <v>0</v>
      </c>
      <c r="M322" s="8">
        <f>SUMIFS(AssessedValuation[100% Reserved],AssessedValuation[Dist],$C322,AssessedValuation[Tif_NonTIF],$A$4)</f>
        <v>0</v>
      </c>
      <c r="N322" s="8">
        <f>SUMIFS(AssessedValuation[100% Railroads],AssessedValuation[Dist],$C322,AssessedValuation[Tif_NonTIF],$A$4)</f>
        <v>0</v>
      </c>
      <c r="O322" s="8">
        <f>SUMIFS(AssessedValuation[100% Utilities],AssessedValuation[Dist],$C322,AssessedValuation[Tif_NonTIF],$A$4)</f>
        <v>0</v>
      </c>
      <c r="P322" s="8">
        <f>SUMIFS(AssessedValuation[100% Other],AssessedValuation[Dist],$C322,AssessedValuation[Tif_NonTIF],$A$4)</f>
        <v>0</v>
      </c>
      <c r="Q322" s="8">
        <f>SUMIFS(AssessedValuation[100% Gross],AssessedValuation[Dist],$C322,AssessedValuation[Tif_NonTIF],$A$4)</f>
        <v>0</v>
      </c>
      <c r="R322" s="8">
        <f>SUMIFS(AssessedValuation[100% Military Exempt],AssessedValuation[Dist],$C322,AssessedValuation[Tif_NonTIF],$A$4)</f>
        <v>0</v>
      </c>
      <c r="S322" s="8">
        <f>SUMIFS(AssessedValuation[100% Net],AssessedValuation[Dist],$C322,AssessedValuation[Tif_NonTIF],$A$4)</f>
        <v>0</v>
      </c>
      <c r="T322" s="8">
        <f>SUMIFS(AssessedValuation[100% Gas &amp; Elec Utilities],AssessedValuation[Dist],$C322,AssessedValuation[Tif_NonTIF],$A$4)</f>
        <v>0</v>
      </c>
      <c r="U322" s="8">
        <f t="shared" si="4"/>
        <v>0</v>
      </c>
    </row>
    <row r="323" spans="1:21" x14ac:dyDescent="0.25">
      <c r="A323">
        <v>2023</v>
      </c>
      <c r="B323" t="s">
        <v>1045</v>
      </c>
      <c r="C323" t="s">
        <v>1682</v>
      </c>
      <c r="D323" t="s">
        <v>1682</v>
      </c>
      <c r="E323" t="s">
        <v>488</v>
      </c>
      <c r="F323" t="s">
        <v>1683</v>
      </c>
      <c r="G323" s="8">
        <f>SUMIFS(AssessedValuation[100% Residential],AssessedValuation[Dist],$C323,AssessedValuation[Tif_NonTIF],$A$4)</f>
        <v>0</v>
      </c>
      <c r="H323" s="8">
        <f>SUMIFS(AssessedValuation[100% Ag Land],AssessedValuation[Dist],$C323,AssessedValuation[Tif_NonTIF],$A$4)</f>
        <v>0</v>
      </c>
      <c r="I323" s="8">
        <f>SUMIFS(AssessedValuation[100% Ag Building],AssessedValuation[Dist],$C323,AssessedValuation[Tif_NonTIF],$A$4)</f>
        <v>0</v>
      </c>
      <c r="J323" s="8">
        <f>SUMIFS(AssessedValuation[100% Commercial],AssessedValuation[Dist],$C323,AssessedValuation[Tif_NonTIF],$A$4)</f>
        <v>0</v>
      </c>
      <c r="K323" s="8">
        <f>SUMIFS(AssessedValuation[100% Industrial],AssessedValuation[Dist],$C323,AssessedValuation[Tif_NonTIF],$A$4)</f>
        <v>0</v>
      </c>
      <c r="L323" s="8">
        <f>SUMIFS(AssessedValuation[100% Multiresidential],AssessedValuation[Dist],$C323,AssessedValuation[Tif_NonTIF],$A$4)</f>
        <v>0</v>
      </c>
      <c r="M323" s="8">
        <f>SUMIFS(AssessedValuation[100% Reserved],AssessedValuation[Dist],$C323,AssessedValuation[Tif_NonTIF],$A$4)</f>
        <v>0</v>
      </c>
      <c r="N323" s="8">
        <f>SUMIFS(AssessedValuation[100% Railroads],AssessedValuation[Dist],$C323,AssessedValuation[Tif_NonTIF],$A$4)</f>
        <v>0</v>
      </c>
      <c r="O323" s="8">
        <f>SUMIFS(AssessedValuation[100% Utilities],AssessedValuation[Dist],$C323,AssessedValuation[Tif_NonTIF],$A$4)</f>
        <v>0</v>
      </c>
      <c r="P323" s="8">
        <f>SUMIFS(AssessedValuation[100% Other],AssessedValuation[Dist],$C323,AssessedValuation[Tif_NonTIF],$A$4)</f>
        <v>0</v>
      </c>
      <c r="Q323" s="8">
        <f>SUMIFS(AssessedValuation[100% Gross],AssessedValuation[Dist],$C323,AssessedValuation[Tif_NonTIF],$A$4)</f>
        <v>0</v>
      </c>
      <c r="R323" s="8">
        <f>SUMIFS(AssessedValuation[100% Military Exempt],AssessedValuation[Dist],$C323,AssessedValuation[Tif_NonTIF],$A$4)</f>
        <v>0</v>
      </c>
      <c r="S323" s="8">
        <f>SUMIFS(AssessedValuation[100% Net],AssessedValuation[Dist],$C323,AssessedValuation[Tif_NonTIF],$A$4)</f>
        <v>0</v>
      </c>
      <c r="T323" s="8">
        <f>SUMIFS(AssessedValuation[100% Gas &amp; Elec Utilities],AssessedValuation[Dist],$C323,AssessedValuation[Tif_NonTIF],$A$4)</f>
        <v>0</v>
      </c>
      <c r="U323" s="8">
        <f t="shared" si="4"/>
        <v>0</v>
      </c>
    </row>
    <row r="324" spans="1:21" x14ac:dyDescent="0.25">
      <c r="A324">
        <v>2023</v>
      </c>
      <c r="B324" t="s">
        <v>1076</v>
      </c>
      <c r="C324" t="s">
        <v>1684</v>
      </c>
      <c r="D324" t="s">
        <v>1684</v>
      </c>
      <c r="E324" t="s">
        <v>165</v>
      </c>
      <c r="F324" t="s">
        <v>1685</v>
      </c>
      <c r="G324" s="8">
        <f>SUMIFS(AssessedValuation[100% Residential],AssessedValuation[Dist],$C324,AssessedValuation[Tif_NonTIF],$A$4)</f>
        <v>18172377</v>
      </c>
      <c r="H324" s="8">
        <f>SUMIFS(AssessedValuation[100% Ag Land],AssessedValuation[Dist],$C324,AssessedValuation[Tif_NonTIF],$A$4)</f>
        <v>178</v>
      </c>
      <c r="I324" s="8">
        <f>SUMIFS(AssessedValuation[100% Ag Building],AssessedValuation[Dist],$C324,AssessedValuation[Tif_NonTIF],$A$4)</f>
        <v>0</v>
      </c>
      <c r="J324" s="8">
        <f>SUMIFS(AssessedValuation[100% Commercial],AssessedValuation[Dist],$C324,AssessedValuation[Tif_NonTIF],$A$4)</f>
        <v>1590882</v>
      </c>
      <c r="K324" s="8">
        <f>SUMIFS(AssessedValuation[100% Industrial],AssessedValuation[Dist],$C324,AssessedValuation[Tif_NonTIF],$A$4)</f>
        <v>154768</v>
      </c>
      <c r="L324" s="8">
        <f>SUMIFS(AssessedValuation[100% Multiresidential],AssessedValuation[Dist],$C324,AssessedValuation[Tif_NonTIF],$A$4)</f>
        <v>731363</v>
      </c>
      <c r="M324" s="8">
        <f>SUMIFS(AssessedValuation[100% Reserved],AssessedValuation[Dist],$C324,AssessedValuation[Tif_NonTIF],$A$4)</f>
        <v>0</v>
      </c>
      <c r="N324" s="8">
        <f>SUMIFS(AssessedValuation[100% Railroads],AssessedValuation[Dist],$C324,AssessedValuation[Tif_NonTIF],$A$4)</f>
        <v>0</v>
      </c>
      <c r="O324" s="8">
        <f>SUMIFS(AssessedValuation[100% Utilities],AssessedValuation[Dist],$C324,AssessedValuation[Tif_NonTIF],$A$4)</f>
        <v>0</v>
      </c>
      <c r="P324" s="8">
        <f>SUMIFS(AssessedValuation[100% Other],AssessedValuation[Dist],$C324,AssessedValuation[Tif_NonTIF],$A$4)</f>
        <v>0</v>
      </c>
      <c r="Q324" s="8">
        <f>SUMIFS(AssessedValuation[100% Gross],AssessedValuation[Dist],$C324,AssessedValuation[Tif_NonTIF],$A$4)</f>
        <v>20649568</v>
      </c>
      <c r="R324" s="8">
        <f>SUMIFS(AssessedValuation[100% Military Exempt],AssessedValuation[Dist],$C324,AssessedValuation[Tif_NonTIF],$A$4)</f>
        <v>0</v>
      </c>
      <c r="S324" s="8">
        <f>SUMIFS(AssessedValuation[100% Net],AssessedValuation[Dist],$C324,AssessedValuation[Tif_NonTIF],$A$4)</f>
        <v>20649568</v>
      </c>
      <c r="T324" s="8">
        <f>SUMIFS(AssessedValuation[100% Gas &amp; Elec Utilities],AssessedValuation[Dist],$C324,AssessedValuation[Tif_NonTIF],$A$4)</f>
        <v>0</v>
      </c>
      <c r="U324" s="8">
        <f t="shared" si="4"/>
        <v>20649568</v>
      </c>
    </row>
    <row r="325" spans="1:21" x14ac:dyDescent="0.25">
      <c r="A325">
        <v>2023</v>
      </c>
      <c r="B325" t="s">
        <v>1048</v>
      </c>
      <c r="C325" t="s">
        <v>1686</v>
      </c>
      <c r="D325" t="s">
        <v>1686</v>
      </c>
      <c r="E325" t="s">
        <v>698</v>
      </c>
      <c r="F325" t="s">
        <v>1687</v>
      </c>
      <c r="G325" s="8">
        <f>SUMIFS(AssessedValuation[100% Residential],AssessedValuation[Dist],$C325,AssessedValuation[Tif_NonTIF],$A$4)</f>
        <v>7374883</v>
      </c>
      <c r="H325" s="8">
        <f>SUMIFS(AssessedValuation[100% Ag Land],AssessedValuation[Dist],$C325,AssessedValuation[Tif_NonTIF],$A$4)</f>
        <v>0</v>
      </c>
      <c r="I325" s="8">
        <f>SUMIFS(AssessedValuation[100% Ag Building],AssessedValuation[Dist],$C325,AssessedValuation[Tif_NonTIF],$A$4)</f>
        <v>0</v>
      </c>
      <c r="J325" s="8">
        <f>SUMIFS(AssessedValuation[100% Commercial],AssessedValuation[Dist],$C325,AssessedValuation[Tif_NonTIF],$A$4)</f>
        <v>42499627</v>
      </c>
      <c r="K325" s="8">
        <f>SUMIFS(AssessedValuation[100% Industrial],AssessedValuation[Dist],$C325,AssessedValuation[Tif_NonTIF],$A$4)</f>
        <v>3524598</v>
      </c>
      <c r="L325" s="8">
        <f>SUMIFS(AssessedValuation[100% Multiresidential],AssessedValuation[Dist],$C325,AssessedValuation[Tif_NonTIF],$A$4)</f>
        <v>1349684</v>
      </c>
      <c r="M325" s="8">
        <f>SUMIFS(AssessedValuation[100% Reserved],AssessedValuation[Dist],$C325,AssessedValuation[Tif_NonTIF],$A$4)</f>
        <v>0</v>
      </c>
      <c r="N325" s="8">
        <f>SUMIFS(AssessedValuation[100% Railroads],AssessedValuation[Dist],$C325,AssessedValuation[Tif_NonTIF],$A$4)</f>
        <v>0</v>
      </c>
      <c r="O325" s="8">
        <f>SUMIFS(AssessedValuation[100% Utilities],AssessedValuation[Dist],$C325,AssessedValuation[Tif_NonTIF],$A$4)</f>
        <v>0</v>
      </c>
      <c r="P325" s="8">
        <f>SUMIFS(AssessedValuation[100% Other],AssessedValuation[Dist],$C325,AssessedValuation[Tif_NonTIF],$A$4)</f>
        <v>0</v>
      </c>
      <c r="Q325" s="8">
        <f>SUMIFS(AssessedValuation[100% Gross],AssessedValuation[Dist],$C325,AssessedValuation[Tif_NonTIF],$A$4)</f>
        <v>54748792</v>
      </c>
      <c r="R325" s="8">
        <f>SUMIFS(AssessedValuation[100% Military Exempt],AssessedValuation[Dist],$C325,AssessedValuation[Tif_NonTIF],$A$4)</f>
        <v>3704</v>
      </c>
      <c r="S325" s="8">
        <f>SUMIFS(AssessedValuation[100% Net],AssessedValuation[Dist],$C325,AssessedValuation[Tif_NonTIF],$A$4)</f>
        <v>54745088</v>
      </c>
      <c r="T325" s="8">
        <f>SUMIFS(AssessedValuation[100% Gas &amp; Elec Utilities],AssessedValuation[Dist],$C325,AssessedValuation[Tif_NonTIF],$A$4)</f>
        <v>0</v>
      </c>
      <c r="U325" s="8">
        <f t="shared" si="4"/>
        <v>54745088</v>
      </c>
    </row>
    <row r="326" spans="1:21" x14ac:dyDescent="0.25">
      <c r="A326">
        <v>2023</v>
      </c>
      <c r="B326" t="s">
        <v>1043</v>
      </c>
      <c r="C326" t="s">
        <v>1688</v>
      </c>
      <c r="D326" t="s">
        <v>1688</v>
      </c>
      <c r="E326" t="s">
        <v>758</v>
      </c>
      <c r="F326" t="s">
        <v>1689</v>
      </c>
      <c r="G326" s="8">
        <f>SUMIFS(AssessedValuation[100% Residential],AssessedValuation[Dist],$C326,AssessedValuation[Tif_NonTIF],$A$4)</f>
        <v>33849</v>
      </c>
      <c r="H326" s="8">
        <f>SUMIFS(AssessedValuation[100% Ag Land],AssessedValuation[Dist],$C326,AssessedValuation[Tif_NonTIF],$A$4)</f>
        <v>0</v>
      </c>
      <c r="I326" s="8">
        <f>SUMIFS(AssessedValuation[100% Ag Building],AssessedValuation[Dist],$C326,AssessedValuation[Tif_NonTIF],$A$4)</f>
        <v>0</v>
      </c>
      <c r="J326" s="8">
        <f>SUMIFS(AssessedValuation[100% Commercial],AssessedValuation[Dist],$C326,AssessedValuation[Tif_NonTIF],$A$4)</f>
        <v>17437</v>
      </c>
      <c r="K326" s="8">
        <f>SUMIFS(AssessedValuation[100% Industrial],AssessedValuation[Dist],$C326,AssessedValuation[Tif_NonTIF],$A$4)</f>
        <v>0</v>
      </c>
      <c r="L326" s="8">
        <f>SUMIFS(AssessedValuation[100% Multiresidential],AssessedValuation[Dist],$C326,AssessedValuation[Tif_NonTIF],$A$4)</f>
        <v>1396</v>
      </c>
      <c r="M326" s="8">
        <f>SUMIFS(AssessedValuation[100% Reserved],AssessedValuation[Dist],$C326,AssessedValuation[Tif_NonTIF],$A$4)</f>
        <v>0</v>
      </c>
      <c r="N326" s="8">
        <f>SUMIFS(AssessedValuation[100% Railroads],AssessedValuation[Dist],$C326,AssessedValuation[Tif_NonTIF],$A$4)</f>
        <v>0</v>
      </c>
      <c r="O326" s="8">
        <f>SUMIFS(AssessedValuation[100% Utilities],AssessedValuation[Dist],$C326,AssessedValuation[Tif_NonTIF],$A$4)</f>
        <v>0</v>
      </c>
      <c r="P326" s="8">
        <f>SUMIFS(AssessedValuation[100% Other],AssessedValuation[Dist],$C326,AssessedValuation[Tif_NonTIF],$A$4)</f>
        <v>0</v>
      </c>
      <c r="Q326" s="8">
        <f>SUMIFS(AssessedValuation[100% Gross],AssessedValuation[Dist],$C326,AssessedValuation[Tif_NonTIF],$A$4)</f>
        <v>52682</v>
      </c>
      <c r="R326" s="8">
        <f>SUMIFS(AssessedValuation[100% Military Exempt],AssessedValuation[Dist],$C326,AssessedValuation[Tif_NonTIF],$A$4)</f>
        <v>0</v>
      </c>
      <c r="S326" s="8">
        <f>SUMIFS(AssessedValuation[100% Net],AssessedValuation[Dist],$C326,AssessedValuation[Tif_NonTIF],$A$4)</f>
        <v>52682</v>
      </c>
      <c r="T326" s="8">
        <f>SUMIFS(AssessedValuation[100% Gas &amp; Elec Utilities],AssessedValuation[Dist],$C326,AssessedValuation[Tif_NonTIF],$A$4)</f>
        <v>0</v>
      </c>
      <c r="U326" s="8">
        <f t="shared" si="4"/>
        <v>52682</v>
      </c>
    </row>
    <row r="327" spans="1:21" x14ac:dyDescent="0.25">
      <c r="A327">
        <v>2023</v>
      </c>
      <c r="B327" t="s">
        <v>1048</v>
      </c>
      <c r="C327" t="s">
        <v>1690</v>
      </c>
      <c r="D327" t="s">
        <v>1690</v>
      </c>
      <c r="E327" t="s">
        <v>519</v>
      </c>
      <c r="F327" t="s">
        <v>1691</v>
      </c>
      <c r="G327" s="8">
        <f>SUMIFS(AssessedValuation[100% Residential],AssessedValuation[Dist],$C327,AssessedValuation[Tif_NonTIF],$A$4)</f>
        <v>3756266</v>
      </c>
      <c r="H327" s="8">
        <f>SUMIFS(AssessedValuation[100% Ag Land],AssessedValuation[Dist],$C327,AssessedValuation[Tif_NonTIF],$A$4)</f>
        <v>241268</v>
      </c>
      <c r="I327" s="8">
        <f>SUMIFS(AssessedValuation[100% Ag Building],AssessedValuation[Dist],$C327,AssessedValuation[Tif_NonTIF],$A$4)</f>
        <v>7656</v>
      </c>
      <c r="J327" s="8">
        <f>SUMIFS(AssessedValuation[100% Commercial],AssessedValuation[Dist],$C327,AssessedValuation[Tif_NonTIF],$A$4)</f>
        <v>4011141</v>
      </c>
      <c r="K327" s="8">
        <f>SUMIFS(AssessedValuation[100% Industrial],AssessedValuation[Dist],$C327,AssessedValuation[Tif_NonTIF],$A$4)</f>
        <v>175415</v>
      </c>
      <c r="L327" s="8">
        <f>SUMIFS(AssessedValuation[100% Multiresidential],AssessedValuation[Dist],$C327,AssessedValuation[Tif_NonTIF],$A$4)</f>
        <v>8311</v>
      </c>
      <c r="M327" s="8">
        <f>SUMIFS(AssessedValuation[100% Reserved],AssessedValuation[Dist],$C327,AssessedValuation[Tif_NonTIF],$A$4)</f>
        <v>0</v>
      </c>
      <c r="N327" s="8">
        <f>SUMIFS(AssessedValuation[100% Railroads],AssessedValuation[Dist],$C327,AssessedValuation[Tif_NonTIF],$A$4)</f>
        <v>0</v>
      </c>
      <c r="O327" s="8">
        <f>SUMIFS(AssessedValuation[100% Utilities],AssessedValuation[Dist],$C327,AssessedValuation[Tif_NonTIF],$A$4)</f>
        <v>0</v>
      </c>
      <c r="P327" s="8">
        <f>SUMIFS(AssessedValuation[100% Other],AssessedValuation[Dist],$C327,AssessedValuation[Tif_NonTIF],$A$4)</f>
        <v>0</v>
      </c>
      <c r="Q327" s="8">
        <f>SUMIFS(AssessedValuation[100% Gross],AssessedValuation[Dist],$C327,AssessedValuation[Tif_NonTIF],$A$4)</f>
        <v>8200057</v>
      </c>
      <c r="R327" s="8">
        <f>SUMIFS(AssessedValuation[100% Military Exempt],AssessedValuation[Dist],$C327,AssessedValuation[Tif_NonTIF],$A$4)</f>
        <v>0</v>
      </c>
      <c r="S327" s="8">
        <f>SUMIFS(AssessedValuation[100% Net],AssessedValuation[Dist],$C327,AssessedValuation[Tif_NonTIF],$A$4)</f>
        <v>8200057</v>
      </c>
      <c r="T327" s="8">
        <f>SUMIFS(AssessedValuation[100% Gas &amp; Elec Utilities],AssessedValuation[Dist],$C327,AssessedValuation[Tif_NonTIF],$A$4)</f>
        <v>0</v>
      </c>
      <c r="U327" s="8">
        <f t="shared" si="4"/>
        <v>8200057</v>
      </c>
    </row>
    <row r="328" spans="1:21" x14ac:dyDescent="0.25">
      <c r="A328">
        <v>2023</v>
      </c>
      <c r="B328" t="s">
        <v>1048</v>
      </c>
      <c r="C328" t="s">
        <v>1692</v>
      </c>
      <c r="D328" t="s">
        <v>1692</v>
      </c>
      <c r="E328" t="s">
        <v>771</v>
      </c>
      <c r="F328" t="s">
        <v>1693</v>
      </c>
      <c r="G328" s="8">
        <f>SUMIFS(AssessedValuation[100% Residential],AssessedValuation[Dist],$C328,AssessedValuation[Tif_NonTIF],$A$4)</f>
        <v>5233487</v>
      </c>
      <c r="H328" s="8">
        <f>SUMIFS(AssessedValuation[100% Ag Land],AssessedValuation[Dist],$C328,AssessedValuation[Tif_NonTIF],$A$4)</f>
        <v>140347</v>
      </c>
      <c r="I328" s="8">
        <f>SUMIFS(AssessedValuation[100% Ag Building],AssessedValuation[Dist],$C328,AssessedValuation[Tif_NonTIF],$A$4)</f>
        <v>1225</v>
      </c>
      <c r="J328" s="8">
        <f>SUMIFS(AssessedValuation[100% Commercial],AssessedValuation[Dist],$C328,AssessedValuation[Tif_NonTIF],$A$4)</f>
        <v>3656079</v>
      </c>
      <c r="K328" s="8">
        <f>SUMIFS(AssessedValuation[100% Industrial],AssessedValuation[Dist],$C328,AssessedValuation[Tif_NonTIF],$A$4)</f>
        <v>2182439</v>
      </c>
      <c r="L328" s="8">
        <f>SUMIFS(AssessedValuation[100% Multiresidential],AssessedValuation[Dist],$C328,AssessedValuation[Tif_NonTIF],$A$4)</f>
        <v>2069343</v>
      </c>
      <c r="M328" s="8">
        <f>SUMIFS(AssessedValuation[100% Reserved],AssessedValuation[Dist],$C328,AssessedValuation[Tif_NonTIF],$A$4)</f>
        <v>0</v>
      </c>
      <c r="N328" s="8">
        <f>SUMIFS(AssessedValuation[100% Railroads],AssessedValuation[Dist],$C328,AssessedValuation[Tif_NonTIF],$A$4)</f>
        <v>0</v>
      </c>
      <c r="O328" s="8">
        <f>SUMIFS(AssessedValuation[100% Utilities],AssessedValuation[Dist],$C328,AssessedValuation[Tif_NonTIF],$A$4)</f>
        <v>0</v>
      </c>
      <c r="P328" s="8">
        <f>SUMIFS(AssessedValuation[100% Other],AssessedValuation[Dist],$C328,AssessedValuation[Tif_NonTIF],$A$4)</f>
        <v>0</v>
      </c>
      <c r="Q328" s="8">
        <f>SUMIFS(AssessedValuation[100% Gross],AssessedValuation[Dist],$C328,AssessedValuation[Tif_NonTIF],$A$4)</f>
        <v>13282920</v>
      </c>
      <c r="R328" s="8">
        <f>SUMIFS(AssessedValuation[100% Military Exempt],AssessedValuation[Dist],$C328,AssessedValuation[Tif_NonTIF],$A$4)</f>
        <v>0</v>
      </c>
      <c r="S328" s="8">
        <f>SUMIFS(AssessedValuation[100% Net],AssessedValuation[Dist],$C328,AssessedValuation[Tif_NonTIF],$A$4)</f>
        <v>13282920</v>
      </c>
      <c r="T328" s="8">
        <f>SUMIFS(AssessedValuation[100% Gas &amp; Elec Utilities],AssessedValuation[Dist],$C328,AssessedValuation[Tif_NonTIF],$A$4)</f>
        <v>0</v>
      </c>
      <c r="U328" s="8">
        <f t="shared" ref="U328:U338" si="5">SUM(S328:T328)</f>
        <v>13282920</v>
      </c>
    </row>
    <row r="329" spans="1:21" x14ac:dyDescent="0.25">
      <c r="A329">
        <v>2023</v>
      </c>
      <c r="B329" t="s">
        <v>1066</v>
      </c>
      <c r="C329" t="s">
        <v>1694</v>
      </c>
      <c r="D329" t="s">
        <v>1694</v>
      </c>
      <c r="E329" t="s">
        <v>247</v>
      </c>
      <c r="F329" t="s">
        <v>1695</v>
      </c>
      <c r="G329" s="8">
        <f>SUMIFS(AssessedValuation[100% Residential],AssessedValuation[Dist],$C329,AssessedValuation[Tif_NonTIF],$A$4)</f>
        <v>44634853</v>
      </c>
      <c r="H329" s="8">
        <f>SUMIFS(AssessedValuation[100% Ag Land],AssessedValuation[Dist],$C329,AssessedValuation[Tif_NonTIF],$A$4)</f>
        <v>65237</v>
      </c>
      <c r="I329" s="8">
        <f>SUMIFS(AssessedValuation[100% Ag Building],AssessedValuation[Dist],$C329,AssessedValuation[Tif_NonTIF],$A$4)</f>
        <v>0</v>
      </c>
      <c r="J329" s="8">
        <f>SUMIFS(AssessedValuation[100% Commercial],AssessedValuation[Dist],$C329,AssessedValuation[Tif_NonTIF],$A$4)</f>
        <v>36608733</v>
      </c>
      <c r="K329" s="8">
        <f>SUMIFS(AssessedValuation[100% Industrial],AssessedValuation[Dist],$C329,AssessedValuation[Tif_NonTIF],$A$4)</f>
        <v>57901040</v>
      </c>
      <c r="L329" s="8">
        <f>SUMIFS(AssessedValuation[100% Multiresidential],AssessedValuation[Dist],$C329,AssessedValuation[Tif_NonTIF],$A$4)</f>
        <v>3177212</v>
      </c>
      <c r="M329" s="8">
        <f>SUMIFS(AssessedValuation[100% Reserved],AssessedValuation[Dist],$C329,AssessedValuation[Tif_NonTIF],$A$4)</f>
        <v>0</v>
      </c>
      <c r="N329" s="8">
        <f>SUMIFS(AssessedValuation[100% Railroads],AssessedValuation[Dist],$C329,AssessedValuation[Tif_NonTIF],$A$4)</f>
        <v>0</v>
      </c>
      <c r="O329" s="8">
        <f>SUMIFS(AssessedValuation[100% Utilities],AssessedValuation[Dist],$C329,AssessedValuation[Tif_NonTIF],$A$4)</f>
        <v>0</v>
      </c>
      <c r="P329" s="8">
        <f>SUMIFS(AssessedValuation[100% Other],AssessedValuation[Dist],$C329,AssessedValuation[Tif_NonTIF],$A$4)</f>
        <v>0</v>
      </c>
      <c r="Q329" s="8">
        <f>SUMIFS(AssessedValuation[100% Gross],AssessedValuation[Dist],$C329,AssessedValuation[Tif_NonTIF],$A$4)</f>
        <v>142387075</v>
      </c>
      <c r="R329" s="8">
        <f>SUMIFS(AssessedValuation[100% Military Exempt],AssessedValuation[Dist],$C329,AssessedValuation[Tif_NonTIF],$A$4)</f>
        <v>18520</v>
      </c>
      <c r="S329" s="8">
        <f>SUMIFS(AssessedValuation[100% Net],AssessedValuation[Dist],$C329,AssessedValuation[Tif_NonTIF],$A$4)</f>
        <v>142368555</v>
      </c>
      <c r="T329" s="8">
        <f>SUMIFS(AssessedValuation[100% Gas &amp; Elec Utilities],AssessedValuation[Dist],$C329,AssessedValuation[Tif_NonTIF],$A$4)</f>
        <v>0</v>
      </c>
      <c r="U329" s="8">
        <f t="shared" si="5"/>
        <v>142368555</v>
      </c>
    </row>
    <row r="330" spans="1:21" x14ac:dyDescent="0.25">
      <c r="A330">
        <v>2023</v>
      </c>
      <c r="B330" t="s">
        <v>1048</v>
      </c>
      <c r="C330" t="s">
        <v>1696</v>
      </c>
      <c r="D330" t="s">
        <v>1696</v>
      </c>
      <c r="E330" t="s">
        <v>799</v>
      </c>
      <c r="F330" t="s">
        <v>1697</v>
      </c>
      <c r="G330" s="8">
        <f>SUMIFS(AssessedValuation[100% Residential],AssessedValuation[Dist],$C330,AssessedValuation[Tif_NonTIF],$A$4)</f>
        <v>67386</v>
      </c>
      <c r="H330" s="8">
        <f>SUMIFS(AssessedValuation[100% Ag Land],AssessedValuation[Dist],$C330,AssessedValuation[Tif_NonTIF],$A$4)</f>
        <v>130865</v>
      </c>
      <c r="I330" s="8">
        <f>SUMIFS(AssessedValuation[100% Ag Building],AssessedValuation[Dist],$C330,AssessedValuation[Tif_NonTIF],$A$4)</f>
        <v>2841</v>
      </c>
      <c r="J330" s="8">
        <f>SUMIFS(AssessedValuation[100% Commercial],AssessedValuation[Dist],$C330,AssessedValuation[Tif_NonTIF],$A$4)</f>
        <v>2707141</v>
      </c>
      <c r="K330" s="8">
        <f>SUMIFS(AssessedValuation[100% Industrial],AssessedValuation[Dist],$C330,AssessedValuation[Tif_NonTIF],$A$4)</f>
        <v>25553</v>
      </c>
      <c r="L330" s="8">
        <f>SUMIFS(AssessedValuation[100% Multiresidential],AssessedValuation[Dist],$C330,AssessedValuation[Tif_NonTIF],$A$4)</f>
        <v>0</v>
      </c>
      <c r="M330" s="8">
        <f>SUMIFS(AssessedValuation[100% Reserved],AssessedValuation[Dist],$C330,AssessedValuation[Tif_NonTIF],$A$4)</f>
        <v>0</v>
      </c>
      <c r="N330" s="8">
        <f>SUMIFS(AssessedValuation[100% Railroads],AssessedValuation[Dist],$C330,AssessedValuation[Tif_NonTIF],$A$4)</f>
        <v>0</v>
      </c>
      <c r="O330" s="8">
        <f>SUMIFS(AssessedValuation[100% Utilities],AssessedValuation[Dist],$C330,AssessedValuation[Tif_NonTIF],$A$4)</f>
        <v>0</v>
      </c>
      <c r="P330" s="8">
        <f>SUMIFS(AssessedValuation[100% Other],AssessedValuation[Dist],$C330,AssessedValuation[Tif_NonTIF],$A$4)</f>
        <v>0</v>
      </c>
      <c r="Q330" s="8">
        <f>SUMIFS(AssessedValuation[100% Gross],AssessedValuation[Dist],$C330,AssessedValuation[Tif_NonTIF],$A$4)</f>
        <v>2933786</v>
      </c>
      <c r="R330" s="8">
        <f>SUMIFS(AssessedValuation[100% Military Exempt],AssessedValuation[Dist],$C330,AssessedValuation[Tif_NonTIF],$A$4)</f>
        <v>0</v>
      </c>
      <c r="S330" s="8">
        <f>SUMIFS(AssessedValuation[100% Net],AssessedValuation[Dist],$C330,AssessedValuation[Tif_NonTIF],$A$4)</f>
        <v>2933786</v>
      </c>
      <c r="T330" s="8">
        <f>SUMIFS(AssessedValuation[100% Gas &amp; Elec Utilities],AssessedValuation[Dist],$C330,AssessedValuation[Tif_NonTIF],$A$4)</f>
        <v>0</v>
      </c>
      <c r="U330" s="8">
        <f t="shared" si="5"/>
        <v>2933786</v>
      </c>
    </row>
    <row r="331" spans="1:21" x14ac:dyDescent="0.25">
      <c r="A331">
        <v>2023</v>
      </c>
      <c r="B331" t="s">
        <v>1048</v>
      </c>
      <c r="C331" t="s">
        <v>1698</v>
      </c>
      <c r="D331" t="s">
        <v>1698</v>
      </c>
      <c r="E331" t="s">
        <v>798</v>
      </c>
      <c r="F331" t="s">
        <v>1699</v>
      </c>
      <c r="G331" s="8">
        <f>SUMIFS(AssessedValuation[100% Residential],AssessedValuation[Dist],$C331,AssessedValuation[Tif_NonTIF],$A$4)</f>
        <v>0</v>
      </c>
      <c r="H331" s="8">
        <f>SUMIFS(AssessedValuation[100% Ag Land],AssessedValuation[Dist],$C331,AssessedValuation[Tif_NonTIF],$A$4)</f>
        <v>0</v>
      </c>
      <c r="I331" s="8">
        <f>SUMIFS(AssessedValuation[100% Ag Building],AssessedValuation[Dist],$C331,AssessedValuation[Tif_NonTIF],$A$4)</f>
        <v>0</v>
      </c>
      <c r="J331" s="8">
        <f>SUMIFS(AssessedValuation[100% Commercial],AssessedValuation[Dist],$C331,AssessedValuation[Tif_NonTIF],$A$4)</f>
        <v>0</v>
      </c>
      <c r="K331" s="8">
        <f>SUMIFS(AssessedValuation[100% Industrial],AssessedValuation[Dist],$C331,AssessedValuation[Tif_NonTIF],$A$4)</f>
        <v>0</v>
      </c>
      <c r="L331" s="8">
        <f>SUMIFS(AssessedValuation[100% Multiresidential],AssessedValuation[Dist],$C331,AssessedValuation[Tif_NonTIF],$A$4)</f>
        <v>0</v>
      </c>
      <c r="M331" s="8">
        <f>SUMIFS(AssessedValuation[100% Reserved],AssessedValuation[Dist],$C331,AssessedValuation[Tif_NonTIF],$A$4)</f>
        <v>0</v>
      </c>
      <c r="N331" s="8">
        <f>SUMIFS(AssessedValuation[100% Railroads],AssessedValuation[Dist],$C331,AssessedValuation[Tif_NonTIF],$A$4)</f>
        <v>0</v>
      </c>
      <c r="O331" s="8">
        <f>SUMIFS(AssessedValuation[100% Utilities],AssessedValuation[Dist],$C331,AssessedValuation[Tif_NonTIF],$A$4)</f>
        <v>0</v>
      </c>
      <c r="P331" s="8">
        <f>SUMIFS(AssessedValuation[100% Other],AssessedValuation[Dist],$C331,AssessedValuation[Tif_NonTIF],$A$4)</f>
        <v>0</v>
      </c>
      <c r="Q331" s="8">
        <f>SUMIFS(AssessedValuation[100% Gross],AssessedValuation[Dist],$C331,AssessedValuation[Tif_NonTIF],$A$4)</f>
        <v>0</v>
      </c>
      <c r="R331" s="8">
        <f>SUMIFS(AssessedValuation[100% Military Exempt],AssessedValuation[Dist],$C331,AssessedValuation[Tif_NonTIF],$A$4)</f>
        <v>0</v>
      </c>
      <c r="S331" s="8">
        <f>SUMIFS(AssessedValuation[100% Net],AssessedValuation[Dist],$C331,AssessedValuation[Tif_NonTIF],$A$4)</f>
        <v>0</v>
      </c>
      <c r="T331" s="8">
        <f>SUMIFS(AssessedValuation[100% Gas &amp; Elec Utilities],AssessedValuation[Dist],$C331,AssessedValuation[Tif_NonTIF],$A$4)</f>
        <v>0</v>
      </c>
      <c r="U331" s="8">
        <f t="shared" si="5"/>
        <v>0</v>
      </c>
    </row>
    <row r="332" spans="1:21" x14ac:dyDescent="0.25">
      <c r="A332">
        <v>2023</v>
      </c>
      <c r="B332" t="s">
        <v>1057</v>
      </c>
      <c r="C332" t="s">
        <v>1700</v>
      </c>
      <c r="D332" t="s">
        <v>1700</v>
      </c>
      <c r="E332" t="s">
        <v>527</v>
      </c>
      <c r="F332" t="s">
        <v>1701</v>
      </c>
      <c r="G332" s="8">
        <f>SUMIFS(AssessedValuation[100% Residential],AssessedValuation[Dist],$C332,AssessedValuation[Tif_NonTIF],$A$4)</f>
        <v>18998586</v>
      </c>
      <c r="H332" s="8">
        <f>SUMIFS(AssessedValuation[100% Ag Land],AssessedValuation[Dist],$C332,AssessedValuation[Tif_NonTIF],$A$4)</f>
        <v>69510</v>
      </c>
      <c r="I332" s="8">
        <f>SUMIFS(AssessedValuation[100% Ag Building],AssessedValuation[Dist],$C332,AssessedValuation[Tif_NonTIF],$A$4)</f>
        <v>0</v>
      </c>
      <c r="J332" s="8">
        <f>SUMIFS(AssessedValuation[100% Commercial],AssessedValuation[Dist],$C332,AssessedValuation[Tif_NonTIF],$A$4)</f>
        <v>16934493</v>
      </c>
      <c r="K332" s="8">
        <f>SUMIFS(AssessedValuation[100% Industrial],AssessedValuation[Dist],$C332,AssessedValuation[Tif_NonTIF],$A$4)</f>
        <v>4182760</v>
      </c>
      <c r="L332" s="8">
        <f>SUMIFS(AssessedValuation[100% Multiresidential],AssessedValuation[Dist],$C332,AssessedValuation[Tif_NonTIF],$A$4)</f>
        <v>2321012</v>
      </c>
      <c r="M332" s="8">
        <f>SUMIFS(AssessedValuation[100% Reserved],AssessedValuation[Dist],$C332,AssessedValuation[Tif_NonTIF],$A$4)</f>
        <v>0</v>
      </c>
      <c r="N332" s="8">
        <f>SUMIFS(AssessedValuation[100% Railroads],AssessedValuation[Dist],$C332,AssessedValuation[Tif_NonTIF],$A$4)</f>
        <v>0</v>
      </c>
      <c r="O332" s="8">
        <f>SUMIFS(AssessedValuation[100% Utilities],AssessedValuation[Dist],$C332,AssessedValuation[Tif_NonTIF],$A$4)</f>
        <v>0</v>
      </c>
      <c r="P332" s="8">
        <f>SUMIFS(AssessedValuation[100% Other],AssessedValuation[Dist],$C332,AssessedValuation[Tif_NonTIF],$A$4)</f>
        <v>0</v>
      </c>
      <c r="Q332" s="8">
        <f>SUMIFS(AssessedValuation[100% Gross],AssessedValuation[Dist],$C332,AssessedValuation[Tif_NonTIF],$A$4)</f>
        <v>42506361</v>
      </c>
      <c r="R332" s="8">
        <f>SUMIFS(AssessedValuation[100% Military Exempt],AssessedValuation[Dist],$C332,AssessedValuation[Tif_NonTIF],$A$4)</f>
        <v>0</v>
      </c>
      <c r="S332" s="8">
        <f>SUMIFS(AssessedValuation[100% Net],AssessedValuation[Dist],$C332,AssessedValuation[Tif_NonTIF],$A$4)</f>
        <v>42506361</v>
      </c>
      <c r="T332" s="8">
        <f>SUMIFS(AssessedValuation[100% Gas &amp; Elec Utilities],AssessedValuation[Dist],$C332,AssessedValuation[Tif_NonTIF],$A$4)</f>
        <v>0</v>
      </c>
      <c r="U332" s="8">
        <f t="shared" si="5"/>
        <v>42506361</v>
      </c>
    </row>
    <row r="333" spans="1:21" x14ac:dyDescent="0.25">
      <c r="A333">
        <v>2023</v>
      </c>
      <c r="B333" t="s">
        <v>1076</v>
      </c>
      <c r="C333" t="s">
        <v>1702</v>
      </c>
      <c r="D333" t="s">
        <v>1702</v>
      </c>
      <c r="E333" t="s">
        <v>237</v>
      </c>
      <c r="F333" t="s">
        <v>1703</v>
      </c>
      <c r="G333" s="8">
        <f>SUMIFS(AssessedValuation[100% Residential],AssessedValuation[Dist],$C333,AssessedValuation[Tif_NonTIF],$A$4)</f>
        <v>1811945</v>
      </c>
      <c r="H333" s="8">
        <f>SUMIFS(AssessedValuation[100% Ag Land],AssessedValuation[Dist],$C333,AssessedValuation[Tif_NonTIF],$A$4)</f>
        <v>18862</v>
      </c>
      <c r="I333" s="8">
        <f>SUMIFS(AssessedValuation[100% Ag Building],AssessedValuation[Dist],$C333,AssessedValuation[Tif_NonTIF],$A$4)</f>
        <v>295</v>
      </c>
      <c r="J333" s="8">
        <f>SUMIFS(AssessedValuation[100% Commercial],AssessedValuation[Dist],$C333,AssessedValuation[Tif_NonTIF],$A$4)</f>
        <v>12677134</v>
      </c>
      <c r="K333" s="8">
        <f>SUMIFS(AssessedValuation[100% Industrial],AssessedValuation[Dist],$C333,AssessedValuation[Tif_NonTIF],$A$4)</f>
        <v>4351893</v>
      </c>
      <c r="L333" s="8">
        <f>SUMIFS(AssessedValuation[100% Multiresidential],AssessedValuation[Dist],$C333,AssessedValuation[Tif_NonTIF],$A$4)</f>
        <v>1086335</v>
      </c>
      <c r="M333" s="8">
        <f>SUMIFS(AssessedValuation[100% Reserved],AssessedValuation[Dist],$C333,AssessedValuation[Tif_NonTIF],$A$4)</f>
        <v>0</v>
      </c>
      <c r="N333" s="8">
        <f>SUMIFS(AssessedValuation[100% Railroads],AssessedValuation[Dist],$C333,AssessedValuation[Tif_NonTIF],$A$4)</f>
        <v>0</v>
      </c>
      <c r="O333" s="8">
        <f>SUMIFS(AssessedValuation[100% Utilities],AssessedValuation[Dist],$C333,AssessedValuation[Tif_NonTIF],$A$4)</f>
        <v>0</v>
      </c>
      <c r="P333" s="8">
        <f>SUMIFS(AssessedValuation[100% Other],AssessedValuation[Dist],$C333,AssessedValuation[Tif_NonTIF],$A$4)</f>
        <v>0</v>
      </c>
      <c r="Q333" s="8">
        <f>SUMIFS(AssessedValuation[100% Gross],AssessedValuation[Dist],$C333,AssessedValuation[Tif_NonTIF],$A$4)</f>
        <v>19946464</v>
      </c>
      <c r="R333" s="8">
        <f>SUMIFS(AssessedValuation[100% Military Exempt],AssessedValuation[Dist],$C333,AssessedValuation[Tif_NonTIF],$A$4)</f>
        <v>0</v>
      </c>
      <c r="S333" s="8">
        <f>SUMIFS(AssessedValuation[100% Net],AssessedValuation[Dist],$C333,AssessedValuation[Tif_NonTIF],$A$4)</f>
        <v>19946464</v>
      </c>
      <c r="T333" s="8">
        <f>SUMIFS(AssessedValuation[100% Gas &amp; Elec Utilities],AssessedValuation[Dist],$C333,AssessedValuation[Tif_NonTIF],$A$4)</f>
        <v>0</v>
      </c>
      <c r="U333" s="8">
        <f t="shared" si="5"/>
        <v>19946464</v>
      </c>
    </row>
    <row r="334" spans="1:21" x14ac:dyDescent="0.25">
      <c r="A334">
        <v>2023</v>
      </c>
      <c r="B334" t="s">
        <v>1054</v>
      </c>
      <c r="C334" t="s">
        <v>1704</v>
      </c>
      <c r="D334" t="s">
        <v>1704</v>
      </c>
      <c r="E334" t="s">
        <v>309</v>
      </c>
      <c r="F334" t="s">
        <v>1705</v>
      </c>
      <c r="G334" s="8">
        <f>SUMIFS(AssessedValuation[100% Residential],AssessedValuation[Dist],$C334,AssessedValuation[Tif_NonTIF],$A$4)</f>
        <v>2102489</v>
      </c>
      <c r="H334" s="8">
        <f>SUMIFS(AssessedValuation[100% Ag Land],AssessedValuation[Dist],$C334,AssessedValuation[Tif_NonTIF],$A$4)</f>
        <v>0</v>
      </c>
      <c r="I334" s="8">
        <f>SUMIFS(AssessedValuation[100% Ag Building],AssessedValuation[Dist],$C334,AssessedValuation[Tif_NonTIF],$A$4)</f>
        <v>0</v>
      </c>
      <c r="J334" s="8">
        <f>SUMIFS(AssessedValuation[100% Commercial],AssessedValuation[Dist],$C334,AssessedValuation[Tif_NonTIF],$A$4)</f>
        <v>0</v>
      </c>
      <c r="K334" s="8">
        <f>SUMIFS(AssessedValuation[100% Industrial],AssessedValuation[Dist],$C334,AssessedValuation[Tif_NonTIF],$A$4)</f>
        <v>0</v>
      </c>
      <c r="L334" s="8">
        <f>SUMIFS(AssessedValuation[100% Multiresidential],AssessedValuation[Dist],$C334,AssessedValuation[Tif_NonTIF],$A$4)</f>
        <v>0</v>
      </c>
      <c r="M334" s="8">
        <f>SUMIFS(AssessedValuation[100% Reserved],AssessedValuation[Dist],$C334,AssessedValuation[Tif_NonTIF],$A$4)</f>
        <v>0</v>
      </c>
      <c r="N334" s="8">
        <f>SUMIFS(AssessedValuation[100% Railroads],AssessedValuation[Dist],$C334,AssessedValuation[Tif_NonTIF],$A$4)</f>
        <v>0</v>
      </c>
      <c r="O334" s="8">
        <f>SUMIFS(AssessedValuation[100% Utilities],AssessedValuation[Dist],$C334,AssessedValuation[Tif_NonTIF],$A$4)</f>
        <v>0</v>
      </c>
      <c r="P334" s="8">
        <f>SUMIFS(AssessedValuation[100% Other],AssessedValuation[Dist],$C334,AssessedValuation[Tif_NonTIF],$A$4)</f>
        <v>0</v>
      </c>
      <c r="Q334" s="8">
        <f>SUMIFS(AssessedValuation[100% Gross],AssessedValuation[Dist],$C334,AssessedValuation[Tif_NonTIF],$A$4)</f>
        <v>2102489</v>
      </c>
      <c r="R334" s="8">
        <f>SUMIFS(AssessedValuation[100% Military Exempt],AssessedValuation[Dist],$C334,AssessedValuation[Tif_NonTIF],$A$4)</f>
        <v>0</v>
      </c>
      <c r="S334" s="8">
        <f>SUMIFS(AssessedValuation[100% Net],AssessedValuation[Dist],$C334,AssessedValuation[Tif_NonTIF],$A$4)</f>
        <v>2102489</v>
      </c>
      <c r="T334" s="8">
        <f>SUMIFS(AssessedValuation[100% Gas &amp; Elec Utilities],AssessedValuation[Dist],$C334,AssessedValuation[Tif_NonTIF],$A$4)</f>
        <v>0</v>
      </c>
      <c r="U334" s="8">
        <f t="shared" si="5"/>
        <v>2102489</v>
      </c>
    </row>
    <row r="335" spans="1:21" x14ac:dyDescent="0.25">
      <c r="A335">
        <v>2023</v>
      </c>
      <c r="B335" t="s">
        <v>1038</v>
      </c>
      <c r="C335" t="s">
        <v>1706</v>
      </c>
      <c r="D335" t="s">
        <v>1706</v>
      </c>
      <c r="E335" t="s">
        <v>750</v>
      </c>
      <c r="F335" t="s">
        <v>1707</v>
      </c>
      <c r="G335" s="8">
        <f>SUMIFS(AssessedValuation[100% Residential],AssessedValuation[Dist],$C335,AssessedValuation[Tif_NonTIF],$A$4)</f>
        <v>29800624</v>
      </c>
      <c r="H335" s="8">
        <f>SUMIFS(AssessedValuation[100% Ag Land],AssessedValuation[Dist],$C335,AssessedValuation[Tif_NonTIF],$A$4)</f>
        <v>35795</v>
      </c>
      <c r="I335" s="8">
        <f>SUMIFS(AssessedValuation[100% Ag Building],AssessedValuation[Dist],$C335,AssessedValuation[Tif_NonTIF],$A$4)</f>
        <v>0</v>
      </c>
      <c r="J335" s="8">
        <f>SUMIFS(AssessedValuation[100% Commercial],AssessedValuation[Dist],$C335,AssessedValuation[Tif_NonTIF],$A$4)</f>
        <v>22534797</v>
      </c>
      <c r="K335" s="8">
        <f>SUMIFS(AssessedValuation[100% Industrial],AssessedValuation[Dist],$C335,AssessedValuation[Tif_NonTIF],$A$4)</f>
        <v>12988800</v>
      </c>
      <c r="L335" s="8">
        <f>SUMIFS(AssessedValuation[100% Multiresidential],AssessedValuation[Dist],$C335,AssessedValuation[Tif_NonTIF],$A$4)</f>
        <v>3001341</v>
      </c>
      <c r="M335" s="8">
        <f>SUMIFS(AssessedValuation[100% Reserved],AssessedValuation[Dist],$C335,AssessedValuation[Tif_NonTIF],$A$4)</f>
        <v>0</v>
      </c>
      <c r="N335" s="8">
        <f>SUMIFS(AssessedValuation[100% Railroads],AssessedValuation[Dist],$C335,AssessedValuation[Tif_NonTIF],$A$4)</f>
        <v>0</v>
      </c>
      <c r="O335" s="8">
        <f>SUMIFS(AssessedValuation[100% Utilities],AssessedValuation[Dist],$C335,AssessedValuation[Tif_NonTIF],$A$4)</f>
        <v>0</v>
      </c>
      <c r="P335" s="8">
        <f>SUMIFS(AssessedValuation[100% Other],AssessedValuation[Dist],$C335,AssessedValuation[Tif_NonTIF],$A$4)</f>
        <v>0</v>
      </c>
      <c r="Q335" s="8">
        <f>SUMIFS(AssessedValuation[100% Gross],AssessedValuation[Dist],$C335,AssessedValuation[Tif_NonTIF],$A$4)</f>
        <v>68361357</v>
      </c>
      <c r="R335" s="8">
        <f>SUMIFS(AssessedValuation[100% Military Exempt],AssessedValuation[Dist],$C335,AssessedValuation[Tif_NonTIF],$A$4)</f>
        <v>5556</v>
      </c>
      <c r="S335" s="8">
        <f>SUMIFS(AssessedValuation[100% Net],AssessedValuation[Dist],$C335,AssessedValuation[Tif_NonTIF],$A$4)</f>
        <v>68355801</v>
      </c>
      <c r="T335" s="8">
        <f>SUMIFS(AssessedValuation[100% Gas &amp; Elec Utilities],AssessedValuation[Dist],$C335,AssessedValuation[Tif_NonTIF],$A$4)</f>
        <v>0</v>
      </c>
      <c r="U335" s="8">
        <f t="shared" si="5"/>
        <v>68355801</v>
      </c>
    </row>
    <row r="336" spans="1:21" x14ac:dyDescent="0.25">
      <c r="A336">
        <v>2023</v>
      </c>
      <c r="B336" t="s">
        <v>1045</v>
      </c>
      <c r="C336" t="s">
        <v>1708</v>
      </c>
      <c r="D336" t="s">
        <v>1708</v>
      </c>
      <c r="E336" t="s">
        <v>461</v>
      </c>
      <c r="F336" t="s">
        <v>1709</v>
      </c>
      <c r="G336" s="8">
        <f>SUMIFS(AssessedValuation[100% Residential],AssessedValuation[Dist],$C336,AssessedValuation[Tif_NonTIF],$A$4)</f>
        <v>1805640</v>
      </c>
      <c r="H336" s="8">
        <f>SUMIFS(AssessedValuation[100% Ag Land],AssessedValuation[Dist],$C336,AssessedValuation[Tif_NonTIF],$A$4)</f>
        <v>0</v>
      </c>
      <c r="I336" s="8">
        <f>SUMIFS(AssessedValuation[100% Ag Building],AssessedValuation[Dist],$C336,AssessedValuation[Tif_NonTIF],$A$4)</f>
        <v>0</v>
      </c>
      <c r="J336" s="8">
        <f>SUMIFS(AssessedValuation[100% Commercial],AssessedValuation[Dist],$C336,AssessedValuation[Tif_NonTIF],$A$4)</f>
        <v>705346</v>
      </c>
      <c r="K336" s="8">
        <f>SUMIFS(AssessedValuation[100% Industrial],AssessedValuation[Dist],$C336,AssessedValuation[Tif_NonTIF],$A$4)</f>
        <v>96981</v>
      </c>
      <c r="L336" s="8">
        <f>SUMIFS(AssessedValuation[100% Multiresidential],AssessedValuation[Dist],$C336,AssessedValuation[Tif_NonTIF],$A$4)</f>
        <v>271148</v>
      </c>
      <c r="M336" s="8">
        <f>SUMIFS(AssessedValuation[100% Reserved],AssessedValuation[Dist],$C336,AssessedValuation[Tif_NonTIF],$A$4)</f>
        <v>0</v>
      </c>
      <c r="N336" s="8">
        <f>SUMIFS(AssessedValuation[100% Railroads],AssessedValuation[Dist],$C336,AssessedValuation[Tif_NonTIF],$A$4)</f>
        <v>0</v>
      </c>
      <c r="O336" s="8">
        <f>SUMIFS(AssessedValuation[100% Utilities],AssessedValuation[Dist],$C336,AssessedValuation[Tif_NonTIF],$A$4)</f>
        <v>0</v>
      </c>
      <c r="P336" s="8">
        <f>SUMIFS(AssessedValuation[100% Other],AssessedValuation[Dist],$C336,AssessedValuation[Tif_NonTIF],$A$4)</f>
        <v>0</v>
      </c>
      <c r="Q336" s="8">
        <f>SUMIFS(AssessedValuation[100% Gross],AssessedValuation[Dist],$C336,AssessedValuation[Tif_NonTIF],$A$4)</f>
        <v>2879115</v>
      </c>
      <c r="R336" s="8">
        <f>SUMIFS(AssessedValuation[100% Military Exempt],AssessedValuation[Dist],$C336,AssessedValuation[Tif_NonTIF],$A$4)</f>
        <v>0</v>
      </c>
      <c r="S336" s="8">
        <f>SUMIFS(AssessedValuation[100% Net],AssessedValuation[Dist],$C336,AssessedValuation[Tif_NonTIF],$A$4)</f>
        <v>2879115</v>
      </c>
      <c r="T336" s="8">
        <f>SUMIFS(AssessedValuation[100% Gas &amp; Elec Utilities],AssessedValuation[Dist],$C336,AssessedValuation[Tif_NonTIF],$A$4)</f>
        <v>0</v>
      </c>
      <c r="U336" s="8">
        <f t="shared" si="5"/>
        <v>2879115</v>
      </c>
    </row>
    <row r="337" spans="1:21" x14ac:dyDescent="0.25">
      <c r="A337">
        <v>2023</v>
      </c>
      <c r="B337" t="s">
        <v>1048</v>
      </c>
      <c r="C337" t="s">
        <v>1710</v>
      </c>
      <c r="D337" t="s">
        <v>1710</v>
      </c>
      <c r="E337" t="s">
        <v>987</v>
      </c>
      <c r="F337" t="s">
        <v>1711</v>
      </c>
      <c r="G337" s="8">
        <f>SUMIFS(AssessedValuation[100% Residential],AssessedValuation[Dist],$C337,AssessedValuation[Tif_NonTIF],$A$4)</f>
        <v>4031104</v>
      </c>
      <c r="H337" s="8">
        <f>SUMIFS(AssessedValuation[100% Ag Land],AssessedValuation[Dist],$C337,AssessedValuation[Tif_NonTIF],$A$4)</f>
        <v>0</v>
      </c>
      <c r="I337" s="8">
        <f>SUMIFS(AssessedValuation[100% Ag Building],AssessedValuation[Dist],$C337,AssessedValuation[Tif_NonTIF],$A$4)</f>
        <v>0</v>
      </c>
      <c r="J337" s="8">
        <f>SUMIFS(AssessedValuation[100% Commercial],AssessedValuation[Dist],$C337,AssessedValuation[Tif_NonTIF],$A$4)</f>
        <v>626040</v>
      </c>
      <c r="K337" s="8">
        <f>SUMIFS(AssessedValuation[100% Industrial],AssessedValuation[Dist],$C337,AssessedValuation[Tif_NonTIF],$A$4)</f>
        <v>0</v>
      </c>
      <c r="L337" s="8">
        <f>SUMIFS(AssessedValuation[100% Multiresidential],AssessedValuation[Dist],$C337,AssessedValuation[Tif_NonTIF],$A$4)</f>
        <v>0</v>
      </c>
      <c r="M337" s="8">
        <f>SUMIFS(AssessedValuation[100% Reserved],AssessedValuation[Dist],$C337,AssessedValuation[Tif_NonTIF],$A$4)</f>
        <v>0</v>
      </c>
      <c r="N337" s="8">
        <f>SUMIFS(AssessedValuation[100% Railroads],AssessedValuation[Dist],$C337,AssessedValuation[Tif_NonTIF],$A$4)</f>
        <v>0</v>
      </c>
      <c r="O337" s="8">
        <f>SUMIFS(AssessedValuation[100% Utilities],AssessedValuation[Dist],$C337,AssessedValuation[Tif_NonTIF],$A$4)</f>
        <v>0</v>
      </c>
      <c r="P337" s="8">
        <f>SUMIFS(AssessedValuation[100% Other],AssessedValuation[Dist],$C337,AssessedValuation[Tif_NonTIF],$A$4)</f>
        <v>0</v>
      </c>
      <c r="Q337" s="8">
        <f>SUMIFS(AssessedValuation[100% Gross],AssessedValuation[Dist],$C337,AssessedValuation[Tif_NonTIF],$A$4)</f>
        <v>4657144</v>
      </c>
      <c r="R337" s="8">
        <f>SUMIFS(AssessedValuation[100% Military Exempt],AssessedValuation[Dist],$C337,AssessedValuation[Tif_NonTIF],$A$4)</f>
        <v>3704</v>
      </c>
      <c r="S337" s="8">
        <f>SUMIFS(AssessedValuation[100% Net],AssessedValuation[Dist],$C337,AssessedValuation[Tif_NonTIF],$A$4)</f>
        <v>4653440</v>
      </c>
      <c r="T337" s="8">
        <f>SUMIFS(AssessedValuation[100% Gas &amp; Elec Utilities],AssessedValuation[Dist],$C337,AssessedValuation[Tif_NonTIF],$A$4)</f>
        <v>0</v>
      </c>
      <c r="U337" s="8">
        <f t="shared" si="5"/>
        <v>4653440</v>
      </c>
    </row>
    <row r="338" spans="1:21" x14ac:dyDescent="0.25">
      <c r="A338">
        <v>2023</v>
      </c>
      <c r="B338" t="s">
        <v>1038</v>
      </c>
      <c r="C338" t="s">
        <v>1712</v>
      </c>
      <c r="D338" t="s">
        <v>1712</v>
      </c>
      <c r="E338" t="s">
        <v>63</v>
      </c>
      <c r="F338" t="s">
        <v>1713</v>
      </c>
      <c r="G338" s="8">
        <f>SUMIFS(AssessedValuation[100% Residential],AssessedValuation[Dist],$C338,AssessedValuation[Tif_NonTIF],$A$4)</f>
        <v>16710855</v>
      </c>
      <c r="H338" s="8">
        <f>SUMIFS(AssessedValuation[100% Ag Land],AssessedValuation[Dist],$C338,AssessedValuation[Tif_NonTIF],$A$4)</f>
        <v>0</v>
      </c>
      <c r="I338" s="8">
        <f>SUMIFS(AssessedValuation[100% Ag Building],AssessedValuation[Dist],$C338,AssessedValuation[Tif_NonTIF],$A$4)</f>
        <v>0</v>
      </c>
      <c r="J338" s="8">
        <f>SUMIFS(AssessedValuation[100% Commercial],AssessedValuation[Dist],$C338,AssessedValuation[Tif_NonTIF],$A$4)</f>
        <v>2549817</v>
      </c>
      <c r="K338" s="8">
        <f>SUMIFS(AssessedValuation[100% Industrial],AssessedValuation[Dist],$C338,AssessedValuation[Tif_NonTIF],$A$4)</f>
        <v>0</v>
      </c>
      <c r="L338" s="8">
        <f>SUMIFS(AssessedValuation[100% Multiresidential],AssessedValuation[Dist],$C338,AssessedValuation[Tif_NonTIF],$A$4)</f>
        <v>599146</v>
      </c>
      <c r="M338" s="8">
        <f>SUMIFS(AssessedValuation[100% Reserved],AssessedValuation[Dist],$C338,AssessedValuation[Tif_NonTIF],$A$4)</f>
        <v>0</v>
      </c>
      <c r="N338" s="8">
        <f>SUMIFS(AssessedValuation[100% Railroads],AssessedValuation[Dist],$C338,AssessedValuation[Tif_NonTIF],$A$4)</f>
        <v>0</v>
      </c>
      <c r="O338" s="8">
        <f>SUMIFS(AssessedValuation[100% Utilities],AssessedValuation[Dist],$C338,AssessedValuation[Tif_NonTIF],$A$4)</f>
        <v>0</v>
      </c>
      <c r="P338" s="8">
        <f>SUMIFS(AssessedValuation[100% Other],AssessedValuation[Dist],$C338,AssessedValuation[Tif_NonTIF],$A$4)</f>
        <v>0</v>
      </c>
      <c r="Q338" s="8">
        <f>SUMIFS(AssessedValuation[100% Gross],AssessedValuation[Dist],$C338,AssessedValuation[Tif_NonTIF],$A$4)</f>
        <v>19859818</v>
      </c>
      <c r="R338" s="8">
        <f>SUMIFS(AssessedValuation[100% Military Exempt],AssessedValuation[Dist],$C338,AssessedValuation[Tif_NonTIF],$A$4)</f>
        <v>3704</v>
      </c>
      <c r="S338" s="8">
        <f>SUMIFS(AssessedValuation[100% Net],AssessedValuation[Dist],$C338,AssessedValuation[Tif_NonTIF],$A$4)</f>
        <v>19856114</v>
      </c>
      <c r="T338" s="8">
        <f>SUMIFS(AssessedValuation[100% Gas &amp; Elec Utilities],AssessedValuation[Dist],$C338,AssessedValuation[Tif_NonTIF],$A$4)</f>
        <v>0</v>
      </c>
      <c r="U338" s="8">
        <f t="shared" si="5"/>
        <v>19856114</v>
      </c>
    </row>
    <row r="339" spans="1:21" ht="15.75" thickBot="1" x14ac:dyDescent="0.3">
      <c r="G339" s="10">
        <f t="shared" ref="G339:U339" si="6">SUM(G7:G338)</f>
        <v>4282424679</v>
      </c>
      <c r="H339" s="10">
        <f t="shared" si="6"/>
        <v>24743704</v>
      </c>
      <c r="I339" s="10">
        <f t="shared" si="6"/>
        <v>8187167</v>
      </c>
      <c r="J339" s="10">
        <f t="shared" si="6"/>
        <v>7427018700</v>
      </c>
      <c r="K339" s="10">
        <f t="shared" si="6"/>
        <v>2803551808</v>
      </c>
      <c r="L339" s="10">
        <f t="shared" si="6"/>
        <v>493199423</v>
      </c>
      <c r="M339" s="10">
        <f t="shared" si="6"/>
        <v>0</v>
      </c>
      <c r="N339" s="10">
        <f t="shared" si="6"/>
        <v>0</v>
      </c>
      <c r="O339" s="10">
        <f t="shared" si="6"/>
        <v>0</v>
      </c>
      <c r="P339" s="10">
        <f t="shared" si="6"/>
        <v>176605</v>
      </c>
      <c r="Q339" s="10">
        <f t="shared" si="6"/>
        <v>15039302086</v>
      </c>
      <c r="R339" s="10">
        <f t="shared" si="6"/>
        <v>1103662</v>
      </c>
      <c r="S339" s="10">
        <f t="shared" si="6"/>
        <v>15038198424</v>
      </c>
      <c r="T339" s="10">
        <f t="shared" si="6"/>
        <v>0</v>
      </c>
      <c r="U339" s="10">
        <f t="shared" si="6"/>
        <v>15038198424</v>
      </c>
    </row>
    <row r="340" spans="1:21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40"/>
  <sheetViews>
    <sheetView workbookViewId="0">
      <pane xSplit="6" ySplit="6" topLeftCell="G315" activePane="bottomRight" state="frozen"/>
      <selection pane="topRight" activeCell="G1" sqref="G1"/>
      <selection pane="bottomLeft" activeCell="A7" sqref="A7"/>
      <selection pane="bottomRight"/>
    </sheetView>
  </sheetViews>
  <sheetFormatPr defaultRowHeight="15" x14ac:dyDescent="0.25"/>
  <cols>
    <col min="1" max="1" width="11.5703125" customWidth="1"/>
    <col min="2" max="2" width="9.140625" hidden="1" customWidth="1"/>
    <col min="4" max="4" width="9.140625" hidden="1" customWidth="1"/>
    <col min="5" max="5" width="40.42578125" bestFit="1" customWidth="1"/>
    <col min="6" max="6" width="36.5703125" hidden="1" customWidth="1"/>
    <col min="7" max="7" width="14.85546875" bestFit="1" customWidth="1"/>
    <col min="8" max="8" width="13.85546875" bestFit="1" customWidth="1"/>
    <col min="9" max="9" width="12.7109375" bestFit="1" customWidth="1"/>
    <col min="10" max="10" width="13.85546875" bestFit="1" customWidth="1"/>
    <col min="11" max="11" width="12.7109375" bestFit="1" customWidth="1"/>
    <col min="12" max="12" width="15.42578125" bestFit="1" customWidth="1"/>
    <col min="13" max="13" width="9.28515625" bestFit="1" customWidth="1"/>
    <col min="14" max="15" width="12.7109375" bestFit="1" customWidth="1"/>
    <col min="16" max="16" width="10.140625" bestFit="1" customWidth="1"/>
    <col min="17" max="17" width="14.85546875" bestFit="1" customWidth="1"/>
    <col min="18" max="18" width="13.140625" bestFit="1" customWidth="1"/>
    <col min="19" max="19" width="14.85546875" bestFit="1" customWidth="1"/>
    <col min="20" max="20" width="13.85546875" bestFit="1" customWidth="1"/>
    <col min="21" max="21" width="14.42578125" bestFit="1" customWidth="1"/>
  </cols>
  <sheetData>
    <row r="1" spans="1:21" x14ac:dyDescent="0.25">
      <c r="A1" t="str">
        <f>'Assessed Non-TIF'!$A$1</f>
        <v>Iowa Department of Management - June 21 - Final</v>
      </c>
    </row>
    <row r="2" spans="1:21" x14ac:dyDescent="0.25">
      <c r="A2" t="str">
        <f>_xlfn.CONCAT("January 1, ",TaxableValuation[[#This Row],[Year]]," - Taxable Valuations")</f>
        <v>January 1, 2021 - Taxable Valuations</v>
      </c>
    </row>
    <row r="3" spans="1:21" x14ac:dyDescent="0.25">
      <c r="A3" t="str">
        <f>_xlfn.CONCAT("For Fiscal Year ",'2021_School_100pct Valuations B'!A2+2," Budgets")</f>
        <v>For Fiscal Year 2023 Budgets</v>
      </c>
    </row>
    <row r="4" spans="1:21" x14ac:dyDescent="0.25">
      <c r="A4" s="7" t="s">
        <v>1035</v>
      </c>
    </row>
    <row r="5" spans="1:21" x14ac:dyDescent="0.25">
      <c r="Q5" s="8"/>
    </row>
    <row r="6" spans="1:21" s="9" customFormat="1" ht="30" customHeight="1" x14ac:dyDescent="0.25">
      <c r="A6" s="9" t="s">
        <v>1714</v>
      </c>
      <c r="B6" s="9" t="s">
        <v>1715</v>
      </c>
      <c r="C6" s="9" t="s">
        <v>1032</v>
      </c>
      <c r="D6" s="9" t="s">
        <v>1716</v>
      </c>
      <c r="E6" s="9" t="s">
        <v>1717</v>
      </c>
      <c r="F6" s="9" t="s">
        <v>1718</v>
      </c>
      <c r="G6" s="9" t="s">
        <v>3</v>
      </c>
      <c r="H6" s="9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12</v>
      </c>
      <c r="O6" s="9" t="s">
        <v>11</v>
      </c>
      <c r="P6" s="9" t="s">
        <v>10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1719</v>
      </c>
    </row>
    <row r="7" spans="1:21" x14ac:dyDescent="0.25">
      <c r="A7">
        <v>2023</v>
      </c>
      <c r="B7" t="s">
        <v>1038</v>
      </c>
      <c r="C7" t="s">
        <v>1039</v>
      </c>
      <c r="D7" t="s">
        <v>1039</v>
      </c>
      <c r="E7" t="s">
        <v>35</v>
      </c>
      <c r="F7" t="s">
        <v>1040</v>
      </c>
      <c r="G7" s="8">
        <f>SUMIFS(TaxableValuation[Taxable Residential],TaxableValuation[Dist],$C7,TaxableValuation[Tif_NonTIF],$A$4)</f>
        <v>41526620</v>
      </c>
      <c r="H7" s="8">
        <f>SUMIFS(TaxableValuation[Taxable Ag Land],TaxableValuation[Dist],$C7,TaxableValuation[Tif_NonTIF],$A$4)</f>
        <v>83451003</v>
      </c>
      <c r="I7" s="8">
        <f>SUMIFS(TaxableValuation[Taxable Ag Building],TaxableValuation[Dist],$C7,TaxableValuation[Tif_NonTIF],$A$4)</f>
        <v>1766246</v>
      </c>
      <c r="J7" s="8">
        <f>SUMIFS(TaxableValuation[Taxable Commercial],TaxableValuation[Dist],$C7,TaxableValuation[Tif_NonTIF],$A$4)</f>
        <v>15567333</v>
      </c>
      <c r="K7" s="8">
        <f>SUMIFS(TaxableValuation[Taxable Industrial],TaxableValuation[Dist],$C7,TaxableValuation[Tif_NonTIF],$A$4)</f>
        <v>23377036</v>
      </c>
      <c r="L7" s="8">
        <f>SUMIFS(TaxableValuation[Taxable Multiresidential],TaxableValuation[Dist],$C7,TaxableValuation[Tif_NonTIF],$A$4)</f>
        <v>416658</v>
      </c>
      <c r="M7" s="8">
        <f>SUMIFS(TaxableValuation[Taxable Reserved],TaxableValuation[Dist],$C7,TaxableValuation[Tif_NonTIF],$A$4)</f>
        <v>0</v>
      </c>
      <c r="N7" s="8">
        <f>SUMIFS(TaxableValuation[Taxable Railroads],TaxableValuation[Dist],$C7,TaxableValuation[Tif_NonTIF],$A$4)</f>
        <v>3435241</v>
      </c>
      <c r="O7" s="8">
        <f>SUMIFS(TaxableValuation[Taxable Utilities],TaxableValuation[Dist],$C7,TaxableValuation[Tif_NonTIF],$A$4)</f>
        <v>843476</v>
      </c>
      <c r="P7" s="8">
        <f>SUMIFS(TaxableValuation[Taxable Other],TaxableValuation[Dist],$C7,TaxableValuation[Tif_NonTIF],$A$4)</f>
        <v>0</v>
      </c>
      <c r="Q7" s="8">
        <f>SUMIFS(TaxableValuation[Taxable Gross],TaxableValuation[Dist],$C7,TaxableValuation[Tif_NonTIF],$A$4)</f>
        <v>170383613</v>
      </c>
      <c r="R7" s="8">
        <f>SUMIFS(TaxableValuation[Taxable Military Exempt],TaxableValuation[Dist],$C7,TaxableValuation[Tif_NonTIF],$A$4)</f>
        <v>201868</v>
      </c>
      <c r="S7" s="8">
        <f>SUMIFS(TaxableValuation[Taxable Net],TaxableValuation[Dist],$C7,TaxableValuation[Tif_NonTIF],$A$4)</f>
        <v>170181745</v>
      </c>
      <c r="T7" s="8">
        <f>SUMIFS(TaxableValuation[Taxable Gas &amp; Elec Utilities],TaxableValuation[Dist],$C7,TaxableValuation[Tif_NonTIF],$A$4)</f>
        <v>18230115</v>
      </c>
      <c r="U7" s="8">
        <f>SUM(S7:T7)</f>
        <v>188411860</v>
      </c>
    </row>
    <row r="8" spans="1:21" x14ac:dyDescent="0.25">
      <c r="A8">
        <v>2023</v>
      </c>
      <c r="B8" t="s">
        <v>1038</v>
      </c>
      <c r="C8" t="s">
        <v>1041</v>
      </c>
      <c r="D8" t="s">
        <v>1041</v>
      </c>
      <c r="E8" t="s">
        <v>328</v>
      </c>
      <c r="F8" t="s">
        <v>1042</v>
      </c>
      <c r="G8" s="8">
        <f>SUMIFS(TaxableValuation[Taxable Residential],TaxableValuation[Dist],$C8,TaxableValuation[Tif_NonTIF],$A$4)</f>
        <v>340415588</v>
      </c>
      <c r="H8" s="8">
        <f>SUMIFS(TaxableValuation[Taxable Ag Land],TaxableValuation[Dist],$C8,TaxableValuation[Tif_NonTIF],$A$4)</f>
        <v>82958487</v>
      </c>
      <c r="I8" s="8">
        <f>SUMIFS(TaxableValuation[Taxable Ag Building],TaxableValuation[Dist],$C8,TaxableValuation[Tif_NonTIF],$A$4)</f>
        <v>3242481</v>
      </c>
      <c r="J8" s="8">
        <f>SUMIFS(TaxableValuation[Taxable Commercial],TaxableValuation[Dist],$C8,TaxableValuation[Tif_NonTIF],$A$4)</f>
        <v>71415007</v>
      </c>
      <c r="K8" s="8">
        <f>SUMIFS(TaxableValuation[Taxable Industrial],TaxableValuation[Dist],$C8,TaxableValuation[Tif_NonTIF],$A$4)</f>
        <v>12762542</v>
      </c>
      <c r="L8" s="8">
        <f>SUMIFS(TaxableValuation[Taxable Multiresidential],TaxableValuation[Dist],$C8,TaxableValuation[Tif_NonTIF],$A$4)</f>
        <v>7184990</v>
      </c>
      <c r="M8" s="8">
        <f>SUMIFS(TaxableValuation[Taxable Reserved],TaxableValuation[Dist],$C8,TaxableValuation[Tif_NonTIF],$A$4)</f>
        <v>0</v>
      </c>
      <c r="N8" s="8">
        <f>SUMIFS(TaxableValuation[Taxable Railroads],TaxableValuation[Dist],$C8,TaxableValuation[Tif_NonTIF],$A$4)</f>
        <v>1247999</v>
      </c>
      <c r="O8" s="8">
        <f>SUMIFS(TaxableValuation[Taxable Utilities],TaxableValuation[Dist],$C8,TaxableValuation[Tif_NonTIF],$A$4)</f>
        <v>15765310</v>
      </c>
      <c r="P8" s="8">
        <f>SUMIFS(TaxableValuation[Taxable Other],TaxableValuation[Dist],$C8,TaxableValuation[Tif_NonTIF],$A$4)</f>
        <v>0</v>
      </c>
      <c r="Q8" s="8">
        <f>SUMIFS(TaxableValuation[Taxable Gross],TaxableValuation[Dist],$C8,TaxableValuation[Tif_NonTIF],$A$4)</f>
        <v>534992404</v>
      </c>
      <c r="R8" s="8">
        <f>SUMIFS(TaxableValuation[Taxable Military Exempt],TaxableValuation[Dist],$C8,TaxableValuation[Tif_NonTIF],$A$4)</f>
        <v>571022</v>
      </c>
      <c r="S8" s="8">
        <f>SUMIFS(TaxableValuation[Taxable Net],TaxableValuation[Dist],$C8,TaxableValuation[Tif_NonTIF],$A$4)</f>
        <v>534421382</v>
      </c>
      <c r="T8" s="8">
        <f>SUMIFS(TaxableValuation[Taxable Gas &amp; Elec Utilities],TaxableValuation[Dist],$C8,TaxableValuation[Tif_NonTIF],$A$4)</f>
        <v>58257906</v>
      </c>
      <c r="U8" s="8">
        <f t="shared" ref="U8:U71" si="0">SUM(S8:T8)</f>
        <v>592679288</v>
      </c>
    </row>
    <row r="9" spans="1:21" x14ac:dyDescent="0.25">
      <c r="A9">
        <v>2023</v>
      </c>
      <c r="B9" t="s">
        <v>1043</v>
      </c>
      <c r="C9" t="s">
        <v>1044</v>
      </c>
      <c r="D9" t="s">
        <v>1044</v>
      </c>
      <c r="E9" t="s">
        <v>229</v>
      </c>
      <c r="F9" t="s">
        <v>229</v>
      </c>
      <c r="G9" s="8">
        <f>SUMIFS(TaxableValuation[Taxable Residential],TaxableValuation[Dist],$C9,TaxableValuation[Tif_NonTIF],$A$4)</f>
        <v>104553114</v>
      </c>
      <c r="H9" s="8">
        <f>SUMIFS(TaxableValuation[Taxable Ag Land],TaxableValuation[Dist],$C9,TaxableValuation[Tif_NonTIF],$A$4)</f>
        <v>217672182</v>
      </c>
      <c r="I9" s="8">
        <f>SUMIFS(TaxableValuation[Taxable Ag Building],TaxableValuation[Dist],$C9,TaxableValuation[Tif_NonTIF],$A$4)</f>
        <v>15035441</v>
      </c>
      <c r="J9" s="8">
        <f>SUMIFS(TaxableValuation[Taxable Commercial],TaxableValuation[Dist],$C9,TaxableValuation[Tif_NonTIF],$A$4)</f>
        <v>27820656</v>
      </c>
      <c r="K9" s="8">
        <f>SUMIFS(TaxableValuation[Taxable Industrial],TaxableValuation[Dist],$C9,TaxableValuation[Tif_NonTIF],$A$4)</f>
        <v>71532186</v>
      </c>
      <c r="L9" s="8">
        <f>SUMIFS(TaxableValuation[Taxable Multiresidential],TaxableValuation[Dist],$C9,TaxableValuation[Tif_NonTIF],$A$4)</f>
        <v>703928</v>
      </c>
      <c r="M9" s="8">
        <f>SUMIFS(TaxableValuation[Taxable Reserved],TaxableValuation[Dist],$C9,TaxableValuation[Tif_NonTIF],$A$4)</f>
        <v>0</v>
      </c>
      <c r="N9" s="8">
        <f>SUMIFS(TaxableValuation[Taxable Railroads],TaxableValuation[Dist],$C9,TaxableValuation[Tif_NonTIF],$A$4)</f>
        <v>2463031</v>
      </c>
      <c r="O9" s="8">
        <f>SUMIFS(TaxableValuation[Taxable Utilities],TaxableValuation[Dist],$C9,TaxableValuation[Tif_NonTIF],$A$4)</f>
        <v>29448410</v>
      </c>
      <c r="P9" s="8">
        <f>SUMIFS(TaxableValuation[Taxable Other],TaxableValuation[Dist],$C9,TaxableValuation[Tif_NonTIF],$A$4)</f>
        <v>0</v>
      </c>
      <c r="Q9" s="8">
        <f>SUMIFS(TaxableValuation[Taxable Gross],TaxableValuation[Dist],$C9,TaxableValuation[Tif_NonTIF],$A$4)</f>
        <v>469228948</v>
      </c>
      <c r="R9" s="8">
        <f>SUMIFS(TaxableValuation[Taxable Military Exempt],TaxableValuation[Dist],$C9,TaxableValuation[Tif_NonTIF],$A$4)</f>
        <v>438924</v>
      </c>
      <c r="S9" s="8">
        <f>SUMIFS(TaxableValuation[Taxable Net],TaxableValuation[Dist],$C9,TaxableValuation[Tif_NonTIF],$A$4)</f>
        <v>468790024</v>
      </c>
      <c r="T9" s="8">
        <f>SUMIFS(TaxableValuation[Taxable Gas &amp; Elec Utilities],TaxableValuation[Dist],$C9,TaxableValuation[Tif_NonTIF],$A$4)</f>
        <v>21954046</v>
      </c>
      <c r="U9" s="8">
        <f t="shared" si="0"/>
        <v>490744070</v>
      </c>
    </row>
    <row r="10" spans="1:21" x14ac:dyDescent="0.25">
      <c r="A10">
        <v>2023</v>
      </c>
      <c r="B10" t="s">
        <v>1045</v>
      </c>
      <c r="C10" t="s">
        <v>1046</v>
      </c>
      <c r="D10" t="s">
        <v>1046</v>
      </c>
      <c r="E10" t="s">
        <v>1047</v>
      </c>
      <c r="F10" t="s">
        <v>1047</v>
      </c>
      <c r="G10" s="8">
        <f>SUMIFS(TaxableValuation[Taxable Residential],TaxableValuation[Dist],$C10,TaxableValuation[Tif_NonTIF],$A$4)</f>
        <v>139428736</v>
      </c>
      <c r="H10" s="8">
        <f>SUMIFS(TaxableValuation[Taxable Ag Land],TaxableValuation[Dist],$C10,TaxableValuation[Tif_NonTIF],$A$4)</f>
        <v>224305298</v>
      </c>
      <c r="I10" s="8">
        <f>SUMIFS(TaxableValuation[Taxable Ag Building],TaxableValuation[Dist],$C10,TaxableValuation[Tif_NonTIF],$A$4)</f>
        <v>5584633</v>
      </c>
      <c r="J10" s="8">
        <f>SUMIFS(TaxableValuation[Taxable Commercial],TaxableValuation[Dist],$C10,TaxableValuation[Tif_NonTIF],$A$4)</f>
        <v>38819268</v>
      </c>
      <c r="K10" s="8">
        <f>SUMIFS(TaxableValuation[Taxable Industrial],TaxableValuation[Dist],$C10,TaxableValuation[Tif_NonTIF],$A$4)</f>
        <v>125375548</v>
      </c>
      <c r="L10" s="8">
        <f>SUMIFS(TaxableValuation[Taxable Multiresidential],TaxableValuation[Dist],$C10,TaxableValuation[Tif_NonTIF],$A$4)</f>
        <v>2340775</v>
      </c>
      <c r="M10" s="8">
        <f>SUMIFS(TaxableValuation[Taxable Reserved],TaxableValuation[Dist],$C10,TaxableValuation[Tif_NonTIF],$A$4)</f>
        <v>0</v>
      </c>
      <c r="N10" s="8">
        <f>SUMIFS(TaxableValuation[Taxable Railroads],TaxableValuation[Dist],$C10,TaxableValuation[Tif_NonTIF],$A$4)</f>
        <v>4223997</v>
      </c>
      <c r="O10" s="8">
        <f>SUMIFS(TaxableValuation[Taxable Utilities],TaxableValuation[Dist],$C10,TaxableValuation[Tif_NonTIF],$A$4)</f>
        <v>4237925</v>
      </c>
      <c r="P10" s="8">
        <f>SUMIFS(TaxableValuation[Taxable Other],TaxableValuation[Dist],$C10,TaxableValuation[Tif_NonTIF],$A$4)</f>
        <v>272</v>
      </c>
      <c r="Q10" s="8">
        <f>SUMIFS(TaxableValuation[Taxable Gross],TaxableValuation[Dist],$C10,TaxableValuation[Tif_NonTIF],$A$4)</f>
        <v>544316452</v>
      </c>
      <c r="R10" s="8">
        <f>SUMIFS(TaxableValuation[Taxable Military Exempt],TaxableValuation[Dist],$C10,TaxableValuation[Tif_NonTIF],$A$4)</f>
        <v>550044</v>
      </c>
      <c r="S10" s="8">
        <f>SUMIFS(TaxableValuation[Taxable Net],TaxableValuation[Dist],$C10,TaxableValuation[Tif_NonTIF],$A$4)</f>
        <v>543766408</v>
      </c>
      <c r="T10" s="8">
        <f>SUMIFS(TaxableValuation[Taxable Gas &amp; Elec Utilities],TaxableValuation[Dist],$C10,TaxableValuation[Tif_NonTIF],$A$4)</f>
        <v>21382273</v>
      </c>
      <c r="U10" s="8">
        <f t="shared" si="0"/>
        <v>565148681</v>
      </c>
    </row>
    <row r="11" spans="1:21" x14ac:dyDescent="0.25">
      <c r="A11">
        <v>2023</v>
      </c>
      <c r="B11" t="s">
        <v>1048</v>
      </c>
      <c r="C11" t="s">
        <v>1049</v>
      </c>
      <c r="D11" t="s">
        <v>1049</v>
      </c>
      <c r="E11" t="s">
        <v>767</v>
      </c>
      <c r="F11" t="s">
        <v>1050</v>
      </c>
      <c r="G11" s="8">
        <f>SUMIFS(TaxableValuation[Taxable Residential],TaxableValuation[Dist],$C11,TaxableValuation[Tif_NonTIF],$A$4)</f>
        <v>90266270</v>
      </c>
      <c r="H11" s="8">
        <f>SUMIFS(TaxableValuation[Taxable Ag Land],TaxableValuation[Dist],$C11,TaxableValuation[Tif_NonTIF],$A$4)</f>
        <v>100289388</v>
      </c>
      <c r="I11" s="8">
        <f>SUMIFS(TaxableValuation[Taxable Ag Building],TaxableValuation[Dist],$C11,TaxableValuation[Tif_NonTIF],$A$4)</f>
        <v>6638997</v>
      </c>
      <c r="J11" s="8">
        <f>SUMIFS(TaxableValuation[Taxable Commercial],TaxableValuation[Dist],$C11,TaxableValuation[Tif_NonTIF],$A$4)</f>
        <v>9559588</v>
      </c>
      <c r="K11" s="8">
        <f>SUMIFS(TaxableValuation[Taxable Industrial],TaxableValuation[Dist],$C11,TaxableValuation[Tif_NonTIF],$A$4)</f>
        <v>74300</v>
      </c>
      <c r="L11" s="8">
        <f>SUMIFS(TaxableValuation[Taxable Multiresidential],TaxableValuation[Dist],$C11,TaxableValuation[Tif_NonTIF],$A$4)</f>
        <v>980230</v>
      </c>
      <c r="M11" s="8">
        <f>SUMIFS(TaxableValuation[Taxable Reserved],TaxableValuation[Dist],$C11,TaxableValuation[Tif_NonTIF],$A$4)</f>
        <v>0</v>
      </c>
      <c r="N11" s="8">
        <f>SUMIFS(TaxableValuation[Taxable Railroads],TaxableValuation[Dist],$C11,TaxableValuation[Tif_NonTIF],$A$4)</f>
        <v>0</v>
      </c>
      <c r="O11" s="8">
        <f>SUMIFS(TaxableValuation[Taxable Utilities],TaxableValuation[Dist],$C11,TaxableValuation[Tif_NonTIF],$A$4)</f>
        <v>1019228</v>
      </c>
      <c r="P11" s="8">
        <f>SUMIFS(TaxableValuation[Taxable Other],TaxableValuation[Dist],$C11,TaxableValuation[Tif_NonTIF],$A$4)</f>
        <v>0</v>
      </c>
      <c r="Q11" s="8">
        <f>SUMIFS(TaxableValuation[Taxable Gross],TaxableValuation[Dist],$C11,TaxableValuation[Tif_NonTIF],$A$4)</f>
        <v>208828001</v>
      </c>
      <c r="R11" s="8">
        <f>SUMIFS(TaxableValuation[Taxable Military Exempt],TaxableValuation[Dist],$C11,TaxableValuation[Tif_NonTIF],$A$4)</f>
        <v>290764</v>
      </c>
      <c r="S11" s="8">
        <f>SUMIFS(TaxableValuation[Taxable Net],TaxableValuation[Dist],$C11,TaxableValuation[Tif_NonTIF],$A$4)</f>
        <v>208537237</v>
      </c>
      <c r="T11" s="8">
        <f>SUMIFS(TaxableValuation[Taxable Gas &amp; Elec Utilities],TaxableValuation[Dist],$C11,TaxableValuation[Tif_NonTIF],$A$4)</f>
        <v>1361978</v>
      </c>
      <c r="U11" s="8">
        <f t="shared" si="0"/>
        <v>209899215</v>
      </c>
    </row>
    <row r="12" spans="1:21" x14ac:dyDescent="0.25">
      <c r="A12">
        <v>2023</v>
      </c>
      <c r="B12" t="s">
        <v>1051</v>
      </c>
      <c r="C12" t="s">
        <v>1052</v>
      </c>
      <c r="D12" t="s">
        <v>1052</v>
      </c>
      <c r="E12" t="s">
        <v>227</v>
      </c>
      <c r="F12" t="s">
        <v>1053</v>
      </c>
      <c r="G12" s="8">
        <f>SUMIFS(TaxableValuation[Taxable Residential],TaxableValuation[Dist],$C12,TaxableValuation[Tif_NonTIF],$A$4)</f>
        <v>32339087</v>
      </c>
      <c r="H12" s="8">
        <f>SUMIFS(TaxableValuation[Taxable Ag Land],TaxableValuation[Dist],$C12,TaxableValuation[Tif_NonTIF],$A$4)</f>
        <v>88332742</v>
      </c>
      <c r="I12" s="8">
        <f>SUMIFS(TaxableValuation[Taxable Ag Building],TaxableValuation[Dist],$C12,TaxableValuation[Tif_NonTIF],$A$4)</f>
        <v>6433745</v>
      </c>
      <c r="J12" s="8">
        <f>SUMIFS(TaxableValuation[Taxable Commercial],TaxableValuation[Dist],$C12,TaxableValuation[Tif_NonTIF],$A$4)</f>
        <v>13864338</v>
      </c>
      <c r="K12" s="8">
        <f>SUMIFS(TaxableValuation[Taxable Industrial],TaxableValuation[Dist],$C12,TaxableValuation[Tif_NonTIF],$A$4)</f>
        <v>19359096</v>
      </c>
      <c r="L12" s="8">
        <f>SUMIFS(TaxableValuation[Taxable Multiresidential],TaxableValuation[Dist],$C12,TaxableValuation[Tif_NonTIF],$A$4)</f>
        <v>1377925</v>
      </c>
      <c r="M12" s="8">
        <f>SUMIFS(TaxableValuation[Taxable Reserved],TaxableValuation[Dist],$C12,TaxableValuation[Tif_NonTIF],$A$4)</f>
        <v>0</v>
      </c>
      <c r="N12" s="8">
        <f>SUMIFS(TaxableValuation[Taxable Railroads],TaxableValuation[Dist],$C12,TaxableValuation[Tif_NonTIF],$A$4)</f>
        <v>3258454</v>
      </c>
      <c r="O12" s="8">
        <f>SUMIFS(TaxableValuation[Taxable Utilities],TaxableValuation[Dist],$C12,TaxableValuation[Tif_NonTIF],$A$4)</f>
        <v>1685830</v>
      </c>
      <c r="P12" s="8">
        <f>SUMIFS(TaxableValuation[Taxable Other],TaxableValuation[Dist],$C12,TaxableValuation[Tif_NonTIF],$A$4)</f>
        <v>0</v>
      </c>
      <c r="Q12" s="8">
        <f>SUMIFS(TaxableValuation[Taxable Gross],TaxableValuation[Dist],$C12,TaxableValuation[Tif_NonTIF],$A$4)</f>
        <v>166651217</v>
      </c>
      <c r="R12" s="8">
        <f>SUMIFS(TaxableValuation[Taxable Military Exempt],TaxableValuation[Dist],$C12,TaxableValuation[Tif_NonTIF],$A$4)</f>
        <v>131492</v>
      </c>
      <c r="S12" s="8">
        <f>SUMIFS(TaxableValuation[Taxable Net],TaxableValuation[Dist],$C12,TaxableValuation[Tif_NonTIF],$A$4)</f>
        <v>166519725</v>
      </c>
      <c r="T12" s="8">
        <f>SUMIFS(TaxableValuation[Taxable Gas &amp; Elec Utilities],TaxableValuation[Dist],$C12,TaxableValuation[Tif_NonTIF],$A$4)</f>
        <v>14422907</v>
      </c>
      <c r="U12" s="8">
        <f t="shared" si="0"/>
        <v>180942632</v>
      </c>
    </row>
    <row r="13" spans="1:21" x14ac:dyDescent="0.25">
      <c r="A13">
        <v>2023</v>
      </c>
      <c r="B13" t="s">
        <v>1054</v>
      </c>
      <c r="C13" t="s">
        <v>1055</v>
      </c>
      <c r="D13" t="s">
        <v>1055</v>
      </c>
      <c r="E13" t="s">
        <v>92</v>
      </c>
      <c r="F13" t="s">
        <v>1056</v>
      </c>
      <c r="G13" s="8">
        <f>SUMIFS(TaxableValuation[Taxable Residential],TaxableValuation[Dist],$C13,TaxableValuation[Tif_NonTIF],$A$4)</f>
        <v>166424932</v>
      </c>
      <c r="H13" s="8">
        <f>SUMIFS(TaxableValuation[Taxable Ag Land],TaxableValuation[Dist],$C13,TaxableValuation[Tif_NonTIF],$A$4)</f>
        <v>91372155</v>
      </c>
      <c r="I13" s="8">
        <f>SUMIFS(TaxableValuation[Taxable Ag Building],TaxableValuation[Dist],$C13,TaxableValuation[Tif_NonTIF],$A$4)</f>
        <v>2553248</v>
      </c>
      <c r="J13" s="8">
        <f>SUMIFS(TaxableValuation[Taxable Commercial],TaxableValuation[Dist],$C13,TaxableValuation[Tif_NonTIF],$A$4)</f>
        <v>28033123</v>
      </c>
      <c r="K13" s="8">
        <f>SUMIFS(TaxableValuation[Taxable Industrial],TaxableValuation[Dist],$C13,TaxableValuation[Tif_NonTIF],$A$4)</f>
        <v>10843132</v>
      </c>
      <c r="L13" s="8">
        <f>SUMIFS(TaxableValuation[Taxable Multiresidential],TaxableValuation[Dist],$C13,TaxableValuation[Tif_NonTIF],$A$4)</f>
        <v>5020609</v>
      </c>
      <c r="M13" s="8">
        <f>SUMIFS(TaxableValuation[Taxable Reserved],TaxableValuation[Dist],$C13,TaxableValuation[Tif_NonTIF],$A$4)</f>
        <v>0</v>
      </c>
      <c r="N13" s="8">
        <f>SUMIFS(TaxableValuation[Taxable Railroads],TaxableValuation[Dist],$C13,TaxableValuation[Tif_NonTIF],$A$4)</f>
        <v>33180547</v>
      </c>
      <c r="O13" s="8">
        <f>SUMIFS(TaxableValuation[Taxable Utilities],TaxableValuation[Dist],$C13,TaxableValuation[Tif_NonTIF],$A$4)</f>
        <v>2302191</v>
      </c>
      <c r="P13" s="8">
        <f>SUMIFS(TaxableValuation[Taxable Other],TaxableValuation[Dist],$C13,TaxableValuation[Tif_NonTIF],$A$4)</f>
        <v>39012</v>
      </c>
      <c r="Q13" s="8">
        <f>SUMIFS(TaxableValuation[Taxable Gross],TaxableValuation[Dist],$C13,TaxableValuation[Tif_NonTIF],$A$4)</f>
        <v>339768949</v>
      </c>
      <c r="R13" s="8">
        <f>SUMIFS(TaxableValuation[Taxable Military Exempt],TaxableValuation[Dist],$C13,TaxableValuation[Tif_NonTIF],$A$4)</f>
        <v>526910</v>
      </c>
      <c r="S13" s="8">
        <f>SUMIFS(TaxableValuation[Taxable Net],TaxableValuation[Dist],$C13,TaxableValuation[Tif_NonTIF],$A$4)</f>
        <v>339242039</v>
      </c>
      <c r="T13" s="8">
        <f>SUMIFS(TaxableValuation[Taxable Gas &amp; Elec Utilities],TaxableValuation[Dist],$C13,TaxableValuation[Tif_NonTIF],$A$4)</f>
        <v>4504392</v>
      </c>
      <c r="U13" s="8">
        <f t="shared" si="0"/>
        <v>343746431</v>
      </c>
    </row>
    <row r="14" spans="1:21" x14ac:dyDescent="0.25">
      <c r="A14">
        <v>2023</v>
      </c>
      <c r="B14" t="s">
        <v>1057</v>
      </c>
      <c r="C14" t="s">
        <v>1058</v>
      </c>
      <c r="D14" t="s">
        <v>1058</v>
      </c>
      <c r="E14" t="s">
        <v>673</v>
      </c>
      <c r="F14" t="s">
        <v>1059</v>
      </c>
      <c r="G14" s="8">
        <f>SUMIFS(TaxableValuation[Taxable Residential],TaxableValuation[Dist],$C14,TaxableValuation[Tif_NonTIF],$A$4)</f>
        <v>166042737</v>
      </c>
      <c r="H14" s="8">
        <f>SUMIFS(TaxableValuation[Taxable Ag Land],TaxableValuation[Dist],$C14,TaxableValuation[Tif_NonTIF],$A$4)</f>
        <v>47850287</v>
      </c>
      <c r="I14" s="8">
        <f>SUMIFS(TaxableValuation[Taxable Ag Building],TaxableValuation[Dist],$C14,TaxableValuation[Tif_NonTIF],$A$4)</f>
        <v>2717097</v>
      </c>
      <c r="J14" s="8">
        <f>SUMIFS(TaxableValuation[Taxable Commercial],TaxableValuation[Dist],$C14,TaxableValuation[Tif_NonTIF],$A$4)</f>
        <v>9902780</v>
      </c>
      <c r="K14" s="8">
        <f>SUMIFS(TaxableValuation[Taxable Industrial],TaxableValuation[Dist],$C14,TaxableValuation[Tif_NonTIF],$A$4)</f>
        <v>326430</v>
      </c>
      <c r="L14" s="8">
        <f>SUMIFS(TaxableValuation[Taxable Multiresidential],TaxableValuation[Dist],$C14,TaxableValuation[Tif_NonTIF],$A$4)</f>
        <v>861902</v>
      </c>
      <c r="M14" s="8">
        <f>SUMIFS(TaxableValuation[Taxable Reserved],TaxableValuation[Dist],$C14,TaxableValuation[Tif_NonTIF],$A$4)</f>
        <v>0</v>
      </c>
      <c r="N14" s="8">
        <f>SUMIFS(TaxableValuation[Taxable Railroads],TaxableValuation[Dist],$C14,TaxableValuation[Tif_NonTIF],$A$4)</f>
        <v>1339888</v>
      </c>
      <c r="O14" s="8">
        <f>SUMIFS(TaxableValuation[Taxable Utilities],TaxableValuation[Dist],$C14,TaxableValuation[Tif_NonTIF],$A$4)</f>
        <v>474944</v>
      </c>
      <c r="P14" s="8">
        <f>SUMIFS(TaxableValuation[Taxable Other],TaxableValuation[Dist],$C14,TaxableValuation[Tif_NonTIF],$A$4)</f>
        <v>0</v>
      </c>
      <c r="Q14" s="8">
        <f>SUMIFS(TaxableValuation[Taxable Gross],TaxableValuation[Dist],$C14,TaxableValuation[Tif_NonTIF],$A$4)</f>
        <v>229516065</v>
      </c>
      <c r="R14" s="8">
        <f>SUMIFS(TaxableValuation[Taxable Military Exempt],TaxableValuation[Dist],$C14,TaxableValuation[Tif_NonTIF],$A$4)</f>
        <v>316692</v>
      </c>
      <c r="S14" s="8">
        <f>SUMIFS(TaxableValuation[Taxable Net],TaxableValuation[Dist],$C14,TaxableValuation[Tif_NonTIF],$A$4)</f>
        <v>229199373</v>
      </c>
      <c r="T14" s="8">
        <f>SUMIFS(TaxableValuation[Taxable Gas &amp; Elec Utilities],TaxableValuation[Dist],$C14,TaxableValuation[Tif_NonTIF],$A$4)</f>
        <v>3769851</v>
      </c>
      <c r="U14" s="8">
        <f t="shared" si="0"/>
        <v>232969224</v>
      </c>
    </row>
    <row r="15" spans="1:21" x14ac:dyDescent="0.25">
      <c r="A15">
        <v>2023</v>
      </c>
      <c r="B15" t="s">
        <v>1043</v>
      </c>
      <c r="C15" t="s">
        <v>1060</v>
      </c>
      <c r="D15" t="s">
        <v>1060</v>
      </c>
      <c r="E15" t="s">
        <v>393</v>
      </c>
      <c r="F15" t="s">
        <v>1061</v>
      </c>
      <c r="G15" s="8">
        <f>SUMIFS(TaxableValuation[Taxable Residential],TaxableValuation[Dist],$C15,TaxableValuation[Tif_NonTIF],$A$4)</f>
        <v>31624408</v>
      </c>
      <c r="H15" s="8">
        <f>SUMIFS(TaxableValuation[Taxable Ag Land],TaxableValuation[Dist],$C15,TaxableValuation[Tif_NonTIF],$A$4)</f>
        <v>76117278</v>
      </c>
      <c r="I15" s="8">
        <f>SUMIFS(TaxableValuation[Taxable Ag Building],TaxableValuation[Dist],$C15,TaxableValuation[Tif_NonTIF],$A$4)</f>
        <v>9944768</v>
      </c>
      <c r="J15" s="8">
        <f>SUMIFS(TaxableValuation[Taxable Commercial],TaxableValuation[Dist],$C15,TaxableValuation[Tif_NonTIF],$A$4)</f>
        <v>14999148</v>
      </c>
      <c r="K15" s="8">
        <f>SUMIFS(TaxableValuation[Taxable Industrial],TaxableValuation[Dist],$C15,TaxableValuation[Tif_NonTIF],$A$4)</f>
        <v>14693590</v>
      </c>
      <c r="L15" s="8">
        <f>SUMIFS(TaxableValuation[Taxable Multiresidential],TaxableValuation[Dist],$C15,TaxableValuation[Tif_NonTIF],$A$4)</f>
        <v>53059</v>
      </c>
      <c r="M15" s="8">
        <f>SUMIFS(TaxableValuation[Taxable Reserved],TaxableValuation[Dist],$C15,TaxableValuation[Tif_NonTIF],$A$4)</f>
        <v>0</v>
      </c>
      <c r="N15" s="8">
        <f>SUMIFS(TaxableValuation[Taxable Railroads],TaxableValuation[Dist],$C15,TaxableValuation[Tif_NonTIF],$A$4)</f>
        <v>9959409</v>
      </c>
      <c r="O15" s="8">
        <f>SUMIFS(TaxableValuation[Taxable Utilities],TaxableValuation[Dist],$C15,TaxableValuation[Tif_NonTIF],$A$4)</f>
        <v>2196539</v>
      </c>
      <c r="P15" s="8">
        <f>SUMIFS(TaxableValuation[Taxable Other],TaxableValuation[Dist],$C15,TaxableValuation[Tif_NonTIF],$A$4)</f>
        <v>0</v>
      </c>
      <c r="Q15" s="8">
        <f>SUMIFS(TaxableValuation[Taxable Gross],TaxableValuation[Dist],$C15,TaxableValuation[Tif_NonTIF],$A$4)</f>
        <v>159588199</v>
      </c>
      <c r="R15" s="8">
        <f>SUMIFS(TaxableValuation[Taxable Military Exempt],TaxableValuation[Dist],$C15,TaxableValuation[Tif_NonTIF],$A$4)</f>
        <v>148160</v>
      </c>
      <c r="S15" s="8">
        <f>SUMIFS(TaxableValuation[Taxable Net],TaxableValuation[Dist],$C15,TaxableValuation[Tif_NonTIF],$A$4)</f>
        <v>159440039</v>
      </c>
      <c r="T15" s="8">
        <f>SUMIFS(TaxableValuation[Taxable Gas &amp; Elec Utilities],TaxableValuation[Dist],$C15,TaxableValuation[Tif_NonTIF],$A$4)</f>
        <v>1948287</v>
      </c>
      <c r="U15" s="8">
        <f t="shared" si="0"/>
        <v>161388326</v>
      </c>
    </row>
    <row r="16" spans="1:21" x14ac:dyDescent="0.25">
      <c r="A16">
        <v>2023</v>
      </c>
      <c r="B16" t="s">
        <v>1051</v>
      </c>
      <c r="C16" t="s">
        <v>1062</v>
      </c>
      <c r="D16" t="s">
        <v>1062</v>
      </c>
      <c r="E16" t="s">
        <v>556</v>
      </c>
      <c r="F16" t="s">
        <v>1063</v>
      </c>
      <c r="G16" s="8">
        <f>SUMIFS(TaxableValuation[Taxable Residential],TaxableValuation[Dist],$C16,TaxableValuation[Tif_NonTIF],$A$4)</f>
        <v>275212523</v>
      </c>
      <c r="H16" s="8">
        <f>SUMIFS(TaxableValuation[Taxable Ag Land],TaxableValuation[Dist],$C16,TaxableValuation[Tif_NonTIF],$A$4)</f>
        <v>221407889</v>
      </c>
      <c r="I16" s="8">
        <f>SUMIFS(TaxableValuation[Taxable Ag Building],TaxableValuation[Dist],$C16,TaxableValuation[Tif_NonTIF],$A$4)</f>
        <v>12314166</v>
      </c>
      <c r="J16" s="8">
        <f>SUMIFS(TaxableValuation[Taxable Commercial],TaxableValuation[Dist],$C16,TaxableValuation[Tif_NonTIF],$A$4)</f>
        <v>95868821</v>
      </c>
      <c r="K16" s="8">
        <f>SUMIFS(TaxableValuation[Taxable Industrial],TaxableValuation[Dist],$C16,TaxableValuation[Tif_NonTIF],$A$4)</f>
        <v>50822459</v>
      </c>
      <c r="L16" s="8">
        <f>SUMIFS(TaxableValuation[Taxable Multiresidential],TaxableValuation[Dist],$C16,TaxableValuation[Tif_NonTIF],$A$4)</f>
        <v>12290086</v>
      </c>
      <c r="M16" s="8">
        <f>SUMIFS(TaxableValuation[Taxable Reserved],TaxableValuation[Dist],$C16,TaxableValuation[Tif_NonTIF],$A$4)</f>
        <v>0</v>
      </c>
      <c r="N16" s="8">
        <f>SUMIFS(TaxableValuation[Taxable Railroads],TaxableValuation[Dist],$C16,TaxableValuation[Tif_NonTIF],$A$4)</f>
        <v>26672473</v>
      </c>
      <c r="O16" s="8">
        <f>SUMIFS(TaxableValuation[Taxable Utilities],TaxableValuation[Dist],$C16,TaxableValuation[Tif_NonTIF],$A$4)</f>
        <v>3264859</v>
      </c>
      <c r="P16" s="8">
        <f>SUMIFS(TaxableValuation[Taxable Other],TaxableValuation[Dist],$C16,TaxableValuation[Tif_NonTIF],$A$4)</f>
        <v>0</v>
      </c>
      <c r="Q16" s="8">
        <f>SUMIFS(TaxableValuation[Taxable Gross],TaxableValuation[Dist],$C16,TaxableValuation[Tif_NonTIF],$A$4)</f>
        <v>697853276</v>
      </c>
      <c r="R16" s="8">
        <f>SUMIFS(TaxableValuation[Taxable Military Exempt],TaxableValuation[Dist],$C16,TaxableValuation[Tif_NonTIF],$A$4)</f>
        <v>809324</v>
      </c>
      <c r="S16" s="8">
        <f>SUMIFS(TaxableValuation[Taxable Net],TaxableValuation[Dist],$C16,TaxableValuation[Tif_NonTIF],$A$4)</f>
        <v>697043952</v>
      </c>
      <c r="T16" s="8">
        <f>SUMIFS(TaxableValuation[Taxable Gas &amp; Elec Utilities],TaxableValuation[Dist],$C16,TaxableValuation[Tif_NonTIF],$A$4)</f>
        <v>38123493</v>
      </c>
      <c r="U16" s="8">
        <f t="shared" si="0"/>
        <v>735167445</v>
      </c>
    </row>
    <row r="17" spans="1:21" x14ac:dyDescent="0.25">
      <c r="A17">
        <v>2023</v>
      </c>
      <c r="B17" t="s">
        <v>1051</v>
      </c>
      <c r="C17" t="s">
        <v>1064</v>
      </c>
      <c r="D17" t="s">
        <v>1064</v>
      </c>
      <c r="E17" t="s">
        <v>610</v>
      </c>
      <c r="F17" t="s">
        <v>1065</v>
      </c>
      <c r="G17" s="8">
        <f>SUMIFS(TaxableValuation[Taxable Residential],TaxableValuation[Dist],$C17,TaxableValuation[Tif_NonTIF],$A$4)</f>
        <v>19117164</v>
      </c>
      <c r="H17" s="8">
        <f>SUMIFS(TaxableValuation[Taxable Ag Land],TaxableValuation[Dist],$C17,TaxableValuation[Tif_NonTIF],$A$4)</f>
        <v>72342460</v>
      </c>
      <c r="I17" s="8">
        <f>SUMIFS(TaxableValuation[Taxable Ag Building],TaxableValuation[Dist],$C17,TaxableValuation[Tif_NonTIF],$A$4)</f>
        <v>3406376</v>
      </c>
      <c r="J17" s="8">
        <f>SUMIFS(TaxableValuation[Taxable Commercial],TaxableValuation[Dist],$C17,TaxableValuation[Tif_NonTIF],$A$4)</f>
        <v>2703596</v>
      </c>
      <c r="K17" s="8">
        <f>SUMIFS(TaxableValuation[Taxable Industrial],TaxableValuation[Dist],$C17,TaxableValuation[Tif_NonTIF],$A$4)</f>
        <v>92882</v>
      </c>
      <c r="L17" s="8">
        <f>SUMIFS(TaxableValuation[Taxable Multiresidential],TaxableValuation[Dist],$C17,TaxableValuation[Tif_NonTIF],$A$4)</f>
        <v>143415</v>
      </c>
      <c r="M17" s="8">
        <f>SUMIFS(TaxableValuation[Taxable Reserved],TaxableValuation[Dist],$C17,TaxableValuation[Tif_NonTIF],$A$4)</f>
        <v>0</v>
      </c>
      <c r="N17" s="8">
        <f>SUMIFS(TaxableValuation[Taxable Railroads],TaxableValuation[Dist],$C17,TaxableValuation[Tif_NonTIF],$A$4)</f>
        <v>0</v>
      </c>
      <c r="O17" s="8">
        <f>SUMIFS(TaxableValuation[Taxable Utilities],TaxableValuation[Dist],$C17,TaxableValuation[Tif_NonTIF],$A$4)</f>
        <v>229446</v>
      </c>
      <c r="P17" s="8">
        <f>SUMIFS(TaxableValuation[Taxable Other],TaxableValuation[Dist],$C17,TaxableValuation[Tif_NonTIF],$A$4)</f>
        <v>0</v>
      </c>
      <c r="Q17" s="8">
        <f>SUMIFS(TaxableValuation[Taxable Gross],TaxableValuation[Dist],$C17,TaxableValuation[Tif_NonTIF],$A$4)</f>
        <v>98035339</v>
      </c>
      <c r="R17" s="8">
        <f>SUMIFS(TaxableValuation[Taxable Military Exempt],TaxableValuation[Dist],$C17,TaxableValuation[Tif_NonTIF],$A$4)</f>
        <v>111120</v>
      </c>
      <c r="S17" s="8">
        <f>SUMIFS(TaxableValuation[Taxable Net],TaxableValuation[Dist],$C17,TaxableValuation[Tif_NonTIF],$A$4)</f>
        <v>97924219</v>
      </c>
      <c r="T17" s="8">
        <f>SUMIFS(TaxableValuation[Taxable Gas &amp; Elec Utilities],TaxableValuation[Dist],$C17,TaxableValuation[Tif_NonTIF],$A$4)</f>
        <v>1664599</v>
      </c>
      <c r="U17" s="8">
        <f t="shared" si="0"/>
        <v>99588818</v>
      </c>
    </row>
    <row r="18" spans="1:21" x14ac:dyDescent="0.25">
      <c r="A18">
        <v>2023</v>
      </c>
      <c r="B18" t="s">
        <v>1066</v>
      </c>
      <c r="C18" t="s">
        <v>1067</v>
      </c>
      <c r="D18" t="s">
        <v>1067</v>
      </c>
      <c r="E18" t="s">
        <v>86</v>
      </c>
      <c r="F18" t="s">
        <v>1068</v>
      </c>
      <c r="G18" s="8">
        <f>SUMIFS(TaxableValuation[Taxable Residential],TaxableValuation[Dist],$C18,TaxableValuation[Tif_NonTIF],$A$4)</f>
        <v>297588109</v>
      </c>
      <c r="H18" s="8">
        <f>SUMIFS(TaxableValuation[Taxable Ag Land],TaxableValuation[Dist],$C18,TaxableValuation[Tif_NonTIF],$A$4)</f>
        <v>183772508</v>
      </c>
      <c r="I18" s="8">
        <f>SUMIFS(TaxableValuation[Taxable Ag Building],TaxableValuation[Dist],$C18,TaxableValuation[Tif_NonTIF],$A$4)</f>
        <v>15149682</v>
      </c>
      <c r="J18" s="8">
        <f>SUMIFS(TaxableValuation[Taxable Commercial],TaxableValuation[Dist],$C18,TaxableValuation[Tif_NonTIF],$A$4)</f>
        <v>49881163</v>
      </c>
      <c r="K18" s="8">
        <f>SUMIFS(TaxableValuation[Taxable Industrial],TaxableValuation[Dist],$C18,TaxableValuation[Tif_NonTIF],$A$4)</f>
        <v>10259309</v>
      </c>
      <c r="L18" s="8">
        <f>SUMIFS(TaxableValuation[Taxable Multiresidential],TaxableValuation[Dist],$C18,TaxableValuation[Tif_NonTIF],$A$4)</f>
        <v>6378796</v>
      </c>
      <c r="M18" s="8">
        <f>SUMIFS(TaxableValuation[Taxable Reserved],TaxableValuation[Dist],$C18,TaxableValuation[Tif_NonTIF],$A$4)</f>
        <v>0</v>
      </c>
      <c r="N18" s="8">
        <f>SUMIFS(TaxableValuation[Taxable Railroads],TaxableValuation[Dist],$C18,TaxableValuation[Tif_NonTIF],$A$4)</f>
        <v>2537860</v>
      </c>
      <c r="O18" s="8">
        <f>SUMIFS(TaxableValuation[Taxable Utilities],TaxableValuation[Dist],$C18,TaxableValuation[Tif_NonTIF],$A$4)</f>
        <v>4807289</v>
      </c>
      <c r="P18" s="8">
        <f>SUMIFS(TaxableValuation[Taxable Other],TaxableValuation[Dist],$C18,TaxableValuation[Tif_NonTIF],$A$4)</f>
        <v>0</v>
      </c>
      <c r="Q18" s="8">
        <f>SUMIFS(TaxableValuation[Taxable Gross],TaxableValuation[Dist],$C18,TaxableValuation[Tif_NonTIF],$A$4)</f>
        <v>570374716</v>
      </c>
      <c r="R18" s="8">
        <f>SUMIFS(TaxableValuation[Taxable Military Exempt],TaxableValuation[Dist],$C18,TaxableValuation[Tif_NonTIF],$A$4)</f>
        <v>777504</v>
      </c>
      <c r="S18" s="8">
        <f>SUMIFS(TaxableValuation[Taxable Net],TaxableValuation[Dist],$C18,TaxableValuation[Tif_NonTIF],$A$4)</f>
        <v>569597212</v>
      </c>
      <c r="T18" s="8">
        <f>SUMIFS(TaxableValuation[Taxable Gas &amp; Elec Utilities],TaxableValuation[Dist],$C18,TaxableValuation[Tif_NonTIF],$A$4)</f>
        <v>4518695</v>
      </c>
      <c r="U18" s="8">
        <f t="shared" si="0"/>
        <v>574115907</v>
      </c>
    </row>
    <row r="19" spans="1:21" x14ac:dyDescent="0.25">
      <c r="A19">
        <v>2023</v>
      </c>
      <c r="B19" t="s">
        <v>1051</v>
      </c>
      <c r="C19" t="s">
        <v>1069</v>
      </c>
      <c r="D19" t="s">
        <v>1069</v>
      </c>
      <c r="E19" t="s">
        <v>1070</v>
      </c>
      <c r="F19" t="s">
        <v>1071</v>
      </c>
      <c r="G19" s="8">
        <f>SUMIFS(TaxableValuation[Taxable Residential],TaxableValuation[Dist],$C19,TaxableValuation[Tif_NonTIF],$A$4)</f>
        <v>129534216</v>
      </c>
      <c r="H19" s="8">
        <f>SUMIFS(TaxableValuation[Taxable Ag Land],TaxableValuation[Dist],$C19,TaxableValuation[Tif_NonTIF],$A$4)</f>
        <v>212951681</v>
      </c>
      <c r="I19" s="8">
        <f>SUMIFS(TaxableValuation[Taxable Ag Building],TaxableValuation[Dist],$C19,TaxableValuation[Tif_NonTIF],$A$4)</f>
        <v>11961319</v>
      </c>
      <c r="J19" s="8">
        <f>SUMIFS(TaxableValuation[Taxable Commercial],TaxableValuation[Dist],$C19,TaxableValuation[Tif_NonTIF],$A$4)</f>
        <v>26972969</v>
      </c>
      <c r="K19" s="8">
        <f>SUMIFS(TaxableValuation[Taxable Industrial],TaxableValuation[Dist],$C19,TaxableValuation[Tif_NonTIF],$A$4)</f>
        <v>55671347</v>
      </c>
      <c r="L19" s="8">
        <f>SUMIFS(TaxableValuation[Taxable Multiresidential],TaxableValuation[Dist],$C19,TaxableValuation[Tif_NonTIF],$A$4)</f>
        <v>4077027</v>
      </c>
      <c r="M19" s="8">
        <f>SUMIFS(TaxableValuation[Taxable Reserved],TaxableValuation[Dist],$C19,TaxableValuation[Tif_NonTIF],$A$4)</f>
        <v>0</v>
      </c>
      <c r="N19" s="8">
        <f>SUMIFS(TaxableValuation[Taxable Railroads],TaxableValuation[Dist],$C19,TaxableValuation[Tif_NonTIF],$A$4)</f>
        <v>2770060</v>
      </c>
      <c r="O19" s="8">
        <f>SUMIFS(TaxableValuation[Taxable Utilities],TaxableValuation[Dist],$C19,TaxableValuation[Tif_NonTIF],$A$4)</f>
        <v>40425799</v>
      </c>
      <c r="P19" s="8">
        <f>SUMIFS(TaxableValuation[Taxable Other],TaxableValuation[Dist],$C19,TaxableValuation[Tif_NonTIF],$A$4)</f>
        <v>0</v>
      </c>
      <c r="Q19" s="8">
        <f>SUMIFS(TaxableValuation[Taxable Gross],TaxableValuation[Dist],$C19,TaxableValuation[Tif_NonTIF],$A$4)</f>
        <v>484364418</v>
      </c>
      <c r="R19" s="8">
        <f>SUMIFS(TaxableValuation[Taxable Military Exempt],TaxableValuation[Dist],$C19,TaxableValuation[Tif_NonTIF],$A$4)</f>
        <v>375956</v>
      </c>
      <c r="S19" s="8">
        <f>SUMIFS(TaxableValuation[Taxable Net],TaxableValuation[Dist],$C19,TaxableValuation[Tif_NonTIF],$A$4)</f>
        <v>483988462</v>
      </c>
      <c r="T19" s="8">
        <f>SUMIFS(TaxableValuation[Taxable Gas &amp; Elec Utilities],TaxableValuation[Dist],$C19,TaxableValuation[Tif_NonTIF],$A$4)</f>
        <v>4251889</v>
      </c>
      <c r="U19" s="8">
        <f t="shared" si="0"/>
        <v>488240351</v>
      </c>
    </row>
    <row r="20" spans="1:21" x14ac:dyDescent="0.25">
      <c r="A20">
        <v>2023</v>
      </c>
      <c r="B20" t="s">
        <v>1038</v>
      </c>
      <c r="C20" t="s">
        <v>1072</v>
      </c>
      <c r="D20" t="s">
        <v>1072</v>
      </c>
      <c r="E20" t="s">
        <v>838</v>
      </c>
      <c r="F20" t="s">
        <v>1073</v>
      </c>
      <c r="G20" s="8">
        <f>SUMIFS(TaxableValuation[Taxable Residential],TaxableValuation[Dist],$C20,TaxableValuation[Tif_NonTIF],$A$4)</f>
        <v>1834406429</v>
      </c>
      <c r="H20" s="8">
        <f>SUMIFS(TaxableValuation[Taxable Ag Land],TaxableValuation[Dist],$C20,TaxableValuation[Tif_NonTIF],$A$4)</f>
        <v>9363127</v>
      </c>
      <c r="I20" s="8">
        <f>SUMIFS(TaxableValuation[Taxable Ag Building],TaxableValuation[Dist],$C20,TaxableValuation[Tif_NonTIF],$A$4)</f>
        <v>253053</v>
      </c>
      <c r="J20" s="8">
        <f>SUMIFS(TaxableValuation[Taxable Commercial],TaxableValuation[Dist],$C20,TaxableValuation[Tif_NonTIF],$A$4)</f>
        <v>901091126</v>
      </c>
      <c r="K20" s="8">
        <f>SUMIFS(TaxableValuation[Taxable Industrial],TaxableValuation[Dist],$C20,TaxableValuation[Tif_NonTIF],$A$4)</f>
        <v>141465840</v>
      </c>
      <c r="L20" s="8">
        <f>SUMIFS(TaxableValuation[Taxable Multiresidential],TaxableValuation[Dist],$C20,TaxableValuation[Tif_NonTIF],$A$4)</f>
        <v>194797114</v>
      </c>
      <c r="M20" s="8">
        <f>SUMIFS(TaxableValuation[Taxable Reserved],TaxableValuation[Dist],$C20,TaxableValuation[Tif_NonTIF],$A$4)</f>
        <v>0</v>
      </c>
      <c r="N20" s="8">
        <f>SUMIFS(TaxableValuation[Taxable Railroads],TaxableValuation[Dist],$C20,TaxableValuation[Tif_NonTIF],$A$4)</f>
        <v>10944504</v>
      </c>
      <c r="O20" s="8">
        <f>SUMIFS(TaxableValuation[Taxable Utilities],TaxableValuation[Dist],$C20,TaxableValuation[Tif_NonTIF],$A$4)</f>
        <v>3518100</v>
      </c>
      <c r="P20" s="8">
        <f>SUMIFS(TaxableValuation[Taxable Other],TaxableValuation[Dist],$C20,TaxableValuation[Tif_NonTIF],$A$4)</f>
        <v>0</v>
      </c>
      <c r="Q20" s="8">
        <f>SUMIFS(TaxableValuation[Taxable Gross],TaxableValuation[Dist],$C20,TaxableValuation[Tif_NonTIF],$A$4)</f>
        <v>3095839293</v>
      </c>
      <c r="R20" s="8">
        <f>SUMIFS(TaxableValuation[Taxable Military Exempt],TaxableValuation[Dist],$C20,TaxableValuation[Tif_NonTIF],$A$4)</f>
        <v>1714952</v>
      </c>
      <c r="S20" s="8">
        <f>SUMIFS(TaxableValuation[Taxable Net],TaxableValuation[Dist],$C20,TaxableValuation[Tif_NonTIF],$A$4)</f>
        <v>3094124341</v>
      </c>
      <c r="T20" s="8">
        <f>SUMIFS(TaxableValuation[Taxable Gas &amp; Elec Utilities],TaxableValuation[Dist],$C20,TaxableValuation[Tif_NonTIF],$A$4)</f>
        <v>8646030</v>
      </c>
      <c r="U20" s="8">
        <f t="shared" si="0"/>
        <v>3102770371</v>
      </c>
    </row>
    <row r="21" spans="1:21" x14ac:dyDescent="0.25">
      <c r="A21">
        <v>2023</v>
      </c>
      <c r="B21" t="s">
        <v>1057</v>
      </c>
      <c r="C21" t="s">
        <v>1074</v>
      </c>
      <c r="D21" t="s">
        <v>1074</v>
      </c>
      <c r="E21" t="s">
        <v>624</v>
      </c>
      <c r="F21" t="s">
        <v>1075</v>
      </c>
      <c r="G21" s="8">
        <f>SUMIFS(TaxableValuation[Taxable Residential],TaxableValuation[Dist],$C21,TaxableValuation[Tif_NonTIF],$A$4)</f>
        <v>299408075</v>
      </c>
      <c r="H21" s="8">
        <f>SUMIFS(TaxableValuation[Taxable Ag Land],TaxableValuation[Dist],$C21,TaxableValuation[Tif_NonTIF],$A$4)</f>
        <v>82687898</v>
      </c>
      <c r="I21" s="8">
        <f>SUMIFS(TaxableValuation[Taxable Ag Building],TaxableValuation[Dist],$C21,TaxableValuation[Tif_NonTIF],$A$4)</f>
        <v>3616609</v>
      </c>
      <c r="J21" s="8">
        <f>SUMIFS(TaxableValuation[Taxable Commercial],TaxableValuation[Dist],$C21,TaxableValuation[Tif_NonTIF],$A$4)</f>
        <v>46683577</v>
      </c>
      <c r="K21" s="8">
        <f>SUMIFS(TaxableValuation[Taxable Industrial],TaxableValuation[Dist],$C21,TaxableValuation[Tif_NonTIF],$A$4)</f>
        <v>3401758</v>
      </c>
      <c r="L21" s="8">
        <f>SUMIFS(TaxableValuation[Taxable Multiresidential],TaxableValuation[Dist],$C21,TaxableValuation[Tif_NonTIF],$A$4)</f>
        <v>6090053</v>
      </c>
      <c r="M21" s="8">
        <f>SUMIFS(TaxableValuation[Taxable Reserved],TaxableValuation[Dist],$C21,TaxableValuation[Tif_NonTIF],$A$4)</f>
        <v>0</v>
      </c>
      <c r="N21" s="8">
        <f>SUMIFS(TaxableValuation[Taxable Railroads],TaxableValuation[Dist],$C21,TaxableValuation[Tif_NonTIF],$A$4)</f>
        <v>0</v>
      </c>
      <c r="O21" s="8">
        <f>SUMIFS(TaxableValuation[Taxable Utilities],TaxableValuation[Dist],$C21,TaxableValuation[Tif_NonTIF],$A$4)</f>
        <v>6400584</v>
      </c>
      <c r="P21" s="8">
        <f>SUMIFS(TaxableValuation[Taxable Other],TaxableValuation[Dist],$C21,TaxableValuation[Tif_NonTIF],$A$4)</f>
        <v>0</v>
      </c>
      <c r="Q21" s="8">
        <f>SUMIFS(TaxableValuation[Taxable Gross],TaxableValuation[Dist],$C21,TaxableValuation[Tif_NonTIF],$A$4)</f>
        <v>448288554</v>
      </c>
      <c r="R21" s="8">
        <f>SUMIFS(TaxableValuation[Taxable Military Exempt],TaxableValuation[Dist],$C21,TaxableValuation[Tif_NonTIF],$A$4)</f>
        <v>828667</v>
      </c>
      <c r="S21" s="8">
        <f>SUMIFS(TaxableValuation[Taxable Net],TaxableValuation[Dist],$C21,TaxableValuation[Tif_NonTIF],$A$4)</f>
        <v>447459887</v>
      </c>
      <c r="T21" s="8">
        <f>SUMIFS(TaxableValuation[Taxable Gas &amp; Elec Utilities],TaxableValuation[Dist],$C21,TaxableValuation[Tif_NonTIF],$A$4)</f>
        <v>7949696</v>
      </c>
      <c r="U21" s="8">
        <f t="shared" si="0"/>
        <v>455409583</v>
      </c>
    </row>
    <row r="22" spans="1:21" x14ac:dyDescent="0.25">
      <c r="A22">
        <v>2023</v>
      </c>
      <c r="B22" t="s">
        <v>1076</v>
      </c>
      <c r="C22" t="s">
        <v>1077</v>
      </c>
      <c r="D22" t="s">
        <v>1077</v>
      </c>
      <c r="E22" t="s">
        <v>480</v>
      </c>
      <c r="F22" t="s">
        <v>1078</v>
      </c>
      <c r="G22" s="8">
        <f>SUMIFS(TaxableValuation[Taxable Residential],TaxableValuation[Dist],$C22,TaxableValuation[Tif_NonTIF],$A$4)</f>
        <v>53403891</v>
      </c>
      <c r="H22" s="8">
        <f>SUMIFS(TaxableValuation[Taxable Ag Land],TaxableValuation[Dist],$C22,TaxableValuation[Tif_NonTIF],$A$4)</f>
        <v>60984591</v>
      </c>
      <c r="I22" s="8">
        <f>SUMIFS(TaxableValuation[Taxable Ag Building],TaxableValuation[Dist],$C22,TaxableValuation[Tif_NonTIF],$A$4)</f>
        <v>3223360</v>
      </c>
      <c r="J22" s="8">
        <f>SUMIFS(TaxableValuation[Taxable Commercial],TaxableValuation[Dist],$C22,TaxableValuation[Tif_NonTIF],$A$4)</f>
        <v>2223801</v>
      </c>
      <c r="K22" s="8">
        <f>SUMIFS(TaxableValuation[Taxable Industrial],TaxableValuation[Dist],$C22,TaxableValuation[Tif_NonTIF],$A$4)</f>
        <v>1799910</v>
      </c>
      <c r="L22" s="8">
        <f>SUMIFS(TaxableValuation[Taxable Multiresidential],TaxableValuation[Dist],$C22,TaxableValuation[Tif_NonTIF],$A$4)</f>
        <v>561710</v>
      </c>
      <c r="M22" s="8">
        <f>SUMIFS(TaxableValuation[Taxable Reserved],TaxableValuation[Dist],$C22,TaxableValuation[Tif_NonTIF],$A$4)</f>
        <v>0</v>
      </c>
      <c r="N22" s="8">
        <f>SUMIFS(TaxableValuation[Taxable Railroads],TaxableValuation[Dist],$C22,TaxableValuation[Tif_NonTIF],$A$4)</f>
        <v>0</v>
      </c>
      <c r="O22" s="8">
        <f>SUMIFS(TaxableValuation[Taxable Utilities],TaxableValuation[Dist],$C22,TaxableValuation[Tif_NonTIF],$A$4)</f>
        <v>1452150</v>
      </c>
      <c r="P22" s="8">
        <f>SUMIFS(TaxableValuation[Taxable Other],TaxableValuation[Dist],$C22,TaxableValuation[Tif_NonTIF],$A$4)</f>
        <v>0</v>
      </c>
      <c r="Q22" s="8">
        <f>SUMIFS(TaxableValuation[Taxable Gross],TaxableValuation[Dist],$C22,TaxableValuation[Tif_NonTIF],$A$4)</f>
        <v>123649413</v>
      </c>
      <c r="R22" s="8">
        <f>SUMIFS(TaxableValuation[Taxable Military Exempt],TaxableValuation[Dist],$C22,TaxableValuation[Tif_NonTIF],$A$4)</f>
        <v>114824</v>
      </c>
      <c r="S22" s="8">
        <f>SUMIFS(TaxableValuation[Taxable Net],TaxableValuation[Dist],$C22,TaxableValuation[Tif_NonTIF],$A$4)</f>
        <v>123534589</v>
      </c>
      <c r="T22" s="8">
        <f>SUMIFS(TaxableValuation[Taxable Gas &amp; Elec Utilities],TaxableValuation[Dist],$C22,TaxableValuation[Tif_NonTIF],$A$4)</f>
        <v>3041859</v>
      </c>
      <c r="U22" s="8">
        <f t="shared" si="0"/>
        <v>126576448</v>
      </c>
    </row>
    <row r="23" spans="1:21" x14ac:dyDescent="0.25">
      <c r="A23">
        <v>2023</v>
      </c>
      <c r="B23" t="s">
        <v>1038</v>
      </c>
      <c r="C23" t="s">
        <v>1079</v>
      </c>
      <c r="D23" t="s">
        <v>1079</v>
      </c>
      <c r="E23" t="s">
        <v>785</v>
      </c>
      <c r="F23" t="s">
        <v>1080</v>
      </c>
      <c r="G23" s="8">
        <f>SUMIFS(TaxableValuation[Taxable Residential],TaxableValuation[Dist],$C23,TaxableValuation[Tif_NonTIF],$A$4)</f>
        <v>3565731213</v>
      </c>
      <c r="H23" s="8">
        <f>SUMIFS(TaxableValuation[Taxable Ag Land],TaxableValuation[Dist],$C23,TaxableValuation[Tif_NonTIF],$A$4)</f>
        <v>12783022</v>
      </c>
      <c r="I23" s="8">
        <f>SUMIFS(TaxableValuation[Taxable Ag Building],TaxableValuation[Dist],$C23,TaxableValuation[Tif_NonTIF],$A$4)</f>
        <v>669171</v>
      </c>
      <c r="J23" s="8">
        <f>SUMIFS(TaxableValuation[Taxable Commercial],TaxableValuation[Dist],$C23,TaxableValuation[Tif_NonTIF],$A$4)</f>
        <v>871322272</v>
      </c>
      <c r="K23" s="8">
        <f>SUMIFS(TaxableValuation[Taxable Industrial],TaxableValuation[Dist],$C23,TaxableValuation[Tif_NonTIF],$A$4)</f>
        <v>146442824</v>
      </c>
      <c r="L23" s="8">
        <f>SUMIFS(TaxableValuation[Taxable Multiresidential],TaxableValuation[Dist],$C23,TaxableValuation[Tif_NonTIF],$A$4)</f>
        <v>95397747</v>
      </c>
      <c r="M23" s="8">
        <f>SUMIFS(TaxableValuation[Taxable Reserved],TaxableValuation[Dist],$C23,TaxableValuation[Tif_NonTIF],$A$4)</f>
        <v>0</v>
      </c>
      <c r="N23" s="8">
        <f>SUMIFS(TaxableValuation[Taxable Railroads],TaxableValuation[Dist],$C23,TaxableValuation[Tif_NonTIF],$A$4)</f>
        <v>2197562</v>
      </c>
      <c r="O23" s="8">
        <f>SUMIFS(TaxableValuation[Taxable Utilities],TaxableValuation[Dist],$C23,TaxableValuation[Tif_NonTIF],$A$4)</f>
        <v>4509067</v>
      </c>
      <c r="P23" s="8">
        <f>SUMIFS(TaxableValuation[Taxable Other],TaxableValuation[Dist],$C23,TaxableValuation[Tif_NonTIF],$A$4)</f>
        <v>0</v>
      </c>
      <c r="Q23" s="8">
        <f>SUMIFS(TaxableValuation[Taxable Gross],TaxableValuation[Dist],$C23,TaxableValuation[Tif_NonTIF],$A$4)</f>
        <v>4699052878</v>
      </c>
      <c r="R23" s="8">
        <f>SUMIFS(TaxableValuation[Taxable Military Exempt],TaxableValuation[Dist],$C23,TaxableValuation[Tif_NonTIF],$A$4)</f>
        <v>3931796</v>
      </c>
      <c r="S23" s="8">
        <f>SUMIFS(TaxableValuation[Taxable Net],TaxableValuation[Dist],$C23,TaxableValuation[Tif_NonTIF],$A$4)</f>
        <v>4695121082</v>
      </c>
      <c r="T23" s="8">
        <f>SUMIFS(TaxableValuation[Taxable Gas &amp; Elec Utilities],TaxableValuation[Dist],$C23,TaxableValuation[Tif_NonTIF],$A$4)</f>
        <v>40563770</v>
      </c>
      <c r="U23" s="8">
        <f t="shared" si="0"/>
        <v>4735684852</v>
      </c>
    </row>
    <row r="24" spans="1:21" x14ac:dyDescent="0.25">
      <c r="A24">
        <v>2023</v>
      </c>
      <c r="B24" t="s">
        <v>1043</v>
      </c>
      <c r="C24" t="s">
        <v>1081</v>
      </c>
      <c r="D24" t="s">
        <v>1081</v>
      </c>
      <c r="E24" t="s">
        <v>1082</v>
      </c>
      <c r="F24" t="s">
        <v>1083</v>
      </c>
      <c r="G24" s="8">
        <f>SUMIFS(TaxableValuation[Taxable Residential],TaxableValuation[Dist],$C24,TaxableValuation[Tif_NonTIF],$A$4)</f>
        <v>146690728</v>
      </c>
      <c r="H24" s="8">
        <f>SUMIFS(TaxableValuation[Taxable Ag Land],TaxableValuation[Dist],$C24,TaxableValuation[Tif_NonTIF],$A$4)</f>
        <v>121758373</v>
      </c>
      <c r="I24" s="8">
        <f>SUMIFS(TaxableValuation[Taxable Ag Building],TaxableValuation[Dist],$C24,TaxableValuation[Tif_NonTIF],$A$4)</f>
        <v>6683389</v>
      </c>
      <c r="J24" s="8">
        <f>SUMIFS(TaxableValuation[Taxable Commercial],TaxableValuation[Dist],$C24,TaxableValuation[Tif_NonTIF],$A$4)</f>
        <v>20145339</v>
      </c>
      <c r="K24" s="8">
        <f>SUMIFS(TaxableValuation[Taxable Industrial],TaxableValuation[Dist],$C24,TaxableValuation[Tif_NonTIF],$A$4)</f>
        <v>4896708</v>
      </c>
      <c r="L24" s="8">
        <f>SUMIFS(TaxableValuation[Taxable Multiresidential],TaxableValuation[Dist],$C24,TaxableValuation[Tif_NonTIF],$A$4)</f>
        <v>2767864</v>
      </c>
      <c r="M24" s="8">
        <f>SUMIFS(TaxableValuation[Taxable Reserved],TaxableValuation[Dist],$C24,TaxableValuation[Tif_NonTIF],$A$4)</f>
        <v>0</v>
      </c>
      <c r="N24" s="8">
        <f>SUMIFS(TaxableValuation[Taxable Railroads],TaxableValuation[Dist],$C24,TaxableValuation[Tif_NonTIF],$A$4)</f>
        <v>3385629</v>
      </c>
      <c r="O24" s="8">
        <f>SUMIFS(TaxableValuation[Taxable Utilities],TaxableValuation[Dist],$C24,TaxableValuation[Tif_NonTIF],$A$4)</f>
        <v>2047027</v>
      </c>
      <c r="P24" s="8">
        <f>SUMIFS(TaxableValuation[Taxable Other],TaxableValuation[Dist],$C24,TaxableValuation[Tif_NonTIF],$A$4)</f>
        <v>0</v>
      </c>
      <c r="Q24" s="8">
        <f>SUMIFS(TaxableValuation[Taxable Gross],TaxableValuation[Dist],$C24,TaxableValuation[Tif_NonTIF],$A$4)</f>
        <v>308375057</v>
      </c>
      <c r="R24" s="8">
        <f>SUMIFS(TaxableValuation[Taxable Military Exempt],TaxableValuation[Dist],$C24,TaxableValuation[Tif_NonTIF],$A$4)</f>
        <v>446332</v>
      </c>
      <c r="S24" s="8">
        <f>SUMIFS(TaxableValuation[Taxable Net],TaxableValuation[Dist],$C24,TaxableValuation[Tif_NonTIF],$A$4)</f>
        <v>307928725</v>
      </c>
      <c r="T24" s="8">
        <f>SUMIFS(TaxableValuation[Taxable Gas &amp; Elec Utilities],TaxableValuation[Dist],$C24,TaxableValuation[Tif_NonTIF],$A$4)</f>
        <v>25546429</v>
      </c>
      <c r="U24" s="8">
        <f t="shared" si="0"/>
        <v>333475154</v>
      </c>
    </row>
    <row r="25" spans="1:21" x14ac:dyDescent="0.25">
      <c r="A25">
        <v>2023</v>
      </c>
      <c r="B25" t="s">
        <v>1048</v>
      </c>
      <c r="C25" t="s">
        <v>1084</v>
      </c>
      <c r="D25" t="s">
        <v>1084</v>
      </c>
      <c r="E25" t="s">
        <v>155</v>
      </c>
      <c r="F25" t="s">
        <v>1085</v>
      </c>
      <c r="G25" s="8">
        <f>SUMIFS(TaxableValuation[Taxable Residential],TaxableValuation[Dist],$C25,TaxableValuation[Tif_NonTIF],$A$4)</f>
        <v>51342843</v>
      </c>
      <c r="H25" s="8">
        <f>SUMIFS(TaxableValuation[Taxable Ag Land],TaxableValuation[Dist],$C25,TaxableValuation[Tif_NonTIF],$A$4)</f>
        <v>144043023</v>
      </c>
      <c r="I25" s="8">
        <f>SUMIFS(TaxableValuation[Taxable Ag Building],TaxableValuation[Dist],$C25,TaxableValuation[Tif_NonTIF],$A$4)</f>
        <v>11224182</v>
      </c>
      <c r="J25" s="8">
        <f>SUMIFS(TaxableValuation[Taxable Commercial],TaxableValuation[Dist],$C25,TaxableValuation[Tif_NonTIF],$A$4)</f>
        <v>7678140</v>
      </c>
      <c r="K25" s="8">
        <f>SUMIFS(TaxableValuation[Taxable Industrial],TaxableValuation[Dist],$C25,TaxableValuation[Tif_NonTIF],$A$4)</f>
        <v>55902062</v>
      </c>
      <c r="L25" s="8">
        <f>SUMIFS(TaxableValuation[Taxable Multiresidential],TaxableValuation[Dist],$C25,TaxableValuation[Tif_NonTIF],$A$4)</f>
        <v>403848</v>
      </c>
      <c r="M25" s="8">
        <f>SUMIFS(TaxableValuation[Taxable Reserved],TaxableValuation[Dist],$C25,TaxableValuation[Tif_NonTIF],$A$4)</f>
        <v>0</v>
      </c>
      <c r="N25" s="8">
        <f>SUMIFS(TaxableValuation[Taxable Railroads],TaxableValuation[Dist],$C25,TaxableValuation[Tif_NonTIF],$A$4)</f>
        <v>16440713</v>
      </c>
      <c r="O25" s="8">
        <f>SUMIFS(TaxableValuation[Taxable Utilities],TaxableValuation[Dist],$C25,TaxableValuation[Tif_NonTIF],$A$4)</f>
        <v>1190160</v>
      </c>
      <c r="P25" s="8">
        <f>SUMIFS(TaxableValuation[Taxable Other],TaxableValuation[Dist],$C25,TaxableValuation[Tif_NonTIF],$A$4)</f>
        <v>0</v>
      </c>
      <c r="Q25" s="8">
        <f>SUMIFS(TaxableValuation[Taxable Gross],TaxableValuation[Dist],$C25,TaxableValuation[Tif_NonTIF],$A$4)</f>
        <v>288224971</v>
      </c>
      <c r="R25" s="8">
        <f>SUMIFS(TaxableValuation[Taxable Military Exempt],TaxableValuation[Dist],$C25,TaxableValuation[Tif_NonTIF],$A$4)</f>
        <v>175940</v>
      </c>
      <c r="S25" s="8">
        <f>SUMIFS(TaxableValuation[Taxable Net],TaxableValuation[Dist],$C25,TaxableValuation[Tif_NonTIF],$A$4)</f>
        <v>288049031</v>
      </c>
      <c r="T25" s="8">
        <f>SUMIFS(TaxableValuation[Taxable Gas &amp; Elec Utilities],TaxableValuation[Dist],$C25,TaxableValuation[Tif_NonTIF],$A$4)</f>
        <v>2425245</v>
      </c>
      <c r="U25" s="8">
        <f t="shared" si="0"/>
        <v>290474276</v>
      </c>
    </row>
    <row r="26" spans="1:21" x14ac:dyDescent="0.25">
      <c r="A26">
        <v>2023</v>
      </c>
      <c r="B26" t="s">
        <v>1045</v>
      </c>
      <c r="C26" t="s">
        <v>1086</v>
      </c>
      <c r="D26" t="s">
        <v>1086</v>
      </c>
      <c r="E26" t="s">
        <v>131</v>
      </c>
      <c r="F26" t="s">
        <v>1087</v>
      </c>
      <c r="G26" s="8">
        <f>SUMIFS(TaxableValuation[Taxable Residential],TaxableValuation[Dist],$C26,TaxableValuation[Tif_NonTIF],$A$4)</f>
        <v>228480826</v>
      </c>
      <c r="H26" s="8">
        <f>SUMIFS(TaxableValuation[Taxable Ag Land],TaxableValuation[Dist],$C26,TaxableValuation[Tif_NonTIF],$A$4)</f>
        <v>158751446</v>
      </c>
      <c r="I26" s="8">
        <f>SUMIFS(TaxableValuation[Taxable Ag Building],TaxableValuation[Dist],$C26,TaxableValuation[Tif_NonTIF],$A$4)</f>
        <v>7093514</v>
      </c>
      <c r="J26" s="8">
        <f>SUMIFS(TaxableValuation[Taxable Commercial],TaxableValuation[Dist],$C26,TaxableValuation[Tif_NonTIF],$A$4)</f>
        <v>86355138</v>
      </c>
      <c r="K26" s="8">
        <f>SUMIFS(TaxableValuation[Taxable Industrial],TaxableValuation[Dist],$C26,TaxableValuation[Tif_NonTIF],$A$4)</f>
        <v>8990829</v>
      </c>
      <c r="L26" s="8">
        <f>SUMIFS(TaxableValuation[Taxable Multiresidential],TaxableValuation[Dist],$C26,TaxableValuation[Tif_NonTIF],$A$4)</f>
        <v>5523246</v>
      </c>
      <c r="M26" s="8">
        <f>SUMIFS(TaxableValuation[Taxable Reserved],TaxableValuation[Dist],$C26,TaxableValuation[Tif_NonTIF],$A$4)</f>
        <v>0</v>
      </c>
      <c r="N26" s="8">
        <f>SUMIFS(TaxableValuation[Taxable Railroads],TaxableValuation[Dist],$C26,TaxableValuation[Tif_NonTIF],$A$4)</f>
        <v>4247348</v>
      </c>
      <c r="O26" s="8">
        <f>SUMIFS(TaxableValuation[Taxable Utilities],TaxableValuation[Dist],$C26,TaxableValuation[Tif_NonTIF],$A$4)</f>
        <v>16620416</v>
      </c>
      <c r="P26" s="8">
        <f>SUMIFS(TaxableValuation[Taxable Other],TaxableValuation[Dist],$C26,TaxableValuation[Tif_NonTIF],$A$4)</f>
        <v>0</v>
      </c>
      <c r="Q26" s="8">
        <f>SUMIFS(TaxableValuation[Taxable Gross],TaxableValuation[Dist],$C26,TaxableValuation[Tif_NonTIF],$A$4)</f>
        <v>516062763</v>
      </c>
      <c r="R26" s="8">
        <f>SUMIFS(TaxableValuation[Taxable Military Exempt],TaxableValuation[Dist],$C26,TaxableValuation[Tif_NonTIF],$A$4)</f>
        <v>755616</v>
      </c>
      <c r="S26" s="8">
        <f>SUMIFS(TaxableValuation[Taxable Net],TaxableValuation[Dist],$C26,TaxableValuation[Tif_NonTIF],$A$4)</f>
        <v>515307147</v>
      </c>
      <c r="T26" s="8">
        <f>SUMIFS(TaxableValuation[Taxable Gas &amp; Elec Utilities],TaxableValuation[Dist],$C26,TaxableValuation[Tif_NonTIF],$A$4)</f>
        <v>12367974</v>
      </c>
      <c r="U26" s="8">
        <f t="shared" si="0"/>
        <v>527675121</v>
      </c>
    </row>
    <row r="27" spans="1:21" x14ac:dyDescent="0.25">
      <c r="A27">
        <v>2023</v>
      </c>
      <c r="B27" t="s">
        <v>1038</v>
      </c>
      <c r="C27" t="s">
        <v>1088</v>
      </c>
      <c r="D27" t="s">
        <v>1088</v>
      </c>
      <c r="E27" t="s">
        <v>96</v>
      </c>
      <c r="F27" t="s">
        <v>1089</v>
      </c>
      <c r="G27" s="8">
        <f>SUMIFS(TaxableValuation[Taxable Residential],TaxableValuation[Dist],$C27,TaxableValuation[Tif_NonTIF],$A$4)</f>
        <v>73686714</v>
      </c>
      <c r="H27" s="8">
        <f>SUMIFS(TaxableValuation[Taxable Ag Land],TaxableValuation[Dist],$C27,TaxableValuation[Tif_NonTIF],$A$4)</f>
        <v>174663533</v>
      </c>
      <c r="I27" s="8">
        <f>SUMIFS(TaxableValuation[Taxable Ag Building],TaxableValuation[Dist],$C27,TaxableValuation[Tif_NonTIF],$A$4)</f>
        <v>12166955</v>
      </c>
      <c r="J27" s="8">
        <f>SUMIFS(TaxableValuation[Taxable Commercial],TaxableValuation[Dist],$C27,TaxableValuation[Tif_NonTIF],$A$4)</f>
        <v>28269043</v>
      </c>
      <c r="K27" s="8">
        <f>SUMIFS(TaxableValuation[Taxable Industrial],TaxableValuation[Dist],$C27,TaxableValuation[Tif_NonTIF],$A$4)</f>
        <v>6027653</v>
      </c>
      <c r="L27" s="8">
        <f>SUMIFS(TaxableValuation[Taxable Multiresidential],TaxableValuation[Dist],$C27,TaxableValuation[Tif_NonTIF],$A$4)</f>
        <v>526623</v>
      </c>
      <c r="M27" s="8">
        <f>SUMIFS(TaxableValuation[Taxable Reserved],TaxableValuation[Dist],$C27,TaxableValuation[Tif_NonTIF],$A$4)</f>
        <v>0</v>
      </c>
      <c r="N27" s="8">
        <f>SUMIFS(TaxableValuation[Taxable Railroads],TaxableValuation[Dist],$C27,TaxableValuation[Tif_NonTIF],$A$4)</f>
        <v>0</v>
      </c>
      <c r="O27" s="8">
        <f>SUMIFS(TaxableValuation[Taxable Utilities],TaxableValuation[Dist],$C27,TaxableValuation[Tif_NonTIF],$A$4)</f>
        <v>1116686</v>
      </c>
      <c r="P27" s="8">
        <f>SUMIFS(TaxableValuation[Taxable Other],TaxableValuation[Dist],$C27,TaxableValuation[Tif_NonTIF],$A$4)</f>
        <v>0</v>
      </c>
      <c r="Q27" s="8">
        <f>SUMIFS(TaxableValuation[Taxable Gross],TaxableValuation[Dist],$C27,TaxableValuation[Tif_NonTIF],$A$4)</f>
        <v>296457207</v>
      </c>
      <c r="R27" s="8">
        <f>SUMIFS(TaxableValuation[Taxable Military Exempt],TaxableValuation[Dist],$C27,TaxableValuation[Tif_NonTIF],$A$4)</f>
        <v>335212</v>
      </c>
      <c r="S27" s="8">
        <f>SUMIFS(TaxableValuation[Taxable Net],TaxableValuation[Dist],$C27,TaxableValuation[Tif_NonTIF],$A$4)</f>
        <v>296121995</v>
      </c>
      <c r="T27" s="8">
        <f>SUMIFS(TaxableValuation[Taxable Gas &amp; Elec Utilities],TaxableValuation[Dist],$C27,TaxableValuation[Tif_NonTIF],$A$4)</f>
        <v>6217286</v>
      </c>
      <c r="U27" s="8">
        <f t="shared" si="0"/>
        <v>302339281</v>
      </c>
    </row>
    <row r="28" spans="1:21" x14ac:dyDescent="0.25">
      <c r="A28">
        <v>2023</v>
      </c>
      <c r="B28" t="s">
        <v>1038</v>
      </c>
      <c r="C28" t="s">
        <v>1090</v>
      </c>
      <c r="D28" t="s">
        <v>1090</v>
      </c>
      <c r="E28" t="s">
        <v>208</v>
      </c>
      <c r="F28" t="s">
        <v>1091</v>
      </c>
      <c r="G28" s="8">
        <f>SUMIFS(TaxableValuation[Taxable Residential],TaxableValuation[Dist],$C28,TaxableValuation[Tif_NonTIF],$A$4)</f>
        <v>239191633</v>
      </c>
      <c r="H28" s="8">
        <f>SUMIFS(TaxableValuation[Taxable Ag Land],TaxableValuation[Dist],$C28,TaxableValuation[Tif_NonTIF],$A$4)</f>
        <v>61998687</v>
      </c>
      <c r="I28" s="8">
        <f>SUMIFS(TaxableValuation[Taxable Ag Building],TaxableValuation[Dist],$C28,TaxableValuation[Tif_NonTIF],$A$4)</f>
        <v>2113149</v>
      </c>
      <c r="J28" s="8">
        <f>SUMIFS(TaxableValuation[Taxable Commercial],TaxableValuation[Dist],$C28,TaxableValuation[Tif_NonTIF],$A$4)</f>
        <v>45576520</v>
      </c>
      <c r="K28" s="8">
        <f>SUMIFS(TaxableValuation[Taxable Industrial],TaxableValuation[Dist],$C28,TaxableValuation[Tif_NonTIF],$A$4)</f>
        <v>32659278</v>
      </c>
      <c r="L28" s="8">
        <f>SUMIFS(TaxableValuation[Taxable Multiresidential],TaxableValuation[Dist],$C28,TaxableValuation[Tif_NonTIF],$A$4)</f>
        <v>4235936</v>
      </c>
      <c r="M28" s="8">
        <f>SUMIFS(TaxableValuation[Taxable Reserved],TaxableValuation[Dist],$C28,TaxableValuation[Tif_NonTIF],$A$4)</f>
        <v>0</v>
      </c>
      <c r="N28" s="8">
        <f>SUMIFS(TaxableValuation[Taxable Railroads],TaxableValuation[Dist],$C28,TaxableValuation[Tif_NonTIF],$A$4)</f>
        <v>6538558</v>
      </c>
      <c r="O28" s="8">
        <f>SUMIFS(TaxableValuation[Taxable Utilities],TaxableValuation[Dist],$C28,TaxableValuation[Tif_NonTIF],$A$4)</f>
        <v>64049864</v>
      </c>
      <c r="P28" s="8">
        <f>SUMIFS(TaxableValuation[Taxable Other],TaxableValuation[Dist],$C28,TaxableValuation[Tif_NonTIF],$A$4)</f>
        <v>0</v>
      </c>
      <c r="Q28" s="8">
        <f>SUMIFS(TaxableValuation[Taxable Gross],TaxableValuation[Dist],$C28,TaxableValuation[Tif_NonTIF],$A$4)</f>
        <v>456363625</v>
      </c>
      <c r="R28" s="8">
        <f>SUMIFS(TaxableValuation[Taxable Military Exempt],TaxableValuation[Dist],$C28,TaxableValuation[Tif_NonTIF],$A$4)</f>
        <v>514856</v>
      </c>
      <c r="S28" s="8">
        <f>SUMIFS(TaxableValuation[Taxable Net],TaxableValuation[Dist],$C28,TaxableValuation[Tif_NonTIF],$A$4)</f>
        <v>455848769</v>
      </c>
      <c r="T28" s="8">
        <f>SUMIFS(TaxableValuation[Taxable Gas &amp; Elec Utilities],TaxableValuation[Dist],$C28,TaxableValuation[Tif_NonTIF],$A$4)</f>
        <v>6654903</v>
      </c>
      <c r="U28" s="8">
        <f t="shared" si="0"/>
        <v>462503672</v>
      </c>
    </row>
    <row r="29" spans="1:21" x14ac:dyDescent="0.25">
      <c r="A29">
        <v>2023</v>
      </c>
      <c r="B29" t="s">
        <v>1038</v>
      </c>
      <c r="C29" t="s">
        <v>1092</v>
      </c>
      <c r="D29" t="s">
        <v>1092</v>
      </c>
      <c r="E29" t="s">
        <v>535</v>
      </c>
      <c r="F29" t="s">
        <v>1093</v>
      </c>
      <c r="G29" s="8">
        <f>SUMIFS(TaxableValuation[Taxable Residential],TaxableValuation[Dist],$C29,TaxableValuation[Tif_NonTIF],$A$4)</f>
        <v>65613665</v>
      </c>
      <c r="H29" s="8">
        <f>SUMIFS(TaxableValuation[Taxable Ag Land],TaxableValuation[Dist],$C29,TaxableValuation[Tif_NonTIF],$A$4)</f>
        <v>48961093</v>
      </c>
      <c r="I29" s="8">
        <f>SUMIFS(TaxableValuation[Taxable Ag Building],TaxableValuation[Dist],$C29,TaxableValuation[Tif_NonTIF],$A$4)</f>
        <v>1096758</v>
      </c>
      <c r="J29" s="8">
        <f>SUMIFS(TaxableValuation[Taxable Commercial],TaxableValuation[Dist],$C29,TaxableValuation[Tif_NonTIF],$A$4)</f>
        <v>4196334</v>
      </c>
      <c r="K29" s="8">
        <f>SUMIFS(TaxableValuation[Taxable Industrial],TaxableValuation[Dist],$C29,TaxableValuation[Tif_NonTIF],$A$4)</f>
        <v>0</v>
      </c>
      <c r="L29" s="8">
        <f>SUMIFS(TaxableValuation[Taxable Multiresidential],TaxableValuation[Dist],$C29,TaxableValuation[Tif_NonTIF],$A$4)</f>
        <v>1480875</v>
      </c>
      <c r="M29" s="8">
        <f>SUMIFS(TaxableValuation[Taxable Reserved],TaxableValuation[Dist],$C29,TaxableValuation[Tif_NonTIF],$A$4)</f>
        <v>0</v>
      </c>
      <c r="N29" s="8">
        <f>SUMIFS(TaxableValuation[Taxable Railroads],TaxableValuation[Dist],$C29,TaxableValuation[Tif_NonTIF],$A$4)</f>
        <v>0</v>
      </c>
      <c r="O29" s="8">
        <f>SUMIFS(TaxableValuation[Taxable Utilities],TaxableValuation[Dist],$C29,TaxableValuation[Tif_NonTIF],$A$4)</f>
        <v>188526</v>
      </c>
      <c r="P29" s="8">
        <f>SUMIFS(TaxableValuation[Taxable Other],TaxableValuation[Dist],$C29,TaxableValuation[Tif_NonTIF],$A$4)</f>
        <v>0</v>
      </c>
      <c r="Q29" s="8">
        <f>SUMIFS(TaxableValuation[Taxable Gross],TaxableValuation[Dist],$C29,TaxableValuation[Tif_NonTIF],$A$4)</f>
        <v>121537251</v>
      </c>
      <c r="R29" s="8">
        <f>SUMIFS(TaxableValuation[Taxable Military Exempt],TaxableValuation[Dist],$C29,TaxableValuation[Tif_NonTIF],$A$4)</f>
        <v>166680</v>
      </c>
      <c r="S29" s="8">
        <f>SUMIFS(TaxableValuation[Taxable Net],TaxableValuation[Dist],$C29,TaxableValuation[Tif_NonTIF],$A$4)</f>
        <v>121370571</v>
      </c>
      <c r="T29" s="8">
        <f>SUMIFS(TaxableValuation[Taxable Gas &amp; Elec Utilities],TaxableValuation[Dist],$C29,TaxableValuation[Tif_NonTIF],$A$4)</f>
        <v>1682225</v>
      </c>
      <c r="U29" s="8">
        <f t="shared" si="0"/>
        <v>123052796</v>
      </c>
    </row>
    <row r="30" spans="1:21" x14ac:dyDescent="0.25">
      <c r="A30">
        <v>2023</v>
      </c>
      <c r="B30" t="s">
        <v>1043</v>
      </c>
      <c r="C30" t="s">
        <v>1094</v>
      </c>
      <c r="D30" t="s">
        <v>1094</v>
      </c>
      <c r="E30" t="s">
        <v>409</v>
      </c>
      <c r="F30" t="s">
        <v>409</v>
      </c>
      <c r="G30" s="8">
        <f>SUMIFS(TaxableValuation[Taxable Residential],TaxableValuation[Dist],$C30,TaxableValuation[Tif_NonTIF],$A$4)</f>
        <v>79492845</v>
      </c>
      <c r="H30" s="8">
        <f>SUMIFS(TaxableValuation[Taxable Ag Land],TaxableValuation[Dist],$C30,TaxableValuation[Tif_NonTIF],$A$4)</f>
        <v>171516626</v>
      </c>
      <c r="I30" s="8">
        <f>SUMIFS(TaxableValuation[Taxable Ag Building],TaxableValuation[Dist],$C30,TaxableValuation[Tif_NonTIF],$A$4)</f>
        <v>5330436</v>
      </c>
      <c r="J30" s="8">
        <f>SUMIFS(TaxableValuation[Taxable Commercial],TaxableValuation[Dist],$C30,TaxableValuation[Tif_NonTIF],$A$4)</f>
        <v>19761597</v>
      </c>
      <c r="K30" s="8">
        <f>SUMIFS(TaxableValuation[Taxable Industrial],TaxableValuation[Dist],$C30,TaxableValuation[Tif_NonTIF],$A$4)</f>
        <v>23629360</v>
      </c>
      <c r="L30" s="8">
        <f>SUMIFS(TaxableValuation[Taxable Multiresidential],TaxableValuation[Dist],$C30,TaxableValuation[Tif_NonTIF],$A$4)</f>
        <v>2706894</v>
      </c>
      <c r="M30" s="8">
        <f>SUMIFS(TaxableValuation[Taxable Reserved],TaxableValuation[Dist],$C30,TaxableValuation[Tif_NonTIF],$A$4)</f>
        <v>0</v>
      </c>
      <c r="N30" s="8">
        <f>SUMIFS(TaxableValuation[Taxable Railroads],TaxableValuation[Dist],$C30,TaxableValuation[Tif_NonTIF],$A$4)</f>
        <v>0</v>
      </c>
      <c r="O30" s="8">
        <f>SUMIFS(TaxableValuation[Taxable Utilities],TaxableValuation[Dist],$C30,TaxableValuation[Tif_NonTIF],$A$4)</f>
        <v>7159046</v>
      </c>
      <c r="P30" s="8">
        <f>SUMIFS(TaxableValuation[Taxable Other],TaxableValuation[Dist],$C30,TaxableValuation[Tif_NonTIF],$A$4)</f>
        <v>0</v>
      </c>
      <c r="Q30" s="8">
        <f>SUMIFS(TaxableValuation[Taxable Gross],TaxableValuation[Dist],$C30,TaxableValuation[Tif_NonTIF],$A$4)</f>
        <v>309596804</v>
      </c>
      <c r="R30" s="8">
        <f>SUMIFS(TaxableValuation[Taxable Military Exempt],TaxableValuation[Dist],$C30,TaxableValuation[Tif_NonTIF],$A$4)</f>
        <v>320396</v>
      </c>
      <c r="S30" s="8">
        <f>SUMIFS(TaxableValuation[Taxable Net],TaxableValuation[Dist],$C30,TaxableValuation[Tif_NonTIF],$A$4)</f>
        <v>309276408</v>
      </c>
      <c r="T30" s="8">
        <f>SUMIFS(TaxableValuation[Taxable Gas &amp; Elec Utilities],TaxableValuation[Dist],$C30,TaxableValuation[Tif_NonTIF],$A$4)</f>
        <v>8138646</v>
      </c>
      <c r="U30" s="8">
        <f t="shared" si="0"/>
        <v>317415054</v>
      </c>
    </row>
    <row r="31" spans="1:21" x14ac:dyDescent="0.25">
      <c r="A31">
        <v>2023</v>
      </c>
      <c r="B31" t="s">
        <v>1045</v>
      </c>
      <c r="C31" t="s">
        <v>1095</v>
      </c>
      <c r="D31" t="s">
        <v>1095</v>
      </c>
      <c r="E31" t="s">
        <v>765</v>
      </c>
      <c r="F31" t="s">
        <v>1096</v>
      </c>
      <c r="G31" s="8">
        <f>SUMIFS(TaxableValuation[Taxable Residential],TaxableValuation[Dist],$C31,TaxableValuation[Tif_NonTIF],$A$4)</f>
        <v>67480627</v>
      </c>
      <c r="H31" s="8">
        <f>SUMIFS(TaxableValuation[Taxable Ag Land],TaxableValuation[Dist],$C31,TaxableValuation[Tif_NonTIF],$A$4)</f>
        <v>134587766</v>
      </c>
      <c r="I31" s="8">
        <f>SUMIFS(TaxableValuation[Taxable Ag Building],TaxableValuation[Dist],$C31,TaxableValuation[Tif_NonTIF],$A$4)</f>
        <v>5411659</v>
      </c>
      <c r="J31" s="8">
        <f>SUMIFS(TaxableValuation[Taxable Commercial],TaxableValuation[Dist],$C31,TaxableValuation[Tif_NonTIF],$A$4)</f>
        <v>8953087</v>
      </c>
      <c r="K31" s="8">
        <f>SUMIFS(TaxableValuation[Taxable Industrial],TaxableValuation[Dist],$C31,TaxableValuation[Tif_NonTIF],$A$4)</f>
        <v>1117026</v>
      </c>
      <c r="L31" s="8">
        <f>SUMIFS(TaxableValuation[Taxable Multiresidential],TaxableValuation[Dist],$C31,TaxableValuation[Tif_NonTIF],$A$4)</f>
        <v>219336</v>
      </c>
      <c r="M31" s="8">
        <f>SUMIFS(TaxableValuation[Taxable Reserved],TaxableValuation[Dist],$C31,TaxableValuation[Tif_NonTIF],$A$4)</f>
        <v>0</v>
      </c>
      <c r="N31" s="8">
        <f>SUMIFS(TaxableValuation[Taxable Railroads],TaxableValuation[Dist],$C31,TaxableValuation[Tif_NonTIF],$A$4)</f>
        <v>0</v>
      </c>
      <c r="O31" s="8">
        <f>SUMIFS(TaxableValuation[Taxable Utilities],TaxableValuation[Dist],$C31,TaxableValuation[Tif_NonTIF],$A$4)</f>
        <v>1212077</v>
      </c>
      <c r="P31" s="8">
        <f>SUMIFS(TaxableValuation[Taxable Other],TaxableValuation[Dist],$C31,TaxableValuation[Tif_NonTIF],$A$4)</f>
        <v>0</v>
      </c>
      <c r="Q31" s="8">
        <f>SUMIFS(TaxableValuation[Taxable Gross],TaxableValuation[Dist],$C31,TaxableValuation[Tif_NonTIF],$A$4)</f>
        <v>218981578</v>
      </c>
      <c r="R31" s="8">
        <f>SUMIFS(TaxableValuation[Taxable Military Exempt],TaxableValuation[Dist],$C31,TaxableValuation[Tif_NonTIF],$A$4)</f>
        <v>386523</v>
      </c>
      <c r="S31" s="8">
        <f>SUMIFS(TaxableValuation[Taxable Net],TaxableValuation[Dist],$C31,TaxableValuation[Tif_NonTIF],$A$4)</f>
        <v>218595055</v>
      </c>
      <c r="T31" s="8">
        <f>SUMIFS(TaxableValuation[Taxable Gas &amp; Elec Utilities],TaxableValuation[Dist],$C31,TaxableValuation[Tif_NonTIF],$A$4)</f>
        <v>5318082</v>
      </c>
      <c r="U31" s="8">
        <f t="shared" si="0"/>
        <v>223913137</v>
      </c>
    </row>
    <row r="32" spans="1:21" x14ac:dyDescent="0.25">
      <c r="A32">
        <v>2023</v>
      </c>
      <c r="B32" t="s">
        <v>1057</v>
      </c>
      <c r="C32" t="s">
        <v>1097</v>
      </c>
      <c r="D32" t="s">
        <v>1097</v>
      </c>
      <c r="E32" t="s">
        <v>46</v>
      </c>
      <c r="F32" t="s">
        <v>1098</v>
      </c>
      <c r="G32" s="8">
        <f>SUMIFS(TaxableValuation[Taxable Residential],TaxableValuation[Dist],$C32,TaxableValuation[Tif_NonTIF],$A$4)</f>
        <v>82293173</v>
      </c>
      <c r="H32" s="8">
        <f>SUMIFS(TaxableValuation[Taxable Ag Land],TaxableValuation[Dist],$C32,TaxableValuation[Tif_NonTIF],$A$4)</f>
        <v>60699962</v>
      </c>
      <c r="I32" s="8">
        <f>SUMIFS(TaxableValuation[Taxable Ag Building],TaxableValuation[Dist],$C32,TaxableValuation[Tif_NonTIF],$A$4)</f>
        <v>1482450</v>
      </c>
      <c r="J32" s="8">
        <f>SUMIFS(TaxableValuation[Taxable Commercial],TaxableValuation[Dist],$C32,TaxableValuation[Tif_NonTIF],$A$4)</f>
        <v>13114813</v>
      </c>
      <c r="K32" s="8">
        <f>SUMIFS(TaxableValuation[Taxable Industrial],TaxableValuation[Dist],$C32,TaxableValuation[Tif_NonTIF],$A$4)</f>
        <v>6671597</v>
      </c>
      <c r="L32" s="8">
        <f>SUMIFS(TaxableValuation[Taxable Multiresidential],TaxableValuation[Dist],$C32,TaxableValuation[Tif_NonTIF],$A$4)</f>
        <v>559681</v>
      </c>
      <c r="M32" s="8">
        <f>SUMIFS(TaxableValuation[Taxable Reserved],TaxableValuation[Dist],$C32,TaxableValuation[Tif_NonTIF],$A$4)</f>
        <v>0</v>
      </c>
      <c r="N32" s="8">
        <f>SUMIFS(TaxableValuation[Taxable Railroads],TaxableValuation[Dist],$C32,TaxableValuation[Tif_NonTIF],$A$4)</f>
        <v>13239497</v>
      </c>
      <c r="O32" s="8">
        <f>SUMIFS(TaxableValuation[Taxable Utilities],TaxableValuation[Dist],$C32,TaxableValuation[Tif_NonTIF],$A$4)</f>
        <v>1052122</v>
      </c>
      <c r="P32" s="8">
        <f>SUMIFS(TaxableValuation[Taxable Other],TaxableValuation[Dist],$C32,TaxableValuation[Tif_NonTIF],$A$4)</f>
        <v>0</v>
      </c>
      <c r="Q32" s="8">
        <f>SUMIFS(TaxableValuation[Taxable Gross],TaxableValuation[Dist],$C32,TaxableValuation[Tif_NonTIF],$A$4)</f>
        <v>179113295</v>
      </c>
      <c r="R32" s="8">
        <f>SUMIFS(TaxableValuation[Taxable Military Exempt],TaxableValuation[Dist],$C32,TaxableValuation[Tif_NonTIF],$A$4)</f>
        <v>316692</v>
      </c>
      <c r="S32" s="8">
        <f>SUMIFS(TaxableValuation[Taxable Net],TaxableValuation[Dist],$C32,TaxableValuation[Tif_NonTIF],$A$4)</f>
        <v>178796603</v>
      </c>
      <c r="T32" s="8">
        <f>SUMIFS(TaxableValuation[Taxable Gas &amp; Elec Utilities],TaxableValuation[Dist],$C32,TaxableValuation[Tif_NonTIF],$A$4)</f>
        <v>3982084</v>
      </c>
      <c r="U32" s="8">
        <f t="shared" si="0"/>
        <v>182778687</v>
      </c>
    </row>
    <row r="33" spans="1:21" x14ac:dyDescent="0.25">
      <c r="A33">
        <v>2023</v>
      </c>
      <c r="B33" t="s">
        <v>1076</v>
      </c>
      <c r="C33" t="s">
        <v>1099</v>
      </c>
      <c r="D33" t="s">
        <v>1099</v>
      </c>
      <c r="E33" t="s">
        <v>531</v>
      </c>
      <c r="F33" t="s">
        <v>1100</v>
      </c>
      <c r="G33" s="8">
        <f>SUMIFS(TaxableValuation[Taxable Residential],TaxableValuation[Dist],$C33,TaxableValuation[Tif_NonTIF],$A$4)</f>
        <v>201561995</v>
      </c>
      <c r="H33" s="8">
        <f>SUMIFS(TaxableValuation[Taxable Ag Land],TaxableValuation[Dist],$C33,TaxableValuation[Tif_NonTIF],$A$4)</f>
        <v>63237398</v>
      </c>
      <c r="I33" s="8">
        <f>SUMIFS(TaxableValuation[Taxable Ag Building],TaxableValuation[Dist],$C33,TaxableValuation[Tif_NonTIF],$A$4)</f>
        <v>4588373</v>
      </c>
      <c r="J33" s="8">
        <f>SUMIFS(TaxableValuation[Taxable Commercial],TaxableValuation[Dist],$C33,TaxableValuation[Tif_NonTIF],$A$4)</f>
        <v>22334641</v>
      </c>
      <c r="K33" s="8">
        <f>SUMIFS(TaxableValuation[Taxable Industrial],TaxableValuation[Dist],$C33,TaxableValuation[Tif_NonTIF],$A$4)</f>
        <v>2381940</v>
      </c>
      <c r="L33" s="8">
        <f>SUMIFS(TaxableValuation[Taxable Multiresidential],TaxableValuation[Dist],$C33,TaxableValuation[Tif_NonTIF],$A$4)</f>
        <v>5026981</v>
      </c>
      <c r="M33" s="8">
        <f>SUMIFS(TaxableValuation[Taxable Reserved],TaxableValuation[Dist],$C33,TaxableValuation[Tif_NonTIF],$A$4)</f>
        <v>0</v>
      </c>
      <c r="N33" s="8">
        <f>SUMIFS(TaxableValuation[Taxable Railroads],TaxableValuation[Dist],$C33,TaxableValuation[Tif_NonTIF],$A$4)</f>
        <v>4553659</v>
      </c>
      <c r="O33" s="8">
        <f>SUMIFS(TaxableValuation[Taxable Utilities],TaxableValuation[Dist],$C33,TaxableValuation[Tif_NonTIF],$A$4)</f>
        <v>1719300</v>
      </c>
      <c r="P33" s="8">
        <f>SUMIFS(TaxableValuation[Taxable Other],TaxableValuation[Dist],$C33,TaxableValuation[Tif_NonTIF],$A$4)</f>
        <v>0</v>
      </c>
      <c r="Q33" s="8">
        <f>SUMIFS(TaxableValuation[Taxable Gross],TaxableValuation[Dist],$C33,TaxableValuation[Tif_NonTIF],$A$4)</f>
        <v>305404287</v>
      </c>
      <c r="R33" s="8">
        <f>SUMIFS(TaxableValuation[Taxable Military Exempt],TaxableValuation[Dist],$C33,TaxableValuation[Tif_NonTIF],$A$4)</f>
        <v>513004</v>
      </c>
      <c r="S33" s="8">
        <f>SUMIFS(TaxableValuation[Taxable Net],TaxableValuation[Dist],$C33,TaxableValuation[Tif_NonTIF],$A$4)</f>
        <v>304891283</v>
      </c>
      <c r="T33" s="8">
        <f>SUMIFS(TaxableValuation[Taxable Gas &amp; Elec Utilities],TaxableValuation[Dist],$C33,TaxableValuation[Tif_NonTIF],$A$4)</f>
        <v>1814977</v>
      </c>
      <c r="U33" s="8">
        <f t="shared" si="0"/>
        <v>306706260</v>
      </c>
    </row>
    <row r="34" spans="1:21" x14ac:dyDescent="0.25">
      <c r="A34">
        <v>2023</v>
      </c>
      <c r="B34" t="s">
        <v>1043</v>
      </c>
      <c r="C34" t="s">
        <v>1101</v>
      </c>
      <c r="D34" t="s">
        <v>1101</v>
      </c>
      <c r="E34" t="s">
        <v>416</v>
      </c>
      <c r="F34" t="s">
        <v>1102</v>
      </c>
      <c r="G34" s="8">
        <f>SUMIFS(TaxableValuation[Taxable Residential],TaxableValuation[Dist],$C34,TaxableValuation[Tif_NonTIF],$A$4)</f>
        <v>92035512</v>
      </c>
      <c r="H34" s="8">
        <f>SUMIFS(TaxableValuation[Taxable Ag Land],TaxableValuation[Dist],$C34,TaxableValuation[Tif_NonTIF],$A$4)</f>
        <v>135044856</v>
      </c>
      <c r="I34" s="8">
        <f>SUMIFS(TaxableValuation[Taxable Ag Building],TaxableValuation[Dist],$C34,TaxableValuation[Tif_NonTIF],$A$4)</f>
        <v>7192709</v>
      </c>
      <c r="J34" s="8">
        <f>SUMIFS(TaxableValuation[Taxable Commercial],TaxableValuation[Dist],$C34,TaxableValuation[Tif_NonTIF],$A$4)</f>
        <v>35177533</v>
      </c>
      <c r="K34" s="8">
        <f>SUMIFS(TaxableValuation[Taxable Industrial],TaxableValuation[Dist],$C34,TaxableValuation[Tif_NonTIF],$A$4)</f>
        <v>12947423</v>
      </c>
      <c r="L34" s="8">
        <f>SUMIFS(TaxableValuation[Taxable Multiresidential],TaxableValuation[Dist],$C34,TaxableValuation[Tif_NonTIF],$A$4)</f>
        <v>4838256</v>
      </c>
      <c r="M34" s="8">
        <f>SUMIFS(TaxableValuation[Taxable Reserved],TaxableValuation[Dist],$C34,TaxableValuation[Tif_NonTIF],$A$4)</f>
        <v>0</v>
      </c>
      <c r="N34" s="8">
        <f>SUMIFS(TaxableValuation[Taxable Railroads],TaxableValuation[Dist],$C34,TaxableValuation[Tif_NonTIF],$A$4)</f>
        <v>18635848</v>
      </c>
      <c r="O34" s="8">
        <f>SUMIFS(TaxableValuation[Taxable Utilities],TaxableValuation[Dist],$C34,TaxableValuation[Tif_NonTIF],$A$4)</f>
        <v>14923214</v>
      </c>
      <c r="P34" s="8">
        <f>SUMIFS(TaxableValuation[Taxable Other],TaxableValuation[Dist],$C34,TaxableValuation[Tif_NonTIF],$A$4)</f>
        <v>0</v>
      </c>
      <c r="Q34" s="8">
        <f>SUMIFS(TaxableValuation[Taxable Gross],TaxableValuation[Dist],$C34,TaxableValuation[Tif_NonTIF],$A$4)</f>
        <v>320795351</v>
      </c>
      <c r="R34" s="8">
        <f>SUMIFS(TaxableValuation[Taxable Military Exempt],TaxableValuation[Dist],$C34,TaxableValuation[Tif_NonTIF],$A$4)</f>
        <v>353732</v>
      </c>
      <c r="S34" s="8">
        <f>SUMIFS(TaxableValuation[Taxable Net],TaxableValuation[Dist],$C34,TaxableValuation[Tif_NonTIF],$A$4)</f>
        <v>320441619</v>
      </c>
      <c r="T34" s="8">
        <f>SUMIFS(TaxableValuation[Taxable Gas &amp; Elec Utilities],TaxableValuation[Dist],$C34,TaxableValuation[Tif_NonTIF],$A$4)</f>
        <v>6320522</v>
      </c>
      <c r="U34" s="8">
        <f t="shared" si="0"/>
        <v>326762141</v>
      </c>
    </row>
    <row r="35" spans="1:21" x14ac:dyDescent="0.25">
      <c r="A35">
        <v>2023</v>
      </c>
      <c r="B35" t="s">
        <v>1076</v>
      </c>
      <c r="C35" t="s">
        <v>1103</v>
      </c>
      <c r="D35" t="s">
        <v>1103</v>
      </c>
      <c r="E35" t="s">
        <v>213</v>
      </c>
      <c r="F35" t="s">
        <v>1104</v>
      </c>
      <c r="G35" s="8">
        <f>SUMIFS(TaxableValuation[Taxable Residential],TaxableValuation[Dist],$C35,TaxableValuation[Tif_NonTIF],$A$4)</f>
        <v>41625790</v>
      </c>
      <c r="H35" s="8">
        <f>SUMIFS(TaxableValuation[Taxable Ag Land],TaxableValuation[Dist],$C35,TaxableValuation[Tif_NonTIF],$A$4)</f>
        <v>69543621</v>
      </c>
      <c r="I35" s="8">
        <f>SUMIFS(TaxableValuation[Taxable Ag Building],TaxableValuation[Dist],$C35,TaxableValuation[Tif_NonTIF],$A$4)</f>
        <v>3855149</v>
      </c>
      <c r="J35" s="8">
        <f>SUMIFS(TaxableValuation[Taxable Commercial],TaxableValuation[Dist],$C35,TaxableValuation[Tif_NonTIF],$A$4)</f>
        <v>3066392</v>
      </c>
      <c r="K35" s="8">
        <f>SUMIFS(TaxableValuation[Taxable Industrial],TaxableValuation[Dist],$C35,TaxableValuation[Tif_NonTIF],$A$4)</f>
        <v>652113</v>
      </c>
      <c r="L35" s="8">
        <f>SUMIFS(TaxableValuation[Taxable Multiresidential],TaxableValuation[Dist],$C35,TaxableValuation[Tif_NonTIF],$A$4)</f>
        <v>326394</v>
      </c>
      <c r="M35" s="8">
        <f>SUMIFS(TaxableValuation[Taxable Reserved],TaxableValuation[Dist],$C35,TaxableValuation[Tif_NonTIF],$A$4)</f>
        <v>0</v>
      </c>
      <c r="N35" s="8">
        <f>SUMIFS(TaxableValuation[Taxable Railroads],TaxableValuation[Dist],$C35,TaxableValuation[Tif_NonTIF],$A$4)</f>
        <v>0</v>
      </c>
      <c r="O35" s="8">
        <f>SUMIFS(TaxableValuation[Taxable Utilities],TaxableValuation[Dist],$C35,TaxableValuation[Tif_NonTIF],$A$4)</f>
        <v>3583877</v>
      </c>
      <c r="P35" s="8">
        <f>SUMIFS(TaxableValuation[Taxable Other],TaxableValuation[Dist],$C35,TaxableValuation[Tif_NonTIF],$A$4)</f>
        <v>0</v>
      </c>
      <c r="Q35" s="8">
        <f>SUMIFS(TaxableValuation[Taxable Gross],TaxableValuation[Dist],$C35,TaxableValuation[Tif_NonTIF],$A$4)</f>
        <v>122653336</v>
      </c>
      <c r="R35" s="8">
        <f>SUMIFS(TaxableValuation[Taxable Military Exempt],TaxableValuation[Dist],$C35,TaxableValuation[Tif_NonTIF],$A$4)</f>
        <v>120380</v>
      </c>
      <c r="S35" s="8">
        <f>SUMIFS(TaxableValuation[Taxable Net],TaxableValuation[Dist],$C35,TaxableValuation[Tif_NonTIF],$A$4)</f>
        <v>122532956</v>
      </c>
      <c r="T35" s="8">
        <f>SUMIFS(TaxableValuation[Taxable Gas &amp; Elec Utilities],TaxableValuation[Dist],$C35,TaxableValuation[Tif_NonTIF],$A$4)</f>
        <v>1424815</v>
      </c>
      <c r="U35" s="8">
        <f t="shared" si="0"/>
        <v>123957771</v>
      </c>
    </row>
    <row r="36" spans="1:21" x14ac:dyDescent="0.25">
      <c r="A36">
        <v>2023</v>
      </c>
      <c r="B36" t="s">
        <v>1057</v>
      </c>
      <c r="C36" t="s">
        <v>1105</v>
      </c>
      <c r="D36" t="s">
        <v>1105</v>
      </c>
      <c r="E36" t="s">
        <v>48</v>
      </c>
      <c r="F36" t="s">
        <v>1106</v>
      </c>
      <c r="G36" s="8">
        <f>SUMIFS(TaxableValuation[Taxable Residential],TaxableValuation[Dist],$C36,TaxableValuation[Tif_NonTIF],$A$4)</f>
        <v>348184838</v>
      </c>
      <c r="H36" s="8">
        <f>SUMIFS(TaxableValuation[Taxable Ag Land],TaxableValuation[Dist],$C36,TaxableValuation[Tif_NonTIF],$A$4)</f>
        <v>289580254</v>
      </c>
      <c r="I36" s="8">
        <f>SUMIFS(TaxableValuation[Taxable Ag Building],TaxableValuation[Dist],$C36,TaxableValuation[Tif_NonTIF],$A$4)</f>
        <v>10744374</v>
      </c>
      <c r="J36" s="8">
        <f>SUMIFS(TaxableValuation[Taxable Commercial],TaxableValuation[Dist],$C36,TaxableValuation[Tif_NonTIF],$A$4)</f>
        <v>34243469</v>
      </c>
      <c r="K36" s="8">
        <f>SUMIFS(TaxableValuation[Taxable Industrial],TaxableValuation[Dist],$C36,TaxableValuation[Tif_NonTIF],$A$4)</f>
        <v>10168749</v>
      </c>
      <c r="L36" s="8">
        <f>SUMIFS(TaxableValuation[Taxable Multiresidential],TaxableValuation[Dist],$C36,TaxableValuation[Tif_NonTIF],$A$4)</f>
        <v>4035477</v>
      </c>
      <c r="M36" s="8">
        <f>SUMIFS(TaxableValuation[Taxable Reserved],TaxableValuation[Dist],$C36,TaxableValuation[Tif_NonTIF],$A$4)</f>
        <v>0</v>
      </c>
      <c r="N36" s="8">
        <f>SUMIFS(TaxableValuation[Taxable Railroads],TaxableValuation[Dist],$C36,TaxableValuation[Tif_NonTIF],$A$4)</f>
        <v>22261815</v>
      </c>
      <c r="O36" s="8">
        <f>SUMIFS(TaxableValuation[Taxable Utilities],TaxableValuation[Dist],$C36,TaxableValuation[Tif_NonTIF],$A$4)</f>
        <v>2225998</v>
      </c>
      <c r="P36" s="8">
        <f>SUMIFS(TaxableValuation[Taxable Other],TaxableValuation[Dist],$C36,TaxableValuation[Tif_NonTIF],$A$4)</f>
        <v>0</v>
      </c>
      <c r="Q36" s="8">
        <f>SUMIFS(TaxableValuation[Taxable Gross],TaxableValuation[Dist],$C36,TaxableValuation[Tif_NonTIF],$A$4)</f>
        <v>721444974</v>
      </c>
      <c r="R36" s="8">
        <f>SUMIFS(TaxableValuation[Taxable Military Exempt],TaxableValuation[Dist],$C36,TaxableValuation[Tif_NonTIF],$A$4)</f>
        <v>973190</v>
      </c>
      <c r="S36" s="8">
        <f>SUMIFS(TaxableValuation[Taxable Net],TaxableValuation[Dist],$C36,TaxableValuation[Tif_NonTIF],$A$4)</f>
        <v>720471784</v>
      </c>
      <c r="T36" s="8">
        <f>SUMIFS(TaxableValuation[Taxable Gas &amp; Elec Utilities],TaxableValuation[Dist],$C36,TaxableValuation[Tif_NonTIF],$A$4)</f>
        <v>10095389</v>
      </c>
      <c r="U36" s="8">
        <f t="shared" si="0"/>
        <v>730567173</v>
      </c>
    </row>
    <row r="37" spans="1:21" x14ac:dyDescent="0.25">
      <c r="A37">
        <v>2023</v>
      </c>
      <c r="B37" t="s">
        <v>1076</v>
      </c>
      <c r="C37" t="s">
        <v>1107</v>
      </c>
      <c r="D37" t="s">
        <v>1107</v>
      </c>
      <c r="E37" t="s">
        <v>810</v>
      </c>
      <c r="F37" t="s">
        <v>1108</v>
      </c>
      <c r="G37" s="8">
        <f>SUMIFS(TaxableValuation[Taxable Residential],TaxableValuation[Dist],$C37,TaxableValuation[Tif_NonTIF],$A$4)</f>
        <v>1012606869</v>
      </c>
      <c r="H37" s="8">
        <f>SUMIFS(TaxableValuation[Taxable Ag Land],TaxableValuation[Dist],$C37,TaxableValuation[Tif_NonTIF],$A$4)</f>
        <v>803248</v>
      </c>
      <c r="I37" s="8">
        <f>SUMIFS(TaxableValuation[Taxable Ag Building],TaxableValuation[Dist],$C37,TaxableValuation[Tif_NonTIF],$A$4)</f>
        <v>12670</v>
      </c>
      <c r="J37" s="8">
        <f>SUMIFS(TaxableValuation[Taxable Commercial],TaxableValuation[Dist],$C37,TaxableValuation[Tif_NonTIF],$A$4)</f>
        <v>520258146</v>
      </c>
      <c r="K37" s="8">
        <f>SUMIFS(TaxableValuation[Taxable Industrial],TaxableValuation[Dist],$C37,TaxableValuation[Tif_NonTIF],$A$4)</f>
        <v>12852147</v>
      </c>
      <c r="L37" s="8">
        <f>SUMIFS(TaxableValuation[Taxable Multiresidential],TaxableValuation[Dist],$C37,TaxableValuation[Tif_NonTIF],$A$4)</f>
        <v>64333368</v>
      </c>
      <c r="M37" s="8">
        <f>SUMIFS(TaxableValuation[Taxable Reserved],TaxableValuation[Dist],$C37,TaxableValuation[Tif_NonTIF],$A$4)</f>
        <v>0</v>
      </c>
      <c r="N37" s="8">
        <f>SUMIFS(TaxableValuation[Taxable Railroads],TaxableValuation[Dist],$C37,TaxableValuation[Tif_NonTIF],$A$4)</f>
        <v>756862</v>
      </c>
      <c r="O37" s="8">
        <f>SUMIFS(TaxableValuation[Taxable Utilities],TaxableValuation[Dist],$C37,TaxableValuation[Tif_NonTIF],$A$4)</f>
        <v>10562984</v>
      </c>
      <c r="P37" s="8">
        <f>SUMIFS(TaxableValuation[Taxable Other],TaxableValuation[Dist],$C37,TaxableValuation[Tif_NonTIF],$A$4)</f>
        <v>0</v>
      </c>
      <c r="Q37" s="8">
        <f>SUMIFS(TaxableValuation[Taxable Gross],TaxableValuation[Dist],$C37,TaxableValuation[Tif_NonTIF],$A$4)</f>
        <v>1622186294</v>
      </c>
      <c r="R37" s="8">
        <f>SUMIFS(TaxableValuation[Taxable Military Exempt],TaxableValuation[Dist],$C37,TaxableValuation[Tif_NonTIF],$A$4)</f>
        <v>2007568</v>
      </c>
      <c r="S37" s="8">
        <f>SUMIFS(TaxableValuation[Taxable Net],TaxableValuation[Dist],$C37,TaxableValuation[Tif_NonTIF],$A$4)</f>
        <v>1620178726</v>
      </c>
      <c r="T37" s="8">
        <f>SUMIFS(TaxableValuation[Taxable Gas &amp; Elec Utilities],TaxableValuation[Dist],$C37,TaxableValuation[Tif_NonTIF],$A$4)</f>
        <v>28689367</v>
      </c>
      <c r="U37" s="8">
        <f t="shared" si="0"/>
        <v>1648868093</v>
      </c>
    </row>
    <row r="38" spans="1:21" x14ac:dyDescent="0.25">
      <c r="A38">
        <v>2023</v>
      </c>
      <c r="B38" t="s">
        <v>1038</v>
      </c>
      <c r="C38" t="s">
        <v>1109</v>
      </c>
      <c r="D38" t="s">
        <v>1109</v>
      </c>
      <c r="E38" t="s">
        <v>567</v>
      </c>
      <c r="F38" t="s">
        <v>1110</v>
      </c>
      <c r="G38" s="8">
        <f>SUMIFS(TaxableValuation[Taxable Residential],TaxableValuation[Dist],$C38,TaxableValuation[Tif_NonTIF],$A$4)</f>
        <v>374485700</v>
      </c>
      <c r="H38" s="8">
        <f>SUMIFS(TaxableValuation[Taxable Ag Land],TaxableValuation[Dist],$C38,TaxableValuation[Tif_NonTIF],$A$4)</f>
        <v>40718689</v>
      </c>
      <c r="I38" s="8">
        <f>SUMIFS(TaxableValuation[Taxable Ag Building],TaxableValuation[Dist],$C38,TaxableValuation[Tif_NonTIF],$A$4)</f>
        <v>2291739</v>
      </c>
      <c r="J38" s="8">
        <f>SUMIFS(TaxableValuation[Taxable Commercial],TaxableValuation[Dist],$C38,TaxableValuation[Tif_NonTIF],$A$4)</f>
        <v>175441072</v>
      </c>
      <c r="K38" s="8">
        <f>SUMIFS(TaxableValuation[Taxable Industrial],TaxableValuation[Dist],$C38,TaxableValuation[Tif_NonTIF],$A$4)</f>
        <v>4659544</v>
      </c>
      <c r="L38" s="8">
        <f>SUMIFS(TaxableValuation[Taxable Multiresidential],TaxableValuation[Dist],$C38,TaxableValuation[Tif_NonTIF],$A$4)</f>
        <v>6442086</v>
      </c>
      <c r="M38" s="8">
        <f>SUMIFS(TaxableValuation[Taxable Reserved],TaxableValuation[Dist],$C38,TaxableValuation[Tif_NonTIF],$A$4)</f>
        <v>0</v>
      </c>
      <c r="N38" s="8">
        <f>SUMIFS(TaxableValuation[Taxable Railroads],TaxableValuation[Dist],$C38,TaxableValuation[Tif_NonTIF],$A$4)</f>
        <v>2895762</v>
      </c>
      <c r="O38" s="8">
        <f>SUMIFS(TaxableValuation[Taxable Utilities],TaxableValuation[Dist],$C38,TaxableValuation[Tif_NonTIF],$A$4)</f>
        <v>16626729</v>
      </c>
      <c r="P38" s="8">
        <f>SUMIFS(TaxableValuation[Taxable Other],TaxableValuation[Dist],$C38,TaxableValuation[Tif_NonTIF],$A$4)</f>
        <v>0</v>
      </c>
      <c r="Q38" s="8">
        <f>SUMIFS(TaxableValuation[Taxable Gross],TaxableValuation[Dist],$C38,TaxableValuation[Tif_NonTIF],$A$4)</f>
        <v>623561321</v>
      </c>
      <c r="R38" s="8">
        <f>SUMIFS(TaxableValuation[Taxable Military Exempt],TaxableValuation[Dist],$C38,TaxableValuation[Tif_NonTIF],$A$4)</f>
        <v>505677</v>
      </c>
      <c r="S38" s="8">
        <f>SUMIFS(TaxableValuation[Taxable Net],TaxableValuation[Dist],$C38,TaxableValuation[Tif_NonTIF],$A$4)</f>
        <v>623055644</v>
      </c>
      <c r="T38" s="8">
        <f>SUMIFS(TaxableValuation[Taxable Gas &amp; Elec Utilities],TaxableValuation[Dist],$C38,TaxableValuation[Tif_NonTIF],$A$4)</f>
        <v>72710754</v>
      </c>
      <c r="U38" s="8">
        <f t="shared" si="0"/>
        <v>695766398</v>
      </c>
    </row>
    <row r="39" spans="1:21" x14ac:dyDescent="0.25">
      <c r="A39">
        <v>2023</v>
      </c>
      <c r="B39" t="s">
        <v>1038</v>
      </c>
      <c r="C39" t="s">
        <v>1111</v>
      </c>
      <c r="D39" t="s">
        <v>1111</v>
      </c>
      <c r="E39" t="s">
        <v>200</v>
      </c>
      <c r="F39" t="s">
        <v>1112</v>
      </c>
      <c r="G39" s="8">
        <f>SUMIFS(TaxableValuation[Taxable Residential],TaxableValuation[Dist],$C39,TaxableValuation[Tif_NonTIF],$A$4)</f>
        <v>415159459</v>
      </c>
      <c r="H39" s="8">
        <f>SUMIFS(TaxableValuation[Taxable Ag Land],TaxableValuation[Dist],$C39,TaxableValuation[Tif_NonTIF],$A$4)</f>
        <v>38698422</v>
      </c>
      <c r="I39" s="8">
        <f>SUMIFS(TaxableValuation[Taxable Ag Building],TaxableValuation[Dist],$C39,TaxableValuation[Tif_NonTIF],$A$4)</f>
        <v>2401799</v>
      </c>
      <c r="J39" s="8">
        <f>SUMIFS(TaxableValuation[Taxable Commercial],TaxableValuation[Dist],$C39,TaxableValuation[Tif_NonTIF],$A$4)</f>
        <v>91846196</v>
      </c>
      <c r="K39" s="8">
        <f>SUMIFS(TaxableValuation[Taxable Industrial],TaxableValuation[Dist],$C39,TaxableValuation[Tif_NonTIF],$A$4)</f>
        <v>28920700</v>
      </c>
      <c r="L39" s="8">
        <f>SUMIFS(TaxableValuation[Taxable Multiresidential],TaxableValuation[Dist],$C39,TaxableValuation[Tif_NonTIF],$A$4)</f>
        <v>10516714</v>
      </c>
      <c r="M39" s="8">
        <f>SUMIFS(TaxableValuation[Taxable Reserved],TaxableValuation[Dist],$C39,TaxableValuation[Tif_NonTIF],$A$4)</f>
        <v>0</v>
      </c>
      <c r="N39" s="8">
        <f>SUMIFS(TaxableValuation[Taxable Railroads],TaxableValuation[Dist],$C39,TaxableValuation[Tif_NonTIF],$A$4)</f>
        <v>7825755</v>
      </c>
      <c r="O39" s="8">
        <f>SUMIFS(TaxableValuation[Taxable Utilities],TaxableValuation[Dist],$C39,TaxableValuation[Tif_NonTIF],$A$4)</f>
        <v>28881338</v>
      </c>
      <c r="P39" s="8">
        <f>SUMIFS(TaxableValuation[Taxable Other],TaxableValuation[Dist],$C39,TaxableValuation[Tif_NonTIF],$A$4)</f>
        <v>6486</v>
      </c>
      <c r="Q39" s="8">
        <f>SUMIFS(TaxableValuation[Taxable Gross],TaxableValuation[Dist],$C39,TaxableValuation[Tif_NonTIF],$A$4)</f>
        <v>624256869</v>
      </c>
      <c r="R39" s="8">
        <f>SUMIFS(TaxableValuation[Taxable Military Exempt],TaxableValuation[Dist],$C39,TaxableValuation[Tif_NonTIF],$A$4)</f>
        <v>1166760</v>
      </c>
      <c r="S39" s="8">
        <f>SUMIFS(TaxableValuation[Taxable Net],TaxableValuation[Dist],$C39,TaxableValuation[Tif_NonTIF],$A$4)</f>
        <v>623090109</v>
      </c>
      <c r="T39" s="8">
        <f>SUMIFS(TaxableValuation[Taxable Gas &amp; Elec Utilities],TaxableValuation[Dist],$C39,TaxableValuation[Tif_NonTIF],$A$4)</f>
        <v>11988271</v>
      </c>
      <c r="U39" s="8">
        <f t="shared" si="0"/>
        <v>635078380</v>
      </c>
    </row>
    <row r="40" spans="1:21" x14ac:dyDescent="0.25">
      <c r="A40">
        <v>2023</v>
      </c>
      <c r="B40" t="s">
        <v>1048</v>
      </c>
      <c r="C40" t="s">
        <v>1113</v>
      </c>
      <c r="D40" t="s">
        <v>1113</v>
      </c>
      <c r="E40" t="s">
        <v>701</v>
      </c>
      <c r="F40" t="s">
        <v>1114</v>
      </c>
      <c r="G40" s="8">
        <f>SUMIFS(TaxableValuation[Taxable Residential],TaxableValuation[Dist],$C40,TaxableValuation[Tif_NonTIF],$A$4)</f>
        <v>138372347</v>
      </c>
      <c r="H40" s="8">
        <f>SUMIFS(TaxableValuation[Taxable Ag Land],TaxableValuation[Dist],$C40,TaxableValuation[Tif_NonTIF],$A$4)</f>
        <v>95438426</v>
      </c>
      <c r="I40" s="8">
        <f>SUMIFS(TaxableValuation[Taxable Ag Building],TaxableValuation[Dist],$C40,TaxableValuation[Tif_NonTIF],$A$4)</f>
        <v>8577311</v>
      </c>
      <c r="J40" s="8">
        <f>SUMIFS(TaxableValuation[Taxable Commercial],TaxableValuation[Dist],$C40,TaxableValuation[Tif_NonTIF],$A$4)</f>
        <v>16819521</v>
      </c>
      <c r="K40" s="8">
        <f>SUMIFS(TaxableValuation[Taxable Industrial],TaxableValuation[Dist],$C40,TaxableValuation[Tif_NonTIF],$A$4)</f>
        <v>4771601</v>
      </c>
      <c r="L40" s="8">
        <f>SUMIFS(TaxableValuation[Taxable Multiresidential],TaxableValuation[Dist],$C40,TaxableValuation[Tif_NonTIF],$A$4)</f>
        <v>919105</v>
      </c>
      <c r="M40" s="8">
        <f>SUMIFS(TaxableValuation[Taxable Reserved],TaxableValuation[Dist],$C40,TaxableValuation[Tif_NonTIF],$A$4)</f>
        <v>0</v>
      </c>
      <c r="N40" s="8">
        <f>SUMIFS(TaxableValuation[Taxable Railroads],TaxableValuation[Dist],$C40,TaxableValuation[Tif_NonTIF],$A$4)</f>
        <v>7331996</v>
      </c>
      <c r="O40" s="8">
        <f>SUMIFS(TaxableValuation[Taxable Utilities],TaxableValuation[Dist],$C40,TaxableValuation[Tif_NonTIF],$A$4)</f>
        <v>8145254</v>
      </c>
      <c r="P40" s="8">
        <f>SUMIFS(TaxableValuation[Taxable Other],TaxableValuation[Dist],$C40,TaxableValuation[Tif_NonTIF],$A$4)</f>
        <v>0</v>
      </c>
      <c r="Q40" s="8">
        <f>SUMIFS(TaxableValuation[Taxable Gross],TaxableValuation[Dist],$C40,TaxableValuation[Tif_NonTIF],$A$4)</f>
        <v>280375561</v>
      </c>
      <c r="R40" s="8">
        <f>SUMIFS(TaxableValuation[Taxable Military Exempt],TaxableValuation[Dist],$C40,TaxableValuation[Tif_NonTIF],$A$4)</f>
        <v>261132</v>
      </c>
      <c r="S40" s="8">
        <f>SUMIFS(TaxableValuation[Taxable Net],TaxableValuation[Dist],$C40,TaxableValuation[Tif_NonTIF],$A$4)</f>
        <v>280114429</v>
      </c>
      <c r="T40" s="8">
        <f>SUMIFS(TaxableValuation[Taxable Gas &amp; Elec Utilities],TaxableValuation[Dist],$C40,TaxableValuation[Tif_NonTIF],$A$4)</f>
        <v>3482641</v>
      </c>
      <c r="U40" s="8">
        <f t="shared" si="0"/>
        <v>283597070</v>
      </c>
    </row>
    <row r="41" spans="1:21" x14ac:dyDescent="0.25">
      <c r="A41">
        <v>2023</v>
      </c>
      <c r="B41" t="s">
        <v>1045</v>
      </c>
      <c r="C41" t="s">
        <v>1115</v>
      </c>
      <c r="D41" t="s">
        <v>1115</v>
      </c>
      <c r="E41" t="s">
        <v>365</v>
      </c>
      <c r="F41" t="s">
        <v>1116</v>
      </c>
      <c r="G41" s="8">
        <f>SUMIFS(TaxableValuation[Taxable Residential],TaxableValuation[Dist],$C41,TaxableValuation[Tif_NonTIF],$A$4)</f>
        <v>64713717</v>
      </c>
      <c r="H41" s="8">
        <f>SUMIFS(TaxableValuation[Taxable Ag Land],TaxableValuation[Dist],$C41,TaxableValuation[Tif_NonTIF],$A$4)</f>
        <v>136340494</v>
      </c>
      <c r="I41" s="8">
        <f>SUMIFS(TaxableValuation[Taxable Ag Building],TaxableValuation[Dist],$C41,TaxableValuation[Tif_NonTIF],$A$4)</f>
        <v>8776353</v>
      </c>
      <c r="J41" s="8">
        <f>SUMIFS(TaxableValuation[Taxable Commercial],TaxableValuation[Dist],$C41,TaxableValuation[Tif_NonTIF],$A$4)</f>
        <v>20060730</v>
      </c>
      <c r="K41" s="8">
        <f>SUMIFS(TaxableValuation[Taxable Industrial],TaxableValuation[Dist],$C41,TaxableValuation[Tif_NonTIF],$A$4)</f>
        <v>3029560</v>
      </c>
      <c r="L41" s="8">
        <f>SUMIFS(TaxableValuation[Taxable Multiresidential],TaxableValuation[Dist],$C41,TaxableValuation[Tif_NonTIF],$A$4)</f>
        <v>885142</v>
      </c>
      <c r="M41" s="8">
        <f>SUMIFS(TaxableValuation[Taxable Reserved],TaxableValuation[Dist],$C41,TaxableValuation[Tif_NonTIF],$A$4)</f>
        <v>0</v>
      </c>
      <c r="N41" s="8">
        <f>SUMIFS(TaxableValuation[Taxable Railroads],TaxableValuation[Dist],$C41,TaxableValuation[Tif_NonTIF],$A$4)</f>
        <v>19709028</v>
      </c>
      <c r="O41" s="8">
        <f>SUMIFS(TaxableValuation[Taxable Utilities],TaxableValuation[Dist],$C41,TaxableValuation[Tif_NonTIF],$A$4)</f>
        <v>994141</v>
      </c>
      <c r="P41" s="8">
        <f>SUMIFS(TaxableValuation[Taxable Other],TaxableValuation[Dist],$C41,TaxableValuation[Tif_NonTIF],$A$4)</f>
        <v>0</v>
      </c>
      <c r="Q41" s="8">
        <f>SUMIFS(TaxableValuation[Taxable Gross],TaxableValuation[Dist],$C41,TaxableValuation[Tif_NonTIF],$A$4)</f>
        <v>254509165</v>
      </c>
      <c r="R41" s="8">
        <f>SUMIFS(TaxableValuation[Taxable Military Exempt],TaxableValuation[Dist],$C41,TaxableValuation[Tif_NonTIF],$A$4)</f>
        <v>207424</v>
      </c>
      <c r="S41" s="8">
        <f>SUMIFS(TaxableValuation[Taxable Net],TaxableValuation[Dist],$C41,TaxableValuation[Tif_NonTIF],$A$4)</f>
        <v>254301741</v>
      </c>
      <c r="T41" s="8">
        <f>SUMIFS(TaxableValuation[Taxable Gas &amp; Elec Utilities],TaxableValuation[Dist],$C41,TaxableValuation[Tif_NonTIF],$A$4)</f>
        <v>2728227</v>
      </c>
      <c r="U41" s="8">
        <f t="shared" si="0"/>
        <v>257029968</v>
      </c>
    </row>
    <row r="42" spans="1:21" x14ac:dyDescent="0.25">
      <c r="A42">
        <v>2023</v>
      </c>
      <c r="B42" t="s">
        <v>1043</v>
      </c>
      <c r="C42" t="s">
        <v>1117</v>
      </c>
      <c r="D42" t="s">
        <v>1117</v>
      </c>
      <c r="E42" t="s">
        <v>792</v>
      </c>
      <c r="F42" t="s">
        <v>1118</v>
      </c>
      <c r="G42" s="8">
        <f>SUMIFS(TaxableValuation[Taxable Residential],TaxableValuation[Dist],$C42,TaxableValuation[Tif_NonTIF],$A$4)</f>
        <v>129625988</v>
      </c>
      <c r="H42" s="8">
        <f>SUMIFS(TaxableValuation[Taxable Ag Land],TaxableValuation[Dist],$C42,TaxableValuation[Tif_NonTIF],$A$4)</f>
        <v>108117588</v>
      </c>
      <c r="I42" s="8">
        <f>SUMIFS(TaxableValuation[Taxable Ag Building],TaxableValuation[Dist],$C42,TaxableValuation[Tif_NonTIF],$A$4)</f>
        <v>4622249</v>
      </c>
      <c r="J42" s="8">
        <f>SUMIFS(TaxableValuation[Taxable Commercial],TaxableValuation[Dist],$C42,TaxableValuation[Tif_NonTIF],$A$4)</f>
        <v>21137599</v>
      </c>
      <c r="K42" s="8">
        <f>SUMIFS(TaxableValuation[Taxable Industrial],TaxableValuation[Dist],$C42,TaxableValuation[Tif_NonTIF],$A$4)</f>
        <v>7363203</v>
      </c>
      <c r="L42" s="8">
        <f>SUMIFS(TaxableValuation[Taxable Multiresidential],TaxableValuation[Dist],$C42,TaxableValuation[Tif_NonTIF],$A$4)</f>
        <v>1369302</v>
      </c>
      <c r="M42" s="8">
        <f>SUMIFS(TaxableValuation[Taxable Reserved],TaxableValuation[Dist],$C42,TaxableValuation[Tif_NonTIF],$A$4)</f>
        <v>0</v>
      </c>
      <c r="N42" s="8">
        <f>SUMIFS(TaxableValuation[Taxable Railroads],TaxableValuation[Dist],$C42,TaxableValuation[Tif_NonTIF],$A$4)</f>
        <v>3274376</v>
      </c>
      <c r="O42" s="8">
        <f>SUMIFS(TaxableValuation[Taxable Utilities],TaxableValuation[Dist],$C42,TaxableValuation[Tif_NonTIF],$A$4)</f>
        <v>6515479</v>
      </c>
      <c r="P42" s="8">
        <f>SUMIFS(TaxableValuation[Taxable Other],TaxableValuation[Dist],$C42,TaxableValuation[Tif_NonTIF],$A$4)</f>
        <v>0</v>
      </c>
      <c r="Q42" s="8">
        <f>SUMIFS(TaxableValuation[Taxable Gross],TaxableValuation[Dist],$C42,TaxableValuation[Tif_NonTIF],$A$4)</f>
        <v>282025784</v>
      </c>
      <c r="R42" s="8">
        <f>SUMIFS(TaxableValuation[Taxable Military Exempt],TaxableValuation[Dist],$C42,TaxableValuation[Tif_NonTIF],$A$4)</f>
        <v>329656</v>
      </c>
      <c r="S42" s="8">
        <f>SUMIFS(TaxableValuation[Taxable Net],TaxableValuation[Dist],$C42,TaxableValuation[Tif_NonTIF],$A$4)</f>
        <v>281696128</v>
      </c>
      <c r="T42" s="8">
        <f>SUMIFS(TaxableValuation[Taxable Gas &amp; Elec Utilities],TaxableValuation[Dist],$C42,TaxableValuation[Tif_NonTIF],$A$4)</f>
        <v>3494960</v>
      </c>
      <c r="U42" s="8">
        <f t="shared" si="0"/>
        <v>285191088</v>
      </c>
    </row>
    <row r="43" spans="1:21" x14ac:dyDescent="0.25">
      <c r="A43">
        <v>2023</v>
      </c>
      <c r="B43" t="s">
        <v>1054</v>
      </c>
      <c r="C43" t="s">
        <v>1119</v>
      </c>
      <c r="D43" t="s">
        <v>1119</v>
      </c>
      <c r="E43" t="s">
        <v>303</v>
      </c>
      <c r="F43" t="s">
        <v>1120</v>
      </c>
      <c r="G43" s="8">
        <f>SUMIFS(TaxableValuation[Taxable Residential],TaxableValuation[Dist],$C43,TaxableValuation[Tif_NonTIF],$A$4)</f>
        <v>654493499</v>
      </c>
      <c r="H43" s="8">
        <f>SUMIFS(TaxableValuation[Taxable Ag Land],TaxableValuation[Dist],$C43,TaxableValuation[Tif_NonTIF],$A$4)</f>
        <v>20895896</v>
      </c>
      <c r="I43" s="8">
        <f>SUMIFS(TaxableValuation[Taxable Ag Building],TaxableValuation[Dist],$C43,TaxableValuation[Tif_NonTIF],$A$4)</f>
        <v>1087634</v>
      </c>
      <c r="J43" s="8">
        <f>SUMIFS(TaxableValuation[Taxable Commercial],TaxableValuation[Dist],$C43,TaxableValuation[Tif_NonTIF],$A$4)</f>
        <v>203597502</v>
      </c>
      <c r="K43" s="8">
        <f>SUMIFS(TaxableValuation[Taxable Industrial],TaxableValuation[Dist],$C43,TaxableValuation[Tif_NonTIF],$A$4)</f>
        <v>31544740</v>
      </c>
      <c r="L43" s="8">
        <f>SUMIFS(TaxableValuation[Taxable Multiresidential],TaxableValuation[Dist],$C43,TaxableValuation[Tif_NonTIF],$A$4)</f>
        <v>29286437</v>
      </c>
      <c r="M43" s="8">
        <f>SUMIFS(TaxableValuation[Taxable Reserved],TaxableValuation[Dist],$C43,TaxableValuation[Tif_NonTIF],$A$4)</f>
        <v>0</v>
      </c>
      <c r="N43" s="8">
        <f>SUMIFS(TaxableValuation[Taxable Railroads],TaxableValuation[Dist],$C43,TaxableValuation[Tif_NonTIF],$A$4)</f>
        <v>16309020</v>
      </c>
      <c r="O43" s="8">
        <f>SUMIFS(TaxableValuation[Taxable Utilities],TaxableValuation[Dist],$C43,TaxableValuation[Tif_NonTIF],$A$4)</f>
        <v>3043676</v>
      </c>
      <c r="P43" s="8">
        <f>SUMIFS(TaxableValuation[Taxable Other],TaxableValuation[Dist],$C43,TaxableValuation[Tif_NonTIF],$A$4)</f>
        <v>0</v>
      </c>
      <c r="Q43" s="8">
        <f>SUMIFS(TaxableValuation[Taxable Gross],TaxableValuation[Dist],$C43,TaxableValuation[Tif_NonTIF],$A$4)</f>
        <v>960258404</v>
      </c>
      <c r="R43" s="8">
        <f>SUMIFS(TaxableValuation[Taxable Military Exempt],TaxableValuation[Dist],$C43,TaxableValuation[Tif_NonTIF],$A$4)</f>
        <v>2555760</v>
      </c>
      <c r="S43" s="8">
        <f>SUMIFS(TaxableValuation[Taxable Net],TaxableValuation[Dist],$C43,TaxableValuation[Tif_NonTIF],$A$4)</f>
        <v>957702644</v>
      </c>
      <c r="T43" s="8">
        <f>SUMIFS(TaxableValuation[Taxable Gas &amp; Elec Utilities],TaxableValuation[Dist],$C43,TaxableValuation[Tif_NonTIF],$A$4)</f>
        <v>48683885</v>
      </c>
      <c r="U43" s="8">
        <f t="shared" si="0"/>
        <v>1006386529</v>
      </c>
    </row>
    <row r="44" spans="1:21" x14ac:dyDescent="0.25">
      <c r="A44">
        <v>2023</v>
      </c>
      <c r="B44" t="s">
        <v>1043</v>
      </c>
      <c r="C44" t="s">
        <v>1121</v>
      </c>
      <c r="D44" t="s">
        <v>1121</v>
      </c>
      <c r="E44" t="s">
        <v>424</v>
      </c>
      <c r="F44" t="s">
        <v>424</v>
      </c>
      <c r="G44" s="8">
        <f>SUMIFS(TaxableValuation[Taxable Residential],TaxableValuation[Dist],$C44,TaxableValuation[Tif_NonTIF],$A$4)</f>
        <v>31479676</v>
      </c>
      <c r="H44" s="8">
        <f>SUMIFS(TaxableValuation[Taxable Ag Land],TaxableValuation[Dist],$C44,TaxableValuation[Tif_NonTIF],$A$4)</f>
        <v>86957423</v>
      </c>
      <c r="I44" s="8">
        <f>SUMIFS(TaxableValuation[Taxable Ag Building],TaxableValuation[Dist],$C44,TaxableValuation[Tif_NonTIF],$A$4)</f>
        <v>7798407</v>
      </c>
      <c r="J44" s="8">
        <f>SUMIFS(TaxableValuation[Taxable Commercial],TaxableValuation[Dist],$C44,TaxableValuation[Tif_NonTIF],$A$4)</f>
        <v>7898307</v>
      </c>
      <c r="K44" s="8">
        <f>SUMIFS(TaxableValuation[Taxable Industrial],TaxableValuation[Dist],$C44,TaxableValuation[Tif_NonTIF],$A$4)</f>
        <v>2353050</v>
      </c>
      <c r="L44" s="8">
        <f>SUMIFS(TaxableValuation[Taxable Multiresidential],TaxableValuation[Dist],$C44,TaxableValuation[Tif_NonTIF],$A$4)</f>
        <v>168430</v>
      </c>
      <c r="M44" s="8">
        <f>SUMIFS(TaxableValuation[Taxable Reserved],TaxableValuation[Dist],$C44,TaxableValuation[Tif_NonTIF],$A$4)</f>
        <v>0</v>
      </c>
      <c r="N44" s="8">
        <f>SUMIFS(TaxableValuation[Taxable Railroads],TaxableValuation[Dist],$C44,TaxableValuation[Tif_NonTIF],$A$4)</f>
        <v>0</v>
      </c>
      <c r="O44" s="8">
        <f>SUMIFS(TaxableValuation[Taxable Utilities],TaxableValuation[Dist],$C44,TaxableValuation[Tif_NonTIF],$A$4)</f>
        <v>10052285</v>
      </c>
      <c r="P44" s="8">
        <f>SUMIFS(TaxableValuation[Taxable Other],TaxableValuation[Dist],$C44,TaxableValuation[Tif_NonTIF],$A$4)</f>
        <v>0</v>
      </c>
      <c r="Q44" s="8">
        <f>SUMIFS(TaxableValuation[Taxable Gross],TaxableValuation[Dist],$C44,TaxableValuation[Tif_NonTIF],$A$4)</f>
        <v>146707578</v>
      </c>
      <c r="R44" s="8">
        <f>SUMIFS(TaxableValuation[Taxable Military Exempt],TaxableValuation[Dist],$C44,TaxableValuation[Tif_NonTIF],$A$4)</f>
        <v>109268</v>
      </c>
      <c r="S44" s="8">
        <f>SUMIFS(TaxableValuation[Taxable Net],TaxableValuation[Dist],$C44,TaxableValuation[Tif_NonTIF],$A$4)</f>
        <v>146598310</v>
      </c>
      <c r="T44" s="8">
        <f>SUMIFS(TaxableValuation[Taxable Gas &amp; Elec Utilities],TaxableValuation[Dist],$C44,TaxableValuation[Tif_NonTIF],$A$4)</f>
        <v>3643335</v>
      </c>
      <c r="U44" s="8">
        <f t="shared" si="0"/>
        <v>150241645</v>
      </c>
    </row>
    <row r="45" spans="1:21" x14ac:dyDescent="0.25">
      <c r="A45">
        <v>2023</v>
      </c>
      <c r="B45" t="s">
        <v>1076</v>
      </c>
      <c r="C45" t="s">
        <v>1122</v>
      </c>
      <c r="D45" t="s">
        <v>1122</v>
      </c>
      <c r="E45" t="s">
        <v>1123</v>
      </c>
      <c r="F45" t="s">
        <v>1124</v>
      </c>
      <c r="G45" s="8">
        <f>SUMIFS(TaxableValuation[Taxable Residential],TaxableValuation[Dist],$C45,TaxableValuation[Tif_NonTIF],$A$4)</f>
        <v>67657577</v>
      </c>
      <c r="H45" s="8">
        <f>SUMIFS(TaxableValuation[Taxable Ag Land],TaxableValuation[Dist],$C45,TaxableValuation[Tif_NonTIF],$A$4)</f>
        <v>87933950</v>
      </c>
      <c r="I45" s="8">
        <f>SUMIFS(TaxableValuation[Taxable Ag Building],TaxableValuation[Dist],$C45,TaxableValuation[Tif_NonTIF],$A$4)</f>
        <v>3634236</v>
      </c>
      <c r="J45" s="8">
        <f>SUMIFS(TaxableValuation[Taxable Commercial],TaxableValuation[Dist],$C45,TaxableValuation[Tif_NonTIF],$A$4)</f>
        <v>7090084</v>
      </c>
      <c r="K45" s="8">
        <f>SUMIFS(TaxableValuation[Taxable Industrial],TaxableValuation[Dist],$C45,TaxableValuation[Tif_NonTIF],$A$4)</f>
        <v>203787</v>
      </c>
      <c r="L45" s="8">
        <f>SUMIFS(TaxableValuation[Taxable Multiresidential],TaxableValuation[Dist],$C45,TaxableValuation[Tif_NonTIF],$A$4)</f>
        <v>1804211</v>
      </c>
      <c r="M45" s="8">
        <f>SUMIFS(TaxableValuation[Taxable Reserved],TaxableValuation[Dist],$C45,TaxableValuation[Tif_NonTIF],$A$4)</f>
        <v>0</v>
      </c>
      <c r="N45" s="8">
        <f>SUMIFS(TaxableValuation[Taxable Railroads],TaxableValuation[Dist],$C45,TaxableValuation[Tif_NonTIF],$A$4)</f>
        <v>12654923</v>
      </c>
      <c r="O45" s="8">
        <f>SUMIFS(TaxableValuation[Taxable Utilities],TaxableValuation[Dist],$C45,TaxableValuation[Tif_NonTIF],$A$4)</f>
        <v>16827387</v>
      </c>
      <c r="P45" s="8">
        <f>SUMIFS(TaxableValuation[Taxable Other],TaxableValuation[Dist],$C45,TaxableValuation[Tif_NonTIF],$A$4)</f>
        <v>0</v>
      </c>
      <c r="Q45" s="8">
        <f>SUMIFS(TaxableValuation[Taxable Gross],TaxableValuation[Dist],$C45,TaxableValuation[Tif_NonTIF],$A$4)</f>
        <v>197806155</v>
      </c>
      <c r="R45" s="8">
        <f>SUMIFS(TaxableValuation[Taxable Military Exempt],TaxableValuation[Dist],$C45,TaxableValuation[Tif_NonTIF],$A$4)</f>
        <v>242612</v>
      </c>
      <c r="S45" s="8">
        <f>SUMIFS(TaxableValuation[Taxable Net],TaxableValuation[Dist],$C45,TaxableValuation[Tif_NonTIF],$A$4)</f>
        <v>197563543</v>
      </c>
      <c r="T45" s="8">
        <f>SUMIFS(TaxableValuation[Taxable Gas &amp; Elec Utilities],TaxableValuation[Dist],$C45,TaxableValuation[Tif_NonTIF],$A$4)</f>
        <v>5166979</v>
      </c>
      <c r="U45" s="8">
        <f t="shared" si="0"/>
        <v>202730522</v>
      </c>
    </row>
    <row r="46" spans="1:21" x14ac:dyDescent="0.25">
      <c r="A46">
        <v>2023</v>
      </c>
      <c r="B46" t="s">
        <v>1045</v>
      </c>
      <c r="C46" t="s">
        <v>1125</v>
      </c>
      <c r="D46" t="s">
        <v>1125</v>
      </c>
      <c r="E46" t="s">
        <v>33</v>
      </c>
      <c r="F46" t="s">
        <v>33</v>
      </c>
      <c r="G46" s="8">
        <f>SUMIFS(TaxableValuation[Taxable Residential],TaxableValuation[Dist],$C46,TaxableValuation[Tif_NonTIF],$A$4)</f>
        <v>78731737</v>
      </c>
      <c r="H46" s="8">
        <f>SUMIFS(TaxableValuation[Taxable Ag Land],TaxableValuation[Dist],$C46,TaxableValuation[Tif_NonTIF],$A$4)</f>
        <v>195729961</v>
      </c>
      <c r="I46" s="8">
        <f>SUMIFS(TaxableValuation[Taxable Ag Building],TaxableValuation[Dist],$C46,TaxableValuation[Tif_NonTIF],$A$4)</f>
        <v>6983389</v>
      </c>
      <c r="J46" s="8">
        <f>SUMIFS(TaxableValuation[Taxable Commercial],TaxableValuation[Dist],$C46,TaxableValuation[Tif_NonTIF],$A$4)</f>
        <v>17574744</v>
      </c>
      <c r="K46" s="8">
        <f>SUMIFS(TaxableValuation[Taxable Industrial],TaxableValuation[Dist],$C46,TaxableValuation[Tif_NonTIF],$A$4)</f>
        <v>138374661</v>
      </c>
      <c r="L46" s="8">
        <f>SUMIFS(TaxableValuation[Taxable Multiresidential],TaxableValuation[Dist],$C46,TaxableValuation[Tif_NonTIF],$A$4)</f>
        <v>1031514</v>
      </c>
      <c r="M46" s="8">
        <f>SUMIFS(TaxableValuation[Taxable Reserved],TaxableValuation[Dist],$C46,TaxableValuation[Tif_NonTIF],$A$4)</f>
        <v>0</v>
      </c>
      <c r="N46" s="8">
        <f>SUMIFS(TaxableValuation[Taxable Railroads],TaxableValuation[Dist],$C46,TaxableValuation[Tif_NonTIF],$A$4)</f>
        <v>2750269</v>
      </c>
      <c r="O46" s="8">
        <f>SUMIFS(TaxableValuation[Taxable Utilities],TaxableValuation[Dist],$C46,TaxableValuation[Tif_NonTIF],$A$4)</f>
        <v>6164205</v>
      </c>
      <c r="P46" s="8">
        <f>SUMIFS(TaxableValuation[Taxable Other],TaxableValuation[Dist],$C46,TaxableValuation[Tif_NonTIF],$A$4)</f>
        <v>0</v>
      </c>
      <c r="Q46" s="8">
        <f>SUMIFS(TaxableValuation[Taxable Gross],TaxableValuation[Dist],$C46,TaxableValuation[Tif_NonTIF],$A$4)</f>
        <v>447340480</v>
      </c>
      <c r="R46" s="8">
        <f>SUMIFS(TaxableValuation[Taxable Military Exempt],TaxableValuation[Dist],$C46,TaxableValuation[Tif_NonTIF],$A$4)</f>
        <v>281504</v>
      </c>
      <c r="S46" s="8">
        <f>SUMIFS(TaxableValuation[Taxable Net],TaxableValuation[Dist],$C46,TaxableValuation[Tif_NonTIF],$A$4)</f>
        <v>447058976</v>
      </c>
      <c r="T46" s="8">
        <f>SUMIFS(TaxableValuation[Taxable Gas &amp; Elec Utilities],TaxableValuation[Dist],$C46,TaxableValuation[Tif_NonTIF],$A$4)</f>
        <v>12704001</v>
      </c>
      <c r="U46" s="8">
        <f t="shared" si="0"/>
        <v>459762977</v>
      </c>
    </row>
    <row r="47" spans="1:21" x14ac:dyDescent="0.25">
      <c r="A47">
        <v>2023</v>
      </c>
      <c r="B47" t="s">
        <v>1076</v>
      </c>
      <c r="C47" t="s">
        <v>1126</v>
      </c>
      <c r="D47" t="s">
        <v>1126</v>
      </c>
      <c r="E47" t="s">
        <v>252</v>
      </c>
      <c r="F47" t="s">
        <v>1127</v>
      </c>
      <c r="G47" s="8">
        <f>SUMIFS(TaxableValuation[Taxable Residential],TaxableValuation[Dist],$C47,TaxableValuation[Tif_NonTIF],$A$4)</f>
        <v>168961379</v>
      </c>
      <c r="H47" s="8">
        <f>SUMIFS(TaxableValuation[Taxable Ag Land],TaxableValuation[Dist],$C47,TaxableValuation[Tif_NonTIF],$A$4)</f>
        <v>22035155</v>
      </c>
      <c r="I47" s="8">
        <f>SUMIFS(TaxableValuation[Taxable Ag Building],TaxableValuation[Dist],$C47,TaxableValuation[Tif_NonTIF],$A$4)</f>
        <v>1017807</v>
      </c>
      <c r="J47" s="8">
        <f>SUMIFS(TaxableValuation[Taxable Commercial],TaxableValuation[Dist],$C47,TaxableValuation[Tif_NonTIF],$A$4)</f>
        <v>57463847</v>
      </c>
      <c r="K47" s="8">
        <f>SUMIFS(TaxableValuation[Taxable Industrial],TaxableValuation[Dist],$C47,TaxableValuation[Tif_NonTIF],$A$4)</f>
        <v>53694901</v>
      </c>
      <c r="L47" s="8">
        <f>SUMIFS(TaxableValuation[Taxable Multiresidential],TaxableValuation[Dist],$C47,TaxableValuation[Tif_NonTIF],$A$4)</f>
        <v>2264179</v>
      </c>
      <c r="M47" s="8">
        <f>SUMIFS(TaxableValuation[Taxable Reserved],TaxableValuation[Dist],$C47,TaxableValuation[Tif_NonTIF],$A$4)</f>
        <v>0</v>
      </c>
      <c r="N47" s="8">
        <f>SUMIFS(TaxableValuation[Taxable Railroads],TaxableValuation[Dist],$C47,TaxableValuation[Tif_NonTIF],$A$4)</f>
        <v>7385219</v>
      </c>
      <c r="O47" s="8">
        <f>SUMIFS(TaxableValuation[Taxable Utilities],TaxableValuation[Dist],$C47,TaxableValuation[Tif_NonTIF],$A$4)</f>
        <v>7457800</v>
      </c>
      <c r="P47" s="8">
        <f>SUMIFS(TaxableValuation[Taxable Other],TaxableValuation[Dist],$C47,TaxableValuation[Tif_NonTIF],$A$4)</f>
        <v>0</v>
      </c>
      <c r="Q47" s="8">
        <f>SUMIFS(TaxableValuation[Taxable Gross],TaxableValuation[Dist],$C47,TaxableValuation[Tif_NonTIF],$A$4)</f>
        <v>320280287</v>
      </c>
      <c r="R47" s="8">
        <f>SUMIFS(TaxableValuation[Taxable Military Exempt],TaxableValuation[Dist],$C47,TaxableValuation[Tif_NonTIF],$A$4)</f>
        <v>535228</v>
      </c>
      <c r="S47" s="8">
        <f>SUMIFS(TaxableValuation[Taxable Net],TaxableValuation[Dist],$C47,TaxableValuation[Tif_NonTIF],$A$4)</f>
        <v>319745059</v>
      </c>
      <c r="T47" s="8">
        <f>SUMIFS(TaxableValuation[Taxable Gas &amp; Elec Utilities],TaxableValuation[Dist],$C47,TaxableValuation[Tif_NonTIF],$A$4)</f>
        <v>30354766</v>
      </c>
      <c r="U47" s="8">
        <f t="shared" si="0"/>
        <v>350099825</v>
      </c>
    </row>
    <row r="48" spans="1:21" x14ac:dyDescent="0.25">
      <c r="A48">
        <v>2023</v>
      </c>
      <c r="B48" t="s">
        <v>1054</v>
      </c>
      <c r="C48" t="s">
        <v>1128</v>
      </c>
      <c r="D48" t="s">
        <v>1128</v>
      </c>
      <c r="E48" t="s">
        <v>507</v>
      </c>
      <c r="F48" t="s">
        <v>1129</v>
      </c>
      <c r="G48" s="8">
        <f>SUMIFS(TaxableValuation[Taxable Residential],TaxableValuation[Dist],$C48,TaxableValuation[Tif_NonTIF],$A$4)</f>
        <v>80513671</v>
      </c>
      <c r="H48" s="8">
        <f>SUMIFS(TaxableValuation[Taxable Ag Land],TaxableValuation[Dist],$C48,TaxableValuation[Tif_NonTIF],$A$4)</f>
        <v>61236994</v>
      </c>
      <c r="I48" s="8">
        <f>SUMIFS(TaxableValuation[Taxable Ag Building],TaxableValuation[Dist],$C48,TaxableValuation[Tif_NonTIF],$A$4)</f>
        <v>2745408</v>
      </c>
      <c r="J48" s="8">
        <f>SUMIFS(TaxableValuation[Taxable Commercial],TaxableValuation[Dist],$C48,TaxableValuation[Tif_NonTIF],$A$4)</f>
        <v>8428598</v>
      </c>
      <c r="K48" s="8">
        <f>SUMIFS(TaxableValuation[Taxable Industrial],TaxableValuation[Dist],$C48,TaxableValuation[Tif_NonTIF],$A$4)</f>
        <v>0</v>
      </c>
      <c r="L48" s="8">
        <f>SUMIFS(TaxableValuation[Taxable Multiresidential],TaxableValuation[Dist],$C48,TaxableValuation[Tif_NonTIF],$A$4)</f>
        <v>630364</v>
      </c>
      <c r="M48" s="8">
        <f>SUMIFS(TaxableValuation[Taxable Reserved],TaxableValuation[Dist],$C48,TaxableValuation[Tif_NonTIF],$A$4)</f>
        <v>0</v>
      </c>
      <c r="N48" s="8">
        <f>SUMIFS(TaxableValuation[Taxable Railroads],TaxableValuation[Dist],$C48,TaxableValuation[Tif_NonTIF],$A$4)</f>
        <v>9176078</v>
      </c>
      <c r="O48" s="8">
        <f>SUMIFS(TaxableValuation[Taxable Utilities],TaxableValuation[Dist],$C48,TaxableValuation[Tif_NonTIF],$A$4)</f>
        <v>11171095</v>
      </c>
      <c r="P48" s="8">
        <f>SUMIFS(TaxableValuation[Taxable Other],TaxableValuation[Dist],$C48,TaxableValuation[Tif_NonTIF],$A$4)</f>
        <v>0</v>
      </c>
      <c r="Q48" s="8">
        <f>SUMIFS(TaxableValuation[Taxable Gross],TaxableValuation[Dist],$C48,TaxableValuation[Tif_NonTIF],$A$4)</f>
        <v>173902208</v>
      </c>
      <c r="R48" s="8">
        <f>SUMIFS(TaxableValuation[Taxable Military Exempt],TaxableValuation[Dist],$C48,TaxableValuation[Tif_NonTIF],$A$4)</f>
        <v>393463</v>
      </c>
      <c r="S48" s="8">
        <f>SUMIFS(TaxableValuation[Taxable Net],TaxableValuation[Dist],$C48,TaxableValuation[Tif_NonTIF],$A$4)</f>
        <v>173508745</v>
      </c>
      <c r="T48" s="8">
        <f>SUMIFS(TaxableValuation[Taxable Gas &amp; Elec Utilities],TaxableValuation[Dist],$C48,TaxableValuation[Tif_NonTIF],$A$4)</f>
        <v>3439390</v>
      </c>
      <c r="U48" s="8">
        <f t="shared" si="0"/>
        <v>176948135</v>
      </c>
    </row>
    <row r="49" spans="1:21" x14ac:dyDescent="0.25">
      <c r="A49">
        <v>2023</v>
      </c>
      <c r="B49" t="s">
        <v>1038</v>
      </c>
      <c r="C49" t="s">
        <v>1130</v>
      </c>
      <c r="D49" t="s">
        <v>1130</v>
      </c>
      <c r="E49" t="s">
        <v>846</v>
      </c>
      <c r="F49" t="s">
        <v>1131</v>
      </c>
      <c r="G49" s="8">
        <f>SUMIFS(TaxableValuation[Taxable Residential],TaxableValuation[Dist],$C49,TaxableValuation[Tif_NonTIF],$A$4)</f>
        <v>323129463</v>
      </c>
      <c r="H49" s="8">
        <f>SUMIFS(TaxableValuation[Taxable Ag Land],TaxableValuation[Dist],$C49,TaxableValuation[Tif_NonTIF],$A$4)</f>
        <v>27502068</v>
      </c>
      <c r="I49" s="8">
        <f>SUMIFS(TaxableValuation[Taxable Ag Building],TaxableValuation[Dist],$C49,TaxableValuation[Tif_NonTIF],$A$4)</f>
        <v>1113174</v>
      </c>
      <c r="J49" s="8">
        <f>SUMIFS(TaxableValuation[Taxable Commercial],TaxableValuation[Dist],$C49,TaxableValuation[Tif_NonTIF],$A$4)</f>
        <v>32103095</v>
      </c>
      <c r="K49" s="8">
        <f>SUMIFS(TaxableValuation[Taxable Industrial],TaxableValuation[Dist],$C49,TaxableValuation[Tif_NonTIF],$A$4)</f>
        <v>6987600</v>
      </c>
      <c r="L49" s="8">
        <f>SUMIFS(TaxableValuation[Taxable Multiresidential],TaxableValuation[Dist],$C49,TaxableValuation[Tif_NonTIF],$A$4)</f>
        <v>5798439</v>
      </c>
      <c r="M49" s="8">
        <f>SUMIFS(TaxableValuation[Taxable Reserved],TaxableValuation[Dist],$C49,TaxableValuation[Tif_NonTIF],$A$4)</f>
        <v>0</v>
      </c>
      <c r="N49" s="8">
        <f>SUMIFS(TaxableValuation[Taxable Railroads],TaxableValuation[Dist],$C49,TaxableValuation[Tif_NonTIF],$A$4)</f>
        <v>14863311</v>
      </c>
      <c r="O49" s="8">
        <f>SUMIFS(TaxableValuation[Taxable Utilities],TaxableValuation[Dist],$C49,TaxableValuation[Tif_NonTIF],$A$4)</f>
        <v>2850028</v>
      </c>
      <c r="P49" s="8">
        <f>SUMIFS(TaxableValuation[Taxable Other],TaxableValuation[Dist],$C49,TaxableValuation[Tif_NonTIF],$A$4)</f>
        <v>0</v>
      </c>
      <c r="Q49" s="8">
        <f>SUMIFS(TaxableValuation[Taxable Gross],TaxableValuation[Dist],$C49,TaxableValuation[Tif_NonTIF],$A$4)</f>
        <v>414347178</v>
      </c>
      <c r="R49" s="8">
        <f>SUMIFS(TaxableValuation[Taxable Military Exempt],TaxableValuation[Dist],$C49,TaxableValuation[Tif_NonTIF],$A$4)</f>
        <v>594492</v>
      </c>
      <c r="S49" s="8">
        <f>SUMIFS(TaxableValuation[Taxable Net],TaxableValuation[Dist],$C49,TaxableValuation[Tif_NonTIF],$A$4)</f>
        <v>413752686</v>
      </c>
      <c r="T49" s="8">
        <f>SUMIFS(TaxableValuation[Taxable Gas &amp; Elec Utilities],TaxableValuation[Dist],$C49,TaxableValuation[Tif_NonTIF],$A$4)</f>
        <v>5631309</v>
      </c>
      <c r="U49" s="8">
        <f t="shared" si="0"/>
        <v>419383995</v>
      </c>
    </row>
    <row r="50" spans="1:21" x14ac:dyDescent="0.25">
      <c r="A50">
        <v>2023</v>
      </c>
      <c r="B50" t="s">
        <v>1038</v>
      </c>
      <c r="C50" t="s">
        <v>1132</v>
      </c>
      <c r="D50" t="s">
        <v>1132</v>
      </c>
      <c r="E50" t="s">
        <v>190</v>
      </c>
      <c r="F50" t="s">
        <v>1133</v>
      </c>
      <c r="G50" s="8">
        <f>SUMIFS(TaxableValuation[Taxable Residential],TaxableValuation[Dist],$C50,TaxableValuation[Tif_NonTIF],$A$4)</f>
        <v>487825673</v>
      </c>
      <c r="H50" s="8">
        <f>SUMIFS(TaxableValuation[Taxable Ag Land],TaxableValuation[Dist],$C50,TaxableValuation[Tif_NonTIF],$A$4)</f>
        <v>219445401</v>
      </c>
      <c r="I50" s="8">
        <f>SUMIFS(TaxableValuation[Taxable Ag Building],TaxableValuation[Dist],$C50,TaxableValuation[Tif_NonTIF],$A$4)</f>
        <v>25834654</v>
      </c>
      <c r="J50" s="8">
        <f>SUMIFS(TaxableValuation[Taxable Commercial],TaxableValuation[Dist],$C50,TaxableValuation[Tif_NonTIF],$A$4)</f>
        <v>187357216</v>
      </c>
      <c r="K50" s="8">
        <f>SUMIFS(TaxableValuation[Taxable Industrial],TaxableValuation[Dist],$C50,TaxableValuation[Tif_NonTIF],$A$4)</f>
        <v>114990069</v>
      </c>
      <c r="L50" s="8">
        <f>SUMIFS(TaxableValuation[Taxable Multiresidential],TaxableValuation[Dist],$C50,TaxableValuation[Tif_NonTIF],$A$4)</f>
        <v>25690003</v>
      </c>
      <c r="M50" s="8">
        <f>SUMIFS(TaxableValuation[Taxable Reserved],TaxableValuation[Dist],$C50,TaxableValuation[Tif_NonTIF],$A$4)</f>
        <v>0</v>
      </c>
      <c r="N50" s="8">
        <f>SUMIFS(TaxableValuation[Taxable Railroads],TaxableValuation[Dist],$C50,TaxableValuation[Tif_NonTIF],$A$4)</f>
        <v>23913135</v>
      </c>
      <c r="O50" s="8">
        <f>SUMIFS(TaxableValuation[Taxable Utilities],TaxableValuation[Dist],$C50,TaxableValuation[Tif_NonTIF],$A$4)</f>
        <v>3005728</v>
      </c>
      <c r="P50" s="8">
        <f>SUMIFS(TaxableValuation[Taxable Other],TaxableValuation[Dist],$C50,TaxableValuation[Tif_NonTIF],$A$4)</f>
        <v>0</v>
      </c>
      <c r="Q50" s="8">
        <f>SUMIFS(TaxableValuation[Taxable Gross],TaxableValuation[Dist],$C50,TaxableValuation[Tif_NonTIF],$A$4)</f>
        <v>1088061879</v>
      </c>
      <c r="R50" s="8">
        <f>SUMIFS(TaxableValuation[Taxable Military Exempt],TaxableValuation[Dist],$C50,TaxableValuation[Tif_NonTIF],$A$4)</f>
        <v>1087124</v>
      </c>
      <c r="S50" s="8">
        <f>SUMIFS(TaxableValuation[Taxable Net],TaxableValuation[Dist],$C50,TaxableValuation[Tif_NonTIF],$A$4)</f>
        <v>1086974755</v>
      </c>
      <c r="T50" s="8">
        <f>SUMIFS(TaxableValuation[Taxable Gas &amp; Elec Utilities],TaxableValuation[Dist],$C50,TaxableValuation[Tif_NonTIF],$A$4)</f>
        <v>16198785</v>
      </c>
      <c r="U50" s="8">
        <f t="shared" si="0"/>
        <v>1103173540</v>
      </c>
    </row>
    <row r="51" spans="1:21" x14ac:dyDescent="0.25">
      <c r="A51">
        <v>2023</v>
      </c>
      <c r="B51" t="s">
        <v>1043</v>
      </c>
      <c r="C51" t="s">
        <v>1134</v>
      </c>
      <c r="D51" t="s">
        <v>1134</v>
      </c>
      <c r="E51" t="s">
        <v>132</v>
      </c>
      <c r="F51" t="s">
        <v>1135</v>
      </c>
      <c r="G51" s="8">
        <f>SUMIFS(TaxableValuation[Taxable Residential],TaxableValuation[Dist],$C51,TaxableValuation[Tif_NonTIF],$A$4)</f>
        <v>1617513142</v>
      </c>
      <c r="H51" s="8">
        <f>SUMIFS(TaxableValuation[Taxable Ag Land],TaxableValuation[Dist],$C51,TaxableValuation[Tif_NonTIF],$A$4)</f>
        <v>23106222</v>
      </c>
      <c r="I51" s="8">
        <f>SUMIFS(TaxableValuation[Taxable Ag Building],TaxableValuation[Dist],$C51,TaxableValuation[Tif_NonTIF],$A$4)</f>
        <v>1660294</v>
      </c>
      <c r="J51" s="8">
        <f>SUMIFS(TaxableValuation[Taxable Commercial],TaxableValuation[Dist],$C51,TaxableValuation[Tif_NonTIF],$A$4)</f>
        <v>447795218</v>
      </c>
      <c r="K51" s="8">
        <f>SUMIFS(TaxableValuation[Taxable Industrial],TaxableValuation[Dist],$C51,TaxableValuation[Tif_NonTIF],$A$4)</f>
        <v>17733698</v>
      </c>
      <c r="L51" s="8">
        <f>SUMIFS(TaxableValuation[Taxable Multiresidential],TaxableValuation[Dist],$C51,TaxableValuation[Tif_NonTIF],$A$4)</f>
        <v>60380545</v>
      </c>
      <c r="M51" s="8">
        <f>SUMIFS(TaxableValuation[Taxable Reserved],TaxableValuation[Dist],$C51,TaxableValuation[Tif_NonTIF],$A$4)</f>
        <v>0</v>
      </c>
      <c r="N51" s="8">
        <f>SUMIFS(TaxableValuation[Taxable Railroads],TaxableValuation[Dist],$C51,TaxableValuation[Tif_NonTIF],$A$4)</f>
        <v>4487740</v>
      </c>
      <c r="O51" s="8">
        <f>SUMIFS(TaxableValuation[Taxable Utilities],TaxableValuation[Dist],$C51,TaxableValuation[Tif_NonTIF],$A$4)</f>
        <v>2835988</v>
      </c>
      <c r="P51" s="8">
        <f>SUMIFS(TaxableValuation[Taxable Other],TaxableValuation[Dist],$C51,TaxableValuation[Tif_NonTIF],$A$4)</f>
        <v>0</v>
      </c>
      <c r="Q51" s="8">
        <f>SUMIFS(TaxableValuation[Taxable Gross],TaxableValuation[Dist],$C51,TaxableValuation[Tif_NonTIF],$A$4)</f>
        <v>2175512847</v>
      </c>
      <c r="R51" s="8">
        <f>SUMIFS(TaxableValuation[Taxable Military Exempt],TaxableValuation[Dist],$C51,TaxableValuation[Tif_NonTIF],$A$4)</f>
        <v>2828004</v>
      </c>
      <c r="S51" s="8">
        <f>SUMIFS(TaxableValuation[Taxable Net],TaxableValuation[Dist],$C51,TaxableValuation[Tif_NonTIF],$A$4)</f>
        <v>2172684843</v>
      </c>
      <c r="T51" s="8">
        <f>SUMIFS(TaxableValuation[Taxable Gas &amp; Elec Utilities],TaxableValuation[Dist],$C51,TaxableValuation[Tif_NonTIF],$A$4)</f>
        <v>7397507</v>
      </c>
      <c r="U51" s="8">
        <f t="shared" si="0"/>
        <v>2180082350</v>
      </c>
    </row>
    <row r="52" spans="1:21" x14ac:dyDescent="0.25">
      <c r="A52">
        <v>2023</v>
      </c>
      <c r="B52" t="s">
        <v>1057</v>
      </c>
      <c r="C52" t="s">
        <v>1136</v>
      </c>
      <c r="D52" t="s">
        <v>1136</v>
      </c>
      <c r="E52" t="s">
        <v>618</v>
      </c>
      <c r="F52" t="s">
        <v>1137</v>
      </c>
      <c r="G52" s="8">
        <f>SUMIFS(TaxableValuation[Taxable Residential],TaxableValuation[Dist],$C52,TaxableValuation[Tif_NonTIF],$A$4)</f>
        <v>3925657024</v>
      </c>
      <c r="H52" s="8">
        <f>SUMIFS(TaxableValuation[Taxable Ag Land],TaxableValuation[Dist],$C52,TaxableValuation[Tif_NonTIF],$A$4)</f>
        <v>44583632</v>
      </c>
      <c r="I52" s="8">
        <f>SUMIFS(TaxableValuation[Taxable Ag Building],TaxableValuation[Dist],$C52,TaxableValuation[Tif_NonTIF],$A$4)</f>
        <v>1480219</v>
      </c>
      <c r="J52" s="8">
        <f>SUMIFS(TaxableValuation[Taxable Commercial],TaxableValuation[Dist],$C52,TaxableValuation[Tif_NonTIF],$A$4)</f>
        <v>1406496104</v>
      </c>
      <c r="K52" s="8">
        <f>SUMIFS(TaxableValuation[Taxable Industrial],TaxableValuation[Dist],$C52,TaxableValuation[Tif_NonTIF],$A$4)</f>
        <v>106183356</v>
      </c>
      <c r="L52" s="8">
        <f>SUMIFS(TaxableValuation[Taxable Multiresidential],TaxableValuation[Dist],$C52,TaxableValuation[Tif_NonTIF],$A$4)</f>
        <v>250085688</v>
      </c>
      <c r="M52" s="8">
        <f>SUMIFS(TaxableValuation[Taxable Reserved],TaxableValuation[Dist],$C52,TaxableValuation[Tif_NonTIF],$A$4)</f>
        <v>0</v>
      </c>
      <c r="N52" s="8">
        <f>SUMIFS(TaxableValuation[Taxable Railroads],TaxableValuation[Dist],$C52,TaxableValuation[Tif_NonTIF],$A$4)</f>
        <v>22950294</v>
      </c>
      <c r="O52" s="8">
        <f>SUMIFS(TaxableValuation[Taxable Utilities],TaxableValuation[Dist],$C52,TaxableValuation[Tif_NonTIF],$A$4)</f>
        <v>6460253</v>
      </c>
      <c r="P52" s="8">
        <f>SUMIFS(TaxableValuation[Taxable Other],TaxableValuation[Dist],$C52,TaxableValuation[Tif_NonTIF],$A$4)</f>
        <v>0</v>
      </c>
      <c r="Q52" s="8">
        <f>SUMIFS(TaxableValuation[Taxable Gross],TaxableValuation[Dist],$C52,TaxableValuation[Tif_NonTIF],$A$4)</f>
        <v>5763896570</v>
      </c>
      <c r="R52" s="8">
        <f>SUMIFS(TaxableValuation[Taxable Military Exempt],TaxableValuation[Dist],$C52,TaxableValuation[Tif_NonTIF],$A$4)</f>
        <v>8669212</v>
      </c>
      <c r="S52" s="8">
        <f>SUMIFS(TaxableValuation[Taxable Net],TaxableValuation[Dist],$C52,TaxableValuation[Tif_NonTIF],$A$4)</f>
        <v>5755227358</v>
      </c>
      <c r="T52" s="8">
        <f>SUMIFS(TaxableValuation[Taxable Gas &amp; Elec Utilities],TaxableValuation[Dist],$C52,TaxableValuation[Tif_NonTIF],$A$4)</f>
        <v>187998265</v>
      </c>
      <c r="U52" s="8">
        <f t="shared" si="0"/>
        <v>5943225623</v>
      </c>
    </row>
    <row r="53" spans="1:21" x14ac:dyDescent="0.25">
      <c r="A53">
        <v>2023</v>
      </c>
      <c r="B53" t="s">
        <v>1057</v>
      </c>
      <c r="C53" t="s">
        <v>1138</v>
      </c>
      <c r="D53" t="s">
        <v>1138</v>
      </c>
      <c r="E53" t="s">
        <v>114</v>
      </c>
      <c r="F53" t="s">
        <v>1139</v>
      </c>
      <c r="G53" s="8">
        <f>SUMIFS(TaxableValuation[Taxable Residential],TaxableValuation[Dist],$C53,TaxableValuation[Tif_NonTIF],$A$4)</f>
        <v>233092312</v>
      </c>
      <c r="H53" s="8">
        <f>SUMIFS(TaxableValuation[Taxable Ag Land],TaxableValuation[Dist],$C53,TaxableValuation[Tif_NonTIF],$A$4)</f>
        <v>59777534</v>
      </c>
      <c r="I53" s="8">
        <f>SUMIFS(TaxableValuation[Taxable Ag Building],TaxableValuation[Dist],$C53,TaxableValuation[Tif_NonTIF],$A$4)</f>
        <v>2638260</v>
      </c>
      <c r="J53" s="8">
        <f>SUMIFS(TaxableValuation[Taxable Commercial],TaxableValuation[Dist],$C53,TaxableValuation[Tif_NonTIF],$A$4)</f>
        <v>41803409</v>
      </c>
      <c r="K53" s="8">
        <f>SUMIFS(TaxableValuation[Taxable Industrial],TaxableValuation[Dist],$C53,TaxableValuation[Tif_NonTIF],$A$4)</f>
        <v>2035861</v>
      </c>
      <c r="L53" s="8">
        <f>SUMIFS(TaxableValuation[Taxable Multiresidential],TaxableValuation[Dist],$C53,TaxableValuation[Tif_NonTIF],$A$4)</f>
        <v>2070153</v>
      </c>
      <c r="M53" s="8">
        <f>SUMIFS(TaxableValuation[Taxable Reserved],TaxableValuation[Dist],$C53,TaxableValuation[Tif_NonTIF],$A$4)</f>
        <v>0</v>
      </c>
      <c r="N53" s="8">
        <f>SUMIFS(TaxableValuation[Taxable Railroads],TaxableValuation[Dist],$C53,TaxableValuation[Tif_NonTIF],$A$4)</f>
        <v>0</v>
      </c>
      <c r="O53" s="8">
        <f>SUMIFS(TaxableValuation[Taxable Utilities],TaxableValuation[Dist],$C53,TaxableValuation[Tif_NonTIF],$A$4)</f>
        <v>803151</v>
      </c>
      <c r="P53" s="8">
        <f>SUMIFS(TaxableValuation[Taxable Other],TaxableValuation[Dist],$C53,TaxableValuation[Tif_NonTIF],$A$4)</f>
        <v>0</v>
      </c>
      <c r="Q53" s="8">
        <f>SUMIFS(TaxableValuation[Taxable Gross],TaxableValuation[Dist],$C53,TaxableValuation[Tif_NonTIF],$A$4)</f>
        <v>342220680</v>
      </c>
      <c r="R53" s="8">
        <f>SUMIFS(TaxableValuation[Taxable Military Exempt],TaxableValuation[Dist],$C53,TaxableValuation[Tif_NonTIF],$A$4)</f>
        <v>579676</v>
      </c>
      <c r="S53" s="8">
        <f>SUMIFS(TaxableValuation[Taxable Net],TaxableValuation[Dist],$C53,TaxableValuation[Tif_NonTIF],$A$4)</f>
        <v>341641004</v>
      </c>
      <c r="T53" s="8">
        <f>SUMIFS(TaxableValuation[Taxable Gas &amp; Elec Utilities],TaxableValuation[Dist],$C53,TaxableValuation[Tif_NonTIF],$A$4)</f>
        <v>3192526</v>
      </c>
      <c r="U53" s="8">
        <f t="shared" si="0"/>
        <v>344833530</v>
      </c>
    </row>
    <row r="54" spans="1:21" x14ac:dyDescent="0.25">
      <c r="A54">
        <v>2023</v>
      </c>
      <c r="B54" t="s">
        <v>1054</v>
      </c>
      <c r="C54" t="s">
        <v>1140</v>
      </c>
      <c r="D54" t="s">
        <v>1140</v>
      </c>
      <c r="E54" t="s">
        <v>126</v>
      </c>
      <c r="F54" t="s">
        <v>1141</v>
      </c>
      <c r="G54" s="8">
        <f>SUMIFS(TaxableValuation[Taxable Residential],TaxableValuation[Dist],$C54,TaxableValuation[Tif_NonTIF],$A$4)</f>
        <v>163876962</v>
      </c>
      <c r="H54" s="8">
        <f>SUMIFS(TaxableValuation[Taxable Ag Land],TaxableValuation[Dist],$C54,TaxableValuation[Tif_NonTIF],$A$4)</f>
        <v>45955892</v>
      </c>
      <c r="I54" s="8">
        <f>SUMIFS(TaxableValuation[Taxable Ag Building],TaxableValuation[Dist],$C54,TaxableValuation[Tif_NonTIF],$A$4)</f>
        <v>2217685</v>
      </c>
      <c r="J54" s="8">
        <f>SUMIFS(TaxableValuation[Taxable Commercial],TaxableValuation[Dist],$C54,TaxableValuation[Tif_NonTIF],$A$4)</f>
        <v>55585903</v>
      </c>
      <c r="K54" s="8">
        <f>SUMIFS(TaxableValuation[Taxable Industrial],TaxableValuation[Dist],$C54,TaxableValuation[Tif_NonTIF],$A$4)</f>
        <v>14569044</v>
      </c>
      <c r="L54" s="8">
        <f>SUMIFS(TaxableValuation[Taxable Multiresidential],TaxableValuation[Dist],$C54,TaxableValuation[Tif_NonTIF],$A$4)</f>
        <v>7248562</v>
      </c>
      <c r="M54" s="8">
        <f>SUMIFS(TaxableValuation[Taxable Reserved],TaxableValuation[Dist],$C54,TaxableValuation[Tif_NonTIF],$A$4)</f>
        <v>0</v>
      </c>
      <c r="N54" s="8">
        <f>SUMIFS(TaxableValuation[Taxable Railroads],TaxableValuation[Dist],$C54,TaxableValuation[Tif_NonTIF],$A$4)</f>
        <v>2494158</v>
      </c>
      <c r="O54" s="8">
        <f>SUMIFS(TaxableValuation[Taxable Utilities],TaxableValuation[Dist],$C54,TaxableValuation[Tif_NonTIF],$A$4)</f>
        <v>4208711</v>
      </c>
      <c r="P54" s="8">
        <f>SUMIFS(TaxableValuation[Taxable Other],TaxableValuation[Dist],$C54,TaxableValuation[Tif_NonTIF],$A$4)</f>
        <v>33366</v>
      </c>
      <c r="Q54" s="8">
        <f>SUMIFS(TaxableValuation[Taxable Gross],TaxableValuation[Dist],$C54,TaxableValuation[Tif_NonTIF],$A$4)</f>
        <v>296190283</v>
      </c>
      <c r="R54" s="8">
        <f>SUMIFS(TaxableValuation[Taxable Military Exempt],TaxableValuation[Dist],$C54,TaxableValuation[Tif_NonTIF],$A$4)</f>
        <v>687092</v>
      </c>
      <c r="S54" s="8">
        <f>SUMIFS(TaxableValuation[Taxable Net],TaxableValuation[Dist],$C54,TaxableValuation[Tif_NonTIF],$A$4)</f>
        <v>295503191</v>
      </c>
      <c r="T54" s="8">
        <f>SUMIFS(TaxableValuation[Taxable Gas &amp; Elec Utilities],TaxableValuation[Dist],$C54,TaxableValuation[Tif_NonTIF],$A$4)</f>
        <v>16791888</v>
      </c>
      <c r="U54" s="8">
        <f t="shared" si="0"/>
        <v>312295079</v>
      </c>
    </row>
    <row r="55" spans="1:21" x14ac:dyDescent="0.25">
      <c r="A55">
        <v>2023</v>
      </c>
      <c r="B55" t="s">
        <v>1057</v>
      </c>
      <c r="C55" t="s">
        <v>1142</v>
      </c>
      <c r="D55" t="s">
        <v>1142</v>
      </c>
      <c r="E55" t="s">
        <v>619</v>
      </c>
      <c r="F55" t="s">
        <v>1143</v>
      </c>
      <c r="G55" s="8">
        <f>SUMIFS(TaxableValuation[Taxable Residential],TaxableValuation[Dist],$C55,TaxableValuation[Tif_NonTIF],$A$4)</f>
        <v>100312036</v>
      </c>
      <c r="H55" s="8">
        <f>SUMIFS(TaxableValuation[Taxable Ag Land],TaxableValuation[Dist],$C55,TaxableValuation[Tif_NonTIF],$A$4)</f>
        <v>45656529</v>
      </c>
      <c r="I55" s="8">
        <f>SUMIFS(TaxableValuation[Taxable Ag Building],TaxableValuation[Dist],$C55,TaxableValuation[Tif_NonTIF],$A$4)</f>
        <v>2112586</v>
      </c>
      <c r="J55" s="8">
        <f>SUMIFS(TaxableValuation[Taxable Commercial],TaxableValuation[Dist],$C55,TaxableValuation[Tif_NonTIF],$A$4)</f>
        <v>12355158</v>
      </c>
      <c r="K55" s="8">
        <f>SUMIFS(TaxableValuation[Taxable Industrial],TaxableValuation[Dist],$C55,TaxableValuation[Tif_NonTIF],$A$4)</f>
        <v>520470</v>
      </c>
      <c r="L55" s="8">
        <f>SUMIFS(TaxableValuation[Taxable Multiresidential],TaxableValuation[Dist],$C55,TaxableValuation[Tif_NonTIF],$A$4)</f>
        <v>761975</v>
      </c>
      <c r="M55" s="8">
        <f>SUMIFS(TaxableValuation[Taxable Reserved],TaxableValuation[Dist],$C55,TaxableValuation[Tif_NonTIF],$A$4)</f>
        <v>0</v>
      </c>
      <c r="N55" s="8">
        <f>SUMIFS(TaxableValuation[Taxable Railroads],TaxableValuation[Dist],$C55,TaxableValuation[Tif_NonTIF],$A$4)</f>
        <v>1506092</v>
      </c>
      <c r="O55" s="8">
        <f>SUMIFS(TaxableValuation[Taxable Utilities],TaxableValuation[Dist],$C55,TaxableValuation[Tif_NonTIF],$A$4)</f>
        <v>459122</v>
      </c>
      <c r="P55" s="8">
        <f>SUMIFS(TaxableValuation[Taxable Other],TaxableValuation[Dist],$C55,TaxableValuation[Tif_NonTIF],$A$4)</f>
        <v>0</v>
      </c>
      <c r="Q55" s="8">
        <f>SUMIFS(TaxableValuation[Taxable Gross],TaxableValuation[Dist],$C55,TaxableValuation[Tif_NonTIF],$A$4)</f>
        <v>163683968</v>
      </c>
      <c r="R55" s="8">
        <f>SUMIFS(TaxableValuation[Taxable Military Exempt],TaxableValuation[Dist],$C55,TaxableValuation[Tif_NonTIF],$A$4)</f>
        <v>250020</v>
      </c>
      <c r="S55" s="8">
        <f>SUMIFS(TaxableValuation[Taxable Net],TaxableValuation[Dist],$C55,TaxableValuation[Tif_NonTIF],$A$4)</f>
        <v>163433948</v>
      </c>
      <c r="T55" s="8">
        <f>SUMIFS(TaxableValuation[Taxable Gas &amp; Elec Utilities],TaxableValuation[Dist],$C55,TaxableValuation[Tif_NonTIF],$A$4)</f>
        <v>2191980</v>
      </c>
      <c r="U55" s="8">
        <f t="shared" si="0"/>
        <v>165625928</v>
      </c>
    </row>
    <row r="56" spans="1:21" x14ac:dyDescent="0.25">
      <c r="A56">
        <v>2023</v>
      </c>
      <c r="B56" t="s">
        <v>1066</v>
      </c>
      <c r="C56" t="s">
        <v>1144</v>
      </c>
      <c r="D56" t="s">
        <v>1144</v>
      </c>
      <c r="E56" t="s">
        <v>272</v>
      </c>
      <c r="F56" t="s">
        <v>1145</v>
      </c>
      <c r="G56" s="8">
        <f>SUMIFS(TaxableValuation[Taxable Residential],TaxableValuation[Dist],$C56,TaxableValuation[Tif_NonTIF],$A$4)</f>
        <v>88740957</v>
      </c>
      <c r="H56" s="8">
        <f>SUMIFS(TaxableValuation[Taxable Ag Land],TaxableValuation[Dist],$C56,TaxableValuation[Tif_NonTIF],$A$4)</f>
        <v>83680300</v>
      </c>
      <c r="I56" s="8">
        <f>SUMIFS(TaxableValuation[Taxable Ag Building],TaxableValuation[Dist],$C56,TaxableValuation[Tif_NonTIF],$A$4)</f>
        <v>3876704</v>
      </c>
      <c r="J56" s="8">
        <f>SUMIFS(TaxableValuation[Taxable Commercial],TaxableValuation[Dist],$C56,TaxableValuation[Tif_NonTIF],$A$4)</f>
        <v>22326610</v>
      </c>
      <c r="K56" s="8">
        <f>SUMIFS(TaxableValuation[Taxable Industrial],TaxableValuation[Dist],$C56,TaxableValuation[Tif_NonTIF],$A$4)</f>
        <v>6839060</v>
      </c>
      <c r="L56" s="8">
        <f>SUMIFS(TaxableValuation[Taxable Multiresidential],TaxableValuation[Dist],$C56,TaxableValuation[Tif_NonTIF],$A$4)</f>
        <v>2484377</v>
      </c>
      <c r="M56" s="8">
        <f>SUMIFS(TaxableValuation[Taxable Reserved],TaxableValuation[Dist],$C56,TaxableValuation[Tif_NonTIF],$A$4)</f>
        <v>0</v>
      </c>
      <c r="N56" s="8">
        <f>SUMIFS(TaxableValuation[Taxable Railroads],TaxableValuation[Dist],$C56,TaxableValuation[Tif_NonTIF],$A$4)</f>
        <v>0</v>
      </c>
      <c r="O56" s="8">
        <f>SUMIFS(TaxableValuation[Taxable Utilities],TaxableValuation[Dist],$C56,TaxableValuation[Tif_NonTIF],$A$4)</f>
        <v>3292768</v>
      </c>
      <c r="P56" s="8">
        <f>SUMIFS(TaxableValuation[Taxable Other],TaxableValuation[Dist],$C56,TaxableValuation[Tif_NonTIF],$A$4)</f>
        <v>0</v>
      </c>
      <c r="Q56" s="8">
        <f>SUMIFS(TaxableValuation[Taxable Gross],TaxableValuation[Dist],$C56,TaxableValuation[Tif_NonTIF],$A$4)</f>
        <v>211240776</v>
      </c>
      <c r="R56" s="8">
        <f>SUMIFS(TaxableValuation[Taxable Military Exempt],TaxableValuation[Dist],$C56,TaxableValuation[Tif_NonTIF],$A$4)</f>
        <v>366696</v>
      </c>
      <c r="S56" s="8">
        <f>SUMIFS(TaxableValuation[Taxable Net],TaxableValuation[Dist],$C56,TaxableValuation[Tif_NonTIF],$A$4)</f>
        <v>210874080</v>
      </c>
      <c r="T56" s="8">
        <f>SUMIFS(TaxableValuation[Taxable Gas &amp; Elec Utilities],TaxableValuation[Dist],$C56,TaxableValuation[Tif_NonTIF],$A$4)</f>
        <v>3311790</v>
      </c>
      <c r="U56" s="8">
        <f t="shared" si="0"/>
        <v>214185870</v>
      </c>
    </row>
    <row r="57" spans="1:21" x14ac:dyDescent="0.25">
      <c r="A57">
        <v>2023</v>
      </c>
      <c r="B57" t="s">
        <v>1076</v>
      </c>
      <c r="C57" t="s">
        <v>1146</v>
      </c>
      <c r="D57" t="s">
        <v>1146</v>
      </c>
      <c r="E57" t="s">
        <v>1147</v>
      </c>
      <c r="F57" t="s">
        <v>1148</v>
      </c>
      <c r="G57" s="8">
        <f>SUMIFS(TaxableValuation[Taxable Residential],TaxableValuation[Dist],$C57,TaxableValuation[Tif_NonTIF],$A$4)</f>
        <v>282062755</v>
      </c>
      <c r="H57" s="8">
        <f>SUMIFS(TaxableValuation[Taxable Ag Land],TaxableValuation[Dist],$C57,TaxableValuation[Tif_NonTIF],$A$4)</f>
        <v>135498544</v>
      </c>
      <c r="I57" s="8">
        <f>SUMIFS(TaxableValuation[Taxable Ag Building],TaxableValuation[Dist],$C57,TaxableValuation[Tif_NonTIF],$A$4)</f>
        <v>5301594</v>
      </c>
      <c r="J57" s="8">
        <f>SUMIFS(TaxableValuation[Taxable Commercial],TaxableValuation[Dist],$C57,TaxableValuation[Tif_NonTIF],$A$4)</f>
        <v>68400680</v>
      </c>
      <c r="K57" s="8">
        <f>SUMIFS(TaxableValuation[Taxable Industrial],TaxableValuation[Dist],$C57,TaxableValuation[Tif_NonTIF],$A$4)</f>
        <v>31649649</v>
      </c>
      <c r="L57" s="8">
        <f>SUMIFS(TaxableValuation[Taxable Multiresidential],TaxableValuation[Dist],$C57,TaxableValuation[Tif_NonTIF],$A$4)</f>
        <v>6688505</v>
      </c>
      <c r="M57" s="8">
        <f>SUMIFS(TaxableValuation[Taxable Reserved],TaxableValuation[Dist],$C57,TaxableValuation[Tif_NonTIF],$A$4)</f>
        <v>0</v>
      </c>
      <c r="N57" s="8">
        <f>SUMIFS(TaxableValuation[Taxable Railroads],TaxableValuation[Dist],$C57,TaxableValuation[Tif_NonTIF],$A$4)</f>
        <v>18522306</v>
      </c>
      <c r="O57" s="8">
        <f>SUMIFS(TaxableValuation[Taxable Utilities],TaxableValuation[Dist],$C57,TaxableValuation[Tif_NonTIF],$A$4)</f>
        <v>21010406</v>
      </c>
      <c r="P57" s="8">
        <f>SUMIFS(TaxableValuation[Taxable Other],TaxableValuation[Dist],$C57,TaxableValuation[Tif_NonTIF],$A$4)</f>
        <v>0</v>
      </c>
      <c r="Q57" s="8">
        <f>SUMIFS(TaxableValuation[Taxable Gross],TaxableValuation[Dist],$C57,TaxableValuation[Tif_NonTIF],$A$4)</f>
        <v>569134439</v>
      </c>
      <c r="R57" s="8">
        <f>SUMIFS(TaxableValuation[Taxable Military Exempt],TaxableValuation[Dist],$C57,TaxableValuation[Tif_NonTIF],$A$4)</f>
        <v>751912</v>
      </c>
      <c r="S57" s="8">
        <f>SUMIFS(TaxableValuation[Taxable Net],TaxableValuation[Dist],$C57,TaxableValuation[Tif_NonTIF],$A$4)</f>
        <v>568382527</v>
      </c>
      <c r="T57" s="8">
        <f>SUMIFS(TaxableValuation[Taxable Gas &amp; Elec Utilities],TaxableValuation[Dist],$C57,TaxableValuation[Tif_NonTIF],$A$4)</f>
        <v>10040085</v>
      </c>
      <c r="U57" s="8">
        <f t="shared" si="0"/>
        <v>578422612</v>
      </c>
    </row>
    <row r="58" spans="1:21" x14ac:dyDescent="0.25">
      <c r="A58">
        <v>2023</v>
      </c>
      <c r="B58" t="s">
        <v>1045</v>
      </c>
      <c r="C58" t="s">
        <v>1149</v>
      </c>
      <c r="D58" t="s">
        <v>1149</v>
      </c>
      <c r="E58" t="s">
        <v>297</v>
      </c>
      <c r="F58" t="s">
        <v>1150</v>
      </c>
      <c r="G58" s="8">
        <f>SUMIFS(TaxableValuation[Taxable Residential],TaxableValuation[Dist],$C58,TaxableValuation[Tif_NonTIF],$A$4)</f>
        <v>65747286</v>
      </c>
      <c r="H58" s="8">
        <f>SUMIFS(TaxableValuation[Taxable Ag Land],TaxableValuation[Dist],$C58,TaxableValuation[Tif_NonTIF],$A$4)</f>
        <v>67755196</v>
      </c>
      <c r="I58" s="8">
        <f>SUMIFS(TaxableValuation[Taxable Ag Building],TaxableValuation[Dist],$C58,TaxableValuation[Tif_NonTIF],$A$4)</f>
        <v>6413920</v>
      </c>
      <c r="J58" s="8">
        <f>SUMIFS(TaxableValuation[Taxable Commercial],TaxableValuation[Dist],$C58,TaxableValuation[Tif_NonTIF],$A$4)</f>
        <v>11663908</v>
      </c>
      <c r="K58" s="8">
        <f>SUMIFS(TaxableValuation[Taxable Industrial],TaxableValuation[Dist],$C58,TaxableValuation[Tif_NonTIF],$A$4)</f>
        <v>1601923</v>
      </c>
      <c r="L58" s="8">
        <f>SUMIFS(TaxableValuation[Taxable Multiresidential],TaxableValuation[Dist],$C58,TaxableValuation[Tif_NonTIF],$A$4)</f>
        <v>2433175</v>
      </c>
      <c r="M58" s="8">
        <f>SUMIFS(TaxableValuation[Taxable Reserved],TaxableValuation[Dist],$C58,TaxableValuation[Tif_NonTIF],$A$4)</f>
        <v>0</v>
      </c>
      <c r="N58" s="8">
        <f>SUMIFS(TaxableValuation[Taxable Railroads],TaxableValuation[Dist],$C58,TaxableValuation[Tif_NonTIF],$A$4)</f>
        <v>0</v>
      </c>
      <c r="O58" s="8">
        <f>SUMIFS(TaxableValuation[Taxable Utilities],TaxableValuation[Dist],$C58,TaxableValuation[Tif_NonTIF],$A$4)</f>
        <v>6473647</v>
      </c>
      <c r="P58" s="8">
        <f>SUMIFS(TaxableValuation[Taxable Other],TaxableValuation[Dist],$C58,TaxableValuation[Tif_NonTIF],$A$4)</f>
        <v>0</v>
      </c>
      <c r="Q58" s="8">
        <f>SUMIFS(TaxableValuation[Taxable Gross],TaxableValuation[Dist],$C58,TaxableValuation[Tif_NonTIF],$A$4)</f>
        <v>162089055</v>
      </c>
      <c r="R58" s="8">
        <f>SUMIFS(TaxableValuation[Taxable Military Exempt],TaxableValuation[Dist],$C58,TaxableValuation[Tif_NonTIF],$A$4)</f>
        <v>346324</v>
      </c>
      <c r="S58" s="8">
        <f>SUMIFS(TaxableValuation[Taxable Net],TaxableValuation[Dist],$C58,TaxableValuation[Tif_NonTIF],$A$4)</f>
        <v>161742731</v>
      </c>
      <c r="T58" s="8">
        <f>SUMIFS(TaxableValuation[Taxable Gas &amp; Elec Utilities],TaxableValuation[Dist],$C58,TaxableValuation[Tif_NonTIF],$A$4)</f>
        <v>4792619</v>
      </c>
      <c r="U58" s="8">
        <f t="shared" si="0"/>
        <v>166535350</v>
      </c>
    </row>
    <row r="59" spans="1:21" x14ac:dyDescent="0.25">
      <c r="A59">
        <v>2023</v>
      </c>
      <c r="B59" t="s">
        <v>1054</v>
      </c>
      <c r="C59" t="s">
        <v>1151</v>
      </c>
      <c r="D59" t="s">
        <v>1151</v>
      </c>
      <c r="E59" t="s">
        <v>617</v>
      </c>
      <c r="F59" t="s">
        <v>1152</v>
      </c>
      <c r="G59" s="8">
        <f>SUMIFS(TaxableValuation[Taxable Residential],TaxableValuation[Dist],$C59,TaxableValuation[Tif_NonTIF],$A$4)</f>
        <v>135996938</v>
      </c>
      <c r="H59" s="8">
        <f>SUMIFS(TaxableValuation[Taxable Ag Land],TaxableValuation[Dist],$C59,TaxableValuation[Tif_NonTIF],$A$4)</f>
        <v>97197644</v>
      </c>
      <c r="I59" s="8">
        <f>SUMIFS(TaxableValuation[Taxable Ag Building],TaxableValuation[Dist],$C59,TaxableValuation[Tif_NonTIF],$A$4)</f>
        <v>3482600</v>
      </c>
      <c r="J59" s="8">
        <f>SUMIFS(TaxableValuation[Taxable Commercial],TaxableValuation[Dist],$C59,TaxableValuation[Tif_NonTIF],$A$4)</f>
        <v>17637022</v>
      </c>
      <c r="K59" s="8">
        <f>SUMIFS(TaxableValuation[Taxable Industrial],TaxableValuation[Dist],$C59,TaxableValuation[Tif_NonTIF],$A$4)</f>
        <v>26274123</v>
      </c>
      <c r="L59" s="8">
        <f>SUMIFS(TaxableValuation[Taxable Multiresidential],TaxableValuation[Dist],$C59,TaxableValuation[Tif_NonTIF],$A$4)</f>
        <v>3525877</v>
      </c>
      <c r="M59" s="8">
        <f>SUMIFS(TaxableValuation[Taxable Reserved],TaxableValuation[Dist],$C59,TaxableValuation[Tif_NonTIF],$A$4)</f>
        <v>0</v>
      </c>
      <c r="N59" s="8">
        <f>SUMIFS(TaxableValuation[Taxable Railroads],TaxableValuation[Dist],$C59,TaxableValuation[Tif_NonTIF],$A$4)</f>
        <v>19247602</v>
      </c>
      <c r="O59" s="8">
        <f>SUMIFS(TaxableValuation[Taxable Utilities],TaxableValuation[Dist],$C59,TaxableValuation[Tif_NonTIF],$A$4)</f>
        <v>76440825</v>
      </c>
      <c r="P59" s="8">
        <f>SUMIFS(TaxableValuation[Taxable Other],TaxableValuation[Dist],$C59,TaxableValuation[Tif_NonTIF],$A$4)</f>
        <v>0</v>
      </c>
      <c r="Q59" s="8">
        <f>SUMIFS(TaxableValuation[Taxable Gross],TaxableValuation[Dist],$C59,TaxableValuation[Tif_NonTIF],$A$4)</f>
        <v>379802631</v>
      </c>
      <c r="R59" s="8">
        <f>SUMIFS(TaxableValuation[Taxable Military Exempt],TaxableValuation[Dist],$C59,TaxableValuation[Tif_NonTIF],$A$4)</f>
        <v>531524</v>
      </c>
      <c r="S59" s="8">
        <f>SUMIFS(TaxableValuation[Taxable Net],TaxableValuation[Dist],$C59,TaxableValuation[Tif_NonTIF],$A$4)</f>
        <v>379271107</v>
      </c>
      <c r="T59" s="8">
        <f>SUMIFS(TaxableValuation[Taxable Gas &amp; Elec Utilities],TaxableValuation[Dist],$C59,TaxableValuation[Tif_NonTIF],$A$4)</f>
        <v>8332760</v>
      </c>
      <c r="U59" s="8">
        <f t="shared" si="0"/>
        <v>387603867</v>
      </c>
    </row>
    <row r="60" spans="1:21" x14ac:dyDescent="0.25">
      <c r="A60">
        <v>2023</v>
      </c>
      <c r="B60" t="s">
        <v>1048</v>
      </c>
      <c r="C60" t="s">
        <v>1153</v>
      </c>
      <c r="D60" t="s">
        <v>1153</v>
      </c>
      <c r="E60" t="s">
        <v>658</v>
      </c>
      <c r="F60" t="s">
        <v>1154</v>
      </c>
      <c r="G60" s="8">
        <f>SUMIFS(TaxableValuation[Taxable Residential],TaxableValuation[Dist],$C60,TaxableValuation[Tif_NonTIF],$A$4)</f>
        <v>135137806</v>
      </c>
      <c r="H60" s="8">
        <f>SUMIFS(TaxableValuation[Taxable Ag Land],TaxableValuation[Dist],$C60,TaxableValuation[Tif_NonTIF],$A$4)</f>
        <v>125490977</v>
      </c>
      <c r="I60" s="8">
        <f>SUMIFS(TaxableValuation[Taxable Ag Building],TaxableValuation[Dist],$C60,TaxableValuation[Tif_NonTIF],$A$4)</f>
        <v>12179549</v>
      </c>
      <c r="J60" s="8">
        <f>SUMIFS(TaxableValuation[Taxable Commercial],TaxableValuation[Dist],$C60,TaxableValuation[Tif_NonTIF],$A$4)</f>
        <v>34441032</v>
      </c>
      <c r="K60" s="8">
        <f>SUMIFS(TaxableValuation[Taxable Industrial],TaxableValuation[Dist],$C60,TaxableValuation[Tif_NonTIF],$A$4)</f>
        <v>3027302</v>
      </c>
      <c r="L60" s="8">
        <f>SUMIFS(TaxableValuation[Taxable Multiresidential],TaxableValuation[Dist],$C60,TaxableValuation[Tif_NonTIF],$A$4)</f>
        <v>3491845</v>
      </c>
      <c r="M60" s="8">
        <f>SUMIFS(TaxableValuation[Taxable Reserved],TaxableValuation[Dist],$C60,TaxableValuation[Tif_NonTIF],$A$4)</f>
        <v>0</v>
      </c>
      <c r="N60" s="8">
        <f>SUMIFS(TaxableValuation[Taxable Railroads],TaxableValuation[Dist],$C60,TaxableValuation[Tif_NonTIF],$A$4)</f>
        <v>3785687</v>
      </c>
      <c r="O60" s="8">
        <f>SUMIFS(TaxableValuation[Taxable Utilities],TaxableValuation[Dist],$C60,TaxableValuation[Tif_NonTIF],$A$4)</f>
        <v>13539896</v>
      </c>
      <c r="P60" s="8">
        <f>SUMIFS(TaxableValuation[Taxable Other],TaxableValuation[Dist],$C60,TaxableValuation[Tif_NonTIF],$A$4)</f>
        <v>0</v>
      </c>
      <c r="Q60" s="8">
        <f>SUMIFS(TaxableValuation[Taxable Gross],TaxableValuation[Dist],$C60,TaxableValuation[Tif_NonTIF],$A$4)</f>
        <v>331094094</v>
      </c>
      <c r="R60" s="8">
        <f>SUMIFS(TaxableValuation[Taxable Military Exempt],TaxableValuation[Dist],$C60,TaxableValuation[Tif_NonTIF],$A$4)</f>
        <v>288912</v>
      </c>
      <c r="S60" s="8">
        <f>SUMIFS(TaxableValuation[Taxable Net],TaxableValuation[Dist],$C60,TaxableValuation[Tif_NonTIF],$A$4)</f>
        <v>330805182</v>
      </c>
      <c r="T60" s="8">
        <f>SUMIFS(TaxableValuation[Taxable Gas &amp; Elec Utilities],TaxableValuation[Dist],$C60,TaxableValuation[Tif_NonTIF],$A$4)</f>
        <v>1165784</v>
      </c>
      <c r="U60" s="8">
        <f t="shared" si="0"/>
        <v>331970966</v>
      </c>
    </row>
    <row r="61" spans="1:21" x14ac:dyDescent="0.25">
      <c r="A61">
        <v>2023</v>
      </c>
      <c r="B61" t="s">
        <v>1043</v>
      </c>
      <c r="C61" t="s">
        <v>1155</v>
      </c>
      <c r="D61" t="s">
        <v>1155</v>
      </c>
      <c r="E61" t="s">
        <v>1156</v>
      </c>
      <c r="F61" t="s">
        <v>1157</v>
      </c>
      <c r="G61" s="8">
        <f>SUMIFS(TaxableValuation[Taxable Residential],TaxableValuation[Dist],$C61,TaxableValuation[Tif_NonTIF],$A$4)</f>
        <v>138454590</v>
      </c>
      <c r="H61" s="8">
        <f>SUMIFS(TaxableValuation[Taxable Ag Land],TaxableValuation[Dist],$C61,TaxableValuation[Tif_NonTIF],$A$4)</f>
        <v>142699325</v>
      </c>
      <c r="I61" s="8">
        <f>SUMIFS(TaxableValuation[Taxable Ag Building],TaxableValuation[Dist],$C61,TaxableValuation[Tif_NonTIF],$A$4)</f>
        <v>5155886</v>
      </c>
      <c r="J61" s="8">
        <f>SUMIFS(TaxableValuation[Taxable Commercial],TaxableValuation[Dist],$C61,TaxableValuation[Tif_NonTIF],$A$4)</f>
        <v>22633197</v>
      </c>
      <c r="K61" s="8">
        <f>SUMIFS(TaxableValuation[Taxable Industrial],TaxableValuation[Dist],$C61,TaxableValuation[Tif_NonTIF],$A$4)</f>
        <v>29917190</v>
      </c>
      <c r="L61" s="8">
        <f>SUMIFS(TaxableValuation[Taxable Multiresidential],TaxableValuation[Dist],$C61,TaxableValuation[Tif_NonTIF],$A$4)</f>
        <v>1467462</v>
      </c>
      <c r="M61" s="8">
        <f>SUMIFS(TaxableValuation[Taxable Reserved],TaxableValuation[Dist],$C61,TaxableValuation[Tif_NonTIF],$A$4)</f>
        <v>0</v>
      </c>
      <c r="N61" s="8">
        <f>SUMIFS(TaxableValuation[Taxable Railroads],TaxableValuation[Dist],$C61,TaxableValuation[Tif_NonTIF],$A$4)</f>
        <v>24983455</v>
      </c>
      <c r="O61" s="8">
        <f>SUMIFS(TaxableValuation[Taxable Utilities],TaxableValuation[Dist],$C61,TaxableValuation[Tif_NonTIF],$A$4)</f>
        <v>3301070</v>
      </c>
      <c r="P61" s="8">
        <f>SUMIFS(TaxableValuation[Taxable Other],TaxableValuation[Dist],$C61,TaxableValuation[Tif_NonTIF],$A$4)</f>
        <v>0</v>
      </c>
      <c r="Q61" s="8">
        <f>SUMIFS(TaxableValuation[Taxable Gross],TaxableValuation[Dist],$C61,TaxableValuation[Tif_NonTIF],$A$4)</f>
        <v>368612175</v>
      </c>
      <c r="R61" s="8">
        <f>SUMIFS(TaxableValuation[Taxable Military Exempt],TaxableValuation[Dist],$C61,TaxableValuation[Tif_NonTIF],$A$4)</f>
        <v>516708</v>
      </c>
      <c r="S61" s="8">
        <f>SUMIFS(TaxableValuation[Taxable Net],TaxableValuation[Dist],$C61,TaxableValuation[Tif_NonTIF],$A$4)</f>
        <v>368095467</v>
      </c>
      <c r="T61" s="8">
        <f>SUMIFS(TaxableValuation[Taxable Gas &amp; Elec Utilities],TaxableValuation[Dist],$C61,TaxableValuation[Tif_NonTIF],$A$4)</f>
        <v>35105956</v>
      </c>
      <c r="U61" s="8">
        <f t="shared" si="0"/>
        <v>403201423</v>
      </c>
    </row>
    <row r="62" spans="1:21" x14ac:dyDescent="0.25">
      <c r="A62">
        <v>2023</v>
      </c>
      <c r="B62" t="s">
        <v>1054</v>
      </c>
      <c r="C62" t="s">
        <v>1158</v>
      </c>
      <c r="D62" t="s">
        <v>1158</v>
      </c>
      <c r="E62" t="s">
        <v>685</v>
      </c>
      <c r="F62" t="s">
        <v>1159</v>
      </c>
      <c r="G62" s="8">
        <f>SUMIFS(TaxableValuation[Taxable Residential],TaxableValuation[Dist],$C62,TaxableValuation[Tif_NonTIF],$A$4)</f>
        <v>184787080</v>
      </c>
      <c r="H62" s="8">
        <f>SUMIFS(TaxableValuation[Taxable Ag Land],TaxableValuation[Dist],$C62,TaxableValuation[Tif_NonTIF],$A$4)</f>
        <v>82158618</v>
      </c>
      <c r="I62" s="8">
        <f>SUMIFS(TaxableValuation[Taxable Ag Building],TaxableValuation[Dist],$C62,TaxableValuation[Tif_NonTIF],$A$4)</f>
        <v>3951919</v>
      </c>
      <c r="J62" s="8">
        <f>SUMIFS(TaxableValuation[Taxable Commercial],TaxableValuation[Dist],$C62,TaxableValuation[Tif_NonTIF],$A$4)</f>
        <v>38070121</v>
      </c>
      <c r="K62" s="8">
        <f>SUMIFS(TaxableValuation[Taxable Industrial],TaxableValuation[Dist],$C62,TaxableValuation[Tif_NonTIF],$A$4)</f>
        <v>2442316</v>
      </c>
      <c r="L62" s="8">
        <f>SUMIFS(TaxableValuation[Taxable Multiresidential],TaxableValuation[Dist],$C62,TaxableValuation[Tif_NonTIF],$A$4)</f>
        <v>4836203</v>
      </c>
      <c r="M62" s="8">
        <f>SUMIFS(TaxableValuation[Taxable Reserved],TaxableValuation[Dist],$C62,TaxableValuation[Tif_NonTIF],$A$4)</f>
        <v>0</v>
      </c>
      <c r="N62" s="8">
        <f>SUMIFS(TaxableValuation[Taxable Railroads],TaxableValuation[Dist],$C62,TaxableValuation[Tif_NonTIF],$A$4)</f>
        <v>45542068</v>
      </c>
      <c r="O62" s="8">
        <f>SUMIFS(TaxableValuation[Taxable Utilities],TaxableValuation[Dist],$C62,TaxableValuation[Tif_NonTIF],$A$4)</f>
        <v>796409</v>
      </c>
      <c r="P62" s="8">
        <f>SUMIFS(TaxableValuation[Taxable Other],TaxableValuation[Dist],$C62,TaxableValuation[Tif_NonTIF],$A$4)</f>
        <v>200000</v>
      </c>
      <c r="Q62" s="8">
        <f>SUMIFS(TaxableValuation[Taxable Gross],TaxableValuation[Dist],$C62,TaxableValuation[Tif_NonTIF],$A$4)</f>
        <v>362784734</v>
      </c>
      <c r="R62" s="8">
        <f>SUMIFS(TaxableValuation[Taxable Military Exempt],TaxableValuation[Dist],$C62,TaxableValuation[Tif_NonTIF],$A$4)</f>
        <v>768222</v>
      </c>
      <c r="S62" s="8">
        <f>SUMIFS(TaxableValuation[Taxable Net],TaxableValuation[Dist],$C62,TaxableValuation[Tif_NonTIF],$A$4)</f>
        <v>362016512</v>
      </c>
      <c r="T62" s="8">
        <f>SUMIFS(TaxableValuation[Taxable Gas &amp; Elec Utilities],TaxableValuation[Dist],$C62,TaxableValuation[Tif_NonTIF],$A$4)</f>
        <v>10851390</v>
      </c>
      <c r="U62" s="8">
        <f t="shared" si="0"/>
        <v>372867902</v>
      </c>
    </row>
    <row r="63" spans="1:21" x14ac:dyDescent="0.25">
      <c r="A63">
        <v>2023</v>
      </c>
      <c r="B63" t="s">
        <v>1043</v>
      </c>
      <c r="C63" t="s">
        <v>1160</v>
      </c>
      <c r="D63" t="s">
        <v>1160</v>
      </c>
      <c r="E63" t="s">
        <v>324</v>
      </c>
      <c r="F63" t="s">
        <v>1161</v>
      </c>
      <c r="G63" s="8">
        <f>SUMIFS(TaxableValuation[Taxable Residential],TaxableValuation[Dist],$C63,TaxableValuation[Tif_NonTIF],$A$4)</f>
        <v>266253079</v>
      </c>
      <c r="H63" s="8">
        <f>SUMIFS(TaxableValuation[Taxable Ag Land],TaxableValuation[Dist],$C63,TaxableValuation[Tif_NonTIF],$A$4)</f>
        <v>143694699</v>
      </c>
      <c r="I63" s="8">
        <f>SUMIFS(TaxableValuation[Taxable Ag Building],TaxableValuation[Dist],$C63,TaxableValuation[Tif_NonTIF],$A$4)</f>
        <v>10444584</v>
      </c>
      <c r="J63" s="8">
        <f>SUMIFS(TaxableValuation[Taxable Commercial],TaxableValuation[Dist],$C63,TaxableValuation[Tif_NonTIF],$A$4)</f>
        <v>66344255</v>
      </c>
      <c r="K63" s="8">
        <f>SUMIFS(TaxableValuation[Taxable Industrial],TaxableValuation[Dist],$C63,TaxableValuation[Tif_NonTIF],$A$4)</f>
        <v>74213914</v>
      </c>
      <c r="L63" s="8">
        <f>SUMIFS(TaxableValuation[Taxable Multiresidential],TaxableValuation[Dist],$C63,TaxableValuation[Tif_NonTIF],$A$4)</f>
        <v>8727492</v>
      </c>
      <c r="M63" s="8">
        <f>SUMIFS(TaxableValuation[Taxable Reserved],TaxableValuation[Dist],$C63,TaxableValuation[Tif_NonTIF],$A$4)</f>
        <v>0</v>
      </c>
      <c r="N63" s="8">
        <f>SUMIFS(TaxableValuation[Taxable Railroads],TaxableValuation[Dist],$C63,TaxableValuation[Tif_NonTIF],$A$4)</f>
        <v>8990669</v>
      </c>
      <c r="O63" s="8">
        <f>SUMIFS(TaxableValuation[Taxable Utilities],TaxableValuation[Dist],$C63,TaxableValuation[Tif_NonTIF],$A$4)</f>
        <v>6481642</v>
      </c>
      <c r="P63" s="8">
        <f>SUMIFS(TaxableValuation[Taxable Other],TaxableValuation[Dist],$C63,TaxableValuation[Tif_NonTIF],$A$4)</f>
        <v>0</v>
      </c>
      <c r="Q63" s="8">
        <f>SUMIFS(TaxableValuation[Taxable Gross],TaxableValuation[Dist],$C63,TaxableValuation[Tif_NonTIF],$A$4)</f>
        <v>585150334</v>
      </c>
      <c r="R63" s="8">
        <f>SUMIFS(TaxableValuation[Taxable Military Exempt],TaxableValuation[Dist],$C63,TaxableValuation[Tif_NonTIF],$A$4)</f>
        <v>1040824</v>
      </c>
      <c r="S63" s="8">
        <f>SUMIFS(TaxableValuation[Taxable Net],TaxableValuation[Dist],$C63,TaxableValuation[Tif_NonTIF],$A$4)</f>
        <v>584109510</v>
      </c>
      <c r="T63" s="8">
        <f>SUMIFS(TaxableValuation[Taxable Gas &amp; Elec Utilities],TaxableValuation[Dist],$C63,TaxableValuation[Tif_NonTIF],$A$4)</f>
        <v>24703440</v>
      </c>
      <c r="U63" s="8">
        <f t="shared" si="0"/>
        <v>608812950</v>
      </c>
    </row>
    <row r="64" spans="1:21" x14ac:dyDescent="0.25">
      <c r="A64">
        <v>2023</v>
      </c>
      <c r="B64" t="s">
        <v>1048</v>
      </c>
      <c r="C64" t="s">
        <v>1162</v>
      </c>
      <c r="D64" t="s">
        <v>1162</v>
      </c>
      <c r="E64" t="s">
        <v>254</v>
      </c>
      <c r="F64" t="s">
        <v>1163</v>
      </c>
      <c r="G64" s="8">
        <f>SUMIFS(TaxableValuation[Taxable Residential],TaxableValuation[Dist],$C64,TaxableValuation[Tif_NonTIF],$A$4)</f>
        <v>37685872</v>
      </c>
      <c r="H64" s="8">
        <f>SUMIFS(TaxableValuation[Taxable Ag Land],TaxableValuation[Dist],$C64,TaxableValuation[Tif_NonTIF],$A$4)</f>
        <v>141757308</v>
      </c>
      <c r="I64" s="8">
        <f>SUMIFS(TaxableValuation[Taxable Ag Building],TaxableValuation[Dist],$C64,TaxableValuation[Tif_NonTIF],$A$4)</f>
        <v>8388048</v>
      </c>
      <c r="J64" s="8">
        <f>SUMIFS(TaxableValuation[Taxable Commercial],TaxableValuation[Dist],$C64,TaxableValuation[Tif_NonTIF],$A$4)</f>
        <v>11084808</v>
      </c>
      <c r="K64" s="8">
        <f>SUMIFS(TaxableValuation[Taxable Industrial],TaxableValuation[Dist],$C64,TaxableValuation[Tif_NonTIF],$A$4)</f>
        <v>631467</v>
      </c>
      <c r="L64" s="8">
        <f>SUMIFS(TaxableValuation[Taxable Multiresidential],TaxableValuation[Dist],$C64,TaxableValuation[Tif_NonTIF],$A$4)</f>
        <v>12360</v>
      </c>
      <c r="M64" s="8">
        <f>SUMIFS(TaxableValuation[Taxable Reserved],TaxableValuation[Dist],$C64,TaxableValuation[Tif_NonTIF],$A$4)</f>
        <v>0</v>
      </c>
      <c r="N64" s="8">
        <f>SUMIFS(TaxableValuation[Taxable Railroads],TaxableValuation[Dist],$C64,TaxableValuation[Tif_NonTIF],$A$4)</f>
        <v>0</v>
      </c>
      <c r="O64" s="8">
        <f>SUMIFS(TaxableValuation[Taxable Utilities],TaxableValuation[Dist],$C64,TaxableValuation[Tif_NonTIF],$A$4)</f>
        <v>1134566</v>
      </c>
      <c r="P64" s="8">
        <f>SUMIFS(TaxableValuation[Taxable Other],TaxableValuation[Dist],$C64,TaxableValuation[Tif_NonTIF],$A$4)</f>
        <v>0</v>
      </c>
      <c r="Q64" s="8">
        <f>SUMIFS(TaxableValuation[Taxable Gross],TaxableValuation[Dist],$C64,TaxableValuation[Tif_NonTIF],$A$4)</f>
        <v>200694429</v>
      </c>
      <c r="R64" s="8">
        <f>SUMIFS(TaxableValuation[Taxable Military Exempt],TaxableValuation[Dist],$C64,TaxableValuation[Tif_NonTIF],$A$4)</f>
        <v>211128</v>
      </c>
      <c r="S64" s="8">
        <f>SUMIFS(TaxableValuation[Taxable Net],TaxableValuation[Dist],$C64,TaxableValuation[Tif_NonTIF],$A$4)</f>
        <v>200483301</v>
      </c>
      <c r="T64" s="8">
        <f>SUMIFS(TaxableValuation[Taxable Gas &amp; Elec Utilities],TaxableValuation[Dist],$C64,TaxableValuation[Tif_NonTIF],$A$4)</f>
        <v>2785182</v>
      </c>
      <c r="U64" s="8">
        <f t="shared" si="0"/>
        <v>203268483</v>
      </c>
    </row>
    <row r="65" spans="1:21" x14ac:dyDescent="0.25">
      <c r="A65">
        <v>2023</v>
      </c>
      <c r="B65" t="s">
        <v>1048</v>
      </c>
      <c r="C65" t="s">
        <v>1164</v>
      </c>
      <c r="D65" t="s">
        <v>1164</v>
      </c>
      <c r="E65" t="s">
        <v>218</v>
      </c>
      <c r="F65" t="s">
        <v>1165</v>
      </c>
      <c r="G65" s="8">
        <f>SUMIFS(TaxableValuation[Taxable Residential],TaxableValuation[Dist],$C65,TaxableValuation[Tif_NonTIF],$A$4)</f>
        <v>144232366</v>
      </c>
      <c r="H65" s="8">
        <f>SUMIFS(TaxableValuation[Taxable Ag Land],TaxableValuation[Dist],$C65,TaxableValuation[Tif_NonTIF],$A$4)</f>
        <v>82209858</v>
      </c>
      <c r="I65" s="8">
        <f>SUMIFS(TaxableValuation[Taxable Ag Building],TaxableValuation[Dist],$C65,TaxableValuation[Tif_NonTIF],$A$4)</f>
        <v>4101284</v>
      </c>
      <c r="J65" s="8">
        <f>SUMIFS(TaxableValuation[Taxable Commercial],TaxableValuation[Dist],$C65,TaxableValuation[Tif_NonTIF],$A$4)</f>
        <v>58462627</v>
      </c>
      <c r="K65" s="8">
        <f>SUMIFS(TaxableValuation[Taxable Industrial],TaxableValuation[Dist],$C65,TaxableValuation[Tif_NonTIF],$A$4)</f>
        <v>12415797</v>
      </c>
      <c r="L65" s="8">
        <f>SUMIFS(TaxableValuation[Taxable Multiresidential],TaxableValuation[Dist],$C65,TaxableValuation[Tif_NonTIF],$A$4)</f>
        <v>7339918</v>
      </c>
      <c r="M65" s="8">
        <f>SUMIFS(TaxableValuation[Taxable Reserved],TaxableValuation[Dist],$C65,TaxableValuation[Tif_NonTIF],$A$4)</f>
        <v>0</v>
      </c>
      <c r="N65" s="8">
        <f>SUMIFS(TaxableValuation[Taxable Railroads],TaxableValuation[Dist],$C65,TaxableValuation[Tif_NonTIF],$A$4)</f>
        <v>1711281</v>
      </c>
      <c r="O65" s="8">
        <f>SUMIFS(TaxableValuation[Taxable Utilities],TaxableValuation[Dist],$C65,TaxableValuation[Tif_NonTIF],$A$4)</f>
        <v>29822318</v>
      </c>
      <c r="P65" s="8">
        <f>SUMIFS(TaxableValuation[Taxable Other],TaxableValuation[Dist],$C65,TaxableValuation[Tif_NonTIF],$A$4)</f>
        <v>0</v>
      </c>
      <c r="Q65" s="8">
        <f>SUMIFS(TaxableValuation[Taxable Gross],TaxableValuation[Dist],$C65,TaxableValuation[Tif_NonTIF],$A$4)</f>
        <v>340295449</v>
      </c>
      <c r="R65" s="8">
        <f>SUMIFS(TaxableValuation[Taxable Military Exempt],TaxableValuation[Dist],$C65,TaxableValuation[Tif_NonTIF],$A$4)</f>
        <v>694500</v>
      </c>
      <c r="S65" s="8">
        <f>SUMIFS(TaxableValuation[Taxable Net],TaxableValuation[Dist],$C65,TaxableValuation[Tif_NonTIF],$A$4)</f>
        <v>339600949</v>
      </c>
      <c r="T65" s="8">
        <f>SUMIFS(TaxableValuation[Taxable Gas &amp; Elec Utilities],TaxableValuation[Dist],$C65,TaxableValuation[Tif_NonTIF],$A$4)</f>
        <v>5010399</v>
      </c>
      <c r="U65" s="8">
        <f t="shared" si="0"/>
        <v>344611348</v>
      </c>
    </row>
    <row r="66" spans="1:21" x14ac:dyDescent="0.25">
      <c r="A66">
        <v>2023</v>
      </c>
      <c r="B66" t="s">
        <v>1045</v>
      </c>
      <c r="C66" t="s">
        <v>1166</v>
      </c>
      <c r="D66" t="s">
        <v>1166</v>
      </c>
      <c r="E66" t="s">
        <v>764</v>
      </c>
      <c r="F66" t="s">
        <v>1167</v>
      </c>
      <c r="G66" s="8">
        <f>SUMIFS(TaxableValuation[Taxable Residential],TaxableValuation[Dist],$C66,TaxableValuation[Tif_NonTIF],$A$4)</f>
        <v>144738212</v>
      </c>
      <c r="H66" s="8">
        <f>SUMIFS(TaxableValuation[Taxable Ag Land],TaxableValuation[Dist],$C66,TaxableValuation[Tif_NonTIF],$A$4)</f>
        <v>110980052</v>
      </c>
      <c r="I66" s="8">
        <f>SUMIFS(TaxableValuation[Taxable Ag Building],TaxableValuation[Dist],$C66,TaxableValuation[Tif_NonTIF],$A$4)</f>
        <v>3961595</v>
      </c>
      <c r="J66" s="8">
        <f>SUMIFS(TaxableValuation[Taxable Commercial],TaxableValuation[Dist],$C66,TaxableValuation[Tif_NonTIF],$A$4)</f>
        <v>42220420</v>
      </c>
      <c r="K66" s="8">
        <f>SUMIFS(TaxableValuation[Taxable Industrial],TaxableValuation[Dist],$C66,TaxableValuation[Tif_NonTIF],$A$4)</f>
        <v>15014979</v>
      </c>
      <c r="L66" s="8">
        <f>SUMIFS(TaxableValuation[Taxable Multiresidential],TaxableValuation[Dist],$C66,TaxableValuation[Tif_NonTIF],$A$4)</f>
        <v>5661082</v>
      </c>
      <c r="M66" s="8">
        <f>SUMIFS(TaxableValuation[Taxable Reserved],TaxableValuation[Dist],$C66,TaxableValuation[Tif_NonTIF],$A$4)</f>
        <v>0</v>
      </c>
      <c r="N66" s="8">
        <f>SUMIFS(TaxableValuation[Taxable Railroads],TaxableValuation[Dist],$C66,TaxableValuation[Tif_NonTIF],$A$4)</f>
        <v>0</v>
      </c>
      <c r="O66" s="8">
        <f>SUMIFS(TaxableValuation[Taxable Utilities],TaxableValuation[Dist],$C66,TaxableValuation[Tif_NonTIF],$A$4)</f>
        <v>726828</v>
      </c>
      <c r="P66" s="8">
        <f>SUMIFS(TaxableValuation[Taxable Other],TaxableValuation[Dist],$C66,TaxableValuation[Tif_NonTIF],$A$4)</f>
        <v>0</v>
      </c>
      <c r="Q66" s="8">
        <f>SUMIFS(TaxableValuation[Taxable Gross],TaxableValuation[Dist],$C66,TaxableValuation[Tif_NonTIF],$A$4)</f>
        <v>323303168</v>
      </c>
      <c r="R66" s="8">
        <f>SUMIFS(TaxableValuation[Taxable Military Exempt],TaxableValuation[Dist],$C66,TaxableValuation[Tif_NonTIF],$A$4)</f>
        <v>592640</v>
      </c>
      <c r="S66" s="8">
        <f>SUMIFS(TaxableValuation[Taxable Net],TaxableValuation[Dist],$C66,TaxableValuation[Tif_NonTIF],$A$4)</f>
        <v>322710528</v>
      </c>
      <c r="T66" s="8">
        <f>SUMIFS(TaxableValuation[Taxable Gas &amp; Elec Utilities],TaxableValuation[Dist],$C66,TaxableValuation[Tif_NonTIF],$A$4)</f>
        <v>18556005</v>
      </c>
      <c r="U66" s="8">
        <f t="shared" si="0"/>
        <v>341266533</v>
      </c>
    </row>
    <row r="67" spans="1:21" x14ac:dyDescent="0.25">
      <c r="A67">
        <v>2023</v>
      </c>
      <c r="B67" t="s">
        <v>1051</v>
      </c>
      <c r="C67" t="s">
        <v>1168</v>
      </c>
      <c r="D67" t="s">
        <v>1168</v>
      </c>
      <c r="E67" t="s">
        <v>1169</v>
      </c>
      <c r="F67" t="s">
        <v>1170</v>
      </c>
      <c r="G67" s="8">
        <f>SUMIFS(TaxableValuation[Taxable Residential],TaxableValuation[Dist],$C67,TaxableValuation[Tif_NonTIF],$A$4)</f>
        <v>113106883</v>
      </c>
      <c r="H67" s="8">
        <f>SUMIFS(TaxableValuation[Taxable Ag Land],TaxableValuation[Dist],$C67,TaxableValuation[Tif_NonTIF],$A$4)</f>
        <v>186741624</v>
      </c>
      <c r="I67" s="8">
        <f>SUMIFS(TaxableValuation[Taxable Ag Building],TaxableValuation[Dist],$C67,TaxableValuation[Tif_NonTIF],$A$4)</f>
        <v>12903258</v>
      </c>
      <c r="J67" s="8">
        <f>SUMIFS(TaxableValuation[Taxable Commercial],TaxableValuation[Dist],$C67,TaxableValuation[Tif_NonTIF],$A$4)</f>
        <v>42952366</v>
      </c>
      <c r="K67" s="8">
        <f>SUMIFS(TaxableValuation[Taxable Industrial],TaxableValuation[Dist],$C67,TaxableValuation[Tif_NonTIF],$A$4)</f>
        <v>11605412</v>
      </c>
      <c r="L67" s="8">
        <f>SUMIFS(TaxableValuation[Taxable Multiresidential],TaxableValuation[Dist],$C67,TaxableValuation[Tif_NonTIF],$A$4)</f>
        <v>2294727</v>
      </c>
      <c r="M67" s="8">
        <f>SUMIFS(TaxableValuation[Taxable Reserved],TaxableValuation[Dist],$C67,TaxableValuation[Tif_NonTIF],$A$4)</f>
        <v>0</v>
      </c>
      <c r="N67" s="8">
        <f>SUMIFS(TaxableValuation[Taxable Railroads],TaxableValuation[Dist],$C67,TaxableValuation[Tif_NonTIF],$A$4)</f>
        <v>33851110</v>
      </c>
      <c r="O67" s="8">
        <f>SUMIFS(TaxableValuation[Taxable Utilities],TaxableValuation[Dist],$C67,TaxableValuation[Tif_NonTIF],$A$4)</f>
        <v>10586474</v>
      </c>
      <c r="P67" s="8">
        <f>SUMIFS(TaxableValuation[Taxable Other],TaxableValuation[Dist],$C67,TaxableValuation[Tif_NonTIF],$A$4)</f>
        <v>86</v>
      </c>
      <c r="Q67" s="8">
        <f>SUMIFS(TaxableValuation[Taxable Gross],TaxableValuation[Dist],$C67,TaxableValuation[Tif_NonTIF],$A$4)</f>
        <v>414041940</v>
      </c>
      <c r="R67" s="8">
        <f>SUMIFS(TaxableValuation[Taxable Military Exempt],TaxableValuation[Dist],$C67,TaxableValuation[Tif_NonTIF],$A$4)</f>
        <v>381512</v>
      </c>
      <c r="S67" s="8">
        <f>SUMIFS(TaxableValuation[Taxable Net],TaxableValuation[Dist],$C67,TaxableValuation[Tif_NonTIF],$A$4)</f>
        <v>413660428</v>
      </c>
      <c r="T67" s="8">
        <f>SUMIFS(TaxableValuation[Taxable Gas &amp; Elec Utilities],TaxableValuation[Dist],$C67,TaxableValuation[Tif_NonTIF],$A$4)</f>
        <v>9296165</v>
      </c>
      <c r="U67" s="8">
        <f t="shared" si="0"/>
        <v>422956593</v>
      </c>
    </row>
    <row r="68" spans="1:21" x14ac:dyDescent="0.25">
      <c r="A68">
        <v>2023</v>
      </c>
      <c r="B68" t="s">
        <v>1051</v>
      </c>
      <c r="C68" t="s">
        <v>1171</v>
      </c>
      <c r="D68" t="s">
        <v>1171</v>
      </c>
      <c r="E68" t="s">
        <v>431</v>
      </c>
      <c r="F68" t="s">
        <v>1172</v>
      </c>
      <c r="G68" s="8">
        <f>SUMIFS(TaxableValuation[Taxable Residential],TaxableValuation[Dist],$C68,TaxableValuation[Tif_NonTIF],$A$4)</f>
        <v>17905776</v>
      </c>
      <c r="H68" s="8">
        <f>SUMIFS(TaxableValuation[Taxable Ag Land],TaxableValuation[Dist],$C68,TaxableValuation[Tif_NonTIF],$A$4)</f>
        <v>66838501</v>
      </c>
      <c r="I68" s="8">
        <f>SUMIFS(TaxableValuation[Taxable Ag Building],TaxableValuation[Dist],$C68,TaxableValuation[Tif_NonTIF],$A$4)</f>
        <v>6354508</v>
      </c>
      <c r="J68" s="8">
        <f>SUMIFS(TaxableValuation[Taxable Commercial],TaxableValuation[Dist],$C68,TaxableValuation[Tif_NonTIF],$A$4)</f>
        <v>6483114</v>
      </c>
      <c r="K68" s="8">
        <f>SUMIFS(TaxableValuation[Taxable Industrial],TaxableValuation[Dist],$C68,TaxableValuation[Tif_NonTIF],$A$4)</f>
        <v>9482850</v>
      </c>
      <c r="L68" s="8">
        <f>SUMIFS(TaxableValuation[Taxable Multiresidential],TaxableValuation[Dist],$C68,TaxableValuation[Tif_NonTIF],$A$4)</f>
        <v>159436</v>
      </c>
      <c r="M68" s="8">
        <f>SUMIFS(TaxableValuation[Taxable Reserved],TaxableValuation[Dist],$C68,TaxableValuation[Tif_NonTIF],$A$4)</f>
        <v>0</v>
      </c>
      <c r="N68" s="8">
        <f>SUMIFS(TaxableValuation[Taxable Railroads],TaxableValuation[Dist],$C68,TaxableValuation[Tif_NonTIF],$A$4)</f>
        <v>2847087</v>
      </c>
      <c r="O68" s="8">
        <f>SUMIFS(TaxableValuation[Taxable Utilities],TaxableValuation[Dist],$C68,TaxableValuation[Tif_NonTIF],$A$4)</f>
        <v>1085528</v>
      </c>
      <c r="P68" s="8">
        <f>SUMIFS(TaxableValuation[Taxable Other],TaxableValuation[Dist],$C68,TaxableValuation[Tif_NonTIF],$A$4)</f>
        <v>0</v>
      </c>
      <c r="Q68" s="8">
        <f>SUMIFS(TaxableValuation[Taxable Gross],TaxableValuation[Dist],$C68,TaxableValuation[Tif_NonTIF],$A$4)</f>
        <v>111156800</v>
      </c>
      <c r="R68" s="8">
        <f>SUMIFS(TaxableValuation[Taxable Military Exempt],TaxableValuation[Dist],$C68,TaxableValuation[Tif_NonTIF],$A$4)</f>
        <v>109268</v>
      </c>
      <c r="S68" s="8">
        <f>SUMIFS(TaxableValuation[Taxable Net],TaxableValuation[Dist],$C68,TaxableValuation[Tif_NonTIF],$A$4)</f>
        <v>111047532</v>
      </c>
      <c r="T68" s="8">
        <f>SUMIFS(TaxableValuation[Taxable Gas &amp; Elec Utilities],TaxableValuation[Dist],$C68,TaxableValuation[Tif_NonTIF],$A$4)</f>
        <v>1731869</v>
      </c>
      <c r="U68" s="8">
        <f t="shared" si="0"/>
        <v>112779401</v>
      </c>
    </row>
    <row r="69" spans="1:21" x14ac:dyDescent="0.25">
      <c r="A69">
        <v>2023</v>
      </c>
      <c r="B69" t="s">
        <v>1045</v>
      </c>
      <c r="C69" t="s">
        <v>1173</v>
      </c>
      <c r="D69" t="s">
        <v>1173</v>
      </c>
      <c r="E69" t="s">
        <v>225</v>
      </c>
      <c r="F69" t="s">
        <v>1174</v>
      </c>
      <c r="G69" s="8">
        <f>SUMIFS(TaxableValuation[Taxable Residential],TaxableValuation[Dist],$C69,TaxableValuation[Tif_NonTIF],$A$4)</f>
        <v>204581179</v>
      </c>
      <c r="H69" s="8">
        <f>SUMIFS(TaxableValuation[Taxable Ag Land],TaxableValuation[Dist],$C69,TaxableValuation[Tif_NonTIF],$A$4)</f>
        <v>70658750</v>
      </c>
      <c r="I69" s="8">
        <f>SUMIFS(TaxableValuation[Taxable Ag Building],TaxableValuation[Dist],$C69,TaxableValuation[Tif_NonTIF],$A$4)</f>
        <v>9262423</v>
      </c>
      <c r="J69" s="8">
        <f>SUMIFS(TaxableValuation[Taxable Commercial],TaxableValuation[Dist],$C69,TaxableValuation[Tif_NonTIF],$A$4)</f>
        <v>61297355</v>
      </c>
      <c r="K69" s="8">
        <f>SUMIFS(TaxableValuation[Taxable Industrial],TaxableValuation[Dist],$C69,TaxableValuation[Tif_NonTIF],$A$4)</f>
        <v>23880465</v>
      </c>
      <c r="L69" s="8">
        <f>SUMIFS(TaxableValuation[Taxable Multiresidential],TaxableValuation[Dist],$C69,TaxableValuation[Tif_NonTIF],$A$4)</f>
        <v>4634899</v>
      </c>
      <c r="M69" s="8">
        <f>SUMIFS(TaxableValuation[Taxable Reserved],TaxableValuation[Dist],$C69,TaxableValuation[Tif_NonTIF],$A$4)</f>
        <v>0</v>
      </c>
      <c r="N69" s="8">
        <f>SUMIFS(TaxableValuation[Taxable Railroads],TaxableValuation[Dist],$C69,TaxableValuation[Tif_NonTIF],$A$4)</f>
        <v>16215507</v>
      </c>
      <c r="O69" s="8">
        <f>SUMIFS(TaxableValuation[Taxable Utilities],TaxableValuation[Dist],$C69,TaxableValuation[Tif_NonTIF],$A$4)</f>
        <v>4913477</v>
      </c>
      <c r="P69" s="8">
        <f>SUMIFS(TaxableValuation[Taxable Other],TaxableValuation[Dist],$C69,TaxableValuation[Tif_NonTIF],$A$4)</f>
        <v>0</v>
      </c>
      <c r="Q69" s="8">
        <f>SUMIFS(TaxableValuation[Taxable Gross],TaxableValuation[Dist],$C69,TaxableValuation[Tif_NonTIF],$A$4)</f>
        <v>395444055</v>
      </c>
      <c r="R69" s="8">
        <f>SUMIFS(TaxableValuation[Taxable Military Exempt],TaxableValuation[Dist],$C69,TaxableValuation[Tif_NonTIF],$A$4)</f>
        <v>633671</v>
      </c>
      <c r="S69" s="8">
        <f>SUMIFS(TaxableValuation[Taxable Net],TaxableValuation[Dist],$C69,TaxableValuation[Tif_NonTIF],$A$4)</f>
        <v>394810384</v>
      </c>
      <c r="T69" s="8">
        <f>SUMIFS(TaxableValuation[Taxable Gas &amp; Elec Utilities],TaxableValuation[Dist],$C69,TaxableValuation[Tif_NonTIF],$A$4)</f>
        <v>7513089</v>
      </c>
      <c r="U69" s="8">
        <f t="shared" si="0"/>
        <v>402323473</v>
      </c>
    </row>
    <row r="70" spans="1:21" x14ac:dyDescent="0.25">
      <c r="A70">
        <v>2023</v>
      </c>
      <c r="B70" t="s">
        <v>1043</v>
      </c>
      <c r="C70" t="s">
        <v>1175</v>
      </c>
      <c r="D70" t="s">
        <v>1175</v>
      </c>
      <c r="E70" t="s">
        <v>285</v>
      </c>
      <c r="F70" t="s">
        <v>1176</v>
      </c>
      <c r="G70" s="8">
        <f>SUMIFS(TaxableValuation[Taxable Residential],TaxableValuation[Dist],$C70,TaxableValuation[Tif_NonTIF],$A$4)</f>
        <v>56059393</v>
      </c>
      <c r="H70" s="8">
        <f>SUMIFS(TaxableValuation[Taxable Ag Land],TaxableValuation[Dist],$C70,TaxableValuation[Tif_NonTIF],$A$4)</f>
        <v>43509264</v>
      </c>
      <c r="I70" s="8">
        <f>SUMIFS(TaxableValuation[Taxable Ag Building],TaxableValuation[Dist],$C70,TaxableValuation[Tif_NonTIF],$A$4)</f>
        <v>2470650</v>
      </c>
      <c r="J70" s="8">
        <f>SUMIFS(TaxableValuation[Taxable Commercial],TaxableValuation[Dist],$C70,TaxableValuation[Tif_NonTIF],$A$4)</f>
        <v>5382193</v>
      </c>
      <c r="K70" s="8">
        <f>SUMIFS(TaxableValuation[Taxable Industrial],TaxableValuation[Dist],$C70,TaxableValuation[Tif_NonTIF],$A$4)</f>
        <v>1089234</v>
      </c>
      <c r="L70" s="8">
        <f>SUMIFS(TaxableValuation[Taxable Multiresidential],TaxableValuation[Dist],$C70,TaxableValuation[Tif_NonTIF],$A$4)</f>
        <v>1989258</v>
      </c>
      <c r="M70" s="8">
        <f>SUMIFS(TaxableValuation[Taxable Reserved],TaxableValuation[Dist],$C70,TaxableValuation[Tif_NonTIF],$A$4)</f>
        <v>0</v>
      </c>
      <c r="N70" s="8">
        <f>SUMIFS(TaxableValuation[Taxable Railroads],TaxableValuation[Dist],$C70,TaxableValuation[Tif_NonTIF],$A$4)</f>
        <v>1844629</v>
      </c>
      <c r="O70" s="8">
        <f>SUMIFS(TaxableValuation[Taxable Utilities],TaxableValuation[Dist],$C70,TaxableValuation[Tif_NonTIF],$A$4)</f>
        <v>577623</v>
      </c>
      <c r="P70" s="8">
        <f>SUMIFS(TaxableValuation[Taxable Other],TaxableValuation[Dist],$C70,TaxableValuation[Tif_NonTIF],$A$4)</f>
        <v>0</v>
      </c>
      <c r="Q70" s="8">
        <f>SUMIFS(TaxableValuation[Taxable Gross],TaxableValuation[Dist],$C70,TaxableValuation[Tif_NonTIF],$A$4)</f>
        <v>112922244</v>
      </c>
      <c r="R70" s="8">
        <f>SUMIFS(TaxableValuation[Taxable Military Exempt],TaxableValuation[Dist],$C70,TaxableValuation[Tif_NonTIF],$A$4)</f>
        <v>203720</v>
      </c>
      <c r="S70" s="8">
        <f>SUMIFS(TaxableValuation[Taxable Net],TaxableValuation[Dist],$C70,TaxableValuation[Tif_NonTIF],$A$4)</f>
        <v>112718524</v>
      </c>
      <c r="T70" s="8">
        <f>SUMIFS(TaxableValuation[Taxable Gas &amp; Elec Utilities],TaxableValuation[Dist],$C70,TaxableValuation[Tif_NonTIF],$A$4)</f>
        <v>3081457</v>
      </c>
      <c r="U70" s="8">
        <f t="shared" si="0"/>
        <v>115799981</v>
      </c>
    </row>
    <row r="71" spans="1:21" x14ac:dyDescent="0.25">
      <c r="A71">
        <v>2023</v>
      </c>
      <c r="B71" t="s">
        <v>1051</v>
      </c>
      <c r="C71" t="s">
        <v>1177</v>
      </c>
      <c r="D71" t="s">
        <v>1177</v>
      </c>
      <c r="E71" t="s">
        <v>241</v>
      </c>
      <c r="F71" t="s">
        <v>1178</v>
      </c>
      <c r="G71" s="8">
        <f>SUMIFS(TaxableValuation[Taxable Residential],TaxableValuation[Dist],$C71,TaxableValuation[Tif_NonTIF],$A$4)</f>
        <v>53431222</v>
      </c>
      <c r="H71" s="8">
        <f>SUMIFS(TaxableValuation[Taxable Ag Land],TaxableValuation[Dist],$C71,TaxableValuation[Tif_NonTIF],$A$4)</f>
        <v>170685367</v>
      </c>
      <c r="I71" s="8">
        <f>SUMIFS(TaxableValuation[Taxable Ag Building],TaxableValuation[Dist],$C71,TaxableValuation[Tif_NonTIF],$A$4)</f>
        <v>7053878</v>
      </c>
      <c r="J71" s="8">
        <f>SUMIFS(TaxableValuation[Taxable Commercial],TaxableValuation[Dist],$C71,TaxableValuation[Tif_NonTIF],$A$4)</f>
        <v>17512941</v>
      </c>
      <c r="K71" s="8">
        <f>SUMIFS(TaxableValuation[Taxable Industrial],TaxableValuation[Dist],$C71,TaxableValuation[Tif_NonTIF],$A$4)</f>
        <v>6031107</v>
      </c>
      <c r="L71" s="8">
        <f>SUMIFS(TaxableValuation[Taxable Multiresidential],TaxableValuation[Dist],$C71,TaxableValuation[Tif_NonTIF],$A$4)</f>
        <v>486252</v>
      </c>
      <c r="M71" s="8">
        <f>SUMIFS(TaxableValuation[Taxable Reserved],TaxableValuation[Dist],$C71,TaxableValuation[Tif_NonTIF],$A$4)</f>
        <v>0</v>
      </c>
      <c r="N71" s="8">
        <f>SUMIFS(TaxableValuation[Taxable Railroads],TaxableValuation[Dist],$C71,TaxableValuation[Tif_NonTIF],$A$4)</f>
        <v>1706060</v>
      </c>
      <c r="O71" s="8">
        <f>SUMIFS(TaxableValuation[Taxable Utilities],TaxableValuation[Dist],$C71,TaxableValuation[Tif_NonTIF],$A$4)</f>
        <v>4736188</v>
      </c>
      <c r="P71" s="8">
        <f>SUMIFS(TaxableValuation[Taxable Other],TaxableValuation[Dist],$C71,TaxableValuation[Tif_NonTIF],$A$4)</f>
        <v>0</v>
      </c>
      <c r="Q71" s="8">
        <f>SUMIFS(TaxableValuation[Taxable Gross],TaxableValuation[Dist],$C71,TaxableValuation[Tif_NonTIF],$A$4)</f>
        <v>261643015</v>
      </c>
      <c r="R71" s="8">
        <f>SUMIFS(TaxableValuation[Taxable Military Exempt],TaxableValuation[Dist],$C71,TaxableValuation[Tif_NonTIF],$A$4)</f>
        <v>240169</v>
      </c>
      <c r="S71" s="8">
        <f>SUMIFS(TaxableValuation[Taxable Net],TaxableValuation[Dist],$C71,TaxableValuation[Tif_NonTIF],$A$4)</f>
        <v>261402846</v>
      </c>
      <c r="T71" s="8">
        <f>SUMIFS(TaxableValuation[Taxable Gas &amp; Elec Utilities],TaxableValuation[Dist],$C71,TaxableValuation[Tif_NonTIF],$A$4)</f>
        <v>28895657</v>
      </c>
      <c r="U71" s="8">
        <f t="shared" si="0"/>
        <v>290298503</v>
      </c>
    </row>
    <row r="72" spans="1:21" x14ac:dyDescent="0.25">
      <c r="A72">
        <v>2023</v>
      </c>
      <c r="B72" t="s">
        <v>1066</v>
      </c>
      <c r="C72" t="s">
        <v>1179</v>
      </c>
      <c r="D72" t="s">
        <v>1179</v>
      </c>
      <c r="E72" t="s">
        <v>267</v>
      </c>
      <c r="F72" t="s">
        <v>1180</v>
      </c>
      <c r="G72" s="8">
        <f>SUMIFS(TaxableValuation[Taxable Residential],TaxableValuation[Dist],$C72,TaxableValuation[Tif_NonTIF],$A$4)</f>
        <v>213796336</v>
      </c>
      <c r="H72" s="8">
        <f>SUMIFS(TaxableValuation[Taxable Ag Land],TaxableValuation[Dist],$C72,TaxableValuation[Tif_NonTIF],$A$4)</f>
        <v>100485449</v>
      </c>
      <c r="I72" s="8">
        <f>SUMIFS(TaxableValuation[Taxable Ag Building],TaxableValuation[Dist],$C72,TaxableValuation[Tif_NonTIF],$A$4)</f>
        <v>8495650</v>
      </c>
      <c r="J72" s="8">
        <f>SUMIFS(TaxableValuation[Taxable Commercial],TaxableValuation[Dist],$C72,TaxableValuation[Tif_NonTIF],$A$4)</f>
        <v>32302887</v>
      </c>
      <c r="K72" s="8">
        <f>SUMIFS(TaxableValuation[Taxable Industrial],TaxableValuation[Dist],$C72,TaxableValuation[Tif_NonTIF],$A$4)</f>
        <v>12540287</v>
      </c>
      <c r="L72" s="8">
        <f>SUMIFS(TaxableValuation[Taxable Multiresidential],TaxableValuation[Dist],$C72,TaxableValuation[Tif_NonTIF],$A$4)</f>
        <v>6600768</v>
      </c>
      <c r="M72" s="8">
        <f>SUMIFS(TaxableValuation[Taxable Reserved],TaxableValuation[Dist],$C72,TaxableValuation[Tif_NonTIF],$A$4)</f>
        <v>0</v>
      </c>
      <c r="N72" s="8">
        <f>SUMIFS(TaxableValuation[Taxable Railroads],TaxableValuation[Dist],$C72,TaxableValuation[Tif_NonTIF],$A$4)</f>
        <v>6349646</v>
      </c>
      <c r="O72" s="8">
        <f>SUMIFS(TaxableValuation[Taxable Utilities],TaxableValuation[Dist],$C72,TaxableValuation[Tif_NonTIF],$A$4)</f>
        <v>3779076</v>
      </c>
      <c r="P72" s="8">
        <f>SUMIFS(TaxableValuation[Taxable Other],TaxableValuation[Dist],$C72,TaxableValuation[Tif_NonTIF],$A$4)</f>
        <v>0</v>
      </c>
      <c r="Q72" s="8">
        <f>SUMIFS(TaxableValuation[Taxable Gross],TaxableValuation[Dist],$C72,TaxableValuation[Tif_NonTIF],$A$4)</f>
        <v>384350099</v>
      </c>
      <c r="R72" s="8">
        <f>SUMIFS(TaxableValuation[Taxable Military Exempt],TaxableValuation[Dist],$C72,TaxableValuation[Tif_NonTIF],$A$4)</f>
        <v>577824</v>
      </c>
      <c r="S72" s="8">
        <f>SUMIFS(TaxableValuation[Taxable Net],TaxableValuation[Dist],$C72,TaxableValuation[Tif_NonTIF],$A$4)</f>
        <v>383772275</v>
      </c>
      <c r="T72" s="8">
        <f>SUMIFS(TaxableValuation[Taxable Gas &amp; Elec Utilities],TaxableValuation[Dist],$C72,TaxableValuation[Tif_NonTIF],$A$4)</f>
        <v>4520389</v>
      </c>
      <c r="U72" s="8">
        <f t="shared" ref="U72:U135" si="1">SUM(S72:T72)</f>
        <v>388292664</v>
      </c>
    </row>
    <row r="73" spans="1:21" x14ac:dyDescent="0.25">
      <c r="A73">
        <v>2023</v>
      </c>
      <c r="C73" t="s">
        <v>1181</v>
      </c>
      <c r="D73" t="s">
        <v>1181</v>
      </c>
      <c r="E73" t="s">
        <v>552</v>
      </c>
      <c r="F73" t="s">
        <v>1182</v>
      </c>
      <c r="G73" s="8">
        <f>SUMIFS(TaxableValuation[Taxable Residential],TaxableValuation[Dist],$C73,TaxableValuation[Tif_NonTIF],$A$4)</f>
        <v>84402352</v>
      </c>
      <c r="H73" s="8">
        <f>SUMIFS(TaxableValuation[Taxable Ag Land],TaxableValuation[Dist],$C73,TaxableValuation[Tif_NonTIF],$A$4)</f>
        <v>17494808</v>
      </c>
      <c r="I73" s="8">
        <f>SUMIFS(TaxableValuation[Taxable Ag Building],TaxableValuation[Dist],$C73,TaxableValuation[Tif_NonTIF],$A$4)</f>
        <v>822722</v>
      </c>
      <c r="J73" s="8">
        <f>SUMIFS(TaxableValuation[Taxable Commercial],TaxableValuation[Dist],$C73,TaxableValuation[Tif_NonTIF],$A$4)</f>
        <v>19139455</v>
      </c>
      <c r="K73" s="8">
        <f>SUMIFS(TaxableValuation[Taxable Industrial],TaxableValuation[Dist],$C73,TaxableValuation[Tif_NonTIF],$A$4)</f>
        <v>11057319</v>
      </c>
      <c r="L73" s="8">
        <f>SUMIFS(TaxableValuation[Taxable Multiresidential],TaxableValuation[Dist],$C73,TaxableValuation[Tif_NonTIF],$A$4)</f>
        <v>4597045</v>
      </c>
      <c r="M73" s="8">
        <f>SUMIFS(TaxableValuation[Taxable Reserved],TaxableValuation[Dist],$C73,TaxableValuation[Tif_NonTIF],$A$4)</f>
        <v>0</v>
      </c>
      <c r="N73" s="8">
        <f>SUMIFS(TaxableValuation[Taxable Railroads],TaxableValuation[Dist],$C73,TaxableValuation[Tif_NonTIF],$A$4)</f>
        <v>8109268</v>
      </c>
      <c r="O73" s="8">
        <f>SUMIFS(TaxableValuation[Taxable Utilities],TaxableValuation[Dist],$C73,TaxableValuation[Tif_NonTIF],$A$4)</f>
        <v>1339505</v>
      </c>
      <c r="P73" s="8">
        <f>SUMIFS(TaxableValuation[Taxable Other],TaxableValuation[Dist],$C73,TaxableValuation[Tif_NonTIF],$A$4)</f>
        <v>0</v>
      </c>
      <c r="Q73" s="8">
        <f>SUMIFS(TaxableValuation[Taxable Gross],TaxableValuation[Dist],$C73,TaxableValuation[Tif_NonTIF],$A$4)</f>
        <v>146962474</v>
      </c>
      <c r="R73" s="8">
        <f>SUMIFS(TaxableValuation[Taxable Military Exempt],TaxableValuation[Dist],$C73,TaxableValuation[Tif_NonTIF],$A$4)</f>
        <v>190756</v>
      </c>
      <c r="S73" s="8">
        <f>SUMIFS(TaxableValuation[Taxable Net],TaxableValuation[Dist],$C73,TaxableValuation[Tif_NonTIF],$A$4)</f>
        <v>146771718</v>
      </c>
      <c r="T73" s="8">
        <f>SUMIFS(TaxableValuation[Taxable Gas &amp; Elec Utilities],TaxableValuation[Dist],$C73,TaxableValuation[Tif_NonTIF],$A$4)</f>
        <v>2568906</v>
      </c>
      <c r="U73" s="8">
        <f t="shared" si="1"/>
        <v>149340624</v>
      </c>
    </row>
    <row r="74" spans="1:21" x14ac:dyDescent="0.25">
      <c r="A74">
        <v>2023</v>
      </c>
      <c r="B74" t="s">
        <v>1057</v>
      </c>
      <c r="C74" t="s">
        <v>1183</v>
      </c>
      <c r="D74" t="s">
        <v>1183</v>
      </c>
      <c r="E74" t="s">
        <v>560</v>
      </c>
      <c r="F74" t="s">
        <v>1184</v>
      </c>
      <c r="G74" s="8">
        <f>SUMIFS(TaxableValuation[Taxable Residential],TaxableValuation[Dist],$C74,TaxableValuation[Tif_NonTIF],$A$4)</f>
        <v>618359329</v>
      </c>
      <c r="H74" s="8">
        <f>SUMIFS(TaxableValuation[Taxable Ag Land],TaxableValuation[Dist],$C74,TaxableValuation[Tif_NonTIF],$A$4)</f>
        <v>59807495</v>
      </c>
      <c r="I74" s="8">
        <f>SUMIFS(TaxableValuation[Taxable Ag Building],TaxableValuation[Dist],$C74,TaxableValuation[Tif_NonTIF],$A$4)</f>
        <v>2817614</v>
      </c>
      <c r="J74" s="8">
        <f>SUMIFS(TaxableValuation[Taxable Commercial],TaxableValuation[Dist],$C74,TaxableValuation[Tif_NonTIF],$A$4)</f>
        <v>361530251</v>
      </c>
      <c r="K74" s="8">
        <f>SUMIFS(TaxableValuation[Taxable Industrial],TaxableValuation[Dist],$C74,TaxableValuation[Tif_NonTIF],$A$4)</f>
        <v>28644750</v>
      </c>
      <c r="L74" s="8">
        <f>SUMIFS(TaxableValuation[Taxable Multiresidential],TaxableValuation[Dist],$C74,TaxableValuation[Tif_NonTIF],$A$4)</f>
        <v>28596103</v>
      </c>
      <c r="M74" s="8">
        <f>SUMIFS(TaxableValuation[Taxable Reserved],TaxableValuation[Dist],$C74,TaxableValuation[Tif_NonTIF],$A$4)</f>
        <v>0</v>
      </c>
      <c r="N74" s="8">
        <f>SUMIFS(TaxableValuation[Taxable Railroads],TaxableValuation[Dist],$C74,TaxableValuation[Tif_NonTIF],$A$4)</f>
        <v>10923606</v>
      </c>
      <c r="O74" s="8">
        <f>SUMIFS(TaxableValuation[Taxable Utilities],TaxableValuation[Dist],$C74,TaxableValuation[Tif_NonTIF],$A$4)</f>
        <v>7793727</v>
      </c>
      <c r="P74" s="8">
        <f>SUMIFS(TaxableValuation[Taxable Other],TaxableValuation[Dist],$C74,TaxableValuation[Tif_NonTIF],$A$4)</f>
        <v>0</v>
      </c>
      <c r="Q74" s="8">
        <f>SUMIFS(TaxableValuation[Taxable Gross],TaxableValuation[Dist],$C74,TaxableValuation[Tif_NonTIF],$A$4)</f>
        <v>1118472875</v>
      </c>
      <c r="R74" s="8">
        <f>SUMIFS(TaxableValuation[Taxable Military Exempt],TaxableValuation[Dist],$C74,TaxableValuation[Tif_NonTIF],$A$4)</f>
        <v>577824</v>
      </c>
      <c r="S74" s="8">
        <f>SUMIFS(TaxableValuation[Taxable Net],TaxableValuation[Dist],$C74,TaxableValuation[Tif_NonTIF],$A$4)</f>
        <v>1117895051</v>
      </c>
      <c r="T74" s="8">
        <f>SUMIFS(TaxableValuation[Taxable Gas &amp; Elec Utilities],TaxableValuation[Dist],$C74,TaxableValuation[Tif_NonTIF],$A$4)</f>
        <v>13571582</v>
      </c>
      <c r="U74" s="8">
        <f t="shared" si="1"/>
        <v>1131466633</v>
      </c>
    </row>
    <row r="75" spans="1:21" x14ac:dyDescent="0.25">
      <c r="A75">
        <v>2023</v>
      </c>
      <c r="B75" t="s">
        <v>1043</v>
      </c>
      <c r="C75" t="s">
        <v>1185</v>
      </c>
      <c r="D75" t="s">
        <v>1185</v>
      </c>
      <c r="E75" t="s">
        <v>317</v>
      </c>
      <c r="F75" t="s">
        <v>1186</v>
      </c>
      <c r="G75" s="8">
        <f>SUMIFS(TaxableValuation[Taxable Residential],TaxableValuation[Dist],$C75,TaxableValuation[Tif_NonTIF],$A$4)</f>
        <v>602158332</v>
      </c>
      <c r="H75" s="8">
        <f>SUMIFS(TaxableValuation[Taxable Ag Land],TaxableValuation[Dist],$C75,TaxableValuation[Tif_NonTIF],$A$4)</f>
        <v>55012681</v>
      </c>
      <c r="I75" s="8">
        <f>SUMIFS(TaxableValuation[Taxable Ag Building],TaxableValuation[Dist],$C75,TaxableValuation[Tif_NonTIF],$A$4)</f>
        <v>2324876</v>
      </c>
      <c r="J75" s="8">
        <f>SUMIFS(TaxableValuation[Taxable Commercial],TaxableValuation[Dist],$C75,TaxableValuation[Tif_NonTIF],$A$4)</f>
        <v>135889655</v>
      </c>
      <c r="K75" s="8">
        <f>SUMIFS(TaxableValuation[Taxable Industrial],TaxableValuation[Dist],$C75,TaxableValuation[Tif_NonTIF],$A$4)</f>
        <v>8269776</v>
      </c>
      <c r="L75" s="8">
        <f>SUMIFS(TaxableValuation[Taxable Multiresidential],TaxableValuation[Dist],$C75,TaxableValuation[Tif_NonTIF],$A$4)</f>
        <v>15002879</v>
      </c>
      <c r="M75" s="8">
        <f>SUMIFS(TaxableValuation[Taxable Reserved],TaxableValuation[Dist],$C75,TaxableValuation[Tif_NonTIF],$A$4)</f>
        <v>0</v>
      </c>
      <c r="N75" s="8">
        <f>SUMIFS(TaxableValuation[Taxable Railroads],TaxableValuation[Dist],$C75,TaxableValuation[Tif_NonTIF],$A$4)</f>
        <v>2470052</v>
      </c>
      <c r="O75" s="8">
        <f>SUMIFS(TaxableValuation[Taxable Utilities],TaxableValuation[Dist],$C75,TaxableValuation[Tif_NonTIF],$A$4)</f>
        <v>22839772</v>
      </c>
      <c r="P75" s="8">
        <f>SUMIFS(TaxableValuation[Taxable Other],TaxableValuation[Dist],$C75,TaxableValuation[Tif_NonTIF],$A$4)</f>
        <v>0</v>
      </c>
      <c r="Q75" s="8">
        <f>SUMIFS(TaxableValuation[Taxable Gross],TaxableValuation[Dist],$C75,TaxableValuation[Tif_NonTIF],$A$4)</f>
        <v>843968023</v>
      </c>
      <c r="R75" s="8">
        <f>SUMIFS(TaxableValuation[Taxable Military Exempt],TaxableValuation[Dist],$C75,TaxableValuation[Tif_NonTIF],$A$4)</f>
        <v>722280</v>
      </c>
      <c r="S75" s="8">
        <f>SUMIFS(TaxableValuation[Taxable Net],TaxableValuation[Dist],$C75,TaxableValuation[Tif_NonTIF],$A$4)</f>
        <v>843245743</v>
      </c>
      <c r="T75" s="8">
        <f>SUMIFS(TaxableValuation[Taxable Gas &amp; Elec Utilities],TaxableValuation[Dist],$C75,TaxableValuation[Tif_NonTIF],$A$4)</f>
        <v>60643205</v>
      </c>
      <c r="U75" s="8">
        <f t="shared" si="1"/>
        <v>903888948</v>
      </c>
    </row>
    <row r="76" spans="1:21" x14ac:dyDescent="0.25">
      <c r="A76">
        <v>2023</v>
      </c>
      <c r="B76" t="s">
        <v>1076</v>
      </c>
      <c r="C76" t="s">
        <v>1187</v>
      </c>
      <c r="D76" t="s">
        <v>1187</v>
      </c>
      <c r="E76" t="s">
        <v>248</v>
      </c>
      <c r="F76" t="s">
        <v>1188</v>
      </c>
      <c r="G76" s="8">
        <f>SUMIFS(TaxableValuation[Taxable Residential],TaxableValuation[Dist],$C76,TaxableValuation[Tif_NonTIF],$A$4)</f>
        <v>467298703</v>
      </c>
      <c r="H76" s="8">
        <f>SUMIFS(TaxableValuation[Taxable Ag Land],TaxableValuation[Dist],$C76,TaxableValuation[Tif_NonTIF],$A$4)</f>
        <v>6377384</v>
      </c>
      <c r="I76" s="8">
        <f>SUMIFS(TaxableValuation[Taxable Ag Building],TaxableValuation[Dist],$C76,TaxableValuation[Tif_NonTIF],$A$4)</f>
        <v>571317</v>
      </c>
      <c r="J76" s="8">
        <f>SUMIFS(TaxableValuation[Taxable Commercial],TaxableValuation[Dist],$C76,TaxableValuation[Tif_NonTIF],$A$4)</f>
        <v>238857261</v>
      </c>
      <c r="K76" s="8">
        <f>SUMIFS(TaxableValuation[Taxable Industrial],TaxableValuation[Dist],$C76,TaxableValuation[Tif_NonTIF],$A$4)</f>
        <v>129601708</v>
      </c>
      <c r="L76" s="8">
        <f>SUMIFS(TaxableValuation[Taxable Multiresidential],TaxableValuation[Dist],$C76,TaxableValuation[Tif_NonTIF],$A$4)</f>
        <v>16855782</v>
      </c>
      <c r="M76" s="8">
        <f>SUMIFS(TaxableValuation[Taxable Reserved],TaxableValuation[Dist],$C76,TaxableValuation[Tif_NonTIF],$A$4)</f>
        <v>0</v>
      </c>
      <c r="N76" s="8">
        <f>SUMIFS(TaxableValuation[Taxable Railroads],TaxableValuation[Dist],$C76,TaxableValuation[Tif_NonTIF],$A$4)</f>
        <v>7186949</v>
      </c>
      <c r="O76" s="8">
        <f>SUMIFS(TaxableValuation[Taxable Utilities],TaxableValuation[Dist],$C76,TaxableValuation[Tif_NonTIF],$A$4)</f>
        <v>1083673</v>
      </c>
      <c r="P76" s="8">
        <f>SUMIFS(TaxableValuation[Taxable Other],TaxableValuation[Dist],$C76,TaxableValuation[Tif_NonTIF],$A$4)</f>
        <v>424410</v>
      </c>
      <c r="Q76" s="8">
        <f>SUMIFS(TaxableValuation[Taxable Gross],TaxableValuation[Dist],$C76,TaxableValuation[Tif_NonTIF],$A$4)</f>
        <v>868257187</v>
      </c>
      <c r="R76" s="8">
        <f>SUMIFS(TaxableValuation[Taxable Military Exempt],TaxableValuation[Dist],$C76,TaxableValuation[Tif_NonTIF],$A$4)</f>
        <v>2179804</v>
      </c>
      <c r="S76" s="8">
        <f>SUMIFS(TaxableValuation[Taxable Net],TaxableValuation[Dist],$C76,TaxableValuation[Tif_NonTIF],$A$4)</f>
        <v>866077383</v>
      </c>
      <c r="T76" s="8">
        <f>SUMIFS(TaxableValuation[Taxable Gas &amp; Elec Utilities],TaxableValuation[Dist],$C76,TaxableValuation[Tif_NonTIF],$A$4)</f>
        <v>58953462</v>
      </c>
      <c r="U76" s="8">
        <f t="shared" si="1"/>
        <v>925030845</v>
      </c>
    </row>
    <row r="77" spans="1:21" x14ac:dyDescent="0.25">
      <c r="A77">
        <v>2023</v>
      </c>
      <c r="B77" t="s">
        <v>1038</v>
      </c>
      <c r="C77" t="s">
        <v>1189</v>
      </c>
      <c r="D77" t="s">
        <v>1189</v>
      </c>
      <c r="E77" t="s">
        <v>547</v>
      </c>
      <c r="F77" t="s">
        <v>1190</v>
      </c>
      <c r="G77" s="8">
        <f>SUMIFS(TaxableValuation[Taxable Residential],TaxableValuation[Dist],$C77,TaxableValuation[Tif_NonTIF],$A$4)</f>
        <v>127906768</v>
      </c>
      <c r="H77" s="8">
        <f>SUMIFS(TaxableValuation[Taxable Ag Land],TaxableValuation[Dist],$C77,TaxableValuation[Tif_NonTIF],$A$4)</f>
        <v>74994854</v>
      </c>
      <c r="I77" s="8">
        <f>SUMIFS(TaxableValuation[Taxable Ag Building],TaxableValuation[Dist],$C77,TaxableValuation[Tif_NonTIF],$A$4)</f>
        <v>2219340</v>
      </c>
      <c r="J77" s="8">
        <f>SUMIFS(TaxableValuation[Taxable Commercial],TaxableValuation[Dist],$C77,TaxableValuation[Tif_NonTIF],$A$4)</f>
        <v>18969560</v>
      </c>
      <c r="K77" s="8">
        <f>SUMIFS(TaxableValuation[Taxable Industrial],TaxableValuation[Dist],$C77,TaxableValuation[Tif_NonTIF],$A$4)</f>
        <v>416790</v>
      </c>
      <c r="L77" s="8">
        <f>SUMIFS(TaxableValuation[Taxable Multiresidential],TaxableValuation[Dist],$C77,TaxableValuation[Tif_NonTIF],$A$4)</f>
        <v>2023827</v>
      </c>
      <c r="M77" s="8">
        <f>SUMIFS(TaxableValuation[Taxable Reserved],TaxableValuation[Dist],$C77,TaxableValuation[Tif_NonTIF],$A$4)</f>
        <v>0</v>
      </c>
      <c r="N77" s="8">
        <f>SUMIFS(TaxableValuation[Taxable Railroads],TaxableValuation[Dist],$C77,TaxableValuation[Tif_NonTIF],$A$4)</f>
        <v>2495997</v>
      </c>
      <c r="O77" s="8">
        <f>SUMIFS(TaxableValuation[Taxable Utilities],TaxableValuation[Dist],$C77,TaxableValuation[Tif_NonTIF],$A$4)</f>
        <v>33479931</v>
      </c>
      <c r="P77" s="8">
        <f>SUMIFS(TaxableValuation[Taxable Other],TaxableValuation[Dist],$C77,TaxableValuation[Tif_NonTIF],$A$4)</f>
        <v>0</v>
      </c>
      <c r="Q77" s="8">
        <f>SUMIFS(TaxableValuation[Taxable Gross],TaxableValuation[Dist],$C77,TaxableValuation[Tif_NonTIF],$A$4)</f>
        <v>262507067</v>
      </c>
      <c r="R77" s="8">
        <f>SUMIFS(TaxableValuation[Taxable Military Exempt],TaxableValuation[Dist],$C77,TaxableValuation[Tif_NonTIF],$A$4)</f>
        <v>314840</v>
      </c>
      <c r="S77" s="8">
        <f>SUMIFS(TaxableValuation[Taxable Net],TaxableValuation[Dist],$C77,TaxableValuation[Tif_NonTIF],$A$4)</f>
        <v>262192227</v>
      </c>
      <c r="T77" s="8">
        <f>SUMIFS(TaxableValuation[Taxable Gas &amp; Elec Utilities],TaxableValuation[Dist],$C77,TaxableValuation[Tif_NonTIF],$A$4)</f>
        <v>5767124</v>
      </c>
      <c r="U77" s="8">
        <f t="shared" si="1"/>
        <v>267959351</v>
      </c>
    </row>
    <row r="78" spans="1:21" x14ac:dyDescent="0.25">
      <c r="A78">
        <v>2023</v>
      </c>
      <c r="B78" t="s">
        <v>1057</v>
      </c>
      <c r="C78" t="s">
        <v>1191</v>
      </c>
      <c r="D78" t="s">
        <v>1191</v>
      </c>
      <c r="E78" t="s">
        <v>1192</v>
      </c>
      <c r="F78" t="s">
        <v>1193</v>
      </c>
      <c r="G78" s="8">
        <f>SUMIFS(TaxableValuation[Taxable Residential],TaxableValuation[Dist],$C78,TaxableValuation[Tif_NonTIF],$A$4)</f>
        <v>1075759756</v>
      </c>
      <c r="H78" s="8">
        <f>SUMIFS(TaxableValuation[Taxable Ag Land],TaxableValuation[Dist],$C78,TaxableValuation[Tif_NonTIF],$A$4)</f>
        <v>71797245</v>
      </c>
      <c r="I78" s="8">
        <f>SUMIFS(TaxableValuation[Taxable Ag Building],TaxableValuation[Dist],$C78,TaxableValuation[Tif_NonTIF],$A$4)</f>
        <v>5516904</v>
      </c>
      <c r="J78" s="8">
        <f>SUMIFS(TaxableValuation[Taxable Commercial],TaxableValuation[Dist],$C78,TaxableValuation[Tif_NonTIF],$A$4)</f>
        <v>690629856</v>
      </c>
      <c r="K78" s="8">
        <f>SUMIFS(TaxableValuation[Taxable Industrial],TaxableValuation[Dist],$C78,TaxableValuation[Tif_NonTIF],$A$4)</f>
        <v>302094185</v>
      </c>
      <c r="L78" s="8">
        <f>SUMIFS(TaxableValuation[Taxable Multiresidential],TaxableValuation[Dist],$C78,TaxableValuation[Tif_NonTIF],$A$4)</f>
        <v>46329310</v>
      </c>
      <c r="M78" s="8">
        <f>SUMIFS(TaxableValuation[Taxable Reserved],TaxableValuation[Dist],$C78,TaxableValuation[Tif_NonTIF],$A$4)</f>
        <v>0</v>
      </c>
      <c r="N78" s="8">
        <f>SUMIFS(TaxableValuation[Taxable Railroads],TaxableValuation[Dist],$C78,TaxableValuation[Tif_NonTIF],$A$4)</f>
        <v>36352335</v>
      </c>
      <c r="O78" s="8">
        <f>SUMIFS(TaxableValuation[Taxable Utilities],TaxableValuation[Dist],$C78,TaxableValuation[Tif_NonTIF],$A$4)</f>
        <v>19323797</v>
      </c>
      <c r="P78" s="8">
        <f>SUMIFS(TaxableValuation[Taxable Other],TaxableValuation[Dist],$C78,TaxableValuation[Tif_NonTIF],$A$4)</f>
        <v>0</v>
      </c>
      <c r="Q78" s="8">
        <f>SUMIFS(TaxableValuation[Taxable Gross],TaxableValuation[Dist],$C78,TaxableValuation[Tif_NonTIF],$A$4)</f>
        <v>2247803388</v>
      </c>
      <c r="R78" s="8">
        <f>SUMIFS(TaxableValuation[Taxable Military Exempt],TaxableValuation[Dist],$C78,TaxableValuation[Tif_NonTIF],$A$4)</f>
        <v>1711248</v>
      </c>
      <c r="S78" s="8">
        <f>SUMIFS(TaxableValuation[Taxable Net],TaxableValuation[Dist],$C78,TaxableValuation[Tif_NonTIF],$A$4)</f>
        <v>2246092140</v>
      </c>
      <c r="T78" s="8">
        <f>SUMIFS(TaxableValuation[Taxable Gas &amp; Elec Utilities],TaxableValuation[Dist],$C78,TaxableValuation[Tif_NonTIF],$A$4)</f>
        <v>148694239</v>
      </c>
      <c r="U78" s="8">
        <f t="shared" si="1"/>
        <v>2394786379</v>
      </c>
    </row>
    <row r="79" spans="1:21" x14ac:dyDescent="0.25">
      <c r="A79">
        <v>2023</v>
      </c>
      <c r="B79" t="s">
        <v>1038</v>
      </c>
      <c r="C79" t="s">
        <v>1194</v>
      </c>
      <c r="D79" t="s">
        <v>1194</v>
      </c>
      <c r="E79" t="s">
        <v>538</v>
      </c>
      <c r="F79" t="s">
        <v>1195</v>
      </c>
      <c r="G79" s="8">
        <f>SUMIFS(TaxableValuation[Taxable Residential],TaxableValuation[Dist],$C79,TaxableValuation[Tif_NonTIF],$A$4)</f>
        <v>97601564</v>
      </c>
      <c r="H79" s="8">
        <f>SUMIFS(TaxableValuation[Taxable Ag Land],TaxableValuation[Dist],$C79,TaxableValuation[Tif_NonTIF],$A$4)</f>
        <v>81945004</v>
      </c>
      <c r="I79" s="8">
        <f>SUMIFS(TaxableValuation[Taxable Ag Building],TaxableValuation[Dist],$C79,TaxableValuation[Tif_NonTIF],$A$4)</f>
        <v>2869165</v>
      </c>
      <c r="J79" s="8">
        <f>SUMIFS(TaxableValuation[Taxable Commercial],TaxableValuation[Dist],$C79,TaxableValuation[Tif_NonTIF],$A$4)</f>
        <v>5200925</v>
      </c>
      <c r="K79" s="8">
        <f>SUMIFS(TaxableValuation[Taxable Industrial],TaxableValuation[Dist],$C79,TaxableValuation[Tif_NonTIF],$A$4)</f>
        <v>335633</v>
      </c>
      <c r="L79" s="8">
        <f>SUMIFS(TaxableValuation[Taxable Multiresidential],TaxableValuation[Dist],$C79,TaxableValuation[Tif_NonTIF],$A$4)</f>
        <v>1092811</v>
      </c>
      <c r="M79" s="8">
        <f>SUMIFS(TaxableValuation[Taxable Reserved],TaxableValuation[Dist],$C79,TaxableValuation[Tif_NonTIF],$A$4)</f>
        <v>0</v>
      </c>
      <c r="N79" s="8">
        <f>SUMIFS(TaxableValuation[Taxable Railroads],TaxableValuation[Dist],$C79,TaxableValuation[Tif_NonTIF],$A$4)</f>
        <v>0</v>
      </c>
      <c r="O79" s="8">
        <f>SUMIFS(TaxableValuation[Taxable Utilities],TaxableValuation[Dist],$C79,TaxableValuation[Tif_NonTIF],$A$4)</f>
        <v>11978410</v>
      </c>
      <c r="P79" s="8">
        <f>SUMIFS(TaxableValuation[Taxable Other],TaxableValuation[Dist],$C79,TaxableValuation[Tif_NonTIF],$A$4)</f>
        <v>0</v>
      </c>
      <c r="Q79" s="8">
        <f>SUMIFS(TaxableValuation[Taxable Gross],TaxableValuation[Dist],$C79,TaxableValuation[Tif_NonTIF],$A$4)</f>
        <v>201023512</v>
      </c>
      <c r="R79" s="8">
        <f>SUMIFS(TaxableValuation[Taxable Military Exempt],TaxableValuation[Dist],$C79,TaxableValuation[Tif_NonTIF],$A$4)</f>
        <v>205512</v>
      </c>
      <c r="S79" s="8">
        <f>SUMIFS(TaxableValuation[Taxable Net],TaxableValuation[Dist],$C79,TaxableValuation[Tif_NonTIF],$A$4)</f>
        <v>200818000</v>
      </c>
      <c r="T79" s="8">
        <f>SUMIFS(TaxableValuation[Taxable Gas &amp; Elec Utilities],TaxableValuation[Dist],$C79,TaxableValuation[Tif_NonTIF],$A$4)</f>
        <v>3186551</v>
      </c>
      <c r="U79" s="8">
        <f t="shared" si="1"/>
        <v>204004551</v>
      </c>
    </row>
    <row r="80" spans="1:21" x14ac:dyDescent="0.25">
      <c r="A80">
        <v>2023</v>
      </c>
      <c r="B80" t="s">
        <v>1038</v>
      </c>
      <c r="C80" t="s">
        <v>1196</v>
      </c>
      <c r="D80" t="s">
        <v>1196</v>
      </c>
      <c r="E80" t="s">
        <v>487</v>
      </c>
      <c r="F80" t="s">
        <v>1197</v>
      </c>
      <c r="G80" s="8">
        <f>SUMIFS(TaxableValuation[Taxable Residential],TaxableValuation[Dist],$C80,TaxableValuation[Tif_NonTIF],$A$4)</f>
        <v>91003326</v>
      </c>
      <c r="H80" s="8">
        <f>SUMIFS(TaxableValuation[Taxable Ag Land],TaxableValuation[Dist],$C80,TaxableValuation[Tif_NonTIF],$A$4)</f>
        <v>143078165</v>
      </c>
      <c r="I80" s="8">
        <f>SUMIFS(TaxableValuation[Taxable Ag Building],TaxableValuation[Dist],$C80,TaxableValuation[Tif_NonTIF],$A$4)</f>
        <v>4176326</v>
      </c>
      <c r="J80" s="8">
        <f>SUMIFS(TaxableValuation[Taxable Commercial],TaxableValuation[Dist],$C80,TaxableValuation[Tif_NonTIF],$A$4)</f>
        <v>9718237</v>
      </c>
      <c r="K80" s="8">
        <f>SUMIFS(TaxableValuation[Taxable Industrial],TaxableValuation[Dist],$C80,TaxableValuation[Tif_NonTIF],$A$4)</f>
        <v>51587113</v>
      </c>
      <c r="L80" s="8">
        <f>SUMIFS(TaxableValuation[Taxable Multiresidential],TaxableValuation[Dist],$C80,TaxableValuation[Tif_NonTIF],$A$4)</f>
        <v>2038159</v>
      </c>
      <c r="M80" s="8">
        <f>SUMIFS(TaxableValuation[Taxable Reserved],TaxableValuation[Dist],$C80,TaxableValuation[Tif_NonTIF],$A$4)</f>
        <v>0</v>
      </c>
      <c r="N80" s="8">
        <f>SUMIFS(TaxableValuation[Taxable Railroads],TaxableValuation[Dist],$C80,TaxableValuation[Tif_NonTIF],$A$4)</f>
        <v>14625154</v>
      </c>
      <c r="O80" s="8">
        <f>SUMIFS(TaxableValuation[Taxable Utilities],TaxableValuation[Dist],$C80,TaxableValuation[Tif_NonTIF],$A$4)</f>
        <v>1026852</v>
      </c>
      <c r="P80" s="8">
        <f>SUMIFS(TaxableValuation[Taxable Other],TaxableValuation[Dist],$C80,TaxableValuation[Tif_NonTIF],$A$4)</f>
        <v>0</v>
      </c>
      <c r="Q80" s="8">
        <f>SUMIFS(TaxableValuation[Taxable Gross],TaxableValuation[Dist],$C80,TaxableValuation[Tif_NonTIF],$A$4)</f>
        <v>317253332</v>
      </c>
      <c r="R80" s="8">
        <f>SUMIFS(TaxableValuation[Taxable Military Exempt],TaxableValuation[Dist],$C80,TaxableValuation[Tif_NonTIF],$A$4)</f>
        <v>227796</v>
      </c>
      <c r="S80" s="8">
        <f>SUMIFS(TaxableValuation[Taxable Net],TaxableValuation[Dist],$C80,TaxableValuation[Tif_NonTIF],$A$4)</f>
        <v>317025536</v>
      </c>
      <c r="T80" s="8">
        <f>SUMIFS(TaxableValuation[Taxable Gas &amp; Elec Utilities],TaxableValuation[Dist],$C80,TaxableValuation[Tif_NonTIF],$A$4)</f>
        <v>4553313</v>
      </c>
      <c r="U80" s="8">
        <f t="shared" si="1"/>
        <v>321578849</v>
      </c>
    </row>
    <row r="81" spans="1:21" x14ac:dyDescent="0.25">
      <c r="A81">
        <v>2023</v>
      </c>
      <c r="B81" t="s">
        <v>1076</v>
      </c>
      <c r="C81" t="s">
        <v>1198</v>
      </c>
      <c r="D81" t="s">
        <v>1198</v>
      </c>
      <c r="E81" t="s">
        <v>682</v>
      </c>
      <c r="F81" t="s">
        <v>1199</v>
      </c>
      <c r="G81" s="8">
        <f>SUMIFS(TaxableValuation[Taxable Residential],TaxableValuation[Dist],$C81,TaxableValuation[Tif_NonTIF],$A$4)</f>
        <v>84690930</v>
      </c>
      <c r="H81" s="8">
        <f>SUMIFS(TaxableValuation[Taxable Ag Land],TaxableValuation[Dist],$C81,TaxableValuation[Tif_NonTIF],$A$4)</f>
        <v>78357367</v>
      </c>
      <c r="I81" s="8">
        <f>SUMIFS(TaxableValuation[Taxable Ag Building],TaxableValuation[Dist],$C81,TaxableValuation[Tif_NonTIF],$A$4)</f>
        <v>5308283</v>
      </c>
      <c r="J81" s="8">
        <f>SUMIFS(TaxableValuation[Taxable Commercial],TaxableValuation[Dist],$C81,TaxableValuation[Tif_NonTIF],$A$4)</f>
        <v>11667673</v>
      </c>
      <c r="K81" s="8">
        <f>SUMIFS(TaxableValuation[Taxable Industrial],TaxableValuation[Dist],$C81,TaxableValuation[Tif_NonTIF],$A$4)</f>
        <v>7613668</v>
      </c>
      <c r="L81" s="8">
        <f>SUMIFS(TaxableValuation[Taxable Multiresidential],TaxableValuation[Dist],$C81,TaxableValuation[Tif_NonTIF],$A$4)</f>
        <v>2591178</v>
      </c>
      <c r="M81" s="8">
        <f>SUMIFS(TaxableValuation[Taxable Reserved],TaxableValuation[Dist],$C81,TaxableValuation[Tif_NonTIF],$A$4)</f>
        <v>0</v>
      </c>
      <c r="N81" s="8">
        <f>SUMIFS(TaxableValuation[Taxable Railroads],TaxableValuation[Dist],$C81,TaxableValuation[Tif_NonTIF],$A$4)</f>
        <v>2485404</v>
      </c>
      <c r="O81" s="8">
        <f>SUMIFS(TaxableValuation[Taxable Utilities],TaxableValuation[Dist],$C81,TaxableValuation[Tif_NonTIF],$A$4)</f>
        <v>79868599</v>
      </c>
      <c r="P81" s="8">
        <f>SUMIFS(TaxableValuation[Taxable Other],TaxableValuation[Dist],$C81,TaxableValuation[Tif_NonTIF],$A$4)</f>
        <v>0</v>
      </c>
      <c r="Q81" s="8">
        <f>SUMIFS(TaxableValuation[Taxable Gross],TaxableValuation[Dist],$C81,TaxableValuation[Tif_NonTIF],$A$4)</f>
        <v>272583102</v>
      </c>
      <c r="R81" s="8">
        <f>SUMIFS(TaxableValuation[Taxable Military Exempt],TaxableValuation[Dist],$C81,TaxableValuation[Tif_NonTIF],$A$4)</f>
        <v>294468</v>
      </c>
      <c r="S81" s="8">
        <f>SUMIFS(TaxableValuation[Taxable Net],TaxableValuation[Dist],$C81,TaxableValuation[Tif_NonTIF],$A$4)</f>
        <v>272288634</v>
      </c>
      <c r="T81" s="8">
        <f>SUMIFS(TaxableValuation[Taxable Gas &amp; Elec Utilities],TaxableValuation[Dist],$C81,TaxableValuation[Tif_NonTIF],$A$4)</f>
        <v>5488276</v>
      </c>
      <c r="U81" s="8">
        <f t="shared" si="1"/>
        <v>277776910</v>
      </c>
    </row>
    <row r="82" spans="1:21" x14ac:dyDescent="0.25">
      <c r="A82">
        <v>2023</v>
      </c>
      <c r="B82" t="s">
        <v>1038</v>
      </c>
      <c r="C82" t="s">
        <v>1200</v>
      </c>
      <c r="D82" t="s">
        <v>1200</v>
      </c>
      <c r="E82" t="s">
        <v>97</v>
      </c>
      <c r="F82" t="s">
        <v>1201</v>
      </c>
      <c r="G82" s="8">
        <f>SUMIFS(TaxableValuation[Taxable Residential],TaxableValuation[Dist],$C82,TaxableValuation[Tif_NonTIF],$A$4)</f>
        <v>54479810</v>
      </c>
      <c r="H82" s="8">
        <f>SUMIFS(TaxableValuation[Taxable Ag Land],TaxableValuation[Dist],$C82,TaxableValuation[Tif_NonTIF],$A$4)</f>
        <v>122606416</v>
      </c>
      <c r="I82" s="8">
        <f>SUMIFS(TaxableValuation[Taxable Ag Building],TaxableValuation[Dist],$C82,TaxableValuation[Tif_NonTIF],$A$4)</f>
        <v>6922303</v>
      </c>
      <c r="J82" s="8">
        <f>SUMIFS(TaxableValuation[Taxable Commercial],TaxableValuation[Dist],$C82,TaxableValuation[Tif_NonTIF],$A$4)</f>
        <v>17476515</v>
      </c>
      <c r="K82" s="8">
        <f>SUMIFS(TaxableValuation[Taxable Industrial],TaxableValuation[Dist],$C82,TaxableValuation[Tif_NonTIF],$A$4)</f>
        <v>19365533</v>
      </c>
      <c r="L82" s="8">
        <f>SUMIFS(TaxableValuation[Taxable Multiresidential],TaxableValuation[Dist],$C82,TaxableValuation[Tif_NonTIF],$A$4)</f>
        <v>929274</v>
      </c>
      <c r="M82" s="8">
        <f>SUMIFS(TaxableValuation[Taxable Reserved],TaxableValuation[Dist],$C82,TaxableValuation[Tif_NonTIF],$A$4)</f>
        <v>0</v>
      </c>
      <c r="N82" s="8">
        <f>SUMIFS(TaxableValuation[Taxable Railroads],TaxableValuation[Dist],$C82,TaxableValuation[Tif_NonTIF],$A$4)</f>
        <v>9122885</v>
      </c>
      <c r="O82" s="8">
        <f>SUMIFS(TaxableValuation[Taxable Utilities],TaxableValuation[Dist],$C82,TaxableValuation[Tif_NonTIF],$A$4)</f>
        <v>2488756</v>
      </c>
      <c r="P82" s="8">
        <f>SUMIFS(TaxableValuation[Taxable Other],TaxableValuation[Dist],$C82,TaxableValuation[Tif_NonTIF],$A$4)</f>
        <v>0</v>
      </c>
      <c r="Q82" s="8">
        <f>SUMIFS(TaxableValuation[Taxable Gross],TaxableValuation[Dist],$C82,TaxableValuation[Tif_NonTIF],$A$4)</f>
        <v>233391492</v>
      </c>
      <c r="R82" s="8">
        <f>SUMIFS(TaxableValuation[Taxable Military Exempt],TaxableValuation[Dist],$C82,TaxableValuation[Tif_NonTIF],$A$4)</f>
        <v>248168</v>
      </c>
      <c r="S82" s="8">
        <f>SUMIFS(TaxableValuation[Taxable Net],TaxableValuation[Dist],$C82,TaxableValuation[Tif_NonTIF],$A$4)</f>
        <v>233143324</v>
      </c>
      <c r="T82" s="8">
        <f>SUMIFS(TaxableValuation[Taxable Gas &amp; Elec Utilities],TaxableValuation[Dist],$C82,TaxableValuation[Tif_NonTIF],$A$4)</f>
        <v>3054968</v>
      </c>
      <c r="U82" s="8">
        <f t="shared" si="1"/>
        <v>236198292</v>
      </c>
    </row>
    <row r="83" spans="1:21" x14ac:dyDescent="0.25">
      <c r="A83">
        <v>2023</v>
      </c>
      <c r="B83" t="s">
        <v>1045</v>
      </c>
      <c r="C83" t="s">
        <v>1202</v>
      </c>
      <c r="D83" t="s">
        <v>1202</v>
      </c>
      <c r="E83" t="s">
        <v>102</v>
      </c>
      <c r="F83" t="s">
        <v>1203</v>
      </c>
      <c r="G83" s="8">
        <f>SUMIFS(TaxableValuation[Taxable Residential],TaxableValuation[Dist],$C83,TaxableValuation[Tif_NonTIF],$A$4)</f>
        <v>60387636</v>
      </c>
      <c r="H83" s="8">
        <f>SUMIFS(TaxableValuation[Taxable Ag Land],TaxableValuation[Dist],$C83,TaxableValuation[Tif_NonTIF],$A$4)</f>
        <v>122931146</v>
      </c>
      <c r="I83" s="8">
        <f>SUMIFS(TaxableValuation[Taxable Ag Building],TaxableValuation[Dist],$C83,TaxableValuation[Tif_NonTIF],$A$4)</f>
        <v>8615777</v>
      </c>
      <c r="J83" s="8">
        <f>SUMIFS(TaxableValuation[Taxable Commercial],TaxableValuation[Dist],$C83,TaxableValuation[Tif_NonTIF],$A$4)</f>
        <v>10090758</v>
      </c>
      <c r="K83" s="8">
        <f>SUMIFS(TaxableValuation[Taxable Industrial],TaxableValuation[Dist],$C83,TaxableValuation[Tif_NonTIF],$A$4)</f>
        <v>76045021</v>
      </c>
      <c r="L83" s="8">
        <f>SUMIFS(TaxableValuation[Taxable Multiresidential],TaxableValuation[Dist],$C83,TaxableValuation[Tif_NonTIF],$A$4)</f>
        <v>554753</v>
      </c>
      <c r="M83" s="8">
        <f>SUMIFS(TaxableValuation[Taxable Reserved],TaxableValuation[Dist],$C83,TaxableValuation[Tif_NonTIF],$A$4)</f>
        <v>0</v>
      </c>
      <c r="N83" s="8">
        <f>SUMIFS(TaxableValuation[Taxable Railroads],TaxableValuation[Dist],$C83,TaxableValuation[Tif_NonTIF],$A$4)</f>
        <v>12146113</v>
      </c>
      <c r="O83" s="8">
        <f>SUMIFS(TaxableValuation[Taxable Utilities],TaxableValuation[Dist],$C83,TaxableValuation[Tif_NonTIF],$A$4)</f>
        <v>7740439</v>
      </c>
      <c r="P83" s="8">
        <f>SUMIFS(TaxableValuation[Taxable Other],TaxableValuation[Dist],$C83,TaxableValuation[Tif_NonTIF],$A$4)</f>
        <v>0</v>
      </c>
      <c r="Q83" s="8">
        <f>SUMIFS(TaxableValuation[Taxable Gross],TaxableValuation[Dist],$C83,TaxableValuation[Tif_NonTIF],$A$4)</f>
        <v>298511643</v>
      </c>
      <c r="R83" s="8">
        <f>SUMIFS(TaxableValuation[Taxable Military Exempt],TaxableValuation[Dist],$C83,TaxableValuation[Tif_NonTIF],$A$4)</f>
        <v>288912</v>
      </c>
      <c r="S83" s="8">
        <f>SUMIFS(TaxableValuation[Taxable Net],TaxableValuation[Dist],$C83,TaxableValuation[Tif_NonTIF],$A$4)</f>
        <v>298222731</v>
      </c>
      <c r="T83" s="8">
        <f>SUMIFS(TaxableValuation[Taxable Gas &amp; Elec Utilities],TaxableValuation[Dist],$C83,TaxableValuation[Tif_NonTIF],$A$4)</f>
        <v>10543465</v>
      </c>
      <c r="U83" s="8">
        <f t="shared" si="1"/>
        <v>308766196</v>
      </c>
    </row>
    <row r="84" spans="1:21" x14ac:dyDescent="0.25">
      <c r="A84">
        <v>2023</v>
      </c>
      <c r="B84" t="s">
        <v>1045</v>
      </c>
      <c r="C84" t="s">
        <v>1204</v>
      </c>
      <c r="D84" t="s">
        <v>1204</v>
      </c>
      <c r="E84" t="s">
        <v>791</v>
      </c>
      <c r="F84" t="s">
        <v>1205</v>
      </c>
      <c r="G84" s="8">
        <f>SUMIFS(TaxableValuation[Taxable Residential],TaxableValuation[Dist],$C84,TaxableValuation[Tif_NonTIF],$A$4)</f>
        <v>1455538251</v>
      </c>
      <c r="H84" s="8">
        <f>SUMIFS(TaxableValuation[Taxable Ag Land],TaxableValuation[Dist],$C84,TaxableValuation[Tif_NonTIF],$A$4)</f>
        <v>21515807</v>
      </c>
      <c r="I84" s="8">
        <f>SUMIFS(TaxableValuation[Taxable Ag Building],TaxableValuation[Dist],$C84,TaxableValuation[Tif_NonTIF],$A$4)</f>
        <v>1181665</v>
      </c>
      <c r="J84" s="8">
        <f>SUMIFS(TaxableValuation[Taxable Commercial],TaxableValuation[Dist],$C84,TaxableValuation[Tif_NonTIF],$A$4)</f>
        <v>735328771</v>
      </c>
      <c r="K84" s="8">
        <f>SUMIFS(TaxableValuation[Taxable Industrial],TaxableValuation[Dist],$C84,TaxableValuation[Tif_NonTIF],$A$4)</f>
        <v>97036648</v>
      </c>
      <c r="L84" s="8">
        <f>SUMIFS(TaxableValuation[Taxable Multiresidential],TaxableValuation[Dist],$C84,TaxableValuation[Tif_NonTIF],$A$4)</f>
        <v>130160989</v>
      </c>
      <c r="M84" s="8">
        <f>SUMIFS(TaxableValuation[Taxable Reserved],TaxableValuation[Dist],$C84,TaxableValuation[Tif_NonTIF],$A$4)</f>
        <v>0</v>
      </c>
      <c r="N84" s="8">
        <f>SUMIFS(TaxableValuation[Taxable Railroads],TaxableValuation[Dist],$C84,TaxableValuation[Tif_NonTIF],$A$4)</f>
        <v>27317087</v>
      </c>
      <c r="O84" s="8">
        <f>SUMIFS(TaxableValuation[Taxable Utilities],TaxableValuation[Dist],$C84,TaxableValuation[Tif_NonTIF],$A$4)</f>
        <v>6202643</v>
      </c>
      <c r="P84" s="8">
        <f>SUMIFS(TaxableValuation[Taxable Other],TaxableValuation[Dist],$C84,TaxableValuation[Tif_NonTIF],$A$4)</f>
        <v>0</v>
      </c>
      <c r="Q84" s="8">
        <f>SUMIFS(TaxableValuation[Taxable Gross],TaxableValuation[Dist],$C84,TaxableValuation[Tif_NonTIF],$A$4)</f>
        <v>2474281861</v>
      </c>
      <c r="R84" s="8">
        <f>SUMIFS(TaxableValuation[Taxable Military Exempt],TaxableValuation[Dist],$C84,TaxableValuation[Tif_NonTIF],$A$4)</f>
        <v>4037360</v>
      </c>
      <c r="S84" s="8">
        <f>SUMIFS(TaxableValuation[Taxable Net],TaxableValuation[Dist],$C84,TaxableValuation[Tif_NonTIF],$A$4)</f>
        <v>2470244501</v>
      </c>
      <c r="T84" s="8">
        <f>SUMIFS(TaxableValuation[Taxable Gas &amp; Elec Utilities],TaxableValuation[Dist],$C84,TaxableValuation[Tif_NonTIF],$A$4)</f>
        <v>68640653</v>
      </c>
      <c r="U84" s="8">
        <f t="shared" si="1"/>
        <v>2538885154</v>
      </c>
    </row>
    <row r="85" spans="1:21" x14ac:dyDescent="0.25">
      <c r="A85">
        <v>2023</v>
      </c>
      <c r="B85" t="s">
        <v>1045</v>
      </c>
      <c r="C85" t="s">
        <v>1206</v>
      </c>
      <c r="D85" t="s">
        <v>1206</v>
      </c>
      <c r="E85" t="s">
        <v>85</v>
      </c>
      <c r="F85" t="s">
        <v>1207</v>
      </c>
      <c r="G85" s="8">
        <f>SUMIFS(TaxableValuation[Taxable Residential],TaxableValuation[Dist],$C85,TaxableValuation[Tif_NonTIF],$A$4)</f>
        <v>216123685</v>
      </c>
      <c r="H85" s="8">
        <f>SUMIFS(TaxableValuation[Taxable Ag Land],TaxableValuation[Dist],$C85,TaxableValuation[Tif_NonTIF],$A$4)</f>
        <v>63385198</v>
      </c>
      <c r="I85" s="8">
        <f>SUMIFS(TaxableValuation[Taxable Ag Building],TaxableValuation[Dist],$C85,TaxableValuation[Tif_NonTIF],$A$4)</f>
        <v>6279241</v>
      </c>
      <c r="J85" s="8">
        <f>SUMIFS(TaxableValuation[Taxable Commercial],TaxableValuation[Dist],$C85,TaxableValuation[Tif_NonTIF],$A$4)</f>
        <v>75849332</v>
      </c>
      <c r="K85" s="8">
        <f>SUMIFS(TaxableValuation[Taxable Industrial],TaxableValuation[Dist],$C85,TaxableValuation[Tif_NonTIF],$A$4)</f>
        <v>18510003</v>
      </c>
      <c r="L85" s="8">
        <f>SUMIFS(TaxableValuation[Taxable Multiresidential],TaxableValuation[Dist],$C85,TaxableValuation[Tif_NonTIF],$A$4)</f>
        <v>7288499</v>
      </c>
      <c r="M85" s="8">
        <f>SUMIFS(TaxableValuation[Taxable Reserved],TaxableValuation[Dist],$C85,TaxableValuation[Tif_NonTIF],$A$4)</f>
        <v>0</v>
      </c>
      <c r="N85" s="8">
        <f>SUMIFS(TaxableValuation[Taxable Railroads],TaxableValuation[Dist],$C85,TaxableValuation[Tif_NonTIF],$A$4)</f>
        <v>14229572</v>
      </c>
      <c r="O85" s="8">
        <f>SUMIFS(TaxableValuation[Taxable Utilities],TaxableValuation[Dist],$C85,TaxableValuation[Tif_NonTIF],$A$4)</f>
        <v>4539433</v>
      </c>
      <c r="P85" s="8">
        <f>SUMIFS(TaxableValuation[Taxable Other],TaxableValuation[Dist],$C85,TaxableValuation[Tif_NonTIF],$A$4)</f>
        <v>0</v>
      </c>
      <c r="Q85" s="8">
        <f>SUMIFS(TaxableValuation[Taxable Gross],TaxableValuation[Dist],$C85,TaxableValuation[Tif_NonTIF],$A$4)</f>
        <v>406204963</v>
      </c>
      <c r="R85" s="8">
        <f>SUMIFS(TaxableValuation[Taxable Military Exempt],TaxableValuation[Dist],$C85,TaxableValuation[Tif_NonTIF],$A$4)</f>
        <v>792656</v>
      </c>
      <c r="S85" s="8">
        <f>SUMIFS(TaxableValuation[Taxable Net],TaxableValuation[Dist],$C85,TaxableValuation[Tif_NonTIF],$A$4)</f>
        <v>405412307</v>
      </c>
      <c r="T85" s="8">
        <f>SUMIFS(TaxableValuation[Taxable Gas &amp; Elec Utilities],TaxableValuation[Dist],$C85,TaxableValuation[Tif_NonTIF],$A$4)</f>
        <v>23160653</v>
      </c>
      <c r="U85" s="8">
        <f t="shared" si="1"/>
        <v>428572960</v>
      </c>
    </row>
    <row r="86" spans="1:21" x14ac:dyDescent="0.25">
      <c r="A86">
        <v>2023</v>
      </c>
      <c r="B86" t="s">
        <v>1045</v>
      </c>
      <c r="C86" t="s">
        <v>1208</v>
      </c>
      <c r="D86" t="s">
        <v>1208</v>
      </c>
      <c r="E86" t="s">
        <v>103</v>
      </c>
      <c r="F86" t="s">
        <v>1209</v>
      </c>
      <c r="G86" s="8">
        <f>SUMIFS(TaxableValuation[Taxable Residential],TaxableValuation[Dist],$C86,TaxableValuation[Tif_NonTIF],$A$4)</f>
        <v>11394312</v>
      </c>
      <c r="H86" s="8">
        <f>SUMIFS(TaxableValuation[Taxable Ag Land],TaxableValuation[Dist],$C86,TaxableValuation[Tif_NonTIF],$A$4)</f>
        <v>41393634</v>
      </c>
      <c r="I86" s="8">
        <f>SUMIFS(TaxableValuation[Taxable Ag Building],TaxableValuation[Dist],$C86,TaxableValuation[Tif_NonTIF],$A$4)</f>
        <v>3599310</v>
      </c>
      <c r="J86" s="8">
        <f>SUMIFS(TaxableValuation[Taxable Commercial],TaxableValuation[Dist],$C86,TaxableValuation[Tif_NonTIF],$A$4)</f>
        <v>223720</v>
      </c>
      <c r="K86" s="8">
        <f>SUMIFS(TaxableValuation[Taxable Industrial],TaxableValuation[Dist],$C86,TaxableValuation[Tif_NonTIF],$A$4)</f>
        <v>0</v>
      </c>
      <c r="L86" s="8">
        <f>SUMIFS(TaxableValuation[Taxable Multiresidential],TaxableValuation[Dist],$C86,TaxableValuation[Tif_NonTIF],$A$4)</f>
        <v>0</v>
      </c>
      <c r="M86" s="8">
        <f>SUMIFS(TaxableValuation[Taxable Reserved],TaxableValuation[Dist],$C86,TaxableValuation[Tif_NonTIF],$A$4)</f>
        <v>0</v>
      </c>
      <c r="N86" s="8">
        <f>SUMIFS(TaxableValuation[Taxable Railroads],TaxableValuation[Dist],$C86,TaxableValuation[Tif_NonTIF],$A$4)</f>
        <v>4991434</v>
      </c>
      <c r="O86" s="8">
        <f>SUMIFS(TaxableValuation[Taxable Utilities],TaxableValuation[Dist],$C86,TaxableValuation[Tif_NonTIF],$A$4)</f>
        <v>3146181</v>
      </c>
      <c r="P86" s="8">
        <f>SUMIFS(TaxableValuation[Taxable Other],TaxableValuation[Dist],$C86,TaxableValuation[Tif_NonTIF],$A$4)</f>
        <v>0</v>
      </c>
      <c r="Q86" s="8">
        <f>SUMIFS(TaxableValuation[Taxable Gross],TaxableValuation[Dist],$C86,TaxableValuation[Tif_NonTIF],$A$4)</f>
        <v>64748591</v>
      </c>
      <c r="R86" s="8">
        <f>SUMIFS(TaxableValuation[Taxable Military Exempt],TaxableValuation[Dist],$C86,TaxableValuation[Tif_NonTIF],$A$4)</f>
        <v>55560</v>
      </c>
      <c r="S86" s="8">
        <f>SUMIFS(TaxableValuation[Taxable Net],TaxableValuation[Dist],$C86,TaxableValuation[Tif_NonTIF],$A$4)</f>
        <v>64693031</v>
      </c>
      <c r="T86" s="8">
        <f>SUMIFS(TaxableValuation[Taxable Gas &amp; Elec Utilities],TaxableValuation[Dist],$C86,TaxableValuation[Tif_NonTIF],$A$4)</f>
        <v>1512589</v>
      </c>
      <c r="U86" s="8">
        <f t="shared" si="1"/>
        <v>66205620</v>
      </c>
    </row>
    <row r="87" spans="1:21" x14ac:dyDescent="0.25">
      <c r="A87">
        <v>2023</v>
      </c>
      <c r="B87" t="s">
        <v>1038</v>
      </c>
      <c r="C87" t="s">
        <v>1210</v>
      </c>
      <c r="D87" t="s">
        <v>1210</v>
      </c>
      <c r="E87" t="s">
        <v>333</v>
      </c>
      <c r="F87" t="s">
        <v>1211</v>
      </c>
      <c r="G87" s="8">
        <f>SUMIFS(TaxableValuation[Taxable Residential],TaxableValuation[Dist],$C87,TaxableValuation[Tif_NonTIF],$A$4)</f>
        <v>634155985</v>
      </c>
      <c r="H87" s="8">
        <f>SUMIFS(TaxableValuation[Taxable Ag Land],TaxableValuation[Dist],$C87,TaxableValuation[Tif_NonTIF],$A$4)</f>
        <v>51395658</v>
      </c>
      <c r="I87" s="8">
        <f>SUMIFS(TaxableValuation[Taxable Ag Building],TaxableValuation[Dist],$C87,TaxableValuation[Tif_NonTIF],$A$4)</f>
        <v>2148484</v>
      </c>
      <c r="J87" s="8">
        <f>SUMIFS(TaxableValuation[Taxable Commercial],TaxableValuation[Dist],$C87,TaxableValuation[Tif_NonTIF],$A$4)</f>
        <v>422391607</v>
      </c>
      <c r="K87" s="8">
        <f>SUMIFS(TaxableValuation[Taxable Industrial],TaxableValuation[Dist],$C87,TaxableValuation[Tif_NonTIF],$A$4)</f>
        <v>57205621</v>
      </c>
      <c r="L87" s="8">
        <f>SUMIFS(TaxableValuation[Taxable Multiresidential],TaxableValuation[Dist],$C87,TaxableValuation[Tif_NonTIF],$A$4)</f>
        <v>42945017</v>
      </c>
      <c r="M87" s="8">
        <f>SUMIFS(TaxableValuation[Taxable Reserved],TaxableValuation[Dist],$C87,TaxableValuation[Tif_NonTIF],$A$4)</f>
        <v>0</v>
      </c>
      <c r="N87" s="8">
        <f>SUMIFS(TaxableValuation[Taxable Railroads],TaxableValuation[Dist],$C87,TaxableValuation[Tif_NonTIF],$A$4)</f>
        <v>0</v>
      </c>
      <c r="O87" s="8">
        <f>SUMIFS(TaxableValuation[Taxable Utilities],TaxableValuation[Dist],$C87,TaxableValuation[Tif_NonTIF],$A$4)</f>
        <v>2049372</v>
      </c>
      <c r="P87" s="8">
        <f>SUMIFS(TaxableValuation[Taxable Other],TaxableValuation[Dist],$C87,TaxableValuation[Tif_NonTIF],$A$4)</f>
        <v>0</v>
      </c>
      <c r="Q87" s="8">
        <f>SUMIFS(TaxableValuation[Taxable Gross],TaxableValuation[Dist],$C87,TaxableValuation[Tif_NonTIF],$A$4)</f>
        <v>1212291744</v>
      </c>
      <c r="R87" s="8">
        <f>SUMIFS(TaxableValuation[Taxable Military Exempt],TaxableValuation[Dist],$C87,TaxableValuation[Tif_NonTIF],$A$4)</f>
        <v>755692</v>
      </c>
      <c r="S87" s="8">
        <f>SUMIFS(TaxableValuation[Taxable Net],TaxableValuation[Dist],$C87,TaxableValuation[Tif_NonTIF],$A$4)</f>
        <v>1211536052</v>
      </c>
      <c r="T87" s="8">
        <f>SUMIFS(TaxableValuation[Taxable Gas &amp; Elec Utilities],TaxableValuation[Dist],$C87,TaxableValuation[Tif_NonTIF],$A$4)</f>
        <v>22724794</v>
      </c>
      <c r="U87" s="8">
        <f t="shared" si="1"/>
        <v>1234260846</v>
      </c>
    </row>
    <row r="88" spans="1:21" x14ac:dyDescent="0.25">
      <c r="A88">
        <v>2023</v>
      </c>
      <c r="B88" t="s">
        <v>1054</v>
      </c>
      <c r="C88" t="s">
        <v>1212</v>
      </c>
      <c r="D88" t="s">
        <v>1212</v>
      </c>
      <c r="E88" t="s">
        <v>377</v>
      </c>
      <c r="F88" t="s">
        <v>1213</v>
      </c>
      <c r="G88" s="8">
        <f>SUMIFS(TaxableValuation[Taxable Residential],TaxableValuation[Dist],$C88,TaxableValuation[Tif_NonTIF],$A$4)</f>
        <v>93843757</v>
      </c>
      <c r="H88" s="8">
        <f>SUMIFS(TaxableValuation[Taxable Ag Land],TaxableValuation[Dist],$C88,TaxableValuation[Tif_NonTIF],$A$4)</f>
        <v>44638992</v>
      </c>
      <c r="I88" s="8">
        <f>SUMIFS(TaxableValuation[Taxable Ag Building],TaxableValuation[Dist],$C88,TaxableValuation[Tif_NonTIF],$A$4)</f>
        <v>2430909</v>
      </c>
      <c r="J88" s="8">
        <f>SUMIFS(TaxableValuation[Taxable Commercial],TaxableValuation[Dist],$C88,TaxableValuation[Tif_NonTIF],$A$4)</f>
        <v>6764976</v>
      </c>
      <c r="K88" s="8">
        <f>SUMIFS(TaxableValuation[Taxable Industrial],TaxableValuation[Dist],$C88,TaxableValuation[Tif_NonTIF],$A$4)</f>
        <v>4411080</v>
      </c>
      <c r="L88" s="8">
        <f>SUMIFS(TaxableValuation[Taxable Multiresidential],TaxableValuation[Dist],$C88,TaxableValuation[Tif_NonTIF],$A$4)</f>
        <v>1271801</v>
      </c>
      <c r="M88" s="8">
        <f>SUMIFS(TaxableValuation[Taxable Reserved],TaxableValuation[Dist],$C88,TaxableValuation[Tif_NonTIF],$A$4)</f>
        <v>0</v>
      </c>
      <c r="N88" s="8">
        <f>SUMIFS(TaxableValuation[Taxable Railroads],TaxableValuation[Dist],$C88,TaxableValuation[Tif_NonTIF],$A$4)</f>
        <v>7287668</v>
      </c>
      <c r="O88" s="8">
        <f>SUMIFS(TaxableValuation[Taxable Utilities],TaxableValuation[Dist],$C88,TaxableValuation[Tif_NonTIF],$A$4)</f>
        <v>2691607</v>
      </c>
      <c r="P88" s="8">
        <f>SUMIFS(TaxableValuation[Taxable Other],TaxableValuation[Dist],$C88,TaxableValuation[Tif_NonTIF],$A$4)</f>
        <v>0</v>
      </c>
      <c r="Q88" s="8">
        <f>SUMIFS(TaxableValuation[Taxable Gross],TaxableValuation[Dist],$C88,TaxableValuation[Tif_NonTIF],$A$4)</f>
        <v>163340790</v>
      </c>
      <c r="R88" s="8">
        <f>SUMIFS(TaxableValuation[Taxable Military Exempt],TaxableValuation[Dist],$C88,TaxableValuation[Tif_NonTIF],$A$4)</f>
        <v>272244</v>
      </c>
      <c r="S88" s="8">
        <f>SUMIFS(TaxableValuation[Taxable Net],TaxableValuation[Dist],$C88,TaxableValuation[Tif_NonTIF],$A$4)</f>
        <v>163068546</v>
      </c>
      <c r="T88" s="8">
        <f>SUMIFS(TaxableValuation[Taxable Gas &amp; Elec Utilities],TaxableValuation[Dist],$C88,TaxableValuation[Tif_NonTIF],$A$4)</f>
        <v>1416835</v>
      </c>
      <c r="U88" s="8">
        <f t="shared" si="1"/>
        <v>164485381</v>
      </c>
    </row>
    <row r="89" spans="1:21" x14ac:dyDescent="0.25">
      <c r="A89">
        <v>2023</v>
      </c>
      <c r="B89" t="s">
        <v>1076</v>
      </c>
      <c r="C89" t="s">
        <v>1214</v>
      </c>
      <c r="D89" t="s">
        <v>1214</v>
      </c>
      <c r="E89" t="s">
        <v>717</v>
      </c>
      <c r="F89" t="s">
        <v>1215</v>
      </c>
      <c r="G89" s="8">
        <f>SUMIFS(TaxableValuation[Taxable Residential],TaxableValuation[Dist],$C89,TaxableValuation[Tif_NonTIF],$A$4)</f>
        <v>2998521614</v>
      </c>
      <c r="H89" s="8">
        <f>SUMIFS(TaxableValuation[Taxable Ag Land],TaxableValuation[Dist],$C89,TaxableValuation[Tif_NonTIF],$A$4)</f>
        <v>78176344</v>
      </c>
      <c r="I89" s="8">
        <f>SUMIFS(TaxableValuation[Taxable Ag Building],TaxableValuation[Dist],$C89,TaxableValuation[Tif_NonTIF],$A$4)</f>
        <v>4513016</v>
      </c>
      <c r="J89" s="8">
        <f>SUMIFS(TaxableValuation[Taxable Commercial],TaxableValuation[Dist],$C89,TaxableValuation[Tif_NonTIF],$A$4)</f>
        <v>1477928848</v>
      </c>
      <c r="K89" s="8">
        <f>SUMIFS(TaxableValuation[Taxable Industrial],TaxableValuation[Dist],$C89,TaxableValuation[Tif_NonTIF],$A$4)</f>
        <v>111460869</v>
      </c>
      <c r="L89" s="8">
        <f>SUMIFS(TaxableValuation[Taxable Multiresidential],TaxableValuation[Dist],$C89,TaxableValuation[Tif_NonTIF],$A$4)</f>
        <v>137143805</v>
      </c>
      <c r="M89" s="8">
        <f>SUMIFS(TaxableValuation[Taxable Reserved],TaxableValuation[Dist],$C89,TaxableValuation[Tif_NonTIF],$A$4)</f>
        <v>0</v>
      </c>
      <c r="N89" s="8">
        <f>SUMIFS(TaxableValuation[Taxable Railroads],TaxableValuation[Dist],$C89,TaxableValuation[Tif_NonTIF],$A$4)</f>
        <v>8536678</v>
      </c>
      <c r="O89" s="8">
        <f>SUMIFS(TaxableValuation[Taxable Utilities],TaxableValuation[Dist],$C89,TaxableValuation[Tif_NonTIF],$A$4)</f>
        <v>10015666</v>
      </c>
      <c r="P89" s="8">
        <f>SUMIFS(TaxableValuation[Taxable Other],TaxableValuation[Dist],$C89,TaxableValuation[Tif_NonTIF],$A$4)</f>
        <v>0</v>
      </c>
      <c r="Q89" s="8">
        <f>SUMIFS(TaxableValuation[Taxable Gross],TaxableValuation[Dist],$C89,TaxableValuation[Tif_NonTIF],$A$4)</f>
        <v>4826296840</v>
      </c>
      <c r="R89" s="8">
        <f>SUMIFS(TaxableValuation[Taxable Military Exempt],TaxableValuation[Dist],$C89,TaxableValuation[Tif_NonTIF],$A$4)</f>
        <v>7619128</v>
      </c>
      <c r="S89" s="8">
        <f>SUMIFS(TaxableValuation[Taxable Net],TaxableValuation[Dist],$C89,TaxableValuation[Tif_NonTIF],$A$4)</f>
        <v>4818677712</v>
      </c>
      <c r="T89" s="8">
        <f>SUMIFS(TaxableValuation[Taxable Gas &amp; Elec Utilities],TaxableValuation[Dist],$C89,TaxableValuation[Tif_NonTIF],$A$4)</f>
        <v>183698179</v>
      </c>
      <c r="U89" s="8">
        <f t="shared" si="1"/>
        <v>5002375891</v>
      </c>
    </row>
    <row r="90" spans="1:21" x14ac:dyDescent="0.25">
      <c r="A90">
        <v>2023</v>
      </c>
      <c r="B90" t="s">
        <v>1054</v>
      </c>
      <c r="C90" t="s">
        <v>1216</v>
      </c>
      <c r="D90" t="s">
        <v>1216</v>
      </c>
      <c r="E90" t="s">
        <v>292</v>
      </c>
      <c r="F90" t="s">
        <v>1217</v>
      </c>
      <c r="G90" s="8">
        <f>SUMIFS(TaxableValuation[Taxable Residential],TaxableValuation[Dist],$C90,TaxableValuation[Tif_NonTIF],$A$4)</f>
        <v>190246386</v>
      </c>
      <c r="H90" s="8">
        <f>SUMIFS(TaxableValuation[Taxable Ag Land],TaxableValuation[Dist],$C90,TaxableValuation[Tif_NonTIF],$A$4)</f>
        <v>153017240</v>
      </c>
      <c r="I90" s="8">
        <f>SUMIFS(TaxableValuation[Taxable Ag Building],TaxableValuation[Dist],$C90,TaxableValuation[Tif_NonTIF],$A$4)</f>
        <v>12090251</v>
      </c>
      <c r="J90" s="8">
        <f>SUMIFS(TaxableValuation[Taxable Commercial],TaxableValuation[Dist],$C90,TaxableValuation[Tif_NonTIF],$A$4)</f>
        <v>37018338</v>
      </c>
      <c r="K90" s="8">
        <f>SUMIFS(TaxableValuation[Taxable Industrial],TaxableValuation[Dist],$C90,TaxableValuation[Tif_NonTIF],$A$4)</f>
        <v>5045751</v>
      </c>
      <c r="L90" s="8">
        <f>SUMIFS(TaxableValuation[Taxable Multiresidential],TaxableValuation[Dist],$C90,TaxableValuation[Tif_NonTIF],$A$4)</f>
        <v>4824917</v>
      </c>
      <c r="M90" s="8">
        <f>SUMIFS(TaxableValuation[Taxable Reserved],TaxableValuation[Dist],$C90,TaxableValuation[Tif_NonTIF],$A$4)</f>
        <v>0</v>
      </c>
      <c r="N90" s="8">
        <f>SUMIFS(TaxableValuation[Taxable Railroads],TaxableValuation[Dist],$C90,TaxableValuation[Tif_NonTIF],$A$4)</f>
        <v>0</v>
      </c>
      <c r="O90" s="8">
        <f>SUMIFS(TaxableValuation[Taxable Utilities],TaxableValuation[Dist],$C90,TaxableValuation[Tif_NonTIF],$A$4)</f>
        <v>12899164</v>
      </c>
      <c r="P90" s="8">
        <f>SUMIFS(TaxableValuation[Taxable Other],TaxableValuation[Dist],$C90,TaxableValuation[Tif_NonTIF],$A$4)</f>
        <v>0</v>
      </c>
      <c r="Q90" s="8">
        <f>SUMIFS(TaxableValuation[Taxable Gross],TaxableValuation[Dist],$C90,TaxableValuation[Tif_NonTIF],$A$4)</f>
        <v>415142047</v>
      </c>
      <c r="R90" s="8">
        <f>SUMIFS(TaxableValuation[Taxable Military Exempt],TaxableValuation[Dist],$C90,TaxableValuation[Tif_NonTIF],$A$4)</f>
        <v>590788</v>
      </c>
      <c r="S90" s="8">
        <f>SUMIFS(TaxableValuation[Taxable Net],TaxableValuation[Dist],$C90,TaxableValuation[Tif_NonTIF],$A$4)</f>
        <v>414551259</v>
      </c>
      <c r="T90" s="8">
        <f>SUMIFS(TaxableValuation[Taxable Gas &amp; Elec Utilities],TaxableValuation[Dist],$C90,TaxableValuation[Tif_NonTIF],$A$4)</f>
        <v>18925856</v>
      </c>
      <c r="U90" s="8">
        <f t="shared" si="1"/>
        <v>433477115</v>
      </c>
    </row>
    <row r="91" spans="1:21" x14ac:dyDescent="0.25">
      <c r="A91">
        <v>2023</v>
      </c>
      <c r="B91" t="s">
        <v>1066</v>
      </c>
      <c r="C91" t="s">
        <v>1218</v>
      </c>
      <c r="D91" t="s">
        <v>1218</v>
      </c>
      <c r="E91" t="s">
        <v>1725</v>
      </c>
      <c r="F91" t="s">
        <v>1219</v>
      </c>
      <c r="G91" s="8">
        <f>SUMIFS(TaxableValuation[Taxable Residential],TaxableValuation[Dist],$C91,TaxableValuation[Tif_NonTIF],$A$4)</f>
        <v>496952389</v>
      </c>
      <c r="H91" s="8">
        <f>SUMIFS(TaxableValuation[Taxable Ag Land],TaxableValuation[Dist],$C91,TaxableValuation[Tif_NonTIF],$A$4)</f>
        <v>153409008</v>
      </c>
      <c r="I91" s="8">
        <f>SUMIFS(TaxableValuation[Taxable Ag Building],TaxableValuation[Dist],$C91,TaxableValuation[Tif_NonTIF],$A$4)</f>
        <v>11337119</v>
      </c>
      <c r="J91" s="8">
        <f>SUMIFS(TaxableValuation[Taxable Commercial],TaxableValuation[Dist],$C91,TaxableValuation[Tif_NonTIF],$A$4)</f>
        <v>139540913</v>
      </c>
      <c r="K91" s="8">
        <f>SUMIFS(TaxableValuation[Taxable Industrial],TaxableValuation[Dist],$C91,TaxableValuation[Tif_NonTIF],$A$4)</f>
        <v>15428259</v>
      </c>
      <c r="L91" s="8">
        <f>SUMIFS(TaxableValuation[Taxable Multiresidential],TaxableValuation[Dist],$C91,TaxableValuation[Tif_NonTIF],$A$4)</f>
        <v>13682202</v>
      </c>
      <c r="M91" s="8">
        <f>SUMIFS(TaxableValuation[Taxable Reserved],TaxableValuation[Dist],$C91,TaxableValuation[Tif_NonTIF],$A$4)</f>
        <v>0</v>
      </c>
      <c r="N91" s="8">
        <f>SUMIFS(TaxableValuation[Taxable Railroads],TaxableValuation[Dist],$C91,TaxableValuation[Tif_NonTIF],$A$4)</f>
        <v>0</v>
      </c>
      <c r="O91" s="8">
        <f>SUMIFS(TaxableValuation[Taxable Utilities],TaxableValuation[Dist],$C91,TaxableValuation[Tif_NonTIF],$A$4)</f>
        <v>7815607</v>
      </c>
      <c r="P91" s="8">
        <f>SUMIFS(TaxableValuation[Taxable Other],TaxableValuation[Dist],$C91,TaxableValuation[Tif_NonTIF],$A$4)</f>
        <v>0</v>
      </c>
      <c r="Q91" s="8">
        <f>SUMIFS(TaxableValuation[Taxable Gross],TaxableValuation[Dist],$C91,TaxableValuation[Tif_NonTIF],$A$4)</f>
        <v>838165497</v>
      </c>
      <c r="R91" s="8">
        <f>SUMIFS(TaxableValuation[Taxable Military Exempt],TaxableValuation[Dist],$C91,TaxableValuation[Tif_NonTIF],$A$4)</f>
        <v>1022304</v>
      </c>
      <c r="S91" s="8">
        <f>SUMIFS(TaxableValuation[Taxable Net],TaxableValuation[Dist],$C91,TaxableValuation[Tif_NonTIF],$A$4)</f>
        <v>837143193</v>
      </c>
      <c r="T91" s="8">
        <f>SUMIFS(TaxableValuation[Taxable Gas &amp; Elec Utilities],TaxableValuation[Dist],$C91,TaxableValuation[Tif_NonTIF],$A$4)</f>
        <v>8284209</v>
      </c>
      <c r="U91" s="8">
        <f t="shared" si="1"/>
        <v>845427402</v>
      </c>
    </row>
    <row r="92" spans="1:21" x14ac:dyDescent="0.25">
      <c r="A92">
        <v>2023</v>
      </c>
      <c r="B92" t="s">
        <v>1076</v>
      </c>
      <c r="C92" t="s">
        <v>1220</v>
      </c>
      <c r="D92" t="s">
        <v>1220</v>
      </c>
      <c r="E92" t="s">
        <v>276</v>
      </c>
      <c r="F92" t="s">
        <v>1221</v>
      </c>
      <c r="G92" s="8">
        <f>SUMIFS(TaxableValuation[Taxable Residential],TaxableValuation[Dist],$C92,TaxableValuation[Tif_NonTIF],$A$4)</f>
        <v>33424275</v>
      </c>
      <c r="H92" s="8">
        <f>SUMIFS(TaxableValuation[Taxable Ag Land],TaxableValuation[Dist],$C92,TaxableValuation[Tif_NonTIF],$A$4)</f>
        <v>59855364</v>
      </c>
      <c r="I92" s="8">
        <f>SUMIFS(TaxableValuation[Taxable Ag Building],TaxableValuation[Dist],$C92,TaxableValuation[Tif_NonTIF],$A$4)</f>
        <v>2629283</v>
      </c>
      <c r="J92" s="8">
        <f>SUMIFS(TaxableValuation[Taxable Commercial],TaxableValuation[Dist],$C92,TaxableValuation[Tif_NonTIF],$A$4)</f>
        <v>2673580</v>
      </c>
      <c r="K92" s="8">
        <f>SUMIFS(TaxableValuation[Taxable Industrial],TaxableValuation[Dist],$C92,TaxableValuation[Tif_NonTIF],$A$4)</f>
        <v>0</v>
      </c>
      <c r="L92" s="8">
        <f>SUMIFS(TaxableValuation[Taxable Multiresidential],TaxableValuation[Dist],$C92,TaxableValuation[Tif_NonTIF],$A$4)</f>
        <v>14731</v>
      </c>
      <c r="M92" s="8">
        <f>SUMIFS(TaxableValuation[Taxable Reserved],TaxableValuation[Dist],$C92,TaxableValuation[Tif_NonTIF],$A$4)</f>
        <v>0</v>
      </c>
      <c r="N92" s="8">
        <f>SUMIFS(TaxableValuation[Taxable Railroads],TaxableValuation[Dist],$C92,TaxableValuation[Tif_NonTIF],$A$4)</f>
        <v>0</v>
      </c>
      <c r="O92" s="8">
        <f>SUMIFS(TaxableValuation[Taxable Utilities],TaxableValuation[Dist],$C92,TaxableValuation[Tif_NonTIF],$A$4)</f>
        <v>570426</v>
      </c>
      <c r="P92" s="8">
        <f>SUMIFS(TaxableValuation[Taxable Other],TaxableValuation[Dist],$C92,TaxableValuation[Tif_NonTIF],$A$4)</f>
        <v>0</v>
      </c>
      <c r="Q92" s="8">
        <f>SUMIFS(TaxableValuation[Taxable Gross],TaxableValuation[Dist],$C92,TaxableValuation[Tif_NonTIF],$A$4)</f>
        <v>99167659</v>
      </c>
      <c r="R92" s="8">
        <f>SUMIFS(TaxableValuation[Taxable Military Exempt],TaxableValuation[Dist],$C92,TaxableValuation[Tif_NonTIF],$A$4)</f>
        <v>107416</v>
      </c>
      <c r="S92" s="8">
        <f>SUMIFS(TaxableValuation[Taxable Net],TaxableValuation[Dist],$C92,TaxableValuation[Tif_NonTIF],$A$4)</f>
        <v>99060243</v>
      </c>
      <c r="T92" s="8">
        <f>SUMIFS(TaxableValuation[Taxable Gas &amp; Elec Utilities],TaxableValuation[Dist],$C92,TaxableValuation[Tif_NonTIF],$A$4)</f>
        <v>1798145</v>
      </c>
      <c r="U92" s="8">
        <f t="shared" si="1"/>
        <v>100858388</v>
      </c>
    </row>
    <row r="93" spans="1:21" x14ac:dyDescent="0.25">
      <c r="A93">
        <v>2023</v>
      </c>
      <c r="B93" t="s">
        <v>1048</v>
      </c>
      <c r="C93" t="s">
        <v>1222</v>
      </c>
      <c r="D93" t="s">
        <v>1222</v>
      </c>
      <c r="E93" t="s">
        <v>364</v>
      </c>
      <c r="F93" t="s">
        <v>1223</v>
      </c>
      <c r="G93" s="8">
        <f>SUMIFS(TaxableValuation[Taxable Residential],TaxableValuation[Dist],$C93,TaxableValuation[Tif_NonTIF],$A$4)</f>
        <v>194283933</v>
      </c>
      <c r="H93" s="8">
        <f>SUMIFS(TaxableValuation[Taxable Ag Land],TaxableValuation[Dist],$C93,TaxableValuation[Tif_NonTIF],$A$4)</f>
        <v>123234082</v>
      </c>
      <c r="I93" s="8">
        <f>SUMIFS(TaxableValuation[Taxable Ag Building],TaxableValuation[Dist],$C93,TaxableValuation[Tif_NonTIF],$A$4)</f>
        <v>7824620</v>
      </c>
      <c r="J93" s="8">
        <f>SUMIFS(TaxableValuation[Taxable Commercial],TaxableValuation[Dist],$C93,TaxableValuation[Tif_NonTIF],$A$4)</f>
        <v>73935312</v>
      </c>
      <c r="K93" s="8">
        <f>SUMIFS(TaxableValuation[Taxable Industrial],TaxableValuation[Dist],$C93,TaxableValuation[Tif_NonTIF],$A$4)</f>
        <v>48368538</v>
      </c>
      <c r="L93" s="8">
        <f>SUMIFS(TaxableValuation[Taxable Multiresidential],TaxableValuation[Dist],$C93,TaxableValuation[Tif_NonTIF],$A$4)</f>
        <v>17597475</v>
      </c>
      <c r="M93" s="8">
        <f>SUMIFS(TaxableValuation[Taxable Reserved],TaxableValuation[Dist],$C93,TaxableValuation[Tif_NonTIF],$A$4)</f>
        <v>0</v>
      </c>
      <c r="N93" s="8">
        <f>SUMIFS(TaxableValuation[Taxable Railroads],TaxableValuation[Dist],$C93,TaxableValuation[Tif_NonTIF],$A$4)</f>
        <v>14033669</v>
      </c>
      <c r="O93" s="8">
        <f>SUMIFS(TaxableValuation[Taxable Utilities],TaxableValuation[Dist],$C93,TaxableValuation[Tif_NonTIF],$A$4)</f>
        <v>1978545</v>
      </c>
      <c r="P93" s="8">
        <f>SUMIFS(TaxableValuation[Taxable Other],TaxableValuation[Dist],$C93,TaxableValuation[Tif_NonTIF],$A$4)</f>
        <v>0</v>
      </c>
      <c r="Q93" s="8">
        <f>SUMIFS(TaxableValuation[Taxable Gross],TaxableValuation[Dist],$C93,TaxableValuation[Tif_NonTIF],$A$4)</f>
        <v>481256174</v>
      </c>
      <c r="R93" s="8">
        <f>SUMIFS(TaxableValuation[Taxable Military Exempt],TaxableValuation[Dist],$C93,TaxableValuation[Tif_NonTIF],$A$4)</f>
        <v>537080</v>
      </c>
      <c r="S93" s="8">
        <f>SUMIFS(TaxableValuation[Taxable Net],TaxableValuation[Dist],$C93,TaxableValuation[Tif_NonTIF],$A$4)</f>
        <v>480719094</v>
      </c>
      <c r="T93" s="8">
        <f>SUMIFS(TaxableValuation[Taxable Gas &amp; Elec Utilities],TaxableValuation[Dist],$C93,TaxableValuation[Tif_NonTIF],$A$4)</f>
        <v>4517325</v>
      </c>
      <c r="U93" s="8">
        <f t="shared" si="1"/>
        <v>485236419</v>
      </c>
    </row>
    <row r="94" spans="1:21" x14ac:dyDescent="0.25">
      <c r="A94">
        <v>2023</v>
      </c>
      <c r="B94" t="s">
        <v>1043</v>
      </c>
      <c r="C94" t="s">
        <v>1224</v>
      </c>
      <c r="D94" t="s">
        <v>1224</v>
      </c>
      <c r="E94" t="s">
        <v>66</v>
      </c>
      <c r="F94" t="s">
        <v>1225</v>
      </c>
      <c r="G94" s="8">
        <f>SUMIFS(TaxableValuation[Taxable Residential],TaxableValuation[Dist],$C94,TaxableValuation[Tif_NonTIF],$A$4)</f>
        <v>168742019</v>
      </c>
      <c r="H94" s="8">
        <f>SUMIFS(TaxableValuation[Taxable Ag Land],TaxableValuation[Dist],$C94,TaxableValuation[Tif_NonTIF],$A$4)</f>
        <v>41251897</v>
      </c>
      <c r="I94" s="8">
        <f>SUMIFS(TaxableValuation[Taxable Ag Building],TaxableValuation[Dist],$C94,TaxableValuation[Tif_NonTIF],$A$4)</f>
        <v>1836887</v>
      </c>
      <c r="J94" s="8">
        <f>SUMIFS(TaxableValuation[Taxable Commercial],TaxableValuation[Dist],$C94,TaxableValuation[Tif_NonTIF],$A$4)</f>
        <v>11253666</v>
      </c>
      <c r="K94" s="8">
        <f>SUMIFS(TaxableValuation[Taxable Industrial],TaxableValuation[Dist],$C94,TaxableValuation[Tif_NonTIF],$A$4)</f>
        <v>4840706</v>
      </c>
      <c r="L94" s="8">
        <f>SUMIFS(TaxableValuation[Taxable Multiresidential],TaxableValuation[Dist],$C94,TaxableValuation[Tif_NonTIF],$A$4)</f>
        <v>3431426</v>
      </c>
      <c r="M94" s="8">
        <f>SUMIFS(TaxableValuation[Taxable Reserved],TaxableValuation[Dist],$C94,TaxableValuation[Tif_NonTIF],$A$4)</f>
        <v>0</v>
      </c>
      <c r="N94" s="8">
        <f>SUMIFS(TaxableValuation[Taxable Railroads],TaxableValuation[Dist],$C94,TaxableValuation[Tif_NonTIF],$A$4)</f>
        <v>0</v>
      </c>
      <c r="O94" s="8">
        <f>SUMIFS(TaxableValuation[Taxable Utilities],TaxableValuation[Dist],$C94,TaxableValuation[Tif_NonTIF],$A$4)</f>
        <v>643691</v>
      </c>
      <c r="P94" s="8">
        <f>SUMIFS(TaxableValuation[Taxable Other],TaxableValuation[Dist],$C94,TaxableValuation[Tif_NonTIF],$A$4)</f>
        <v>0</v>
      </c>
      <c r="Q94" s="8">
        <f>SUMIFS(TaxableValuation[Taxable Gross],TaxableValuation[Dist],$C94,TaxableValuation[Tif_NonTIF],$A$4)</f>
        <v>232000292</v>
      </c>
      <c r="R94" s="8">
        <f>SUMIFS(TaxableValuation[Taxable Military Exempt],TaxableValuation[Dist],$C94,TaxableValuation[Tif_NonTIF],$A$4)</f>
        <v>396328</v>
      </c>
      <c r="S94" s="8">
        <f>SUMIFS(TaxableValuation[Taxable Net],TaxableValuation[Dist],$C94,TaxableValuation[Tif_NonTIF],$A$4)</f>
        <v>231603964</v>
      </c>
      <c r="T94" s="8">
        <f>SUMIFS(TaxableValuation[Taxable Gas &amp; Elec Utilities],TaxableValuation[Dist],$C94,TaxableValuation[Tif_NonTIF],$A$4)</f>
        <v>20647497</v>
      </c>
      <c r="U94" s="8">
        <f t="shared" si="1"/>
        <v>252251461</v>
      </c>
    </row>
    <row r="95" spans="1:21" x14ac:dyDescent="0.25">
      <c r="A95">
        <v>2023</v>
      </c>
      <c r="B95" t="s">
        <v>1038</v>
      </c>
      <c r="C95" t="s">
        <v>1226</v>
      </c>
      <c r="D95" t="s">
        <v>1226</v>
      </c>
      <c r="E95" t="s">
        <v>818</v>
      </c>
      <c r="F95" t="s">
        <v>1227</v>
      </c>
      <c r="G95" s="8">
        <f>SUMIFS(TaxableValuation[Taxable Residential],TaxableValuation[Dist],$C95,TaxableValuation[Tif_NonTIF],$A$4)</f>
        <v>5489810273</v>
      </c>
      <c r="H95" s="8">
        <f>SUMIFS(TaxableValuation[Taxable Ag Land],TaxableValuation[Dist],$C95,TaxableValuation[Tif_NonTIF],$A$4)</f>
        <v>3865468</v>
      </c>
      <c r="I95" s="8">
        <f>SUMIFS(TaxableValuation[Taxable Ag Building],TaxableValuation[Dist],$C95,TaxableValuation[Tif_NonTIF],$A$4)</f>
        <v>354737</v>
      </c>
      <c r="J95" s="8">
        <f>SUMIFS(TaxableValuation[Taxable Commercial],TaxableValuation[Dist],$C95,TaxableValuation[Tif_NonTIF],$A$4)</f>
        <v>2430748868</v>
      </c>
      <c r="K95" s="8">
        <f>SUMIFS(TaxableValuation[Taxable Industrial],TaxableValuation[Dist],$C95,TaxableValuation[Tif_NonTIF],$A$4)</f>
        <v>254373057</v>
      </c>
      <c r="L95" s="8">
        <f>SUMIFS(TaxableValuation[Taxable Multiresidential],TaxableValuation[Dist],$C95,TaxableValuation[Tif_NonTIF],$A$4)</f>
        <v>413379538</v>
      </c>
      <c r="M95" s="8">
        <f>SUMIFS(TaxableValuation[Taxable Reserved],TaxableValuation[Dist],$C95,TaxableValuation[Tif_NonTIF],$A$4)</f>
        <v>0</v>
      </c>
      <c r="N95" s="8">
        <f>SUMIFS(TaxableValuation[Taxable Railroads],TaxableValuation[Dist],$C95,TaxableValuation[Tif_NonTIF],$A$4)</f>
        <v>23939511</v>
      </c>
      <c r="O95" s="8">
        <f>SUMIFS(TaxableValuation[Taxable Utilities],TaxableValuation[Dist],$C95,TaxableValuation[Tif_NonTIF],$A$4)</f>
        <v>13867169</v>
      </c>
      <c r="P95" s="8">
        <f>SUMIFS(TaxableValuation[Taxable Other],TaxableValuation[Dist],$C95,TaxableValuation[Tif_NonTIF],$A$4)</f>
        <v>0</v>
      </c>
      <c r="Q95" s="8">
        <f>SUMIFS(TaxableValuation[Taxable Gross],TaxableValuation[Dist],$C95,TaxableValuation[Tif_NonTIF],$A$4)</f>
        <v>8630338621</v>
      </c>
      <c r="R95" s="8">
        <f>SUMIFS(TaxableValuation[Taxable Military Exempt],TaxableValuation[Dist],$C95,TaxableValuation[Tif_NonTIF],$A$4)</f>
        <v>9506960</v>
      </c>
      <c r="S95" s="8">
        <f>SUMIFS(TaxableValuation[Taxable Net],TaxableValuation[Dist],$C95,TaxableValuation[Tif_NonTIF],$A$4)</f>
        <v>8620831661</v>
      </c>
      <c r="T95" s="8">
        <f>SUMIFS(TaxableValuation[Taxable Gas &amp; Elec Utilities],TaxableValuation[Dist],$C95,TaxableValuation[Tif_NonTIF],$A$4)</f>
        <v>194813148</v>
      </c>
      <c r="U95" s="8">
        <f t="shared" si="1"/>
        <v>8815644809</v>
      </c>
    </row>
    <row r="96" spans="1:21" x14ac:dyDescent="0.25">
      <c r="A96">
        <v>2023</v>
      </c>
      <c r="B96" t="s">
        <v>1045</v>
      </c>
      <c r="C96" t="s">
        <v>1228</v>
      </c>
      <c r="D96" t="s">
        <v>1228</v>
      </c>
      <c r="E96" t="s">
        <v>803</v>
      </c>
      <c r="F96" t="s">
        <v>1229</v>
      </c>
      <c r="G96" s="8">
        <f>SUMIFS(TaxableValuation[Taxable Residential],TaxableValuation[Dist],$C96,TaxableValuation[Tif_NonTIF],$A$4)</f>
        <v>11559042</v>
      </c>
      <c r="H96" s="8">
        <f>SUMIFS(TaxableValuation[Taxable Ag Land],TaxableValuation[Dist],$C96,TaxableValuation[Tif_NonTIF],$A$4)</f>
        <v>30157016</v>
      </c>
      <c r="I96" s="8">
        <f>SUMIFS(TaxableValuation[Taxable Ag Building],TaxableValuation[Dist],$C96,TaxableValuation[Tif_NonTIF],$A$4)</f>
        <v>2886353</v>
      </c>
      <c r="J96" s="8">
        <f>SUMIFS(TaxableValuation[Taxable Commercial],TaxableValuation[Dist],$C96,TaxableValuation[Tif_NonTIF],$A$4)</f>
        <v>2907865</v>
      </c>
      <c r="K96" s="8">
        <f>SUMIFS(TaxableValuation[Taxable Industrial],TaxableValuation[Dist],$C96,TaxableValuation[Tif_NonTIF],$A$4)</f>
        <v>295336</v>
      </c>
      <c r="L96" s="8">
        <f>SUMIFS(TaxableValuation[Taxable Multiresidential],TaxableValuation[Dist],$C96,TaxableValuation[Tif_NonTIF],$A$4)</f>
        <v>0</v>
      </c>
      <c r="M96" s="8">
        <f>SUMIFS(TaxableValuation[Taxable Reserved],TaxableValuation[Dist],$C96,TaxableValuation[Tif_NonTIF],$A$4)</f>
        <v>0</v>
      </c>
      <c r="N96" s="8">
        <f>SUMIFS(TaxableValuation[Taxable Railroads],TaxableValuation[Dist],$C96,TaxableValuation[Tif_NonTIF],$A$4)</f>
        <v>0</v>
      </c>
      <c r="O96" s="8">
        <f>SUMIFS(TaxableValuation[Taxable Utilities],TaxableValuation[Dist],$C96,TaxableValuation[Tif_NonTIF],$A$4)</f>
        <v>139069</v>
      </c>
      <c r="P96" s="8">
        <f>SUMIFS(TaxableValuation[Taxable Other],TaxableValuation[Dist],$C96,TaxableValuation[Tif_NonTIF],$A$4)</f>
        <v>0</v>
      </c>
      <c r="Q96" s="8">
        <f>SUMIFS(TaxableValuation[Taxable Gross],TaxableValuation[Dist],$C96,TaxableValuation[Tif_NonTIF],$A$4)</f>
        <v>47944681</v>
      </c>
      <c r="R96" s="8">
        <f>SUMIFS(TaxableValuation[Taxable Military Exempt],TaxableValuation[Dist],$C96,TaxableValuation[Tif_NonTIF],$A$4)</f>
        <v>54323</v>
      </c>
      <c r="S96" s="8">
        <f>SUMIFS(TaxableValuation[Taxable Net],TaxableValuation[Dist],$C96,TaxableValuation[Tif_NonTIF],$A$4)</f>
        <v>47890358</v>
      </c>
      <c r="T96" s="8">
        <f>SUMIFS(TaxableValuation[Taxable Gas &amp; Elec Utilities],TaxableValuation[Dist],$C96,TaxableValuation[Tif_NonTIF],$A$4)</f>
        <v>1107652</v>
      </c>
      <c r="U96" s="8">
        <f t="shared" si="1"/>
        <v>48998010</v>
      </c>
    </row>
    <row r="97" spans="1:21" x14ac:dyDescent="0.25">
      <c r="A97">
        <v>2023</v>
      </c>
      <c r="B97" t="s">
        <v>1043</v>
      </c>
      <c r="C97" t="s">
        <v>1230</v>
      </c>
      <c r="D97" t="s">
        <v>1230</v>
      </c>
      <c r="E97" t="s">
        <v>149</v>
      </c>
      <c r="F97" t="s">
        <v>1231</v>
      </c>
      <c r="G97" s="8">
        <f>SUMIFS(TaxableValuation[Taxable Residential],TaxableValuation[Dist],$C97,TaxableValuation[Tif_NonTIF],$A$4)</f>
        <v>170555191</v>
      </c>
      <c r="H97" s="8">
        <f>SUMIFS(TaxableValuation[Taxable Ag Land],TaxableValuation[Dist],$C97,TaxableValuation[Tif_NonTIF],$A$4)</f>
        <v>115882408</v>
      </c>
      <c r="I97" s="8">
        <f>SUMIFS(TaxableValuation[Taxable Ag Building],TaxableValuation[Dist],$C97,TaxableValuation[Tif_NonTIF],$A$4)</f>
        <v>6541800</v>
      </c>
      <c r="J97" s="8">
        <f>SUMIFS(TaxableValuation[Taxable Commercial],TaxableValuation[Dist],$C97,TaxableValuation[Tif_NonTIF],$A$4)</f>
        <v>16341326</v>
      </c>
      <c r="K97" s="8">
        <f>SUMIFS(TaxableValuation[Taxable Industrial],TaxableValuation[Dist],$C97,TaxableValuation[Tif_NonTIF],$A$4)</f>
        <v>7745484</v>
      </c>
      <c r="L97" s="8">
        <f>SUMIFS(TaxableValuation[Taxable Multiresidential],TaxableValuation[Dist],$C97,TaxableValuation[Tif_NonTIF],$A$4)</f>
        <v>1414679</v>
      </c>
      <c r="M97" s="8">
        <f>SUMIFS(TaxableValuation[Taxable Reserved],TaxableValuation[Dist],$C97,TaxableValuation[Tif_NonTIF],$A$4)</f>
        <v>0</v>
      </c>
      <c r="N97" s="8">
        <f>SUMIFS(TaxableValuation[Taxable Railroads],TaxableValuation[Dist],$C97,TaxableValuation[Tif_NonTIF],$A$4)</f>
        <v>1524558</v>
      </c>
      <c r="O97" s="8">
        <f>SUMIFS(TaxableValuation[Taxable Utilities],TaxableValuation[Dist],$C97,TaxableValuation[Tif_NonTIF],$A$4)</f>
        <v>3099367</v>
      </c>
      <c r="P97" s="8">
        <f>SUMIFS(TaxableValuation[Taxable Other],TaxableValuation[Dist],$C97,TaxableValuation[Tif_NonTIF],$A$4)</f>
        <v>0</v>
      </c>
      <c r="Q97" s="8">
        <f>SUMIFS(TaxableValuation[Taxable Gross],TaxableValuation[Dist],$C97,TaxableValuation[Tif_NonTIF],$A$4)</f>
        <v>323104813</v>
      </c>
      <c r="R97" s="8">
        <f>SUMIFS(TaxableValuation[Taxable Military Exempt],TaxableValuation[Dist],$C97,TaxableValuation[Tif_NonTIF],$A$4)</f>
        <v>374104</v>
      </c>
      <c r="S97" s="8">
        <f>SUMIFS(TaxableValuation[Taxable Net],TaxableValuation[Dist],$C97,TaxableValuation[Tif_NonTIF],$A$4)</f>
        <v>322730709</v>
      </c>
      <c r="T97" s="8">
        <f>SUMIFS(TaxableValuation[Taxable Gas &amp; Elec Utilities],TaxableValuation[Dist],$C97,TaxableValuation[Tif_NonTIF],$A$4)</f>
        <v>11252104</v>
      </c>
      <c r="U97" s="8">
        <f t="shared" si="1"/>
        <v>333982813</v>
      </c>
    </row>
    <row r="98" spans="1:21" x14ac:dyDescent="0.25">
      <c r="A98">
        <v>2023</v>
      </c>
      <c r="B98" t="s">
        <v>1066</v>
      </c>
      <c r="C98" t="s">
        <v>1232</v>
      </c>
      <c r="D98" t="s">
        <v>1232</v>
      </c>
      <c r="E98" t="s">
        <v>439</v>
      </c>
      <c r="F98" t="s">
        <v>1233</v>
      </c>
      <c r="G98" s="8">
        <f>SUMIFS(TaxableValuation[Taxable Residential],TaxableValuation[Dist],$C98,TaxableValuation[Tif_NonTIF],$A$4)</f>
        <v>2677551912</v>
      </c>
      <c r="H98" s="8">
        <f>SUMIFS(TaxableValuation[Taxable Ag Land],TaxableValuation[Dist],$C98,TaxableValuation[Tif_NonTIF],$A$4)</f>
        <v>101262237</v>
      </c>
      <c r="I98" s="8">
        <f>SUMIFS(TaxableValuation[Taxable Ag Building],TaxableValuation[Dist],$C98,TaxableValuation[Tif_NonTIF],$A$4)</f>
        <v>7742149</v>
      </c>
      <c r="J98" s="8">
        <f>SUMIFS(TaxableValuation[Taxable Commercial],TaxableValuation[Dist],$C98,TaxableValuation[Tif_NonTIF],$A$4)</f>
        <v>864950193</v>
      </c>
      <c r="K98" s="8">
        <f>SUMIFS(TaxableValuation[Taxable Industrial],TaxableValuation[Dist],$C98,TaxableValuation[Tif_NonTIF],$A$4)</f>
        <v>116776338</v>
      </c>
      <c r="L98" s="8">
        <f>SUMIFS(TaxableValuation[Taxable Multiresidential],TaxableValuation[Dist],$C98,TaxableValuation[Tif_NonTIF],$A$4)</f>
        <v>141831351</v>
      </c>
      <c r="M98" s="8">
        <f>SUMIFS(TaxableValuation[Taxable Reserved],TaxableValuation[Dist],$C98,TaxableValuation[Tif_NonTIF],$A$4)</f>
        <v>0</v>
      </c>
      <c r="N98" s="8">
        <f>SUMIFS(TaxableValuation[Taxable Railroads],TaxableValuation[Dist],$C98,TaxableValuation[Tif_NonTIF],$A$4)</f>
        <v>10937900</v>
      </c>
      <c r="O98" s="8">
        <f>SUMIFS(TaxableValuation[Taxable Utilities],TaxableValuation[Dist],$C98,TaxableValuation[Tif_NonTIF],$A$4)</f>
        <v>33025525</v>
      </c>
      <c r="P98" s="8">
        <f>SUMIFS(TaxableValuation[Taxable Other],TaxableValuation[Dist],$C98,TaxableValuation[Tif_NonTIF],$A$4)</f>
        <v>461911</v>
      </c>
      <c r="Q98" s="8">
        <f>SUMIFS(TaxableValuation[Taxable Gross],TaxableValuation[Dist],$C98,TaxableValuation[Tif_NonTIF],$A$4)</f>
        <v>3954539516</v>
      </c>
      <c r="R98" s="8">
        <f>SUMIFS(TaxableValuation[Taxable Military Exempt],TaxableValuation[Dist],$C98,TaxableValuation[Tif_NonTIF],$A$4)</f>
        <v>5546457</v>
      </c>
      <c r="S98" s="8">
        <f>SUMIFS(TaxableValuation[Taxable Net],TaxableValuation[Dist],$C98,TaxableValuation[Tif_NonTIF],$A$4)</f>
        <v>3948993059</v>
      </c>
      <c r="T98" s="8">
        <f>SUMIFS(TaxableValuation[Taxable Gas &amp; Elec Utilities],TaxableValuation[Dist],$C98,TaxableValuation[Tif_NonTIF],$A$4)</f>
        <v>82422034</v>
      </c>
      <c r="U98" s="8">
        <f t="shared" si="1"/>
        <v>4031415093</v>
      </c>
    </row>
    <row r="99" spans="1:21" x14ac:dyDescent="0.25">
      <c r="A99">
        <v>2023</v>
      </c>
      <c r="B99" t="s">
        <v>1043</v>
      </c>
      <c r="C99" t="s">
        <v>1234</v>
      </c>
      <c r="D99" t="s">
        <v>1234</v>
      </c>
      <c r="E99" t="s">
        <v>50</v>
      </c>
      <c r="F99" t="s">
        <v>1235</v>
      </c>
      <c r="G99" s="8">
        <f>SUMIFS(TaxableValuation[Taxable Residential],TaxableValuation[Dist],$C99,TaxableValuation[Tif_NonTIF],$A$4)</f>
        <v>80701198</v>
      </c>
      <c r="H99" s="8">
        <f>SUMIFS(TaxableValuation[Taxable Ag Land],TaxableValuation[Dist],$C99,TaxableValuation[Tif_NonTIF],$A$4)</f>
        <v>58998572</v>
      </c>
      <c r="I99" s="8">
        <f>SUMIFS(TaxableValuation[Taxable Ag Building],TaxableValuation[Dist],$C99,TaxableValuation[Tif_NonTIF],$A$4)</f>
        <v>2664543</v>
      </c>
      <c r="J99" s="8">
        <f>SUMIFS(TaxableValuation[Taxable Commercial],TaxableValuation[Dist],$C99,TaxableValuation[Tif_NonTIF],$A$4)</f>
        <v>8765393</v>
      </c>
      <c r="K99" s="8">
        <f>SUMIFS(TaxableValuation[Taxable Industrial],TaxableValuation[Dist],$C99,TaxableValuation[Tif_NonTIF],$A$4)</f>
        <v>2731301</v>
      </c>
      <c r="L99" s="8">
        <f>SUMIFS(TaxableValuation[Taxable Multiresidential],TaxableValuation[Dist],$C99,TaxableValuation[Tif_NonTIF],$A$4)</f>
        <v>709665</v>
      </c>
      <c r="M99" s="8">
        <f>SUMIFS(TaxableValuation[Taxable Reserved],TaxableValuation[Dist],$C99,TaxableValuation[Tif_NonTIF],$A$4)</f>
        <v>0</v>
      </c>
      <c r="N99" s="8">
        <f>SUMIFS(TaxableValuation[Taxable Railroads],TaxableValuation[Dist],$C99,TaxableValuation[Tif_NonTIF],$A$4)</f>
        <v>2236352</v>
      </c>
      <c r="O99" s="8">
        <f>SUMIFS(TaxableValuation[Taxable Utilities],TaxableValuation[Dist],$C99,TaxableValuation[Tif_NonTIF],$A$4)</f>
        <v>578638</v>
      </c>
      <c r="P99" s="8">
        <f>SUMIFS(TaxableValuation[Taxable Other],TaxableValuation[Dist],$C99,TaxableValuation[Tif_NonTIF],$A$4)</f>
        <v>0</v>
      </c>
      <c r="Q99" s="8">
        <f>SUMIFS(TaxableValuation[Taxable Gross],TaxableValuation[Dist],$C99,TaxableValuation[Tif_NonTIF],$A$4)</f>
        <v>157385662</v>
      </c>
      <c r="R99" s="8">
        <f>SUMIFS(TaxableValuation[Taxable Military Exempt],TaxableValuation[Dist],$C99,TaxableValuation[Tif_NonTIF],$A$4)</f>
        <v>224092</v>
      </c>
      <c r="S99" s="8">
        <f>SUMIFS(TaxableValuation[Taxable Net],TaxableValuation[Dist],$C99,TaxableValuation[Tif_NonTIF],$A$4)</f>
        <v>157161570</v>
      </c>
      <c r="T99" s="8">
        <f>SUMIFS(TaxableValuation[Taxable Gas &amp; Elec Utilities],TaxableValuation[Dist],$C99,TaxableValuation[Tif_NonTIF],$A$4)</f>
        <v>18262528</v>
      </c>
      <c r="U99" s="8">
        <f t="shared" si="1"/>
        <v>175424098</v>
      </c>
    </row>
    <row r="100" spans="1:21" x14ac:dyDescent="0.25">
      <c r="A100">
        <v>2023</v>
      </c>
      <c r="B100" t="s">
        <v>1076</v>
      </c>
      <c r="C100" t="s">
        <v>1236</v>
      </c>
      <c r="D100" t="s">
        <v>1236</v>
      </c>
      <c r="E100" t="s">
        <v>162</v>
      </c>
      <c r="F100" t="s">
        <v>1237</v>
      </c>
      <c r="G100" s="8">
        <f>SUMIFS(TaxableValuation[Taxable Residential],TaxableValuation[Dist],$C100,TaxableValuation[Tif_NonTIF],$A$4)</f>
        <v>108345613</v>
      </c>
      <c r="H100" s="8">
        <f>SUMIFS(TaxableValuation[Taxable Ag Land],TaxableValuation[Dist],$C100,TaxableValuation[Tif_NonTIF],$A$4)</f>
        <v>82339404</v>
      </c>
      <c r="I100" s="8">
        <f>SUMIFS(TaxableValuation[Taxable Ag Building],TaxableValuation[Dist],$C100,TaxableValuation[Tif_NonTIF],$A$4)</f>
        <v>4435009</v>
      </c>
      <c r="J100" s="8">
        <f>SUMIFS(TaxableValuation[Taxable Commercial],TaxableValuation[Dist],$C100,TaxableValuation[Tif_NonTIF],$A$4)</f>
        <v>37529608</v>
      </c>
      <c r="K100" s="8">
        <f>SUMIFS(TaxableValuation[Taxable Industrial],TaxableValuation[Dist],$C100,TaxableValuation[Tif_NonTIF],$A$4)</f>
        <v>21817729</v>
      </c>
      <c r="L100" s="8">
        <f>SUMIFS(TaxableValuation[Taxable Multiresidential],TaxableValuation[Dist],$C100,TaxableValuation[Tif_NonTIF],$A$4)</f>
        <v>2401602</v>
      </c>
      <c r="M100" s="8">
        <f>SUMIFS(TaxableValuation[Taxable Reserved],TaxableValuation[Dist],$C100,TaxableValuation[Tif_NonTIF],$A$4)</f>
        <v>0</v>
      </c>
      <c r="N100" s="8">
        <f>SUMIFS(TaxableValuation[Taxable Railroads],TaxableValuation[Dist],$C100,TaxableValuation[Tif_NonTIF],$A$4)</f>
        <v>2114594</v>
      </c>
      <c r="O100" s="8">
        <f>SUMIFS(TaxableValuation[Taxable Utilities],TaxableValuation[Dist],$C100,TaxableValuation[Tif_NonTIF],$A$4)</f>
        <v>6264473</v>
      </c>
      <c r="P100" s="8">
        <f>SUMIFS(TaxableValuation[Taxable Other],TaxableValuation[Dist],$C100,TaxableValuation[Tif_NonTIF],$A$4)</f>
        <v>0</v>
      </c>
      <c r="Q100" s="8">
        <f>SUMIFS(TaxableValuation[Taxable Gross],TaxableValuation[Dist],$C100,TaxableValuation[Tif_NonTIF],$A$4)</f>
        <v>265248032</v>
      </c>
      <c r="R100" s="8">
        <f>SUMIFS(TaxableValuation[Taxable Military Exempt],TaxableValuation[Dist],$C100,TaxableValuation[Tif_NonTIF],$A$4)</f>
        <v>283356</v>
      </c>
      <c r="S100" s="8">
        <f>SUMIFS(TaxableValuation[Taxable Net],TaxableValuation[Dist],$C100,TaxableValuation[Tif_NonTIF],$A$4)</f>
        <v>264964676</v>
      </c>
      <c r="T100" s="8">
        <f>SUMIFS(TaxableValuation[Taxable Gas &amp; Elec Utilities],TaxableValuation[Dist],$C100,TaxableValuation[Tif_NonTIF],$A$4)</f>
        <v>6000565</v>
      </c>
      <c r="U100" s="8">
        <f t="shared" si="1"/>
        <v>270965241</v>
      </c>
    </row>
    <row r="101" spans="1:21" x14ac:dyDescent="0.25">
      <c r="A101">
        <v>2023</v>
      </c>
      <c r="B101" t="s">
        <v>1051</v>
      </c>
      <c r="C101" t="s">
        <v>1238</v>
      </c>
      <c r="D101" t="s">
        <v>1238</v>
      </c>
      <c r="E101" t="s">
        <v>501</v>
      </c>
      <c r="F101" t="s">
        <v>1239</v>
      </c>
      <c r="G101" s="8">
        <f>SUMIFS(TaxableValuation[Taxable Residential],TaxableValuation[Dist],$C101,TaxableValuation[Tif_NonTIF],$A$4)</f>
        <v>84375646</v>
      </c>
      <c r="H101" s="8">
        <f>SUMIFS(TaxableValuation[Taxable Ag Land],TaxableValuation[Dist],$C101,TaxableValuation[Tif_NonTIF],$A$4)</f>
        <v>119469165</v>
      </c>
      <c r="I101" s="8">
        <f>SUMIFS(TaxableValuation[Taxable Ag Building],TaxableValuation[Dist],$C101,TaxableValuation[Tif_NonTIF],$A$4)</f>
        <v>9288111</v>
      </c>
      <c r="J101" s="8">
        <f>SUMIFS(TaxableValuation[Taxable Commercial],TaxableValuation[Dist],$C101,TaxableValuation[Tif_NonTIF],$A$4)</f>
        <v>32316174</v>
      </c>
      <c r="K101" s="8">
        <f>SUMIFS(TaxableValuation[Taxable Industrial],TaxableValuation[Dist],$C101,TaxableValuation[Tif_NonTIF],$A$4)</f>
        <v>16846920</v>
      </c>
      <c r="L101" s="8">
        <f>SUMIFS(TaxableValuation[Taxable Multiresidential],TaxableValuation[Dist],$C101,TaxableValuation[Tif_NonTIF],$A$4)</f>
        <v>1808027</v>
      </c>
      <c r="M101" s="8">
        <f>SUMIFS(TaxableValuation[Taxable Reserved],TaxableValuation[Dist],$C101,TaxableValuation[Tif_NonTIF],$A$4)</f>
        <v>0</v>
      </c>
      <c r="N101" s="8">
        <f>SUMIFS(TaxableValuation[Taxable Railroads],TaxableValuation[Dist],$C101,TaxableValuation[Tif_NonTIF],$A$4)</f>
        <v>27583182</v>
      </c>
      <c r="O101" s="8">
        <f>SUMIFS(TaxableValuation[Taxable Utilities],TaxableValuation[Dist],$C101,TaxableValuation[Tif_NonTIF],$A$4)</f>
        <v>15247736</v>
      </c>
      <c r="P101" s="8">
        <f>SUMIFS(TaxableValuation[Taxable Other],TaxableValuation[Dist],$C101,TaxableValuation[Tif_NonTIF],$A$4)</f>
        <v>2849</v>
      </c>
      <c r="Q101" s="8">
        <f>SUMIFS(TaxableValuation[Taxable Gross],TaxableValuation[Dist],$C101,TaxableValuation[Tif_NonTIF],$A$4)</f>
        <v>306937810</v>
      </c>
      <c r="R101" s="8">
        <f>SUMIFS(TaxableValuation[Taxable Military Exempt],TaxableValuation[Dist],$C101,TaxableValuation[Tif_NonTIF],$A$4)</f>
        <v>364844</v>
      </c>
      <c r="S101" s="8">
        <f>SUMIFS(TaxableValuation[Taxable Net],TaxableValuation[Dist],$C101,TaxableValuation[Tif_NonTIF],$A$4)</f>
        <v>306572966</v>
      </c>
      <c r="T101" s="8">
        <f>SUMIFS(TaxableValuation[Taxable Gas &amp; Elec Utilities],TaxableValuation[Dist],$C101,TaxableValuation[Tif_NonTIF],$A$4)</f>
        <v>7889728</v>
      </c>
      <c r="U101" s="8">
        <f t="shared" si="1"/>
        <v>314462694</v>
      </c>
    </row>
    <row r="102" spans="1:21" x14ac:dyDescent="0.25">
      <c r="A102">
        <v>2023</v>
      </c>
      <c r="B102" t="s">
        <v>1038</v>
      </c>
      <c r="C102" t="s">
        <v>1240</v>
      </c>
      <c r="D102" t="s">
        <v>1240</v>
      </c>
      <c r="E102" t="s">
        <v>370</v>
      </c>
      <c r="F102" t="s">
        <v>1241</v>
      </c>
      <c r="G102" s="8">
        <f>SUMIFS(TaxableValuation[Taxable Residential],TaxableValuation[Dist],$C102,TaxableValuation[Tif_NonTIF],$A$4)</f>
        <v>138146199</v>
      </c>
      <c r="H102" s="8">
        <f>SUMIFS(TaxableValuation[Taxable Ag Land],TaxableValuation[Dist],$C102,TaxableValuation[Tif_NonTIF],$A$4)</f>
        <v>51994470</v>
      </c>
      <c r="I102" s="8">
        <f>SUMIFS(TaxableValuation[Taxable Ag Building],TaxableValuation[Dist],$C102,TaxableValuation[Tif_NonTIF],$A$4)</f>
        <v>1826368</v>
      </c>
      <c r="J102" s="8">
        <f>SUMIFS(TaxableValuation[Taxable Commercial],TaxableValuation[Dist],$C102,TaxableValuation[Tif_NonTIF],$A$4)</f>
        <v>12973148</v>
      </c>
      <c r="K102" s="8">
        <f>SUMIFS(TaxableValuation[Taxable Industrial],TaxableValuation[Dist],$C102,TaxableValuation[Tif_NonTIF],$A$4)</f>
        <v>1419390</v>
      </c>
      <c r="L102" s="8">
        <f>SUMIFS(TaxableValuation[Taxable Multiresidential],TaxableValuation[Dist],$C102,TaxableValuation[Tif_NonTIF],$A$4)</f>
        <v>1098235</v>
      </c>
      <c r="M102" s="8">
        <f>SUMIFS(TaxableValuation[Taxable Reserved],TaxableValuation[Dist],$C102,TaxableValuation[Tif_NonTIF],$A$4)</f>
        <v>0</v>
      </c>
      <c r="N102" s="8">
        <f>SUMIFS(TaxableValuation[Taxable Railroads],TaxableValuation[Dist],$C102,TaxableValuation[Tif_NonTIF],$A$4)</f>
        <v>2143135</v>
      </c>
      <c r="O102" s="8">
        <f>SUMIFS(TaxableValuation[Taxable Utilities],TaxableValuation[Dist],$C102,TaxableValuation[Tif_NonTIF],$A$4)</f>
        <v>2160940</v>
      </c>
      <c r="P102" s="8">
        <f>SUMIFS(TaxableValuation[Taxable Other],TaxableValuation[Dist],$C102,TaxableValuation[Tif_NonTIF],$A$4)</f>
        <v>0</v>
      </c>
      <c r="Q102" s="8">
        <f>SUMIFS(TaxableValuation[Taxable Gross],TaxableValuation[Dist],$C102,TaxableValuation[Tif_NonTIF],$A$4)</f>
        <v>211761885</v>
      </c>
      <c r="R102" s="8">
        <f>SUMIFS(TaxableValuation[Taxable Military Exempt],TaxableValuation[Dist],$C102,TaxableValuation[Tif_NonTIF],$A$4)</f>
        <v>224092</v>
      </c>
      <c r="S102" s="8">
        <f>SUMIFS(TaxableValuation[Taxable Net],TaxableValuation[Dist],$C102,TaxableValuation[Tif_NonTIF],$A$4)</f>
        <v>211537793</v>
      </c>
      <c r="T102" s="8">
        <f>SUMIFS(TaxableValuation[Taxable Gas &amp; Elec Utilities],TaxableValuation[Dist],$C102,TaxableValuation[Tif_NonTIF],$A$4)</f>
        <v>11861843</v>
      </c>
      <c r="U102" s="8">
        <f t="shared" si="1"/>
        <v>223399636</v>
      </c>
    </row>
    <row r="103" spans="1:21" x14ac:dyDescent="0.25">
      <c r="A103">
        <v>2023</v>
      </c>
      <c r="B103" t="s">
        <v>1043</v>
      </c>
      <c r="C103" t="s">
        <v>1242</v>
      </c>
      <c r="D103" t="s">
        <v>1242</v>
      </c>
      <c r="E103" t="s">
        <v>280</v>
      </c>
      <c r="F103" t="s">
        <v>1243</v>
      </c>
      <c r="G103" s="8">
        <f>SUMIFS(TaxableValuation[Taxable Residential],TaxableValuation[Dist],$C103,TaxableValuation[Tif_NonTIF],$A$4)</f>
        <v>89711317</v>
      </c>
      <c r="H103" s="8">
        <f>SUMIFS(TaxableValuation[Taxable Ag Land],TaxableValuation[Dist],$C103,TaxableValuation[Tif_NonTIF],$A$4)</f>
        <v>119194631</v>
      </c>
      <c r="I103" s="8">
        <f>SUMIFS(TaxableValuation[Taxable Ag Building],TaxableValuation[Dist],$C103,TaxableValuation[Tif_NonTIF],$A$4)</f>
        <v>6195975</v>
      </c>
      <c r="J103" s="8">
        <f>SUMIFS(TaxableValuation[Taxable Commercial],TaxableValuation[Dist],$C103,TaxableValuation[Tif_NonTIF],$A$4)</f>
        <v>9095147</v>
      </c>
      <c r="K103" s="8">
        <f>SUMIFS(TaxableValuation[Taxable Industrial],TaxableValuation[Dist],$C103,TaxableValuation[Tif_NonTIF],$A$4)</f>
        <v>4577364</v>
      </c>
      <c r="L103" s="8">
        <f>SUMIFS(TaxableValuation[Taxable Multiresidential],TaxableValuation[Dist],$C103,TaxableValuation[Tif_NonTIF],$A$4)</f>
        <v>419453</v>
      </c>
      <c r="M103" s="8">
        <f>SUMIFS(TaxableValuation[Taxable Reserved],TaxableValuation[Dist],$C103,TaxableValuation[Tif_NonTIF],$A$4)</f>
        <v>0</v>
      </c>
      <c r="N103" s="8">
        <f>SUMIFS(TaxableValuation[Taxable Railroads],TaxableValuation[Dist],$C103,TaxableValuation[Tif_NonTIF],$A$4)</f>
        <v>1895953</v>
      </c>
      <c r="O103" s="8">
        <f>SUMIFS(TaxableValuation[Taxable Utilities],TaxableValuation[Dist],$C103,TaxableValuation[Tif_NonTIF],$A$4)</f>
        <v>5809004</v>
      </c>
      <c r="P103" s="8">
        <f>SUMIFS(TaxableValuation[Taxable Other],TaxableValuation[Dist],$C103,TaxableValuation[Tif_NonTIF],$A$4)</f>
        <v>0</v>
      </c>
      <c r="Q103" s="8">
        <f>SUMIFS(TaxableValuation[Taxable Gross],TaxableValuation[Dist],$C103,TaxableValuation[Tif_NonTIF],$A$4)</f>
        <v>236898844</v>
      </c>
      <c r="R103" s="8">
        <f>SUMIFS(TaxableValuation[Taxable Military Exempt],TaxableValuation[Dist],$C103,TaxableValuation[Tif_NonTIF],$A$4)</f>
        <v>266688</v>
      </c>
      <c r="S103" s="8">
        <f>SUMIFS(TaxableValuation[Taxable Net],TaxableValuation[Dist],$C103,TaxableValuation[Tif_NonTIF],$A$4)</f>
        <v>236632156</v>
      </c>
      <c r="T103" s="8">
        <f>SUMIFS(TaxableValuation[Taxable Gas &amp; Elec Utilities],TaxableValuation[Dist],$C103,TaxableValuation[Tif_NonTIF],$A$4)</f>
        <v>3221712</v>
      </c>
      <c r="U103" s="8">
        <f t="shared" si="1"/>
        <v>239853868</v>
      </c>
    </row>
    <row r="104" spans="1:21" x14ac:dyDescent="0.25">
      <c r="A104">
        <v>2023</v>
      </c>
      <c r="B104" t="s">
        <v>1043</v>
      </c>
      <c r="C104" t="s">
        <v>1244</v>
      </c>
      <c r="D104" t="s">
        <v>1746</v>
      </c>
      <c r="E104" t="s">
        <v>536</v>
      </c>
      <c r="F104" t="s">
        <v>1245</v>
      </c>
      <c r="G104" s="8">
        <f>SUMIFS(TaxableValuation[Taxable Residential],TaxableValuation[Dist],$C104,TaxableValuation[Tif_NonTIF],$A$4)</f>
        <v>96222090</v>
      </c>
      <c r="H104" s="8">
        <f>SUMIFS(TaxableValuation[Taxable Ag Land],TaxableValuation[Dist],$C104,TaxableValuation[Tif_NonTIF],$A$4)</f>
        <v>131791241</v>
      </c>
      <c r="I104" s="8">
        <f>SUMIFS(TaxableValuation[Taxable Ag Building],TaxableValuation[Dist],$C104,TaxableValuation[Tif_NonTIF],$A$4)</f>
        <v>3399531</v>
      </c>
      <c r="J104" s="8">
        <f>SUMIFS(TaxableValuation[Taxable Commercial],TaxableValuation[Dist],$C104,TaxableValuation[Tif_NonTIF],$A$4)</f>
        <v>16048190</v>
      </c>
      <c r="K104" s="8">
        <f>SUMIFS(TaxableValuation[Taxable Industrial],TaxableValuation[Dist],$C104,TaxableValuation[Tif_NonTIF],$A$4)</f>
        <v>36787770</v>
      </c>
      <c r="L104" s="8">
        <f>SUMIFS(TaxableValuation[Taxable Multiresidential],TaxableValuation[Dist],$C104,TaxableValuation[Tif_NonTIF],$A$4)</f>
        <v>760078</v>
      </c>
      <c r="M104" s="8">
        <f>SUMIFS(TaxableValuation[Taxable Reserved],TaxableValuation[Dist],$C104,TaxableValuation[Tif_NonTIF],$A$4)</f>
        <v>0</v>
      </c>
      <c r="N104" s="8">
        <f>SUMIFS(TaxableValuation[Taxable Railroads],TaxableValuation[Dist],$C104,TaxableValuation[Tif_NonTIF],$A$4)</f>
        <v>22300380</v>
      </c>
      <c r="O104" s="8">
        <f>SUMIFS(TaxableValuation[Taxable Utilities],TaxableValuation[Dist],$C104,TaxableValuation[Tif_NonTIF],$A$4)</f>
        <v>1081091</v>
      </c>
      <c r="P104" s="8">
        <f>SUMIFS(TaxableValuation[Taxable Other],TaxableValuation[Dist],$C104,TaxableValuation[Tif_NonTIF],$A$4)</f>
        <v>0</v>
      </c>
      <c r="Q104" s="8">
        <f>SUMIFS(TaxableValuation[Taxable Gross],TaxableValuation[Dist],$C104,TaxableValuation[Tif_NonTIF],$A$4)</f>
        <v>308390371</v>
      </c>
      <c r="R104" s="8">
        <f>SUMIFS(TaxableValuation[Taxable Military Exempt],TaxableValuation[Dist],$C104,TaxableValuation[Tif_NonTIF],$A$4)</f>
        <v>327804</v>
      </c>
      <c r="S104" s="8">
        <f>SUMIFS(TaxableValuation[Taxable Net],TaxableValuation[Dist],$C104,TaxableValuation[Tif_NonTIF],$A$4)</f>
        <v>308062567</v>
      </c>
      <c r="T104" s="8">
        <f>SUMIFS(TaxableValuation[Taxable Gas &amp; Elec Utilities],TaxableValuation[Dist],$C104,TaxableValuation[Tif_NonTIF],$A$4)</f>
        <v>4718622</v>
      </c>
      <c r="U104" s="8">
        <f t="shared" si="1"/>
        <v>312781189</v>
      </c>
    </row>
    <row r="105" spans="1:21" x14ac:dyDescent="0.25">
      <c r="A105">
        <v>2023</v>
      </c>
      <c r="B105" t="s">
        <v>1045</v>
      </c>
      <c r="C105" t="s">
        <v>1246</v>
      </c>
      <c r="D105" t="s">
        <v>1246</v>
      </c>
      <c r="E105" t="s">
        <v>1724</v>
      </c>
      <c r="F105" t="s">
        <v>1247</v>
      </c>
      <c r="G105" s="8">
        <f>SUMIFS(TaxableValuation[Taxable Residential],TaxableValuation[Dist],$C105,TaxableValuation[Tif_NonTIF],$A$4)</f>
        <v>109279980</v>
      </c>
      <c r="H105" s="8">
        <f>SUMIFS(TaxableValuation[Taxable Ag Land],TaxableValuation[Dist],$C105,TaxableValuation[Tif_NonTIF],$A$4)</f>
        <v>169070919</v>
      </c>
      <c r="I105" s="8">
        <f>SUMIFS(TaxableValuation[Taxable Ag Building],TaxableValuation[Dist],$C105,TaxableValuation[Tif_NonTIF],$A$4)</f>
        <v>3364506</v>
      </c>
      <c r="J105" s="8">
        <f>SUMIFS(TaxableValuation[Taxable Commercial],TaxableValuation[Dist],$C105,TaxableValuation[Tif_NonTIF],$A$4)</f>
        <v>12423743</v>
      </c>
      <c r="K105" s="8">
        <f>SUMIFS(TaxableValuation[Taxable Industrial],TaxableValuation[Dist],$C105,TaxableValuation[Tif_NonTIF],$A$4)</f>
        <v>1316247</v>
      </c>
      <c r="L105" s="8">
        <f>SUMIFS(TaxableValuation[Taxable Multiresidential],TaxableValuation[Dist],$C105,TaxableValuation[Tif_NonTIF],$A$4)</f>
        <v>576300</v>
      </c>
      <c r="M105" s="8">
        <f>SUMIFS(TaxableValuation[Taxable Reserved],TaxableValuation[Dist],$C105,TaxableValuation[Tif_NonTIF],$A$4)</f>
        <v>0</v>
      </c>
      <c r="N105" s="8">
        <f>SUMIFS(TaxableValuation[Taxable Railroads],TaxableValuation[Dist],$C105,TaxableValuation[Tif_NonTIF],$A$4)</f>
        <v>9894208</v>
      </c>
      <c r="O105" s="8">
        <f>SUMIFS(TaxableValuation[Taxable Utilities],TaxableValuation[Dist],$C105,TaxableValuation[Tif_NonTIF],$A$4)</f>
        <v>26924918</v>
      </c>
      <c r="P105" s="8">
        <f>SUMIFS(TaxableValuation[Taxable Other],TaxableValuation[Dist],$C105,TaxableValuation[Tif_NonTIF],$A$4)</f>
        <v>0</v>
      </c>
      <c r="Q105" s="8">
        <f>SUMIFS(TaxableValuation[Taxable Gross],TaxableValuation[Dist],$C105,TaxableValuation[Tif_NonTIF],$A$4)</f>
        <v>332850821</v>
      </c>
      <c r="R105" s="8">
        <f>SUMIFS(TaxableValuation[Taxable Military Exempt],TaxableValuation[Dist],$C105,TaxableValuation[Tif_NonTIF],$A$4)</f>
        <v>363739</v>
      </c>
      <c r="S105" s="8">
        <f>SUMIFS(TaxableValuation[Taxable Net],TaxableValuation[Dist],$C105,TaxableValuation[Tif_NonTIF],$A$4)</f>
        <v>332487082</v>
      </c>
      <c r="T105" s="8">
        <f>SUMIFS(TaxableValuation[Taxable Gas &amp; Elec Utilities],TaxableValuation[Dist],$C105,TaxableValuation[Tif_NonTIF],$A$4)</f>
        <v>10331060</v>
      </c>
      <c r="U105" s="8">
        <f t="shared" si="1"/>
        <v>342818142</v>
      </c>
    </row>
    <row r="106" spans="1:21" x14ac:dyDescent="0.25">
      <c r="A106">
        <v>2023</v>
      </c>
      <c r="B106" t="s">
        <v>1051</v>
      </c>
      <c r="C106" t="s">
        <v>1248</v>
      </c>
      <c r="D106" t="s">
        <v>1248</v>
      </c>
      <c r="E106" t="s">
        <v>1249</v>
      </c>
      <c r="F106" t="s">
        <v>1250</v>
      </c>
      <c r="G106" s="8">
        <f>SUMIFS(TaxableValuation[Taxable Residential],TaxableValuation[Dist],$C106,TaxableValuation[Tif_NonTIF],$A$4)</f>
        <v>207031832</v>
      </c>
      <c r="H106" s="8">
        <f>SUMIFS(TaxableValuation[Taxable Ag Land],TaxableValuation[Dist],$C106,TaxableValuation[Tif_NonTIF],$A$4)</f>
        <v>207279766</v>
      </c>
      <c r="I106" s="8">
        <f>SUMIFS(TaxableValuation[Taxable Ag Building],TaxableValuation[Dist],$C106,TaxableValuation[Tif_NonTIF],$A$4)</f>
        <v>10960729</v>
      </c>
      <c r="J106" s="8">
        <f>SUMIFS(TaxableValuation[Taxable Commercial],TaxableValuation[Dist],$C106,TaxableValuation[Tif_NonTIF],$A$4)</f>
        <v>32804719</v>
      </c>
      <c r="K106" s="8">
        <f>SUMIFS(TaxableValuation[Taxable Industrial],TaxableValuation[Dist],$C106,TaxableValuation[Tif_NonTIF],$A$4)</f>
        <v>9705610</v>
      </c>
      <c r="L106" s="8">
        <f>SUMIFS(TaxableValuation[Taxable Multiresidential],TaxableValuation[Dist],$C106,TaxableValuation[Tif_NonTIF],$A$4)</f>
        <v>4884370</v>
      </c>
      <c r="M106" s="8">
        <f>SUMIFS(TaxableValuation[Taxable Reserved],TaxableValuation[Dist],$C106,TaxableValuation[Tif_NonTIF],$A$4)</f>
        <v>0</v>
      </c>
      <c r="N106" s="8">
        <f>SUMIFS(TaxableValuation[Taxable Railroads],TaxableValuation[Dist],$C106,TaxableValuation[Tif_NonTIF],$A$4)</f>
        <v>5862267</v>
      </c>
      <c r="O106" s="8">
        <f>SUMIFS(TaxableValuation[Taxable Utilities],TaxableValuation[Dist],$C106,TaxableValuation[Tif_NonTIF],$A$4)</f>
        <v>1686896</v>
      </c>
      <c r="P106" s="8">
        <f>SUMIFS(TaxableValuation[Taxable Other],TaxableValuation[Dist],$C106,TaxableValuation[Tif_NonTIF],$A$4)</f>
        <v>670</v>
      </c>
      <c r="Q106" s="8">
        <f>SUMIFS(TaxableValuation[Taxable Gross],TaxableValuation[Dist],$C106,TaxableValuation[Tif_NonTIF],$A$4)</f>
        <v>480216859</v>
      </c>
      <c r="R106" s="8">
        <f>SUMIFS(TaxableValuation[Taxable Military Exempt],TaxableValuation[Dist],$C106,TaxableValuation[Tif_NonTIF],$A$4)</f>
        <v>582247</v>
      </c>
      <c r="S106" s="8">
        <f>SUMIFS(TaxableValuation[Taxable Net],TaxableValuation[Dist],$C106,TaxableValuation[Tif_NonTIF],$A$4)</f>
        <v>479634612</v>
      </c>
      <c r="T106" s="8">
        <f>SUMIFS(TaxableValuation[Taxable Gas &amp; Elec Utilities],TaxableValuation[Dist],$C106,TaxableValuation[Tif_NonTIF],$A$4)</f>
        <v>5220713</v>
      </c>
      <c r="U106" s="8">
        <f t="shared" si="1"/>
        <v>484855325</v>
      </c>
    </row>
    <row r="107" spans="1:21" x14ac:dyDescent="0.25">
      <c r="A107">
        <v>2023</v>
      </c>
      <c r="B107" t="s">
        <v>1045</v>
      </c>
      <c r="C107" t="s">
        <v>1251</v>
      </c>
      <c r="D107" t="s">
        <v>1251</v>
      </c>
      <c r="E107" t="s">
        <v>401</v>
      </c>
      <c r="F107" t="s">
        <v>1252</v>
      </c>
      <c r="G107" s="8">
        <f>SUMIFS(TaxableValuation[Taxable Residential],TaxableValuation[Dist],$C107,TaxableValuation[Tif_NonTIF],$A$4)</f>
        <v>65399691</v>
      </c>
      <c r="H107" s="8">
        <f>SUMIFS(TaxableValuation[Taxable Ag Land],TaxableValuation[Dist],$C107,TaxableValuation[Tif_NonTIF],$A$4)</f>
        <v>63587230</v>
      </c>
      <c r="I107" s="8">
        <f>SUMIFS(TaxableValuation[Taxable Ag Building],TaxableValuation[Dist],$C107,TaxableValuation[Tif_NonTIF],$A$4)</f>
        <v>7142631</v>
      </c>
      <c r="J107" s="8">
        <f>SUMIFS(TaxableValuation[Taxable Commercial],TaxableValuation[Dist],$C107,TaxableValuation[Tif_NonTIF],$A$4)</f>
        <v>8630988</v>
      </c>
      <c r="K107" s="8">
        <f>SUMIFS(TaxableValuation[Taxable Industrial],TaxableValuation[Dist],$C107,TaxableValuation[Tif_NonTIF],$A$4)</f>
        <v>3169260</v>
      </c>
      <c r="L107" s="8">
        <f>SUMIFS(TaxableValuation[Taxable Multiresidential],TaxableValuation[Dist],$C107,TaxableValuation[Tif_NonTIF],$A$4)</f>
        <v>840731</v>
      </c>
      <c r="M107" s="8">
        <f>SUMIFS(TaxableValuation[Taxable Reserved],TaxableValuation[Dist],$C107,TaxableValuation[Tif_NonTIF],$A$4)</f>
        <v>0</v>
      </c>
      <c r="N107" s="8">
        <f>SUMIFS(TaxableValuation[Taxable Railroads],TaxableValuation[Dist],$C107,TaxableValuation[Tif_NonTIF],$A$4)</f>
        <v>10913771</v>
      </c>
      <c r="O107" s="8">
        <f>SUMIFS(TaxableValuation[Taxable Utilities],TaxableValuation[Dist],$C107,TaxableValuation[Tif_NonTIF],$A$4)</f>
        <v>1552824</v>
      </c>
      <c r="P107" s="8">
        <f>SUMIFS(TaxableValuation[Taxable Other],TaxableValuation[Dist],$C107,TaxableValuation[Tif_NonTIF],$A$4)</f>
        <v>0</v>
      </c>
      <c r="Q107" s="8">
        <f>SUMIFS(TaxableValuation[Taxable Gross],TaxableValuation[Dist],$C107,TaxableValuation[Tif_NonTIF],$A$4)</f>
        <v>161237126</v>
      </c>
      <c r="R107" s="8">
        <f>SUMIFS(TaxableValuation[Taxable Military Exempt],TaxableValuation[Dist],$C107,TaxableValuation[Tif_NonTIF],$A$4)</f>
        <v>250020</v>
      </c>
      <c r="S107" s="8">
        <f>SUMIFS(TaxableValuation[Taxable Net],TaxableValuation[Dist],$C107,TaxableValuation[Tif_NonTIF],$A$4)</f>
        <v>160987106</v>
      </c>
      <c r="T107" s="8">
        <f>SUMIFS(TaxableValuation[Taxable Gas &amp; Elec Utilities],TaxableValuation[Dist],$C107,TaxableValuation[Tif_NonTIF],$A$4)</f>
        <v>4432211</v>
      </c>
      <c r="U107" s="8">
        <f t="shared" si="1"/>
        <v>165419317</v>
      </c>
    </row>
    <row r="108" spans="1:21" x14ac:dyDescent="0.25">
      <c r="A108">
        <v>2023</v>
      </c>
      <c r="B108" t="s">
        <v>1066</v>
      </c>
      <c r="C108" t="s">
        <v>1253</v>
      </c>
      <c r="D108" t="s">
        <v>1253</v>
      </c>
      <c r="E108" t="s">
        <v>87</v>
      </c>
      <c r="F108" t="s">
        <v>1254</v>
      </c>
      <c r="G108" s="8">
        <f>SUMIFS(TaxableValuation[Taxable Residential],TaxableValuation[Dist],$C108,TaxableValuation[Tif_NonTIF],$A$4)</f>
        <v>110668304</v>
      </c>
      <c r="H108" s="8">
        <f>SUMIFS(TaxableValuation[Taxable Ag Land],TaxableValuation[Dist],$C108,TaxableValuation[Tif_NonTIF],$A$4)</f>
        <v>37709731</v>
      </c>
      <c r="I108" s="8">
        <f>SUMIFS(TaxableValuation[Taxable Ag Building],TaxableValuation[Dist],$C108,TaxableValuation[Tif_NonTIF],$A$4)</f>
        <v>4357219</v>
      </c>
      <c r="J108" s="8">
        <f>SUMIFS(TaxableValuation[Taxable Commercial],TaxableValuation[Dist],$C108,TaxableValuation[Tif_NonTIF],$A$4)</f>
        <v>14722585</v>
      </c>
      <c r="K108" s="8">
        <f>SUMIFS(TaxableValuation[Taxable Industrial],TaxableValuation[Dist],$C108,TaxableValuation[Tif_NonTIF],$A$4)</f>
        <v>2690112</v>
      </c>
      <c r="L108" s="8">
        <f>SUMIFS(TaxableValuation[Taxable Multiresidential],TaxableValuation[Dist],$C108,TaxableValuation[Tif_NonTIF],$A$4)</f>
        <v>2653233</v>
      </c>
      <c r="M108" s="8">
        <f>SUMIFS(TaxableValuation[Taxable Reserved],TaxableValuation[Dist],$C108,TaxableValuation[Tif_NonTIF],$A$4)</f>
        <v>0</v>
      </c>
      <c r="N108" s="8">
        <f>SUMIFS(TaxableValuation[Taxable Railroads],TaxableValuation[Dist],$C108,TaxableValuation[Tif_NonTIF],$A$4)</f>
        <v>6489527</v>
      </c>
      <c r="O108" s="8">
        <f>SUMIFS(TaxableValuation[Taxable Utilities],TaxableValuation[Dist],$C108,TaxableValuation[Tif_NonTIF],$A$4)</f>
        <v>2398897</v>
      </c>
      <c r="P108" s="8">
        <f>SUMIFS(TaxableValuation[Taxable Other],TaxableValuation[Dist],$C108,TaxableValuation[Tif_NonTIF],$A$4)</f>
        <v>0</v>
      </c>
      <c r="Q108" s="8">
        <f>SUMIFS(TaxableValuation[Taxable Gross],TaxableValuation[Dist],$C108,TaxableValuation[Tif_NonTIF],$A$4)</f>
        <v>181689608</v>
      </c>
      <c r="R108" s="8">
        <f>SUMIFS(TaxableValuation[Taxable Military Exempt],TaxableValuation[Dist],$C108,TaxableValuation[Tif_NonTIF],$A$4)</f>
        <v>298172</v>
      </c>
      <c r="S108" s="8">
        <f>SUMIFS(TaxableValuation[Taxable Net],TaxableValuation[Dist],$C108,TaxableValuation[Tif_NonTIF],$A$4)</f>
        <v>181391436</v>
      </c>
      <c r="T108" s="8">
        <f>SUMIFS(TaxableValuation[Taxable Gas &amp; Elec Utilities],TaxableValuation[Dist],$C108,TaxableValuation[Tif_NonTIF],$A$4)</f>
        <v>48411882</v>
      </c>
      <c r="U108" s="8">
        <f t="shared" si="1"/>
        <v>229803318</v>
      </c>
    </row>
    <row r="109" spans="1:21" x14ac:dyDescent="0.25">
      <c r="A109">
        <v>2023</v>
      </c>
      <c r="B109" t="s">
        <v>1076</v>
      </c>
      <c r="C109" t="s">
        <v>1255</v>
      </c>
      <c r="D109" t="s">
        <v>1255</v>
      </c>
      <c r="E109" t="s">
        <v>253</v>
      </c>
      <c r="F109" t="s">
        <v>1256</v>
      </c>
      <c r="G109" s="8">
        <f>SUMIFS(TaxableValuation[Taxable Residential],TaxableValuation[Dist],$C109,TaxableValuation[Tif_NonTIF],$A$4)</f>
        <v>122500495</v>
      </c>
      <c r="H109" s="8">
        <f>SUMIFS(TaxableValuation[Taxable Ag Land],TaxableValuation[Dist],$C109,TaxableValuation[Tif_NonTIF],$A$4)</f>
        <v>111768565</v>
      </c>
      <c r="I109" s="8">
        <f>SUMIFS(TaxableValuation[Taxable Ag Building],TaxableValuation[Dist],$C109,TaxableValuation[Tif_NonTIF],$A$4)</f>
        <v>5907415</v>
      </c>
      <c r="J109" s="8">
        <f>SUMIFS(TaxableValuation[Taxable Commercial],TaxableValuation[Dist],$C109,TaxableValuation[Tif_NonTIF],$A$4)</f>
        <v>18154119</v>
      </c>
      <c r="K109" s="8">
        <f>SUMIFS(TaxableValuation[Taxable Industrial],TaxableValuation[Dist],$C109,TaxableValuation[Tif_NonTIF],$A$4)</f>
        <v>4014270</v>
      </c>
      <c r="L109" s="8">
        <f>SUMIFS(TaxableValuation[Taxable Multiresidential],TaxableValuation[Dist],$C109,TaxableValuation[Tif_NonTIF],$A$4)</f>
        <v>1027922</v>
      </c>
      <c r="M109" s="8">
        <f>SUMIFS(TaxableValuation[Taxable Reserved],TaxableValuation[Dist],$C109,TaxableValuation[Tif_NonTIF],$A$4)</f>
        <v>0</v>
      </c>
      <c r="N109" s="8">
        <f>SUMIFS(TaxableValuation[Taxable Railroads],TaxableValuation[Dist],$C109,TaxableValuation[Tif_NonTIF],$A$4)</f>
        <v>5113187</v>
      </c>
      <c r="O109" s="8">
        <f>SUMIFS(TaxableValuation[Taxable Utilities],TaxableValuation[Dist],$C109,TaxableValuation[Tif_NonTIF],$A$4)</f>
        <v>1805297</v>
      </c>
      <c r="P109" s="8">
        <f>SUMIFS(TaxableValuation[Taxable Other],TaxableValuation[Dist],$C109,TaxableValuation[Tif_NonTIF],$A$4)</f>
        <v>545600</v>
      </c>
      <c r="Q109" s="8">
        <f>SUMIFS(TaxableValuation[Taxable Gross],TaxableValuation[Dist],$C109,TaxableValuation[Tif_NonTIF],$A$4)</f>
        <v>270836870</v>
      </c>
      <c r="R109" s="8">
        <f>SUMIFS(TaxableValuation[Taxable Military Exempt],TaxableValuation[Dist],$C109,TaxableValuation[Tif_NonTIF],$A$4)</f>
        <v>387068</v>
      </c>
      <c r="S109" s="8">
        <f>SUMIFS(TaxableValuation[Taxable Net],TaxableValuation[Dist],$C109,TaxableValuation[Tif_NonTIF],$A$4)</f>
        <v>270449802</v>
      </c>
      <c r="T109" s="8">
        <f>SUMIFS(TaxableValuation[Taxable Gas &amp; Elec Utilities],TaxableValuation[Dist],$C109,TaxableValuation[Tif_NonTIF],$A$4)</f>
        <v>4249365</v>
      </c>
      <c r="U109" s="8">
        <f t="shared" si="1"/>
        <v>274699167</v>
      </c>
    </row>
    <row r="110" spans="1:21" x14ac:dyDescent="0.25">
      <c r="A110">
        <v>2023</v>
      </c>
      <c r="B110" t="s">
        <v>1054</v>
      </c>
      <c r="C110" t="s">
        <v>1257</v>
      </c>
      <c r="D110" t="s">
        <v>1257</v>
      </c>
      <c r="E110" t="s">
        <v>506</v>
      </c>
      <c r="F110" t="s">
        <v>1258</v>
      </c>
      <c r="G110" s="8">
        <f>SUMIFS(TaxableValuation[Taxable Residential],TaxableValuation[Dist],$C110,TaxableValuation[Tif_NonTIF],$A$4)</f>
        <v>117981934</v>
      </c>
      <c r="H110" s="8">
        <f>SUMIFS(TaxableValuation[Taxable Ag Land],TaxableValuation[Dist],$C110,TaxableValuation[Tif_NonTIF],$A$4)</f>
        <v>136264671</v>
      </c>
      <c r="I110" s="8">
        <f>SUMIFS(TaxableValuation[Taxable Ag Building],TaxableValuation[Dist],$C110,TaxableValuation[Tif_NonTIF],$A$4)</f>
        <v>5523432</v>
      </c>
      <c r="J110" s="8">
        <f>SUMIFS(TaxableValuation[Taxable Commercial],TaxableValuation[Dist],$C110,TaxableValuation[Tif_NonTIF],$A$4)</f>
        <v>14227882</v>
      </c>
      <c r="K110" s="8">
        <f>SUMIFS(TaxableValuation[Taxable Industrial],TaxableValuation[Dist],$C110,TaxableValuation[Tif_NonTIF],$A$4)</f>
        <v>161851185</v>
      </c>
      <c r="L110" s="8">
        <f>SUMIFS(TaxableValuation[Taxable Multiresidential],TaxableValuation[Dist],$C110,TaxableValuation[Tif_NonTIF],$A$4)</f>
        <v>1091354</v>
      </c>
      <c r="M110" s="8">
        <f>SUMIFS(TaxableValuation[Taxable Reserved],TaxableValuation[Dist],$C110,TaxableValuation[Tif_NonTIF],$A$4)</f>
        <v>0</v>
      </c>
      <c r="N110" s="8">
        <f>SUMIFS(TaxableValuation[Taxable Railroads],TaxableValuation[Dist],$C110,TaxableValuation[Tif_NonTIF],$A$4)</f>
        <v>19197805</v>
      </c>
      <c r="O110" s="8">
        <f>SUMIFS(TaxableValuation[Taxable Utilities],TaxableValuation[Dist],$C110,TaxableValuation[Tif_NonTIF],$A$4)</f>
        <v>22483928</v>
      </c>
      <c r="P110" s="8">
        <f>SUMIFS(TaxableValuation[Taxable Other],TaxableValuation[Dist],$C110,TaxableValuation[Tif_NonTIF],$A$4)</f>
        <v>14865</v>
      </c>
      <c r="Q110" s="8">
        <f>SUMIFS(TaxableValuation[Taxable Gross],TaxableValuation[Dist],$C110,TaxableValuation[Tif_NonTIF],$A$4)</f>
        <v>478637056</v>
      </c>
      <c r="R110" s="8">
        <f>SUMIFS(TaxableValuation[Taxable Military Exempt],TaxableValuation[Dist],$C110,TaxableValuation[Tif_NonTIF],$A$4)</f>
        <v>379660</v>
      </c>
      <c r="S110" s="8">
        <f>SUMIFS(TaxableValuation[Taxable Net],TaxableValuation[Dist],$C110,TaxableValuation[Tif_NonTIF],$A$4)</f>
        <v>478257396</v>
      </c>
      <c r="T110" s="8">
        <f>SUMIFS(TaxableValuation[Taxable Gas &amp; Elec Utilities],TaxableValuation[Dist],$C110,TaxableValuation[Tif_NonTIF],$A$4)</f>
        <v>72538797</v>
      </c>
      <c r="U110" s="8">
        <f t="shared" si="1"/>
        <v>550796193</v>
      </c>
    </row>
    <row r="111" spans="1:21" x14ac:dyDescent="0.25">
      <c r="A111">
        <v>2023</v>
      </c>
      <c r="B111" t="s">
        <v>1066</v>
      </c>
      <c r="C111" t="s">
        <v>1259</v>
      </c>
      <c r="D111" t="s">
        <v>1259</v>
      </c>
      <c r="E111" t="s">
        <v>298</v>
      </c>
      <c r="F111" t="s">
        <v>1260</v>
      </c>
      <c r="G111" s="8">
        <f>SUMIFS(TaxableValuation[Taxable Residential],TaxableValuation[Dist],$C111,TaxableValuation[Tif_NonTIF],$A$4)</f>
        <v>79964270</v>
      </c>
      <c r="H111" s="8">
        <f>SUMIFS(TaxableValuation[Taxable Ag Land],TaxableValuation[Dist],$C111,TaxableValuation[Tif_NonTIF],$A$4)</f>
        <v>72493665</v>
      </c>
      <c r="I111" s="8">
        <f>SUMIFS(TaxableValuation[Taxable Ag Building],TaxableValuation[Dist],$C111,TaxableValuation[Tif_NonTIF],$A$4)</f>
        <v>7561525</v>
      </c>
      <c r="J111" s="8">
        <f>SUMIFS(TaxableValuation[Taxable Commercial],TaxableValuation[Dist],$C111,TaxableValuation[Tif_NonTIF],$A$4)</f>
        <v>20604067</v>
      </c>
      <c r="K111" s="8">
        <f>SUMIFS(TaxableValuation[Taxable Industrial],TaxableValuation[Dist],$C111,TaxableValuation[Tif_NonTIF],$A$4)</f>
        <v>6123666</v>
      </c>
      <c r="L111" s="8">
        <f>SUMIFS(TaxableValuation[Taxable Multiresidential],TaxableValuation[Dist],$C111,TaxableValuation[Tif_NonTIF],$A$4)</f>
        <v>2079715</v>
      </c>
      <c r="M111" s="8">
        <f>SUMIFS(TaxableValuation[Taxable Reserved],TaxableValuation[Dist],$C111,TaxableValuation[Tif_NonTIF],$A$4)</f>
        <v>0</v>
      </c>
      <c r="N111" s="8">
        <f>SUMIFS(TaxableValuation[Taxable Railroads],TaxableValuation[Dist],$C111,TaxableValuation[Tif_NonTIF],$A$4)</f>
        <v>0</v>
      </c>
      <c r="O111" s="8">
        <f>SUMIFS(TaxableValuation[Taxable Utilities],TaxableValuation[Dist],$C111,TaxableValuation[Tif_NonTIF],$A$4)</f>
        <v>1057810</v>
      </c>
      <c r="P111" s="8">
        <f>SUMIFS(TaxableValuation[Taxable Other],TaxableValuation[Dist],$C111,TaxableValuation[Tif_NonTIF],$A$4)</f>
        <v>0</v>
      </c>
      <c r="Q111" s="8">
        <f>SUMIFS(TaxableValuation[Taxable Gross],TaxableValuation[Dist],$C111,TaxableValuation[Tif_NonTIF],$A$4)</f>
        <v>189884718</v>
      </c>
      <c r="R111" s="8">
        <f>SUMIFS(TaxableValuation[Taxable Military Exempt],TaxableValuation[Dist],$C111,TaxableValuation[Tif_NonTIF],$A$4)</f>
        <v>218536</v>
      </c>
      <c r="S111" s="8">
        <f>SUMIFS(TaxableValuation[Taxable Net],TaxableValuation[Dist],$C111,TaxableValuation[Tif_NonTIF],$A$4)</f>
        <v>189666182</v>
      </c>
      <c r="T111" s="8">
        <f>SUMIFS(TaxableValuation[Taxable Gas &amp; Elec Utilities],TaxableValuation[Dist],$C111,TaxableValuation[Tif_NonTIF],$A$4)</f>
        <v>2062593</v>
      </c>
      <c r="U111" s="8">
        <f t="shared" si="1"/>
        <v>191728775</v>
      </c>
    </row>
    <row r="112" spans="1:21" x14ac:dyDescent="0.25">
      <c r="A112">
        <v>2023</v>
      </c>
      <c r="B112" t="s">
        <v>1043</v>
      </c>
      <c r="C112" t="s">
        <v>1261</v>
      </c>
      <c r="D112" t="s">
        <v>1261</v>
      </c>
      <c r="E112" t="s">
        <v>458</v>
      </c>
      <c r="F112" t="s">
        <v>1262</v>
      </c>
      <c r="G112" s="8">
        <f>SUMIFS(TaxableValuation[Taxable Residential],TaxableValuation[Dist],$C112,TaxableValuation[Tif_NonTIF],$A$4)</f>
        <v>77258608</v>
      </c>
      <c r="H112" s="8">
        <f>SUMIFS(TaxableValuation[Taxable Ag Land],TaxableValuation[Dist],$C112,TaxableValuation[Tif_NonTIF],$A$4)</f>
        <v>104151505</v>
      </c>
      <c r="I112" s="8">
        <f>SUMIFS(TaxableValuation[Taxable Ag Building],TaxableValuation[Dist],$C112,TaxableValuation[Tif_NonTIF],$A$4)</f>
        <v>5794990</v>
      </c>
      <c r="J112" s="8">
        <f>SUMIFS(TaxableValuation[Taxable Commercial],TaxableValuation[Dist],$C112,TaxableValuation[Tif_NonTIF],$A$4)</f>
        <v>11083714</v>
      </c>
      <c r="K112" s="8">
        <f>SUMIFS(TaxableValuation[Taxable Industrial],TaxableValuation[Dist],$C112,TaxableValuation[Tif_NonTIF],$A$4)</f>
        <v>28815582</v>
      </c>
      <c r="L112" s="8">
        <f>SUMIFS(TaxableValuation[Taxable Multiresidential],TaxableValuation[Dist],$C112,TaxableValuation[Tif_NonTIF],$A$4)</f>
        <v>541047</v>
      </c>
      <c r="M112" s="8">
        <f>SUMIFS(TaxableValuation[Taxable Reserved],TaxableValuation[Dist],$C112,TaxableValuation[Tif_NonTIF],$A$4)</f>
        <v>0</v>
      </c>
      <c r="N112" s="8">
        <f>SUMIFS(TaxableValuation[Taxable Railroads],TaxableValuation[Dist],$C112,TaxableValuation[Tif_NonTIF],$A$4)</f>
        <v>0</v>
      </c>
      <c r="O112" s="8">
        <f>SUMIFS(TaxableValuation[Taxable Utilities],TaxableValuation[Dist],$C112,TaxableValuation[Tif_NonTIF],$A$4)</f>
        <v>7076736</v>
      </c>
      <c r="P112" s="8">
        <f>SUMIFS(TaxableValuation[Taxable Other],TaxableValuation[Dist],$C112,TaxableValuation[Tif_NonTIF],$A$4)</f>
        <v>0</v>
      </c>
      <c r="Q112" s="8">
        <f>SUMIFS(TaxableValuation[Taxable Gross],TaxableValuation[Dist],$C112,TaxableValuation[Tif_NonTIF],$A$4)</f>
        <v>234722182</v>
      </c>
      <c r="R112" s="8">
        <f>SUMIFS(TaxableValuation[Taxable Military Exempt],TaxableValuation[Dist],$C112,TaxableValuation[Tif_NonTIF],$A$4)</f>
        <v>344472</v>
      </c>
      <c r="S112" s="8">
        <f>SUMIFS(TaxableValuation[Taxable Net],TaxableValuation[Dist],$C112,TaxableValuation[Tif_NonTIF],$A$4)</f>
        <v>234377710</v>
      </c>
      <c r="T112" s="8">
        <f>SUMIFS(TaxableValuation[Taxable Gas &amp; Elec Utilities],TaxableValuation[Dist],$C112,TaxableValuation[Tif_NonTIF],$A$4)</f>
        <v>5386124</v>
      </c>
      <c r="U112" s="8">
        <f t="shared" si="1"/>
        <v>239763834</v>
      </c>
    </row>
    <row r="113" spans="1:21" x14ac:dyDescent="0.25">
      <c r="A113">
        <v>2023</v>
      </c>
      <c r="B113" t="s">
        <v>1051</v>
      </c>
      <c r="C113" t="s">
        <v>1263</v>
      </c>
      <c r="D113" t="s">
        <v>1263</v>
      </c>
      <c r="E113" t="s">
        <v>766</v>
      </c>
      <c r="F113" t="s">
        <v>1264</v>
      </c>
      <c r="G113" s="8">
        <f>SUMIFS(TaxableValuation[Taxable Residential],TaxableValuation[Dist],$C113,TaxableValuation[Tif_NonTIF],$A$4)</f>
        <v>117792233</v>
      </c>
      <c r="H113" s="8">
        <f>SUMIFS(TaxableValuation[Taxable Ag Land],TaxableValuation[Dist],$C113,TaxableValuation[Tif_NonTIF],$A$4)</f>
        <v>148879288</v>
      </c>
      <c r="I113" s="8">
        <f>SUMIFS(TaxableValuation[Taxable Ag Building],TaxableValuation[Dist],$C113,TaxableValuation[Tif_NonTIF],$A$4)</f>
        <v>9705081</v>
      </c>
      <c r="J113" s="8">
        <f>SUMIFS(TaxableValuation[Taxable Commercial],TaxableValuation[Dist],$C113,TaxableValuation[Tif_NonTIF],$A$4)</f>
        <v>45955610</v>
      </c>
      <c r="K113" s="8">
        <f>SUMIFS(TaxableValuation[Taxable Industrial],TaxableValuation[Dist],$C113,TaxableValuation[Tif_NonTIF],$A$4)</f>
        <v>12339252</v>
      </c>
      <c r="L113" s="8">
        <f>SUMIFS(TaxableValuation[Taxable Multiresidential],TaxableValuation[Dist],$C113,TaxableValuation[Tif_NonTIF],$A$4)</f>
        <v>4280594</v>
      </c>
      <c r="M113" s="8">
        <f>SUMIFS(TaxableValuation[Taxable Reserved],TaxableValuation[Dist],$C113,TaxableValuation[Tif_NonTIF],$A$4)</f>
        <v>0</v>
      </c>
      <c r="N113" s="8">
        <f>SUMIFS(TaxableValuation[Taxable Railroads],TaxableValuation[Dist],$C113,TaxableValuation[Tif_NonTIF],$A$4)</f>
        <v>21062710</v>
      </c>
      <c r="O113" s="8">
        <f>SUMIFS(TaxableValuation[Taxable Utilities],TaxableValuation[Dist],$C113,TaxableValuation[Tif_NonTIF],$A$4)</f>
        <v>1557272</v>
      </c>
      <c r="P113" s="8">
        <f>SUMIFS(TaxableValuation[Taxable Other],TaxableValuation[Dist],$C113,TaxableValuation[Tif_NonTIF],$A$4)</f>
        <v>0</v>
      </c>
      <c r="Q113" s="8">
        <f>SUMIFS(TaxableValuation[Taxable Gross],TaxableValuation[Dist],$C113,TaxableValuation[Tif_NonTIF],$A$4)</f>
        <v>361572040</v>
      </c>
      <c r="R113" s="8">
        <f>SUMIFS(TaxableValuation[Taxable Military Exempt],TaxableValuation[Dist],$C113,TaxableValuation[Tif_NonTIF],$A$4)</f>
        <v>423639</v>
      </c>
      <c r="S113" s="8">
        <f>SUMIFS(TaxableValuation[Taxable Net],TaxableValuation[Dist],$C113,TaxableValuation[Tif_NonTIF],$A$4)</f>
        <v>361148401</v>
      </c>
      <c r="T113" s="8">
        <f>SUMIFS(TaxableValuation[Taxable Gas &amp; Elec Utilities],TaxableValuation[Dist],$C113,TaxableValuation[Tif_NonTIF],$A$4)</f>
        <v>19940969</v>
      </c>
      <c r="U113" s="8">
        <f t="shared" si="1"/>
        <v>381089370</v>
      </c>
    </row>
    <row r="114" spans="1:21" x14ac:dyDescent="0.25">
      <c r="A114">
        <v>2023</v>
      </c>
      <c r="B114" t="s">
        <v>1057</v>
      </c>
      <c r="C114" t="s">
        <v>1265</v>
      </c>
      <c r="D114" t="s">
        <v>1265</v>
      </c>
      <c r="E114" t="s">
        <v>528</v>
      </c>
      <c r="F114" t="s">
        <v>1266</v>
      </c>
      <c r="G114" s="8">
        <f>SUMIFS(TaxableValuation[Taxable Residential],TaxableValuation[Dist],$C114,TaxableValuation[Tif_NonTIF],$A$4)</f>
        <v>74906690</v>
      </c>
      <c r="H114" s="8">
        <f>SUMIFS(TaxableValuation[Taxable Ag Land],TaxableValuation[Dist],$C114,TaxableValuation[Tif_NonTIF],$A$4)</f>
        <v>118954607</v>
      </c>
      <c r="I114" s="8">
        <f>SUMIFS(TaxableValuation[Taxable Ag Building],TaxableValuation[Dist],$C114,TaxableValuation[Tif_NonTIF],$A$4)</f>
        <v>6959487</v>
      </c>
      <c r="J114" s="8">
        <f>SUMIFS(TaxableValuation[Taxable Commercial],TaxableValuation[Dist],$C114,TaxableValuation[Tif_NonTIF],$A$4)</f>
        <v>8945408</v>
      </c>
      <c r="K114" s="8">
        <f>SUMIFS(TaxableValuation[Taxable Industrial],TaxableValuation[Dist],$C114,TaxableValuation[Tif_NonTIF],$A$4)</f>
        <v>1261024</v>
      </c>
      <c r="L114" s="8">
        <f>SUMIFS(TaxableValuation[Taxable Multiresidential],TaxableValuation[Dist],$C114,TaxableValuation[Tif_NonTIF],$A$4)</f>
        <v>1912226</v>
      </c>
      <c r="M114" s="8">
        <f>SUMIFS(TaxableValuation[Taxable Reserved],TaxableValuation[Dist],$C114,TaxableValuation[Tif_NonTIF],$A$4)</f>
        <v>0</v>
      </c>
      <c r="N114" s="8">
        <f>SUMIFS(TaxableValuation[Taxable Railroads],TaxableValuation[Dist],$C114,TaxableValuation[Tif_NonTIF],$A$4)</f>
        <v>0</v>
      </c>
      <c r="O114" s="8">
        <f>SUMIFS(TaxableValuation[Taxable Utilities],TaxableValuation[Dist],$C114,TaxableValuation[Tif_NonTIF],$A$4)</f>
        <v>13245299</v>
      </c>
      <c r="P114" s="8">
        <f>SUMIFS(TaxableValuation[Taxable Other],TaxableValuation[Dist],$C114,TaxableValuation[Tif_NonTIF],$A$4)</f>
        <v>0</v>
      </c>
      <c r="Q114" s="8">
        <f>SUMIFS(TaxableValuation[Taxable Gross],TaxableValuation[Dist],$C114,TaxableValuation[Tif_NonTIF],$A$4)</f>
        <v>226184741</v>
      </c>
      <c r="R114" s="8">
        <f>SUMIFS(TaxableValuation[Taxable Military Exempt],TaxableValuation[Dist],$C114,TaxableValuation[Tif_NonTIF],$A$4)</f>
        <v>240760</v>
      </c>
      <c r="S114" s="8">
        <f>SUMIFS(TaxableValuation[Taxable Net],TaxableValuation[Dist],$C114,TaxableValuation[Tif_NonTIF],$A$4)</f>
        <v>225943981</v>
      </c>
      <c r="T114" s="8">
        <f>SUMIFS(TaxableValuation[Taxable Gas &amp; Elec Utilities],TaxableValuation[Dist],$C114,TaxableValuation[Tif_NonTIF],$A$4)</f>
        <v>7059054</v>
      </c>
      <c r="U114" s="8">
        <f t="shared" si="1"/>
        <v>233003035</v>
      </c>
    </row>
    <row r="115" spans="1:21" x14ac:dyDescent="0.25">
      <c r="A115">
        <v>2023</v>
      </c>
      <c r="B115" t="s">
        <v>1045</v>
      </c>
      <c r="C115" t="s">
        <v>1267</v>
      </c>
      <c r="D115" t="s">
        <v>1267</v>
      </c>
      <c r="E115" t="s">
        <v>744</v>
      </c>
      <c r="F115" t="s">
        <v>1268</v>
      </c>
      <c r="G115" s="8">
        <f>SUMIFS(TaxableValuation[Taxable Residential],TaxableValuation[Dist],$C115,TaxableValuation[Tif_NonTIF],$A$4)</f>
        <v>29346175</v>
      </c>
      <c r="H115" s="8">
        <f>SUMIFS(TaxableValuation[Taxable Ag Land],TaxableValuation[Dist],$C115,TaxableValuation[Tif_NonTIF],$A$4)</f>
        <v>59568684</v>
      </c>
      <c r="I115" s="8">
        <f>SUMIFS(TaxableValuation[Taxable Ag Building],TaxableValuation[Dist],$C115,TaxableValuation[Tif_NonTIF],$A$4)</f>
        <v>1642590</v>
      </c>
      <c r="J115" s="8">
        <f>SUMIFS(TaxableValuation[Taxable Commercial],TaxableValuation[Dist],$C115,TaxableValuation[Tif_NonTIF],$A$4)</f>
        <v>4722325</v>
      </c>
      <c r="K115" s="8">
        <f>SUMIFS(TaxableValuation[Taxable Industrial],TaxableValuation[Dist],$C115,TaxableValuation[Tif_NonTIF],$A$4)</f>
        <v>0</v>
      </c>
      <c r="L115" s="8">
        <f>SUMIFS(TaxableValuation[Taxable Multiresidential],TaxableValuation[Dist],$C115,TaxableValuation[Tif_NonTIF],$A$4)</f>
        <v>153798</v>
      </c>
      <c r="M115" s="8">
        <f>SUMIFS(TaxableValuation[Taxable Reserved],TaxableValuation[Dist],$C115,TaxableValuation[Tif_NonTIF],$A$4)</f>
        <v>0</v>
      </c>
      <c r="N115" s="8">
        <f>SUMIFS(TaxableValuation[Taxable Railroads],TaxableValuation[Dist],$C115,TaxableValuation[Tif_NonTIF],$A$4)</f>
        <v>5886876</v>
      </c>
      <c r="O115" s="8">
        <f>SUMIFS(TaxableValuation[Taxable Utilities],TaxableValuation[Dist],$C115,TaxableValuation[Tif_NonTIF],$A$4)</f>
        <v>324756</v>
      </c>
      <c r="P115" s="8">
        <f>SUMIFS(TaxableValuation[Taxable Other],TaxableValuation[Dist],$C115,TaxableValuation[Tif_NonTIF],$A$4)</f>
        <v>0</v>
      </c>
      <c r="Q115" s="8">
        <f>SUMIFS(TaxableValuation[Taxable Gross],TaxableValuation[Dist],$C115,TaxableValuation[Tif_NonTIF],$A$4)</f>
        <v>101645204</v>
      </c>
      <c r="R115" s="8">
        <f>SUMIFS(TaxableValuation[Taxable Military Exempt],TaxableValuation[Dist],$C115,TaxableValuation[Tif_NonTIF],$A$4)</f>
        <v>148160</v>
      </c>
      <c r="S115" s="8">
        <f>SUMIFS(TaxableValuation[Taxable Net],TaxableValuation[Dist],$C115,TaxableValuation[Tif_NonTIF],$A$4)</f>
        <v>101497044</v>
      </c>
      <c r="T115" s="8">
        <f>SUMIFS(TaxableValuation[Taxable Gas &amp; Elec Utilities],TaxableValuation[Dist],$C115,TaxableValuation[Tif_NonTIF],$A$4)</f>
        <v>2110634</v>
      </c>
      <c r="U115" s="8">
        <f t="shared" si="1"/>
        <v>103607678</v>
      </c>
    </row>
    <row r="116" spans="1:21" x14ac:dyDescent="0.25">
      <c r="A116">
        <v>2023</v>
      </c>
      <c r="B116" t="s">
        <v>1051</v>
      </c>
      <c r="C116" t="s">
        <v>1269</v>
      </c>
      <c r="D116" t="s">
        <v>1269</v>
      </c>
      <c r="E116" t="s">
        <v>383</v>
      </c>
      <c r="F116" t="s">
        <v>1270</v>
      </c>
      <c r="G116" s="8">
        <f>SUMIFS(TaxableValuation[Taxable Residential],TaxableValuation[Dist],$C116,TaxableValuation[Tif_NonTIF],$A$4)</f>
        <v>157518742</v>
      </c>
      <c r="H116" s="8">
        <f>SUMIFS(TaxableValuation[Taxable Ag Land],TaxableValuation[Dist],$C116,TaxableValuation[Tif_NonTIF],$A$4)</f>
        <v>137652150</v>
      </c>
      <c r="I116" s="8">
        <f>SUMIFS(TaxableValuation[Taxable Ag Building],TaxableValuation[Dist],$C116,TaxableValuation[Tif_NonTIF],$A$4)</f>
        <v>14114972</v>
      </c>
      <c r="J116" s="8">
        <f>SUMIFS(TaxableValuation[Taxable Commercial],TaxableValuation[Dist],$C116,TaxableValuation[Tif_NonTIF],$A$4)</f>
        <v>43737052</v>
      </c>
      <c r="K116" s="8">
        <f>SUMIFS(TaxableValuation[Taxable Industrial],TaxableValuation[Dist],$C116,TaxableValuation[Tif_NonTIF],$A$4)</f>
        <v>25781746</v>
      </c>
      <c r="L116" s="8">
        <f>SUMIFS(TaxableValuation[Taxable Multiresidential],TaxableValuation[Dist],$C116,TaxableValuation[Tif_NonTIF],$A$4)</f>
        <v>7739565</v>
      </c>
      <c r="M116" s="8">
        <f>SUMIFS(TaxableValuation[Taxable Reserved],TaxableValuation[Dist],$C116,TaxableValuation[Tif_NonTIF],$A$4)</f>
        <v>0</v>
      </c>
      <c r="N116" s="8">
        <f>SUMIFS(TaxableValuation[Taxable Railroads],TaxableValuation[Dist],$C116,TaxableValuation[Tif_NonTIF],$A$4)</f>
        <v>26489820</v>
      </c>
      <c r="O116" s="8">
        <f>SUMIFS(TaxableValuation[Taxable Utilities],TaxableValuation[Dist],$C116,TaxableValuation[Tif_NonTIF],$A$4)</f>
        <v>2720522</v>
      </c>
      <c r="P116" s="8">
        <f>SUMIFS(TaxableValuation[Taxable Other],TaxableValuation[Dist],$C116,TaxableValuation[Tif_NonTIF],$A$4)</f>
        <v>0</v>
      </c>
      <c r="Q116" s="8">
        <f>SUMIFS(TaxableValuation[Taxable Gross],TaxableValuation[Dist],$C116,TaxableValuation[Tif_NonTIF],$A$4)</f>
        <v>415754569</v>
      </c>
      <c r="R116" s="8">
        <f>SUMIFS(TaxableValuation[Taxable Military Exempt],TaxableValuation[Dist],$C116,TaxableValuation[Tif_NonTIF],$A$4)</f>
        <v>644496</v>
      </c>
      <c r="S116" s="8">
        <f>SUMIFS(TaxableValuation[Taxable Net],TaxableValuation[Dist],$C116,TaxableValuation[Tif_NonTIF],$A$4)</f>
        <v>415110073</v>
      </c>
      <c r="T116" s="8">
        <f>SUMIFS(TaxableValuation[Taxable Gas &amp; Elec Utilities],TaxableValuation[Dist],$C116,TaxableValuation[Tif_NonTIF],$A$4)</f>
        <v>4203234</v>
      </c>
      <c r="U116" s="8">
        <f t="shared" si="1"/>
        <v>419313307</v>
      </c>
    </row>
    <row r="117" spans="1:21" x14ac:dyDescent="0.25">
      <c r="A117">
        <v>2023</v>
      </c>
      <c r="B117" t="s">
        <v>1038</v>
      </c>
      <c r="C117" t="s">
        <v>1271</v>
      </c>
      <c r="D117" t="s">
        <v>1271</v>
      </c>
      <c r="E117" t="s">
        <v>44</v>
      </c>
      <c r="F117" t="s">
        <v>1272</v>
      </c>
      <c r="G117" s="8">
        <f>SUMIFS(TaxableValuation[Taxable Residential],TaxableValuation[Dist],$C117,TaxableValuation[Tif_NonTIF],$A$4)</f>
        <v>49437312</v>
      </c>
      <c r="H117" s="8">
        <f>SUMIFS(TaxableValuation[Taxable Ag Land],TaxableValuation[Dist],$C117,TaxableValuation[Tif_NonTIF],$A$4)</f>
        <v>156832308</v>
      </c>
      <c r="I117" s="8">
        <f>SUMIFS(TaxableValuation[Taxable Ag Building],TaxableValuation[Dist],$C117,TaxableValuation[Tif_NonTIF],$A$4)</f>
        <v>5894471</v>
      </c>
      <c r="J117" s="8">
        <f>SUMIFS(TaxableValuation[Taxable Commercial],TaxableValuation[Dist],$C117,TaxableValuation[Tif_NonTIF],$A$4)</f>
        <v>4955662</v>
      </c>
      <c r="K117" s="8">
        <f>SUMIFS(TaxableValuation[Taxable Industrial],TaxableValuation[Dist],$C117,TaxableValuation[Tif_NonTIF],$A$4)</f>
        <v>7601452</v>
      </c>
      <c r="L117" s="8">
        <f>SUMIFS(TaxableValuation[Taxable Multiresidential],TaxableValuation[Dist],$C117,TaxableValuation[Tif_NonTIF],$A$4)</f>
        <v>151180</v>
      </c>
      <c r="M117" s="8">
        <f>SUMIFS(TaxableValuation[Taxable Reserved],TaxableValuation[Dist],$C117,TaxableValuation[Tif_NonTIF],$A$4)</f>
        <v>0</v>
      </c>
      <c r="N117" s="8">
        <f>SUMIFS(TaxableValuation[Taxable Railroads],TaxableValuation[Dist],$C117,TaxableValuation[Tif_NonTIF],$A$4)</f>
        <v>0</v>
      </c>
      <c r="O117" s="8">
        <f>SUMIFS(TaxableValuation[Taxable Utilities],TaxableValuation[Dist],$C117,TaxableValuation[Tif_NonTIF],$A$4)</f>
        <v>15330668</v>
      </c>
      <c r="P117" s="8">
        <f>SUMIFS(TaxableValuation[Taxable Other],TaxableValuation[Dist],$C117,TaxableValuation[Tif_NonTIF],$A$4)</f>
        <v>0</v>
      </c>
      <c r="Q117" s="8">
        <f>SUMIFS(TaxableValuation[Taxable Gross],TaxableValuation[Dist],$C117,TaxableValuation[Tif_NonTIF],$A$4)</f>
        <v>240203053</v>
      </c>
      <c r="R117" s="8">
        <f>SUMIFS(TaxableValuation[Taxable Military Exempt],TaxableValuation[Dist],$C117,TaxableValuation[Tif_NonTIF],$A$4)</f>
        <v>259280</v>
      </c>
      <c r="S117" s="8">
        <f>SUMIFS(TaxableValuation[Taxable Net],TaxableValuation[Dist],$C117,TaxableValuation[Tif_NonTIF],$A$4)</f>
        <v>239943773</v>
      </c>
      <c r="T117" s="8">
        <f>SUMIFS(TaxableValuation[Taxable Gas &amp; Elec Utilities],TaxableValuation[Dist],$C117,TaxableValuation[Tif_NonTIF],$A$4)</f>
        <v>6894486</v>
      </c>
      <c r="U117" s="8">
        <f t="shared" si="1"/>
        <v>246838259</v>
      </c>
    </row>
    <row r="118" spans="1:21" x14ac:dyDescent="0.25">
      <c r="A118">
        <v>2023</v>
      </c>
      <c r="B118" t="s">
        <v>1054</v>
      </c>
      <c r="C118" t="s">
        <v>1273</v>
      </c>
      <c r="D118" t="s">
        <v>1273</v>
      </c>
      <c r="E118" t="s">
        <v>492</v>
      </c>
      <c r="F118" t="s">
        <v>1274</v>
      </c>
      <c r="G118" s="8">
        <f>SUMIFS(TaxableValuation[Taxable Residential],TaxableValuation[Dist],$C118,TaxableValuation[Tif_NonTIF],$A$4)</f>
        <v>412841494</v>
      </c>
      <c r="H118" s="8">
        <f>SUMIFS(TaxableValuation[Taxable Ag Land],TaxableValuation[Dist],$C118,TaxableValuation[Tif_NonTIF],$A$4)</f>
        <v>180728427</v>
      </c>
      <c r="I118" s="8">
        <f>SUMIFS(TaxableValuation[Taxable Ag Building],TaxableValuation[Dist],$C118,TaxableValuation[Tif_NonTIF],$A$4)</f>
        <v>11318520</v>
      </c>
      <c r="J118" s="8">
        <f>SUMIFS(TaxableValuation[Taxable Commercial],TaxableValuation[Dist],$C118,TaxableValuation[Tif_NonTIF],$A$4)</f>
        <v>113308949</v>
      </c>
      <c r="K118" s="8">
        <f>SUMIFS(TaxableValuation[Taxable Industrial],TaxableValuation[Dist],$C118,TaxableValuation[Tif_NonTIF],$A$4)</f>
        <v>15451294</v>
      </c>
      <c r="L118" s="8">
        <f>SUMIFS(TaxableValuation[Taxable Multiresidential],TaxableValuation[Dist],$C118,TaxableValuation[Tif_NonTIF],$A$4)</f>
        <v>23145116</v>
      </c>
      <c r="M118" s="8">
        <f>SUMIFS(TaxableValuation[Taxable Reserved],TaxableValuation[Dist],$C118,TaxableValuation[Tif_NonTIF],$A$4)</f>
        <v>0</v>
      </c>
      <c r="N118" s="8">
        <f>SUMIFS(TaxableValuation[Taxable Railroads],TaxableValuation[Dist],$C118,TaxableValuation[Tif_NonTIF],$A$4)</f>
        <v>20843441</v>
      </c>
      <c r="O118" s="8">
        <f>SUMIFS(TaxableValuation[Taxable Utilities],TaxableValuation[Dist],$C118,TaxableValuation[Tif_NonTIF],$A$4)</f>
        <v>91161287</v>
      </c>
      <c r="P118" s="8">
        <f>SUMIFS(TaxableValuation[Taxable Other],TaxableValuation[Dist],$C118,TaxableValuation[Tif_NonTIF],$A$4)</f>
        <v>0</v>
      </c>
      <c r="Q118" s="8">
        <f>SUMIFS(TaxableValuation[Taxable Gross],TaxableValuation[Dist],$C118,TaxableValuation[Tif_NonTIF],$A$4)</f>
        <v>868798528</v>
      </c>
      <c r="R118" s="8">
        <f>SUMIFS(TaxableValuation[Taxable Military Exempt],TaxableValuation[Dist],$C118,TaxableValuation[Tif_NonTIF],$A$4)</f>
        <v>831548</v>
      </c>
      <c r="S118" s="8">
        <f>SUMIFS(TaxableValuation[Taxable Net],TaxableValuation[Dist],$C118,TaxableValuation[Tif_NonTIF],$A$4)</f>
        <v>867966980</v>
      </c>
      <c r="T118" s="8">
        <f>SUMIFS(TaxableValuation[Taxable Gas &amp; Elec Utilities],TaxableValuation[Dist],$C118,TaxableValuation[Tif_NonTIF],$A$4)</f>
        <v>11461567</v>
      </c>
      <c r="U118" s="8">
        <f t="shared" si="1"/>
        <v>879428547</v>
      </c>
    </row>
    <row r="119" spans="1:21" x14ac:dyDescent="0.25">
      <c r="A119">
        <v>2023</v>
      </c>
      <c r="B119" t="s">
        <v>1043</v>
      </c>
      <c r="C119" t="s">
        <v>1275</v>
      </c>
      <c r="D119" t="s">
        <v>1275</v>
      </c>
      <c r="E119" t="s">
        <v>319</v>
      </c>
      <c r="F119" t="s">
        <v>1276</v>
      </c>
      <c r="G119" s="8">
        <f>SUMIFS(TaxableValuation[Taxable Residential],TaxableValuation[Dist],$C119,TaxableValuation[Tif_NonTIF],$A$4)</f>
        <v>182345658</v>
      </c>
      <c r="H119" s="8">
        <f>SUMIFS(TaxableValuation[Taxable Ag Land],TaxableValuation[Dist],$C119,TaxableValuation[Tif_NonTIF],$A$4)</f>
        <v>142703020</v>
      </c>
      <c r="I119" s="8">
        <f>SUMIFS(TaxableValuation[Taxable Ag Building],TaxableValuation[Dist],$C119,TaxableValuation[Tif_NonTIF],$A$4)</f>
        <v>7240505</v>
      </c>
      <c r="J119" s="8">
        <f>SUMIFS(TaxableValuation[Taxable Commercial],TaxableValuation[Dist],$C119,TaxableValuation[Tif_NonTIF],$A$4)</f>
        <v>49453869</v>
      </c>
      <c r="K119" s="8">
        <f>SUMIFS(TaxableValuation[Taxable Industrial],TaxableValuation[Dist],$C119,TaxableValuation[Tif_NonTIF],$A$4)</f>
        <v>43667338</v>
      </c>
      <c r="L119" s="8">
        <f>SUMIFS(TaxableValuation[Taxable Multiresidential],TaxableValuation[Dist],$C119,TaxableValuation[Tif_NonTIF],$A$4)</f>
        <v>5883780</v>
      </c>
      <c r="M119" s="8">
        <f>SUMIFS(TaxableValuation[Taxable Reserved],TaxableValuation[Dist],$C119,TaxableValuation[Tif_NonTIF],$A$4)</f>
        <v>0</v>
      </c>
      <c r="N119" s="8">
        <f>SUMIFS(TaxableValuation[Taxable Railroads],TaxableValuation[Dist],$C119,TaxableValuation[Tif_NonTIF],$A$4)</f>
        <v>1799897</v>
      </c>
      <c r="O119" s="8">
        <f>SUMIFS(TaxableValuation[Taxable Utilities],TaxableValuation[Dist],$C119,TaxableValuation[Tif_NonTIF],$A$4)</f>
        <v>16753968</v>
      </c>
      <c r="P119" s="8">
        <f>SUMIFS(TaxableValuation[Taxable Other],TaxableValuation[Dist],$C119,TaxableValuation[Tif_NonTIF],$A$4)</f>
        <v>0</v>
      </c>
      <c r="Q119" s="8">
        <f>SUMIFS(TaxableValuation[Taxable Gross],TaxableValuation[Dist],$C119,TaxableValuation[Tif_NonTIF],$A$4)</f>
        <v>449848035</v>
      </c>
      <c r="R119" s="8">
        <f>SUMIFS(TaxableValuation[Taxable Military Exempt],TaxableValuation[Dist],$C119,TaxableValuation[Tif_NonTIF],$A$4)</f>
        <v>640792</v>
      </c>
      <c r="S119" s="8">
        <f>SUMIFS(TaxableValuation[Taxable Net],TaxableValuation[Dist],$C119,TaxableValuation[Tif_NonTIF],$A$4)</f>
        <v>449207243</v>
      </c>
      <c r="T119" s="8">
        <f>SUMIFS(TaxableValuation[Taxable Gas &amp; Elec Utilities],TaxableValuation[Dist],$C119,TaxableValuation[Tif_NonTIF],$A$4)</f>
        <v>3335699</v>
      </c>
      <c r="U119" s="8">
        <f t="shared" si="1"/>
        <v>452542942</v>
      </c>
    </row>
    <row r="120" spans="1:21" x14ac:dyDescent="0.25">
      <c r="A120">
        <v>2023</v>
      </c>
      <c r="B120" t="s">
        <v>1051</v>
      </c>
      <c r="C120" t="s">
        <v>1277</v>
      </c>
      <c r="D120" t="s">
        <v>1277</v>
      </c>
      <c r="E120" t="s">
        <v>928</v>
      </c>
      <c r="F120" t="s">
        <v>1278</v>
      </c>
      <c r="G120" s="8">
        <f>SUMIFS(TaxableValuation[Taxable Residential],TaxableValuation[Dist],$C120,TaxableValuation[Tif_NonTIF],$A$4)</f>
        <v>619506939</v>
      </c>
      <c r="H120" s="8">
        <f>SUMIFS(TaxableValuation[Taxable Ag Land],TaxableValuation[Dist],$C120,TaxableValuation[Tif_NonTIF],$A$4)</f>
        <v>94921020</v>
      </c>
      <c r="I120" s="8">
        <f>SUMIFS(TaxableValuation[Taxable Ag Building],TaxableValuation[Dist],$C120,TaxableValuation[Tif_NonTIF],$A$4)</f>
        <v>2385710</v>
      </c>
      <c r="J120" s="8">
        <f>SUMIFS(TaxableValuation[Taxable Commercial],TaxableValuation[Dist],$C120,TaxableValuation[Tif_NonTIF],$A$4)</f>
        <v>236141672</v>
      </c>
      <c r="K120" s="8">
        <f>SUMIFS(TaxableValuation[Taxable Industrial],TaxableValuation[Dist],$C120,TaxableValuation[Tif_NonTIF],$A$4)</f>
        <v>63687448</v>
      </c>
      <c r="L120" s="8">
        <f>SUMIFS(TaxableValuation[Taxable Multiresidential],TaxableValuation[Dist],$C120,TaxableValuation[Tif_NonTIF],$A$4)</f>
        <v>29547470</v>
      </c>
      <c r="M120" s="8">
        <f>SUMIFS(TaxableValuation[Taxable Reserved],TaxableValuation[Dist],$C120,TaxableValuation[Tif_NonTIF],$A$4)</f>
        <v>0</v>
      </c>
      <c r="N120" s="8">
        <f>SUMIFS(TaxableValuation[Taxable Railroads],TaxableValuation[Dist],$C120,TaxableValuation[Tif_NonTIF],$A$4)</f>
        <v>18421704</v>
      </c>
      <c r="O120" s="8">
        <f>SUMIFS(TaxableValuation[Taxable Utilities],TaxableValuation[Dist],$C120,TaxableValuation[Tif_NonTIF],$A$4)</f>
        <v>14984021</v>
      </c>
      <c r="P120" s="8">
        <f>SUMIFS(TaxableValuation[Taxable Other],TaxableValuation[Dist],$C120,TaxableValuation[Tif_NonTIF],$A$4)</f>
        <v>33210</v>
      </c>
      <c r="Q120" s="8">
        <f>SUMIFS(TaxableValuation[Taxable Gross],TaxableValuation[Dist],$C120,TaxableValuation[Tif_NonTIF],$A$4)</f>
        <v>1079629194</v>
      </c>
      <c r="R120" s="8">
        <f>SUMIFS(TaxableValuation[Taxable Military Exempt],TaxableValuation[Dist],$C120,TaxableValuation[Tif_NonTIF],$A$4)</f>
        <v>2105236</v>
      </c>
      <c r="S120" s="8">
        <f>SUMIFS(TaxableValuation[Taxable Net],TaxableValuation[Dist],$C120,TaxableValuation[Tif_NonTIF],$A$4)</f>
        <v>1077523958</v>
      </c>
      <c r="T120" s="8">
        <f>SUMIFS(TaxableValuation[Taxable Gas &amp; Elec Utilities],TaxableValuation[Dist],$C120,TaxableValuation[Tif_NonTIF],$A$4)</f>
        <v>77915651</v>
      </c>
      <c r="U120" s="8">
        <f t="shared" si="1"/>
        <v>1155439609</v>
      </c>
    </row>
    <row r="121" spans="1:21" x14ac:dyDescent="0.25">
      <c r="A121">
        <v>2023</v>
      </c>
      <c r="B121" t="s">
        <v>1054</v>
      </c>
      <c r="C121" t="s">
        <v>1279</v>
      </c>
      <c r="D121" t="s">
        <v>1279</v>
      </c>
      <c r="E121" t="s">
        <v>310</v>
      </c>
      <c r="F121" t="s">
        <v>1280</v>
      </c>
      <c r="G121" s="8">
        <f>SUMIFS(TaxableValuation[Taxable Residential],TaxableValuation[Dist],$C121,TaxableValuation[Tif_NonTIF],$A$4)</f>
        <v>388106467</v>
      </c>
      <c r="H121" s="8">
        <f>SUMIFS(TaxableValuation[Taxable Ag Land],TaxableValuation[Dist],$C121,TaxableValuation[Tif_NonTIF],$A$4)</f>
        <v>127233263</v>
      </c>
      <c r="I121" s="8">
        <f>SUMIFS(TaxableValuation[Taxable Ag Building],TaxableValuation[Dist],$C121,TaxableValuation[Tif_NonTIF],$A$4)</f>
        <v>5639294</v>
      </c>
      <c r="J121" s="8">
        <f>SUMIFS(TaxableValuation[Taxable Commercial],TaxableValuation[Dist],$C121,TaxableValuation[Tif_NonTIF],$A$4)</f>
        <v>92663045</v>
      </c>
      <c r="K121" s="8">
        <f>SUMIFS(TaxableValuation[Taxable Industrial],TaxableValuation[Dist],$C121,TaxableValuation[Tif_NonTIF],$A$4)</f>
        <v>46548616</v>
      </c>
      <c r="L121" s="8">
        <f>SUMIFS(TaxableValuation[Taxable Multiresidential],TaxableValuation[Dist],$C121,TaxableValuation[Tif_NonTIF],$A$4)</f>
        <v>13418734</v>
      </c>
      <c r="M121" s="8">
        <f>SUMIFS(TaxableValuation[Taxable Reserved],TaxableValuation[Dist],$C121,TaxableValuation[Tif_NonTIF],$A$4)</f>
        <v>0</v>
      </c>
      <c r="N121" s="8">
        <f>SUMIFS(TaxableValuation[Taxable Railroads],TaxableValuation[Dist],$C121,TaxableValuation[Tif_NonTIF],$A$4)</f>
        <v>22563402</v>
      </c>
      <c r="O121" s="8">
        <f>SUMIFS(TaxableValuation[Taxable Utilities],TaxableValuation[Dist],$C121,TaxableValuation[Tif_NonTIF],$A$4)</f>
        <v>15490682</v>
      </c>
      <c r="P121" s="8">
        <f>SUMIFS(TaxableValuation[Taxable Other],TaxableValuation[Dist],$C121,TaxableValuation[Tif_NonTIF],$A$4)</f>
        <v>2250000</v>
      </c>
      <c r="Q121" s="8">
        <f>SUMIFS(TaxableValuation[Taxable Gross],TaxableValuation[Dist],$C121,TaxableValuation[Tif_NonTIF],$A$4)</f>
        <v>713913503</v>
      </c>
      <c r="R121" s="8">
        <f>SUMIFS(TaxableValuation[Taxable Military Exempt],TaxableValuation[Dist],$C121,TaxableValuation[Tif_NonTIF],$A$4)</f>
        <v>1556654</v>
      </c>
      <c r="S121" s="8">
        <f>SUMIFS(TaxableValuation[Taxable Net],TaxableValuation[Dist],$C121,TaxableValuation[Tif_NonTIF],$A$4)</f>
        <v>712356849</v>
      </c>
      <c r="T121" s="8">
        <f>SUMIFS(TaxableValuation[Taxable Gas &amp; Elec Utilities],TaxableValuation[Dist],$C121,TaxableValuation[Tif_NonTIF],$A$4)</f>
        <v>86327897</v>
      </c>
      <c r="U121" s="8">
        <f t="shared" si="1"/>
        <v>798684746</v>
      </c>
    </row>
    <row r="122" spans="1:21" x14ac:dyDescent="0.25">
      <c r="A122">
        <v>2023</v>
      </c>
      <c r="B122" t="s">
        <v>1045</v>
      </c>
      <c r="C122" t="s">
        <v>1281</v>
      </c>
      <c r="D122" t="s">
        <v>1281</v>
      </c>
      <c r="E122" t="s">
        <v>400</v>
      </c>
      <c r="F122" t="s">
        <v>1282</v>
      </c>
      <c r="G122" s="8">
        <f>SUMIFS(TaxableValuation[Taxable Residential],TaxableValuation[Dist],$C122,TaxableValuation[Tif_NonTIF],$A$4)</f>
        <v>73906164</v>
      </c>
      <c r="H122" s="8">
        <f>SUMIFS(TaxableValuation[Taxable Ag Land],TaxableValuation[Dist],$C122,TaxableValuation[Tif_NonTIF],$A$4)</f>
        <v>94773983</v>
      </c>
      <c r="I122" s="8">
        <f>SUMIFS(TaxableValuation[Taxable Ag Building],TaxableValuation[Dist],$C122,TaxableValuation[Tif_NonTIF],$A$4)</f>
        <v>2494591</v>
      </c>
      <c r="J122" s="8">
        <f>SUMIFS(TaxableValuation[Taxable Commercial],TaxableValuation[Dist],$C122,TaxableValuation[Tif_NonTIF],$A$4)</f>
        <v>10647336</v>
      </c>
      <c r="K122" s="8">
        <f>SUMIFS(TaxableValuation[Taxable Industrial],TaxableValuation[Dist],$C122,TaxableValuation[Tif_NonTIF],$A$4)</f>
        <v>305428</v>
      </c>
      <c r="L122" s="8">
        <f>SUMIFS(TaxableValuation[Taxable Multiresidential],TaxableValuation[Dist],$C122,TaxableValuation[Tif_NonTIF],$A$4)</f>
        <v>1284713</v>
      </c>
      <c r="M122" s="8">
        <f>SUMIFS(TaxableValuation[Taxable Reserved],TaxableValuation[Dist],$C122,TaxableValuation[Tif_NonTIF],$A$4)</f>
        <v>0</v>
      </c>
      <c r="N122" s="8">
        <f>SUMIFS(TaxableValuation[Taxable Railroads],TaxableValuation[Dist],$C122,TaxableValuation[Tif_NonTIF],$A$4)</f>
        <v>8848044</v>
      </c>
      <c r="O122" s="8">
        <f>SUMIFS(TaxableValuation[Taxable Utilities],TaxableValuation[Dist],$C122,TaxableValuation[Tif_NonTIF],$A$4)</f>
        <v>6080966</v>
      </c>
      <c r="P122" s="8">
        <f>SUMIFS(TaxableValuation[Taxable Other],TaxableValuation[Dist],$C122,TaxableValuation[Tif_NonTIF],$A$4)</f>
        <v>0</v>
      </c>
      <c r="Q122" s="8">
        <f>SUMIFS(TaxableValuation[Taxable Gross],TaxableValuation[Dist],$C122,TaxableValuation[Tif_NonTIF],$A$4)</f>
        <v>198341225</v>
      </c>
      <c r="R122" s="8">
        <f>SUMIFS(TaxableValuation[Taxable Military Exempt],TaxableValuation[Dist],$C122,TaxableValuation[Tif_NonTIF],$A$4)</f>
        <v>205572</v>
      </c>
      <c r="S122" s="8">
        <f>SUMIFS(TaxableValuation[Taxable Net],TaxableValuation[Dist],$C122,TaxableValuation[Tif_NonTIF],$A$4)</f>
        <v>198135653</v>
      </c>
      <c r="T122" s="8">
        <f>SUMIFS(TaxableValuation[Taxable Gas &amp; Elec Utilities],TaxableValuation[Dist],$C122,TaxableValuation[Tif_NonTIF],$A$4)</f>
        <v>6124409</v>
      </c>
      <c r="U122" s="8">
        <f t="shared" si="1"/>
        <v>204260062</v>
      </c>
    </row>
    <row r="123" spans="1:21" x14ac:dyDescent="0.25">
      <c r="A123">
        <v>2023</v>
      </c>
      <c r="B123" t="s">
        <v>1048</v>
      </c>
      <c r="C123" t="s">
        <v>1283</v>
      </c>
      <c r="D123" t="s">
        <v>1283</v>
      </c>
      <c r="E123" t="s">
        <v>180</v>
      </c>
      <c r="F123" t="s">
        <v>1284</v>
      </c>
      <c r="G123" s="8">
        <f>SUMIFS(TaxableValuation[Taxable Residential],TaxableValuation[Dist],$C123,TaxableValuation[Tif_NonTIF],$A$4)</f>
        <v>57613656</v>
      </c>
      <c r="H123" s="8">
        <f>SUMIFS(TaxableValuation[Taxable Ag Land],TaxableValuation[Dist],$C123,TaxableValuation[Tif_NonTIF],$A$4)</f>
        <v>165988906</v>
      </c>
      <c r="I123" s="8">
        <f>SUMIFS(TaxableValuation[Taxable Ag Building],TaxableValuation[Dist],$C123,TaxableValuation[Tif_NonTIF],$A$4)</f>
        <v>17176453</v>
      </c>
      <c r="J123" s="8">
        <f>SUMIFS(TaxableValuation[Taxable Commercial],TaxableValuation[Dist],$C123,TaxableValuation[Tif_NonTIF],$A$4)</f>
        <v>16347084</v>
      </c>
      <c r="K123" s="8">
        <f>SUMIFS(TaxableValuation[Taxable Industrial],TaxableValuation[Dist],$C123,TaxableValuation[Tif_NonTIF],$A$4)</f>
        <v>20756640</v>
      </c>
      <c r="L123" s="8">
        <f>SUMIFS(TaxableValuation[Taxable Multiresidential],TaxableValuation[Dist],$C123,TaxableValuation[Tif_NonTIF],$A$4)</f>
        <v>1648649</v>
      </c>
      <c r="M123" s="8">
        <f>SUMIFS(TaxableValuation[Taxable Reserved],TaxableValuation[Dist],$C123,TaxableValuation[Tif_NonTIF],$A$4)</f>
        <v>0</v>
      </c>
      <c r="N123" s="8">
        <f>SUMIFS(TaxableValuation[Taxable Railroads],TaxableValuation[Dist],$C123,TaxableValuation[Tif_NonTIF],$A$4)</f>
        <v>0</v>
      </c>
      <c r="O123" s="8">
        <f>SUMIFS(TaxableValuation[Taxable Utilities],TaxableValuation[Dist],$C123,TaxableValuation[Tif_NonTIF],$A$4)</f>
        <v>2385433</v>
      </c>
      <c r="P123" s="8">
        <f>SUMIFS(TaxableValuation[Taxable Other],TaxableValuation[Dist],$C123,TaxableValuation[Tif_NonTIF],$A$4)</f>
        <v>0</v>
      </c>
      <c r="Q123" s="8">
        <f>SUMIFS(TaxableValuation[Taxable Gross],TaxableValuation[Dist],$C123,TaxableValuation[Tif_NonTIF],$A$4)</f>
        <v>281916821</v>
      </c>
      <c r="R123" s="8">
        <f>SUMIFS(TaxableValuation[Taxable Military Exempt],TaxableValuation[Dist],$C123,TaxableValuation[Tif_NonTIF],$A$4)</f>
        <v>248168</v>
      </c>
      <c r="S123" s="8">
        <f>SUMIFS(TaxableValuation[Taxable Net],TaxableValuation[Dist],$C123,TaxableValuation[Tif_NonTIF],$A$4)</f>
        <v>281668653</v>
      </c>
      <c r="T123" s="8">
        <f>SUMIFS(TaxableValuation[Taxable Gas &amp; Elec Utilities],TaxableValuation[Dist],$C123,TaxableValuation[Tif_NonTIF],$A$4)</f>
        <v>8132676</v>
      </c>
      <c r="U123" s="8">
        <f t="shared" si="1"/>
        <v>289801329</v>
      </c>
    </row>
    <row r="124" spans="1:21" x14ac:dyDescent="0.25">
      <c r="A124">
        <v>2023</v>
      </c>
      <c r="B124" t="s">
        <v>1043</v>
      </c>
      <c r="C124" t="s">
        <v>1285</v>
      </c>
      <c r="D124" t="s">
        <v>1285</v>
      </c>
      <c r="E124" t="s">
        <v>217</v>
      </c>
      <c r="F124" t="s">
        <v>1286</v>
      </c>
      <c r="G124" s="8">
        <f>SUMIFS(TaxableValuation[Taxable Residential],TaxableValuation[Dist],$C124,TaxableValuation[Tif_NonTIF],$A$4)</f>
        <v>298829674</v>
      </c>
      <c r="H124" s="8">
        <f>SUMIFS(TaxableValuation[Taxable Ag Land],TaxableValuation[Dist],$C124,TaxableValuation[Tif_NonTIF],$A$4)</f>
        <v>125999541</v>
      </c>
      <c r="I124" s="8">
        <f>SUMIFS(TaxableValuation[Taxable Ag Building],TaxableValuation[Dist],$C124,TaxableValuation[Tif_NonTIF],$A$4)</f>
        <v>9177398</v>
      </c>
      <c r="J124" s="8">
        <f>SUMIFS(TaxableValuation[Taxable Commercial],TaxableValuation[Dist],$C124,TaxableValuation[Tif_NonTIF],$A$4)</f>
        <v>33903167</v>
      </c>
      <c r="K124" s="8">
        <f>SUMIFS(TaxableValuation[Taxable Industrial],TaxableValuation[Dist],$C124,TaxableValuation[Tif_NonTIF],$A$4)</f>
        <v>17337937</v>
      </c>
      <c r="L124" s="8">
        <f>SUMIFS(TaxableValuation[Taxable Multiresidential],TaxableValuation[Dist],$C124,TaxableValuation[Tif_NonTIF],$A$4)</f>
        <v>4866744</v>
      </c>
      <c r="M124" s="8">
        <f>SUMIFS(TaxableValuation[Taxable Reserved],TaxableValuation[Dist],$C124,TaxableValuation[Tif_NonTIF],$A$4)</f>
        <v>0</v>
      </c>
      <c r="N124" s="8">
        <f>SUMIFS(TaxableValuation[Taxable Railroads],TaxableValuation[Dist],$C124,TaxableValuation[Tif_NonTIF],$A$4)</f>
        <v>6588448</v>
      </c>
      <c r="O124" s="8">
        <f>SUMIFS(TaxableValuation[Taxable Utilities],TaxableValuation[Dist],$C124,TaxableValuation[Tif_NonTIF],$A$4)</f>
        <v>97769566</v>
      </c>
      <c r="P124" s="8">
        <f>SUMIFS(TaxableValuation[Taxable Other],TaxableValuation[Dist],$C124,TaxableValuation[Tif_NonTIF],$A$4)</f>
        <v>0</v>
      </c>
      <c r="Q124" s="8">
        <f>SUMIFS(TaxableValuation[Taxable Gross],TaxableValuation[Dist],$C124,TaxableValuation[Tif_NonTIF],$A$4)</f>
        <v>594472475</v>
      </c>
      <c r="R124" s="8">
        <f>SUMIFS(TaxableValuation[Taxable Military Exempt],TaxableValuation[Dist],$C124,TaxableValuation[Tif_NonTIF],$A$4)</f>
        <v>588150</v>
      </c>
      <c r="S124" s="8">
        <f>SUMIFS(TaxableValuation[Taxable Net],TaxableValuation[Dist],$C124,TaxableValuation[Tif_NonTIF],$A$4)</f>
        <v>593884325</v>
      </c>
      <c r="T124" s="8">
        <f>SUMIFS(TaxableValuation[Taxable Gas &amp; Elec Utilities],TaxableValuation[Dist],$C124,TaxableValuation[Tif_NonTIF],$A$4)</f>
        <v>11045356</v>
      </c>
      <c r="U124" s="8">
        <f t="shared" si="1"/>
        <v>604929681</v>
      </c>
    </row>
    <row r="125" spans="1:21" x14ac:dyDescent="0.25">
      <c r="A125">
        <v>2023</v>
      </c>
      <c r="B125" t="s">
        <v>1048</v>
      </c>
      <c r="C125" t="s">
        <v>1287</v>
      </c>
      <c r="D125" t="s">
        <v>1287</v>
      </c>
      <c r="E125" t="s">
        <v>697</v>
      </c>
      <c r="F125" t="s">
        <v>1288</v>
      </c>
      <c r="G125" s="8">
        <f>SUMIFS(TaxableValuation[Taxable Residential],TaxableValuation[Dist],$C125,TaxableValuation[Tif_NonTIF],$A$4)</f>
        <v>64185856</v>
      </c>
      <c r="H125" s="8">
        <f>SUMIFS(TaxableValuation[Taxable Ag Land],TaxableValuation[Dist],$C125,TaxableValuation[Tif_NonTIF],$A$4)</f>
        <v>161857346</v>
      </c>
      <c r="I125" s="8">
        <f>SUMIFS(TaxableValuation[Taxable Ag Building],TaxableValuation[Dist],$C125,TaxableValuation[Tif_NonTIF],$A$4)</f>
        <v>14489984</v>
      </c>
      <c r="J125" s="8">
        <f>SUMIFS(TaxableValuation[Taxable Commercial],TaxableValuation[Dist],$C125,TaxableValuation[Tif_NonTIF],$A$4)</f>
        <v>11568554</v>
      </c>
      <c r="K125" s="8">
        <f>SUMIFS(TaxableValuation[Taxable Industrial],TaxableValuation[Dist],$C125,TaxableValuation[Tif_NonTIF],$A$4)</f>
        <v>1903266</v>
      </c>
      <c r="L125" s="8">
        <f>SUMIFS(TaxableValuation[Taxable Multiresidential],TaxableValuation[Dist],$C125,TaxableValuation[Tif_NonTIF],$A$4)</f>
        <v>252688</v>
      </c>
      <c r="M125" s="8">
        <f>SUMIFS(TaxableValuation[Taxable Reserved],TaxableValuation[Dist],$C125,TaxableValuation[Tif_NonTIF],$A$4)</f>
        <v>0</v>
      </c>
      <c r="N125" s="8">
        <f>SUMIFS(TaxableValuation[Taxable Railroads],TaxableValuation[Dist],$C125,TaxableValuation[Tif_NonTIF],$A$4)</f>
        <v>0</v>
      </c>
      <c r="O125" s="8">
        <f>SUMIFS(TaxableValuation[Taxable Utilities],TaxableValuation[Dist],$C125,TaxableValuation[Tif_NonTIF],$A$4)</f>
        <v>2147351</v>
      </c>
      <c r="P125" s="8">
        <f>SUMIFS(TaxableValuation[Taxable Other],TaxableValuation[Dist],$C125,TaxableValuation[Tif_NonTIF],$A$4)</f>
        <v>0</v>
      </c>
      <c r="Q125" s="8">
        <f>SUMIFS(TaxableValuation[Taxable Gross],TaxableValuation[Dist],$C125,TaxableValuation[Tif_NonTIF],$A$4)</f>
        <v>256405045</v>
      </c>
      <c r="R125" s="8">
        <f>SUMIFS(TaxableValuation[Taxable Military Exempt],TaxableValuation[Dist],$C125,TaxableValuation[Tif_NonTIF],$A$4)</f>
        <v>250020</v>
      </c>
      <c r="S125" s="8">
        <f>SUMIFS(TaxableValuation[Taxable Net],TaxableValuation[Dist],$C125,TaxableValuation[Tif_NonTIF],$A$4)</f>
        <v>256155025</v>
      </c>
      <c r="T125" s="8">
        <f>SUMIFS(TaxableValuation[Taxable Gas &amp; Elec Utilities],TaxableValuation[Dist],$C125,TaxableValuation[Tif_NonTIF],$A$4)</f>
        <v>3047947</v>
      </c>
      <c r="U125" s="8">
        <f t="shared" si="1"/>
        <v>259202972</v>
      </c>
    </row>
    <row r="126" spans="1:21" x14ac:dyDescent="0.25">
      <c r="A126">
        <v>2023</v>
      </c>
      <c r="B126" t="s">
        <v>1038</v>
      </c>
      <c r="C126" t="s">
        <v>1289</v>
      </c>
      <c r="D126" t="s">
        <v>1289</v>
      </c>
      <c r="E126" t="s">
        <v>144</v>
      </c>
      <c r="F126" t="s">
        <v>1290</v>
      </c>
      <c r="G126" s="8">
        <f>SUMIFS(TaxableValuation[Taxable Residential],TaxableValuation[Dist],$C126,TaxableValuation[Tif_NonTIF],$A$4)</f>
        <v>544725617</v>
      </c>
      <c r="H126" s="8">
        <f>SUMIFS(TaxableValuation[Taxable Ag Land],TaxableValuation[Dist],$C126,TaxableValuation[Tif_NonTIF],$A$4)</f>
        <v>30842352</v>
      </c>
      <c r="I126" s="8">
        <f>SUMIFS(TaxableValuation[Taxable Ag Building],TaxableValuation[Dist],$C126,TaxableValuation[Tif_NonTIF],$A$4)</f>
        <v>1410014</v>
      </c>
      <c r="J126" s="8">
        <f>SUMIFS(TaxableValuation[Taxable Commercial],TaxableValuation[Dist],$C126,TaxableValuation[Tif_NonTIF],$A$4)</f>
        <v>53662680</v>
      </c>
      <c r="K126" s="8">
        <f>SUMIFS(TaxableValuation[Taxable Industrial],TaxableValuation[Dist],$C126,TaxableValuation[Tif_NonTIF],$A$4)</f>
        <v>13382010</v>
      </c>
      <c r="L126" s="8">
        <f>SUMIFS(TaxableValuation[Taxable Multiresidential],TaxableValuation[Dist],$C126,TaxableValuation[Tif_NonTIF],$A$4)</f>
        <v>1910970</v>
      </c>
      <c r="M126" s="8">
        <f>SUMIFS(TaxableValuation[Taxable Reserved],TaxableValuation[Dist],$C126,TaxableValuation[Tif_NonTIF],$A$4)</f>
        <v>0</v>
      </c>
      <c r="N126" s="8">
        <f>SUMIFS(TaxableValuation[Taxable Railroads],TaxableValuation[Dist],$C126,TaxableValuation[Tif_NonTIF],$A$4)</f>
        <v>6733416</v>
      </c>
      <c r="O126" s="8">
        <f>SUMIFS(TaxableValuation[Taxable Utilities],TaxableValuation[Dist],$C126,TaxableValuation[Tif_NonTIF],$A$4)</f>
        <v>1109027</v>
      </c>
      <c r="P126" s="8">
        <f>SUMIFS(TaxableValuation[Taxable Other],TaxableValuation[Dist],$C126,TaxableValuation[Tif_NonTIF],$A$4)</f>
        <v>0</v>
      </c>
      <c r="Q126" s="8">
        <f>SUMIFS(TaxableValuation[Taxable Gross],TaxableValuation[Dist],$C126,TaxableValuation[Tif_NonTIF],$A$4)</f>
        <v>653776086</v>
      </c>
      <c r="R126" s="8">
        <f>SUMIFS(TaxableValuation[Taxable Military Exempt],TaxableValuation[Dist],$C126,TaxableValuation[Tif_NonTIF],$A$4)</f>
        <v>514856</v>
      </c>
      <c r="S126" s="8">
        <f>SUMIFS(TaxableValuation[Taxable Net],TaxableValuation[Dist],$C126,TaxableValuation[Tif_NonTIF],$A$4)</f>
        <v>653261230</v>
      </c>
      <c r="T126" s="8">
        <f>SUMIFS(TaxableValuation[Taxable Gas &amp; Elec Utilities],TaxableValuation[Dist],$C126,TaxableValuation[Tif_NonTIF],$A$4)</f>
        <v>1871309</v>
      </c>
      <c r="U126" s="8">
        <f t="shared" si="1"/>
        <v>655132539</v>
      </c>
    </row>
    <row r="127" spans="1:21" x14ac:dyDescent="0.25">
      <c r="A127">
        <v>2023</v>
      </c>
      <c r="B127" t="s">
        <v>1051</v>
      </c>
      <c r="C127" t="s">
        <v>1291</v>
      </c>
      <c r="D127" t="s">
        <v>1291</v>
      </c>
      <c r="E127" t="s">
        <v>473</v>
      </c>
      <c r="F127" t="s">
        <v>1292</v>
      </c>
      <c r="G127" s="8">
        <f>SUMIFS(TaxableValuation[Taxable Residential],TaxableValuation[Dist],$C127,TaxableValuation[Tif_NonTIF],$A$4)</f>
        <v>15272043</v>
      </c>
      <c r="H127" s="8">
        <f>SUMIFS(TaxableValuation[Taxable Ag Land],TaxableValuation[Dist],$C127,TaxableValuation[Tif_NonTIF],$A$4)</f>
        <v>70289030</v>
      </c>
      <c r="I127" s="8">
        <f>SUMIFS(TaxableValuation[Taxable Ag Building],TaxableValuation[Dist],$C127,TaxableValuation[Tif_NonTIF],$A$4)</f>
        <v>2630981</v>
      </c>
      <c r="J127" s="8">
        <f>SUMIFS(TaxableValuation[Taxable Commercial],TaxableValuation[Dist],$C127,TaxableValuation[Tif_NonTIF],$A$4)</f>
        <v>15865220</v>
      </c>
      <c r="K127" s="8">
        <f>SUMIFS(TaxableValuation[Taxable Industrial],TaxableValuation[Dist],$C127,TaxableValuation[Tif_NonTIF],$A$4)</f>
        <v>2661934</v>
      </c>
      <c r="L127" s="8">
        <f>SUMIFS(TaxableValuation[Taxable Multiresidential],TaxableValuation[Dist],$C127,TaxableValuation[Tif_NonTIF],$A$4)</f>
        <v>33834</v>
      </c>
      <c r="M127" s="8">
        <f>SUMIFS(TaxableValuation[Taxable Reserved],TaxableValuation[Dist],$C127,TaxableValuation[Tif_NonTIF],$A$4)</f>
        <v>0</v>
      </c>
      <c r="N127" s="8">
        <f>SUMIFS(TaxableValuation[Taxable Railroads],TaxableValuation[Dist],$C127,TaxableValuation[Tif_NonTIF],$A$4)</f>
        <v>11788889</v>
      </c>
      <c r="O127" s="8">
        <f>SUMIFS(TaxableValuation[Taxable Utilities],TaxableValuation[Dist],$C127,TaxableValuation[Tif_NonTIF],$A$4)</f>
        <v>700333</v>
      </c>
      <c r="P127" s="8">
        <f>SUMIFS(TaxableValuation[Taxable Other],TaxableValuation[Dist],$C127,TaxableValuation[Tif_NonTIF],$A$4)</f>
        <v>3960</v>
      </c>
      <c r="Q127" s="8">
        <f>SUMIFS(TaxableValuation[Taxable Gross],TaxableValuation[Dist],$C127,TaxableValuation[Tif_NonTIF],$A$4)</f>
        <v>119246224</v>
      </c>
      <c r="R127" s="8">
        <f>SUMIFS(TaxableValuation[Taxable Military Exempt],TaxableValuation[Dist],$C127,TaxableValuation[Tif_NonTIF],$A$4)</f>
        <v>102549</v>
      </c>
      <c r="S127" s="8">
        <f>SUMIFS(TaxableValuation[Taxable Net],TaxableValuation[Dist],$C127,TaxableValuation[Tif_NonTIF],$A$4)</f>
        <v>119143675</v>
      </c>
      <c r="T127" s="8">
        <f>SUMIFS(TaxableValuation[Taxable Gas &amp; Elec Utilities],TaxableValuation[Dist],$C127,TaxableValuation[Tif_NonTIF],$A$4)</f>
        <v>1478943</v>
      </c>
      <c r="U127" s="8">
        <f t="shared" si="1"/>
        <v>120622618</v>
      </c>
    </row>
    <row r="128" spans="1:21" x14ac:dyDescent="0.25">
      <c r="A128">
        <v>2023</v>
      </c>
      <c r="B128" t="s">
        <v>1043</v>
      </c>
      <c r="C128" t="s">
        <v>1293</v>
      </c>
      <c r="D128" t="s">
        <v>1293</v>
      </c>
      <c r="E128" t="s">
        <v>59</v>
      </c>
      <c r="F128" t="s">
        <v>1294</v>
      </c>
      <c r="G128" s="8">
        <f>SUMIFS(TaxableValuation[Taxable Residential],TaxableValuation[Dist],$C128,TaxableValuation[Tif_NonTIF],$A$4)</f>
        <v>124263261</v>
      </c>
      <c r="H128" s="8">
        <f>SUMIFS(TaxableValuation[Taxable Ag Land],TaxableValuation[Dist],$C128,TaxableValuation[Tif_NonTIF],$A$4)</f>
        <v>183304190</v>
      </c>
      <c r="I128" s="8">
        <f>SUMIFS(TaxableValuation[Taxable Ag Building],TaxableValuation[Dist],$C128,TaxableValuation[Tif_NonTIF],$A$4)</f>
        <v>6013187</v>
      </c>
      <c r="J128" s="8">
        <f>SUMIFS(TaxableValuation[Taxable Commercial],TaxableValuation[Dist],$C128,TaxableValuation[Tif_NonTIF],$A$4)</f>
        <v>24573120</v>
      </c>
      <c r="K128" s="8">
        <f>SUMIFS(TaxableValuation[Taxable Industrial],TaxableValuation[Dist],$C128,TaxableValuation[Tif_NonTIF],$A$4)</f>
        <v>8126907</v>
      </c>
      <c r="L128" s="8">
        <f>SUMIFS(TaxableValuation[Taxable Multiresidential],TaxableValuation[Dist],$C128,TaxableValuation[Tif_NonTIF],$A$4)</f>
        <v>2882469</v>
      </c>
      <c r="M128" s="8">
        <f>SUMIFS(TaxableValuation[Taxable Reserved],TaxableValuation[Dist],$C128,TaxableValuation[Tif_NonTIF],$A$4)</f>
        <v>0</v>
      </c>
      <c r="N128" s="8">
        <f>SUMIFS(TaxableValuation[Taxable Railroads],TaxableValuation[Dist],$C128,TaxableValuation[Tif_NonTIF],$A$4)</f>
        <v>0</v>
      </c>
      <c r="O128" s="8">
        <f>SUMIFS(TaxableValuation[Taxable Utilities],TaxableValuation[Dist],$C128,TaxableValuation[Tif_NonTIF],$A$4)</f>
        <v>6917587</v>
      </c>
      <c r="P128" s="8">
        <f>SUMIFS(TaxableValuation[Taxable Other],TaxableValuation[Dist],$C128,TaxableValuation[Tif_NonTIF],$A$4)</f>
        <v>0</v>
      </c>
      <c r="Q128" s="8">
        <f>SUMIFS(TaxableValuation[Taxable Gross],TaxableValuation[Dist],$C128,TaxableValuation[Tif_NonTIF],$A$4)</f>
        <v>356080721</v>
      </c>
      <c r="R128" s="8">
        <f>SUMIFS(TaxableValuation[Taxable Military Exempt],TaxableValuation[Dist],$C128,TaxableValuation[Tif_NonTIF],$A$4)</f>
        <v>451888</v>
      </c>
      <c r="S128" s="8">
        <f>SUMIFS(TaxableValuation[Taxable Net],TaxableValuation[Dist],$C128,TaxableValuation[Tif_NonTIF],$A$4)</f>
        <v>355628833</v>
      </c>
      <c r="T128" s="8">
        <f>SUMIFS(TaxableValuation[Taxable Gas &amp; Elec Utilities],TaxableValuation[Dist],$C128,TaxableValuation[Tif_NonTIF],$A$4)</f>
        <v>8084860</v>
      </c>
      <c r="U128" s="8">
        <f t="shared" si="1"/>
        <v>363713693</v>
      </c>
    </row>
    <row r="129" spans="1:21" x14ac:dyDescent="0.25">
      <c r="A129">
        <v>2023</v>
      </c>
      <c r="B129" t="s">
        <v>1045</v>
      </c>
      <c r="C129" t="s">
        <v>1295</v>
      </c>
      <c r="D129" t="s">
        <v>1295</v>
      </c>
      <c r="E129" t="s">
        <v>707</v>
      </c>
      <c r="F129" t="s">
        <v>1296</v>
      </c>
      <c r="G129" s="8">
        <f>SUMIFS(TaxableValuation[Taxable Residential],TaxableValuation[Dist],$C129,TaxableValuation[Tif_NonTIF],$A$4)</f>
        <v>463546098</v>
      </c>
      <c r="H129" s="8">
        <f>SUMIFS(TaxableValuation[Taxable Ag Land],TaxableValuation[Dist],$C129,TaxableValuation[Tif_NonTIF],$A$4)</f>
        <v>80815551</v>
      </c>
      <c r="I129" s="8">
        <f>SUMIFS(TaxableValuation[Taxable Ag Building],TaxableValuation[Dist],$C129,TaxableValuation[Tif_NonTIF],$A$4)</f>
        <v>3735038</v>
      </c>
      <c r="J129" s="8">
        <f>SUMIFS(TaxableValuation[Taxable Commercial],TaxableValuation[Dist],$C129,TaxableValuation[Tif_NonTIF],$A$4)</f>
        <v>42102386</v>
      </c>
      <c r="K129" s="8">
        <f>SUMIFS(TaxableValuation[Taxable Industrial],TaxableValuation[Dist],$C129,TaxableValuation[Tif_NonTIF],$A$4)</f>
        <v>6039686</v>
      </c>
      <c r="L129" s="8">
        <f>SUMIFS(TaxableValuation[Taxable Multiresidential],TaxableValuation[Dist],$C129,TaxableValuation[Tif_NonTIF],$A$4)</f>
        <v>7603096</v>
      </c>
      <c r="M129" s="8">
        <f>SUMIFS(TaxableValuation[Taxable Reserved],TaxableValuation[Dist],$C129,TaxableValuation[Tif_NonTIF],$A$4)</f>
        <v>0</v>
      </c>
      <c r="N129" s="8">
        <f>SUMIFS(TaxableValuation[Taxable Railroads],TaxableValuation[Dist],$C129,TaxableValuation[Tif_NonTIF],$A$4)</f>
        <v>25045819</v>
      </c>
      <c r="O129" s="8">
        <f>SUMIFS(TaxableValuation[Taxable Utilities],TaxableValuation[Dist],$C129,TaxableValuation[Tif_NonTIF],$A$4)</f>
        <v>32755147</v>
      </c>
      <c r="P129" s="8">
        <f>SUMIFS(TaxableValuation[Taxable Other],TaxableValuation[Dist],$C129,TaxableValuation[Tif_NonTIF],$A$4)</f>
        <v>895400</v>
      </c>
      <c r="Q129" s="8">
        <f>SUMIFS(TaxableValuation[Taxable Gross],TaxableValuation[Dist],$C129,TaxableValuation[Tif_NonTIF],$A$4)</f>
        <v>662538221</v>
      </c>
      <c r="R129" s="8">
        <f>SUMIFS(TaxableValuation[Taxable Military Exempt],TaxableValuation[Dist],$C129,TaxableValuation[Tif_NonTIF],$A$4)</f>
        <v>1173501</v>
      </c>
      <c r="S129" s="8">
        <f>SUMIFS(TaxableValuation[Taxable Net],TaxableValuation[Dist],$C129,TaxableValuation[Tif_NonTIF],$A$4)</f>
        <v>661364720</v>
      </c>
      <c r="T129" s="8">
        <f>SUMIFS(TaxableValuation[Taxable Gas &amp; Elec Utilities],TaxableValuation[Dist],$C129,TaxableValuation[Tif_NonTIF],$A$4)</f>
        <v>9536388</v>
      </c>
      <c r="U129" s="8">
        <f t="shared" si="1"/>
        <v>670901108</v>
      </c>
    </row>
    <row r="130" spans="1:21" x14ac:dyDescent="0.25">
      <c r="A130">
        <v>2023</v>
      </c>
      <c r="B130" t="s">
        <v>1038</v>
      </c>
      <c r="C130" t="s">
        <v>1297</v>
      </c>
      <c r="D130" t="s">
        <v>1297</v>
      </c>
      <c r="E130" t="s">
        <v>185</v>
      </c>
      <c r="F130" t="s">
        <v>1298</v>
      </c>
      <c r="G130" s="8">
        <f>SUMIFS(TaxableValuation[Taxable Residential],TaxableValuation[Dist],$C130,TaxableValuation[Tif_NonTIF],$A$4)</f>
        <v>50221544</v>
      </c>
      <c r="H130" s="8">
        <f>SUMIFS(TaxableValuation[Taxable Ag Land],TaxableValuation[Dist],$C130,TaxableValuation[Tif_NonTIF],$A$4)</f>
        <v>91867884</v>
      </c>
      <c r="I130" s="8">
        <f>SUMIFS(TaxableValuation[Taxable Ag Building],TaxableValuation[Dist],$C130,TaxableValuation[Tif_NonTIF],$A$4)</f>
        <v>6931740</v>
      </c>
      <c r="J130" s="8">
        <f>SUMIFS(TaxableValuation[Taxable Commercial],TaxableValuation[Dist],$C130,TaxableValuation[Tif_NonTIF],$A$4)</f>
        <v>11677495</v>
      </c>
      <c r="K130" s="8">
        <f>SUMIFS(TaxableValuation[Taxable Industrial],TaxableValuation[Dist],$C130,TaxableValuation[Tif_NonTIF],$A$4)</f>
        <v>17504451</v>
      </c>
      <c r="L130" s="8">
        <f>SUMIFS(TaxableValuation[Taxable Multiresidential],TaxableValuation[Dist],$C130,TaxableValuation[Tif_NonTIF],$A$4)</f>
        <v>513892</v>
      </c>
      <c r="M130" s="8">
        <f>SUMIFS(TaxableValuation[Taxable Reserved],TaxableValuation[Dist],$C130,TaxableValuation[Tif_NonTIF],$A$4)</f>
        <v>0</v>
      </c>
      <c r="N130" s="8">
        <f>SUMIFS(TaxableValuation[Taxable Railroads],TaxableValuation[Dist],$C130,TaxableValuation[Tif_NonTIF],$A$4)</f>
        <v>9710409</v>
      </c>
      <c r="O130" s="8">
        <f>SUMIFS(TaxableValuation[Taxable Utilities],TaxableValuation[Dist],$C130,TaxableValuation[Tif_NonTIF],$A$4)</f>
        <v>1497864</v>
      </c>
      <c r="P130" s="8">
        <f>SUMIFS(TaxableValuation[Taxable Other],TaxableValuation[Dist],$C130,TaxableValuation[Tif_NonTIF],$A$4)</f>
        <v>0</v>
      </c>
      <c r="Q130" s="8">
        <f>SUMIFS(TaxableValuation[Taxable Gross],TaxableValuation[Dist],$C130,TaxableValuation[Tif_NonTIF],$A$4)</f>
        <v>189925279</v>
      </c>
      <c r="R130" s="8">
        <f>SUMIFS(TaxableValuation[Taxable Military Exempt],TaxableValuation[Dist],$C130,TaxableValuation[Tif_NonTIF],$A$4)</f>
        <v>142604</v>
      </c>
      <c r="S130" s="8">
        <f>SUMIFS(TaxableValuation[Taxable Net],TaxableValuation[Dist],$C130,TaxableValuation[Tif_NonTIF],$A$4)</f>
        <v>189782675</v>
      </c>
      <c r="T130" s="8">
        <f>SUMIFS(TaxableValuation[Taxable Gas &amp; Elec Utilities],TaxableValuation[Dist],$C130,TaxableValuation[Tif_NonTIF],$A$4)</f>
        <v>3759306</v>
      </c>
      <c r="U130" s="8">
        <f t="shared" si="1"/>
        <v>193541981</v>
      </c>
    </row>
    <row r="131" spans="1:21" x14ac:dyDescent="0.25">
      <c r="A131">
        <v>2023</v>
      </c>
      <c r="B131" t="s">
        <v>1043</v>
      </c>
      <c r="C131" t="s">
        <v>1299</v>
      </c>
      <c r="D131" t="s">
        <v>1299</v>
      </c>
      <c r="E131" t="s">
        <v>671</v>
      </c>
      <c r="F131" t="s">
        <v>671</v>
      </c>
      <c r="G131" s="8">
        <f>SUMIFS(TaxableValuation[Taxable Residential],TaxableValuation[Dist],$C131,TaxableValuation[Tif_NonTIF],$A$4)</f>
        <v>50909613</v>
      </c>
      <c r="H131" s="8">
        <f>SUMIFS(TaxableValuation[Taxable Ag Land],TaxableValuation[Dist],$C131,TaxableValuation[Tif_NonTIF],$A$4)</f>
        <v>84126233</v>
      </c>
      <c r="I131" s="8">
        <f>SUMIFS(TaxableValuation[Taxable Ag Building],TaxableValuation[Dist],$C131,TaxableValuation[Tif_NonTIF],$A$4)</f>
        <v>2281340</v>
      </c>
      <c r="J131" s="8">
        <f>SUMIFS(TaxableValuation[Taxable Commercial],TaxableValuation[Dist],$C131,TaxableValuation[Tif_NonTIF],$A$4)</f>
        <v>7956547</v>
      </c>
      <c r="K131" s="8">
        <f>SUMIFS(TaxableValuation[Taxable Industrial],TaxableValuation[Dist],$C131,TaxableValuation[Tif_NonTIF],$A$4)</f>
        <v>27395199</v>
      </c>
      <c r="L131" s="8">
        <f>SUMIFS(TaxableValuation[Taxable Multiresidential],TaxableValuation[Dist],$C131,TaxableValuation[Tif_NonTIF],$A$4)</f>
        <v>581264</v>
      </c>
      <c r="M131" s="8">
        <f>SUMIFS(TaxableValuation[Taxable Reserved],TaxableValuation[Dist],$C131,TaxableValuation[Tif_NonTIF],$A$4)</f>
        <v>0</v>
      </c>
      <c r="N131" s="8">
        <f>SUMIFS(TaxableValuation[Taxable Railroads],TaxableValuation[Dist],$C131,TaxableValuation[Tif_NonTIF],$A$4)</f>
        <v>0</v>
      </c>
      <c r="O131" s="8">
        <f>SUMIFS(TaxableValuation[Taxable Utilities],TaxableValuation[Dist],$C131,TaxableValuation[Tif_NonTIF],$A$4)</f>
        <v>6273849</v>
      </c>
      <c r="P131" s="8">
        <f>SUMIFS(TaxableValuation[Taxable Other],TaxableValuation[Dist],$C131,TaxableValuation[Tif_NonTIF],$A$4)</f>
        <v>0</v>
      </c>
      <c r="Q131" s="8">
        <f>SUMIFS(TaxableValuation[Taxable Gross],TaxableValuation[Dist],$C131,TaxableValuation[Tif_NonTIF],$A$4)</f>
        <v>179524045</v>
      </c>
      <c r="R131" s="8">
        <f>SUMIFS(TaxableValuation[Taxable Military Exempt],TaxableValuation[Dist],$C131,TaxableValuation[Tif_NonTIF],$A$4)</f>
        <v>224092</v>
      </c>
      <c r="S131" s="8">
        <f>SUMIFS(TaxableValuation[Taxable Net],TaxableValuation[Dist],$C131,TaxableValuation[Tif_NonTIF],$A$4)</f>
        <v>179299953</v>
      </c>
      <c r="T131" s="8">
        <f>SUMIFS(TaxableValuation[Taxable Gas &amp; Elec Utilities],TaxableValuation[Dist],$C131,TaxableValuation[Tif_NonTIF],$A$4)</f>
        <v>16053347</v>
      </c>
      <c r="U131" s="8">
        <f t="shared" si="1"/>
        <v>195353300</v>
      </c>
    </row>
    <row r="132" spans="1:21" x14ac:dyDescent="0.25">
      <c r="A132">
        <v>2023</v>
      </c>
      <c r="B132" t="s">
        <v>1051</v>
      </c>
      <c r="C132" t="s">
        <v>1300</v>
      </c>
      <c r="D132" t="s">
        <v>1300</v>
      </c>
      <c r="E132" t="s">
        <v>245</v>
      </c>
      <c r="F132" t="s">
        <v>1301</v>
      </c>
      <c r="G132" s="8">
        <f>SUMIFS(TaxableValuation[Taxable Residential],TaxableValuation[Dist],$C132,TaxableValuation[Tif_NonTIF],$A$4)</f>
        <v>65018066</v>
      </c>
      <c r="H132" s="8">
        <f>SUMIFS(TaxableValuation[Taxable Ag Land],TaxableValuation[Dist],$C132,TaxableValuation[Tif_NonTIF],$A$4)</f>
        <v>157587921</v>
      </c>
      <c r="I132" s="8">
        <f>SUMIFS(TaxableValuation[Taxable Ag Building],TaxableValuation[Dist],$C132,TaxableValuation[Tif_NonTIF],$A$4)</f>
        <v>7970897</v>
      </c>
      <c r="J132" s="8">
        <f>SUMIFS(TaxableValuation[Taxable Commercial],TaxableValuation[Dist],$C132,TaxableValuation[Tif_NonTIF],$A$4)</f>
        <v>14973688</v>
      </c>
      <c r="K132" s="8">
        <f>SUMIFS(TaxableValuation[Taxable Industrial],TaxableValuation[Dist],$C132,TaxableValuation[Tif_NonTIF],$A$4)</f>
        <v>2944641</v>
      </c>
      <c r="L132" s="8">
        <f>SUMIFS(TaxableValuation[Taxable Multiresidential],TaxableValuation[Dist],$C132,TaxableValuation[Tif_NonTIF],$A$4)</f>
        <v>246114</v>
      </c>
      <c r="M132" s="8">
        <f>SUMIFS(TaxableValuation[Taxable Reserved],TaxableValuation[Dist],$C132,TaxableValuation[Tif_NonTIF],$A$4)</f>
        <v>0</v>
      </c>
      <c r="N132" s="8">
        <f>SUMIFS(TaxableValuation[Taxable Railroads],TaxableValuation[Dist],$C132,TaxableValuation[Tif_NonTIF],$A$4)</f>
        <v>8995929</v>
      </c>
      <c r="O132" s="8">
        <f>SUMIFS(TaxableValuation[Taxable Utilities],TaxableValuation[Dist],$C132,TaxableValuation[Tif_NonTIF],$A$4)</f>
        <v>2654848</v>
      </c>
      <c r="P132" s="8">
        <f>SUMIFS(TaxableValuation[Taxable Other],TaxableValuation[Dist],$C132,TaxableValuation[Tif_NonTIF],$A$4)</f>
        <v>0</v>
      </c>
      <c r="Q132" s="8">
        <f>SUMIFS(TaxableValuation[Taxable Gross],TaxableValuation[Dist],$C132,TaxableValuation[Tif_NonTIF],$A$4)</f>
        <v>260392104</v>
      </c>
      <c r="R132" s="8">
        <f>SUMIFS(TaxableValuation[Taxable Military Exempt],TaxableValuation[Dist],$C132,TaxableValuation[Tif_NonTIF],$A$4)</f>
        <v>247242</v>
      </c>
      <c r="S132" s="8">
        <f>SUMIFS(TaxableValuation[Taxable Net],TaxableValuation[Dist],$C132,TaxableValuation[Tif_NonTIF],$A$4)</f>
        <v>260144862</v>
      </c>
      <c r="T132" s="8">
        <f>SUMIFS(TaxableValuation[Taxable Gas &amp; Elec Utilities],TaxableValuation[Dist],$C132,TaxableValuation[Tif_NonTIF],$A$4)</f>
        <v>17679209</v>
      </c>
      <c r="U132" s="8">
        <f t="shared" si="1"/>
        <v>277824071</v>
      </c>
    </row>
    <row r="133" spans="1:21" x14ac:dyDescent="0.25">
      <c r="A133">
        <v>2023</v>
      </c>
      <c r="B133" t="s">
        <v>1051</v>
      </c>
      <c r="C133" t="s">
        <v>1302</v>
      </c>
      <c r="D133" t="s">
        <v>1302</v>
      </c>
      <c r="E133" t="s">
        <v>64</v>
      </c>
      <c r="F133" t="s">
        <v>1303</v>
      </c>
      <c r="G133" s="8">
        <f>SUMIFS(TaxableValuation[Taxable Residential],TaxableValuation[Dist],$C133,TaxableValuation[Tif_NonTIF],$A$4)</f>
        <v>160147183</v>
      </c>
      <c r="H133" s="8">
        <f>SUMIFS(TaxableValuation[Taxable Ag Land],TaxableValuation[Dist],$C133,TaxableValuation[Tif_NonTIF],$A$4)</f>
        <v>282158442</v>
      </c>
      <c r="I133" s="8">
        <f>SUMIFS(TaxableValuation[Taxable Ag Building],TaxableValuation[Dist],$C133,TaxableValuation[Tif_NonTIF],$A$4)</f>
        <v>9851110</v>
      </c>
      <c r="J133" s="8">
        <f>SUMIFS(TaxableValuation[Taxable Commercial],TaxableValuation[Dist],$C133,TaxableValuation[Tif_NonTIF],$A$4)</f>
        <v>38719971</v>
      </c>
      <c r="K133" s="8">
        <f>SUMIFS(TaxableValuation[Taxable Industrial],TaxableValuation[Dist],$C133,TaxableValuation[Tif_NonTIF],$A$4)</f>
        <v>50942973</v>
      </c>
      <c r="L133" s="8">
        <f>SUMIFS(TaxableValuation[Taxable Multiresidential],TaxableValuation[Dist],$C133,TaxableValuation[Tif_NonTIF],$A$4)</f>
        <v>3546246</v>
      </c>
      <c r="M133" s="8">
        <f>SUMIFS(TaxableValuation[Taxable Reserved],TaxableValuation[Dist],$C133,TaxableValuation[Tif_NonTIF],$A$4)</f>
        <v>0</v>
      </c>
      <c r="N133" s="8">
        <f>SUMIFS(TaxableValuation[Taxable Railroads],TaxableValuation[Dist],$C133,TaxableValuation[Tif_NonTIF],$A$4)</f>
        <v>33547997</v>
      </c>
      <c r="O133" s="8">
        <f>SUMIFS(TaxableValuation[Taxable Utilities],TaxableValuation[Dist],$C133,TaxableValuation[Tif_NonTIF],$A$4)</f>
        <v>13654417</v>
      </c>
      <c r="P133" s="8">
        <f>SUMIFS(TaxableValuation[Taxable Other],TaxableValuation[Dist],$C133,TaxableValuation[Tif_NonTIF],$A$4)</f>
        <v>0</v>
      </c>
      <c r="Q133" s="8">
        <f>SUMIFS(TaxableValuation[Taxable Gross],TaxableValuation[Dist],$C133,TaxableValuation[Tif_NonTIF],$A$4)</f>
        <v>592568339</v>
      </c>
      <c r="R133" s="8">
        <f>SUMIFS(TaxableValuation[Taxable Military Exempt],TaxableValuation[Dist],$C133,TaxableValuation[Tif_NonTIF],$A$4)</f>
        <v>681633</v>
      </c>
      <c r="S133" s="8">
        <f>SUMIFS(TaxableValuation[Taxable Net],TaxableValuation[Dist],$C133,TaxableValuation[Tif_NonTIF],$A$4)</f>
        <v>591886706</v>
      </c>
      <c r="T133" s="8">
        <f>SUMIFS(TaxableValuation[Taxable Gas &amp; Elec Utilities],TaxableValuation[Dist],$C133,TaxableValuation[Tif_NonTIF],$A$4)</f>
        <v>20588730</v>
      </c>
      <c r="U133" s="8">
        <f t="shared" si="1"/>
        <v>612475436</v>
      </c>
    </row>
    <row r="134" spans="1:21" x14ac:dyDescent="0.25">
      <c r="A134">
        <v>2023</v>
      </c>
      <c r="B134" t="s">
        <v>1043</v>
      </c>
      <c r="C134" t="s">
        <v>1304</v>
      </c>
      <c r="D134" t="s">
        <v>1304</v>
      </c>
      <c r="E134" t="s">
        <v>537</v>
      </c>
      <c r="F134" t="s">
        <v>1305</v>
      </c>
      <c r="G134" s="8">
        <f>SUMIFS(TaxableValuation[Taxable Residential],TaxableValuation[Dist],$C134,TaxableValuation[Tif_NonTIF],$A$4)</f>
        <v>341475976</v>
      </c>
      <c r="H134" s="8">
        <f>SUMIFS(TaxableValuation[Taxable Ag Land],TaxableValuation[Dist],$C134,TaxableValuation[Tif_NonTIF],$A$4)</f>
        <v>164385365</v>
      </c>
      <c r="I134" s="8">
        <f>SUMIFS(TaxableValuation[Taxable Ag Building],TaxableValuation[Dist],$C134,TaxableValuation[Tif_NonTIF],$A$4)</f>
        <v>7747026</v>
      </c>
      <c r="J134" s="8">
        <f>SUMIFS(TaxableValuation[Taxable Commercial],TaxableValuation[Dist],$C134,TaxableValuation[Tif_NonTIF],$A$4)</f>
        <v>100231489</v>
      </c>
      <c r="K134" s="8">
        <f>SUMIFS(TaxableValuation[Taxable Industrial],TaxableValuation[Dist],$C134,TaxableValuation[Tif_NonTIF],$A$4)</f>
        <v>47949794</v>
      </c>
      <c r="L134" s="8">
        <f>SUMIFS(TaxableValuation[Taxable Multiresidential],TaxableValuation[Dist],$C134,TaxableValuation[Tif_NonTIF],$A$4)</f>
        <v>13153728</v>
      </c>
      <c r="M134" s="8">
        <f>SUMIFS(TaxableValuation[Taxable Reserved],TaxableValuation[Dist],$C134,TaxableValuation[Tif_NonTIF],$A$4)</f>
        <v>0</v>
      </c>
      <c r="N134" s="8">
        <f>SUMIFS(TaxableValuation[Taxable Railroads],TaxableValuation[Dist],$C134,TaxableValuation[Tif_NonTIF],$A$4)</f>
        <v>22001750</v>
      </c>
      <c r="O134" s="8">
        <f>SUMIFS(TaxableValuation[Taxable Utilities],TaxableValuation[Dist],$C134,TaxableValuation[Tif_NonTIF],$A$4)</f>
        <v>3280121</v>
      </c>
      <c r="P134" s="8">
        <f>SUMIFS(TaxableValuation[Taxable Other],TaxableValuation[Dist],$C134,TaxableValuation[Tif_NonTIF],$A$4)</f>
        <v>0</v>
      </c>
      <c r="Q134" s="8">
        <f>SUMIFS(TaxableValuation[Taxable Gross],TaxableValuation[Dist],$C134,TaxableValuation[Tif_NonTIF],$A$4)</f>
        <v>700225249</v>
      </c>
      <c r="R134" s="8">
        <f>SUMIFS(TaxableValuation[Taxable Military Exempt],TaxableValuation[Dist],$C134,TaxableValuation[Tif_NonTIF],$A$4)</f>
        <v>951473</v>
      </c>
      <c r="S134" s="8">
        <f>SUMIFS(TaxableValuation[Taxable Net],TaxableValuation[Dist],$C134,TaxableValuation[Tif_NonTIF],$A$4)</f>
        <v>699273776</v>
      </c>
      <c r="T134" s="8">
        <f>SUMIFS(TaxableValuation[Taxable Gas &amp; Elec Utilities],TaxableValuation[Dist],$C134,TaxableValuation[Tif_NonTIF],$A$4)</f>
        <v>11702575</v>
      </c>
      <c r="U134" s="8">
        <f t="shared" si="1"/>
        <v>710976351</v>
      </c>
    </row>
    <row r="135" spans="1:21" x14ac:dyDescent="0.25">
      <c r="A135">
        <v>2023</v>
      </c>
      <c r="B135" t="s">
        <v>1045</v>
      </c>
      <c r="C135" t="s">
        <v>1306</v>
      </c>
      <c r="D135" t="s">
        <v>1306</v>
      </c>
      <c r="E135" t="s">
        <v>37</v>
      </c>
      <c r="F135" t="s">
        <v>1307</v>
      </c>
      <c r="G135" s="8">
        <f>SUMIFS(TaxableValuation[Taxable Residential],TaxableValuation[Dist],$C135,TaxableValuation[Tif_NonTIF],$A$4)</f>
        <v>82834738</v>
      </c>
      <c r="H135" s="8">
        <f>SUMIFS(TaxableValuation[Taxable Ag Land],TaxableValuation[Dist],$C135,TaxableValuation[Tif_NonTIF],$A$4)</f>
        <v>181489532</v>
      </c>
      <c r="I135" s="8">
        <f>SUMIFS(TaxableValuation[Taxable Ag Building],TaxableValuation[Dist],$C135,TaxableValuation[Tif_NonTIF],$A$4)</f>
        <v>6227423</v>
      </c>
      <c r="J135" s="8">
        <f>SUMIFS(TaxableValuation[Taxable Commercial],TaxableValuation[Dist],$C135,TaxableValuation[Tif_NonTIF],$A$4)</f>
        <v>16471929</v>
      </c>
      <c r="K135" s="8">
        <f>SUMIFS(TaxableValuation[Taxable Industrial],TaxableValuation[Dist],$C135,TaxableValuation[Tif_NonTIF],$A$4)</f>
        <v>520353</v>
      </c>
      <c r="L135" s="8">
        <f>SUMIFS(TaxableValuation[Taxable Multiresidential],TaxableValuation[Dist],$C135,TaxableValuation[Tif_NonTIF],$A$4)</f>
        <v>1670969</v>
      </c>
      <c r="M135" s="8">
        <f>SUMIFS(TaxableValuation[Taxable Reserved],TaxableValuation[Dist],$C135,TaxableValuation[Tif_NonTIF],$A$4)</f>
        <v>0</v>
      </c>
      <c r="N135" s="8">
        <f>SUMIFS(TaxableValuation[Taxable Railroads],TaxableValuation[Dist],$C135,TaxableValuation[Tif_NonTIF],$A$4)</f>
        <v>186181</v>
      </c>
      <c r="O135" s="8">
        <f>SUMIFS(TaxableValuation[Taxable Utilities],TaxableValuation[Dist],$C135,TaxableValuation[Tif_NonTIF],$A$4)</f>
        <v>5794720</v>
      </c>
      <c r="P135" s="8">
        <f>SUMIFS(TaxableValuation[Taxable Other],TaxableValuation[Dist],$C135,TaxableValuation[Tif_NonTIF],$A$4)</f>
        <v>0</v>
      </c>
      <c r="Q135" s="8">
        <f>SUMIFS(TaxableValuation[Taxable Gross],TaxableValuation[Dist],$C135,TaxableValuation[Tif_NonTIF],$A$4)</f>
        <v>295195845</v>
      </c>
      <c r="R135" s="8">
        <f>SUMIFS(TaxableValuation[Taxable Military Exempt],TaxableValuation[Dist],$C135,TaxableValuation[Tif_NonTIF],$A$4)</f>
        <v>329656</v>
      </c>
      <c r="S135" s="8">
        <f>SUMIFS(TaxableValuation[Taxable Net],TaxableValuation[Dist],$C135,TaxableValuation[Tif_NonTIF],$A$4)</f>
        <v>294866189</v>
      </c>
      <c r="T135" s="8">
        <f>SUMIFS(TaxableValuation[Taxable Gas &amp; Elec Utilities],TaxableValuation[Dist],$C135,TaxableValuation[Tif_NonTIF],$A$4)</f>
        <v>8513437</v>
      </c>
      <c r="U135" s="8">
        <f t="shared" si="1"/>
        <v>303379626</v>
      </c>
    </row>
    <row r="136" spans="1:21" x14ac:dyDescent="0.25">
      <c r="A136">
        <v>2023</v>
      </c>
      <c r="B136" t="s">
        <v>1043</v>
      </c>
      <c r="C136" t="s">
        <v>1308</v>
      </c>
      <c r="D136" t="s">
        <v>1308</v>
      </c>
      <c r="E136" t="s">
        <v>481</v>
      </c>
      <c r="F136" t="s">
        <v>1309</v>
      </c>
      <c r="G136" s="8">
        <f>SUMIFS(TaxableValuation[Taxable Residential],TaxableValuation[Dist],$C136,TaxableValuation[Tif_NonTIF],$A$4)</f>
        <v>115932265</v>
      </c>
      <c r="H136" s="8">
        <f>SUMIFS(TaxableValuation[Taxable Ag Land],TaxableValuation[Dist],$C136,TaxableValuation[Tif_NonTIF],$A$4)</f>
        <v>107441685</v>
      </c>
      <c r="I136" s="8">
        <f>SUMIFS(TaxableValuation[Taxable Ag Building],TaxableValuation[Dist],$C136,TaxableValuation[Tif_NonTIF],$A$4)</f>
        <v>6894493</v>
      </c>
      <c r="J136" s="8">
        <f>SUMIFS(TaxableValuation[Taxable Commercial],TaxableValuation[Dist],$C136,TaxableValuation[Tif_NonTIF],$A$4)</f>
        <v>27644937</v>
      </c>
      <c r="K136" s="8">
        <f>SUMIFS(TaxableValuation[Taxable Industrial],TaxableValuation[Dist],$C136,TaxableValuation[Tif_NonTIF],$A$4)</f>
        <v>8135350</v>
      </c>
      <c r="L136" s="8">
        <f>SUMIFS(TaxableValuation[Taxable Multiresidential],TaxableValuation[Dist],$C136,TaxableValuation[Tif_NonTIF],$A$4)</f>
        <v>1795348</v>
      </c>
      <c r="M136" s="8">
        <f>SUMIFS(TaxableValuation[Taxable Reserved],TaxableValuation[Dist],$C136,TaxableValuation[Tif_NonTIF],$A$4)</f>
        <v>0</v>
      </c>
      <c r="N136" s="8">
        <f>SUMIFS(TaxableValuation[Taxable Railroads],TaxableValuation[Dist],$C136,TaxableValuation[Tif_NonTIF],$A$4)</f>
        <v>0</v>
      </c>
      <c r="O136" s="8">
        <f>SUMIFS(TaxableValuation[Taxable Utilities],TaxableValuation[Dist],$C136,TaxableValuation[Tif_NonTIF],$A$4)</f>
        <v>6894885</v>
      </c>
      <c r="P136" s="8">
        <f>SUMIFS(TaxableValuation[Taxable Other],TaxableValuation[Dist],$C136,TaxableValuation[Tif_NonTIF],$A$4)</f>
        <v>0</v>
      </c>
      <c r="Q136" s="8">
        <f>SUMIFS(TaxableValuation[Taxable Gross],TaxableValuation[Dist],$C136,TaxableValuation[Tif_NonTIF],$A$4)</f>
        <v>274738963</v>
      </c>
      <c r="R136" s="8">
        <f>SUMIFS(TaxableValuation[Taxable Military Exempt],TaxableValuation[Dist],$C136,TaxableValuation[Tif_NonTIF],$A$4)</f>
        <v>348176</v>
      </c>
      <c r="S136" s="8">
        <f>SUMIFS(TaxableValuation[Taxable Net],TaxableValuation[Dist],$C136,TaxableValuation[Tif_NonTIF],$A$4)</f>
        <v>274390787</v>
      </c>
      <c r="T136" s="8">
        <f>SUMIFS(TaxableValuation[Taxable Gas &amp; Elec Utilities],TaxableValuation[Dist],$C136,TaxableValuation[Tif_NonTIF],$A$4)</f>
        <v>2475109</v>
      </c>
      <c r="U136" s="8">
        <f t="shared" ref="U136:U199" si="2">SUM(S136:T136)</f>
        <v>276865896</v>
      </c>
    </row>
    <row r="137" spans="1:21" x14ac:dyDescent="0.25">
      <c r="A137">
        <v>2023</v>
      </c>
      <c r="B137" t="s">
        <v>1038</v>
      </c>
      <c r="C137" t="s">
        <v>1310</v>
      </c>
      <c r="D137" t="s">
        <v>1310</v>
      </c>
      <c r="E137" t="s">
        <v>98</v>
      </c>
      <c r="F137" t="s">
        <v>1311</v>
      </c>
      <c r="G137" s="8">
        <f>SUMIFS(TaxableValuation[Taxable Residential],TaxableValuation[Dist],$C137,TaxableValuation[Tif_NonTIF],$A$4)</f>
        <v>63818665</v>
      </c>
      <c r="H137" s="8">
        <f>SUMIFS(TaxableValuation[Taxable Ag Land],TaxableValuation[Dist],$C137,TaxableValuation[Tif_NonTIF],$A$4)</f>
        <v>90622556</v>
      </c>
      <c r="I137" s="8">
        <f>SUMIFS(TaxableValuation[Taxable Ag Building],TaxableValuation[Dist],$C137,TaxableValuation[Tif_NonTIF],$A$4)</f>
        <v>4737414</v>
      </c>
      <c r="J137" s="8">
        <f>SUMIFS(TaxableValuation[Taxable Commercial],TaxableValuation[Dist],$C137,TaxableValuation[Tif_NonTIF],$A$4)</f>
        <v>14288068</v>
      </c>
      <c r="K137" s="8">
        <f>SUMIFS(TaxableValuation[Taxable Industrial],TaxableValuation[Dist],$C137,TaxableValuation[Tif_NonTIF],$A$4)</f>
        <v>197730</v>
      </c>
      <c r="L137" s="8">
        <f>SUMIFS(TaxableValuation[Taxable Multiresidential],TaxableValuation[Dist],$C137,TaxableValuation[Tif_NonTIF],$A$4)</f>
        <v>807218</v>
      </c>
      <c r="M137" s="8">
        <f>SUMIFS(TaxableValuation[Taxable Reserved],TaxableValuation[Dist],$C137,TaxableValuation[Tif_NonTIF],$A$4)</f>
        <v>0</v>
      </c>
      <c r="N137" s="8">
        <f>SUMIFS(TaxableValuation[Taxable Railroads],TaxableValuation[Dist],$C137,TaxableValuation[Tif_NonTIF],$A$4)</f>
        <v>0</v>
      </c>
      <c r="O137" s="8">
        <f>SUMIFS(TaxableValuation[Taxable Utilities],TaxableValuation[Dist],$C137,TaxableValuation[Tif_NonTIF],$A$4)</f>
        <v>27334365</v>
      </c>
      <c r="P137" s="8">
        <f>SUMIFS(TaxableValuation[Taxable Other],TaxableValuation[Dist],$C137,TaxableValuation[Tif_NonTIF],$A$4)</f>
        <v>0</v>
      </c>
      <c r="Q137" s="8">
        <f>SUMIFS(TaxableValuation[Taxable Gross],TaxableValuation[Dist],$C137,TaxableValuation[Tif_NonTIF],$A$4)</f>
        <v>201806016</v>
      </c>
      <c r="R137" s="8">
        <f>SUMIFS(TaxableValuation[Taxable Military Exempt],TaxableValuation[Dist],$C137,TaxableValuation[Tif_NonTIF],$A$4)</f>
        <v>203720</v>
      </c>
      <c r="S137" s="8">
        <f>SUMIFS(TaxableValuation[Taxable Net],TaxableValuation[Dist],$C137,TaxableValuation[Tif_NonTIF],$A$4)</f>
        <v>201602296</v>
      </c>
      <c r="T137" s="8">
        <f>SUMIFS(TaxableValuation[Taxable Gas &amp; Elec Utilities],TaxableValuation[Dist],$C137,TaxableValuation[Tif_NonTIF],$A$4)</f>
        <v>8292731</v>
      </c>
      <c r="U137" s="8">
        <f t="shared" si="2"/>
        <v>209895027</v>
      </c>
    </row>
    <row r="138" spans="1:21" x14ac:dyDescent="0.25">
      <c r="A138">
        <v>2023</v>
      </c>
      <c r="B138" t="s">
        <v>1045</v>
      </c>
      <c r="C138" t="s">
        <v>1312</v>
      </c>
      <c r="D138" t="s">
        <v>1312</v>
      </c>
      <c r="E138" t="s">
        <v>398</v>
      </c>
      <c r="F138" t="s">
        <v>1313</v>
      </c>
      <c r="G138" s="8">
        <f>SUMIFS(TaxableValuation[Taxable Residential],TaxableValuation[Dist],$C138,TaxableValuation[Tif_NonTIF],$A$4)</f>
        <v>35584186</v>
      </c>
      <c r="H138" s="8">
        <f>SUMIFS(TaxableValuation[Taxable Ag Land],TaxableValuation[Dist],$C138,TaxableValuation[Tif_NonTIF],$A$4)</f>
        <v>67502356</v>
      </c>
      <c r="I138" s="8">
        <f>SUMIFS(TaxableValuation[Taxable Ag Building],TaxableValuation[Dist],$C138,TaxableValuation[Tif_NonTIF],$A$4)</f>
        <v>1775696</v>
      </c>
      <c r="J138" s="8">
        <f>SUMIFS(TaxableValuation[Taxable Commercial],TaxableValuation[Dist],$C138,TaxableValuation[Tif_NonTIF],$A$4)</f>
        <v>18315868</v>
      </c>
      <c r="K138" s="8">
        <f>SUMIFS(TaxableValuation[Taxable Industrial],TaxableValuation[Dist],$C138,TaxableValuation[Tif_NonTIF],$A$4)</f>
        <v>8134857</v>
      </c>
      <c r="L138" s="8">
        <f>SUMIFS(TaxableValuation[Taxable Multiresidential],TaxableValuation[Dist],$C138,TaxableValuation[Tif_NonTIF],$A$4)</f>
        <v>297975</v>
      </c>
      <c r="M138" s="8">
        <f>SUMIFS(TaxableValuation[Taxable Reserved],TaxableValuation[Dist],$C138,TaxableValuation[Tif_NonTIF],$A$4)</f>
        <v>0</v>
      </c>
      <c r="N138" s="8">
        <f>SUMIFS(TaxableValuation[Taxable Railroads],TaxableValuation[Dist],$C138,TaxableValuation[Tif_NonTIF],$A$4)</f>
        <v>9060825</v>
      </c>
      <c r="O138" s="8">
        <f>SUMIFS(TaxableValuation[Taxable Utilities],TaxableValuation[Dist],$C138,TaxableValuation[Tif_NonTIF],$A$4)</f>
        <v>2919042</v>
      </c>
      <c r="P138" s="8">
        <f>SUMIFS(TaxableValuation[Taxable Other],TaxableValuation[Dist],$C138,TaxableValuation[Tif_NonTIF],$A$4)</f>
        <v>710</v>
      </c>
      <c r="Q138" s="8">
        <f>SUMIFS(TaxableValuation[Taxable Gross],TaxableValuation[Dist],$C138,TaxableValuation[Tif_NonTIF],$A$4)</f>
        <v>143591515</v>
      </c>
      <c r="R138" s="8">
        <f>SUMIFS(TaxableValuation[Taxable Military Exempt],TaxableValuation[Dist],$C138,TaxableValuation[Tif_NonTIF],$A$4)</f>
        <v>153634</v>
      </c>
      <c r="S138" s="8">
        <f>SUMIFS(TaxableValuation[Taxable Net],TaxableValuation[Dist],$C138,TaxableValuation[Tif_NonTIF],$A$4)</f>
        <v>143437881</v>
      </c>
      <c r="T138" s="8">
        <f>SUMIFS(TaxableValuation[Taxable Gas &amp; Elec Utilities],TaxableValuation[Dist],$C138,TaxableValuation[Tif_NonTIF],$A$4)</f>
        <v>2205226</v>
      </c>
      <c r="U138" s="8">
        <f t="shared" si="2"/>
        <v>145643107</v>
      </c>
    </row>
    <row r="139" spans="1:21" x14ac:dyDescent="0.25">
      <c r="A139">
        <v>2023</v>
      </c>
      <c r="B139" t="s">
        <v>1043</v>
      </c>
      <c r="C139" t="s">
        <v>1314</v>
      </c>
      <c r="D139" t="s">
        <v>1314</v>
      </c>
      <c r="E139" t="s">
        <v>148</v>
      </c>
      <c r="F139" t="s">
        <v>1315</v>
      </c>
      <c r="G139" s="8">
        <f>SUMIFS(TaxableValuation[Taxable Residential],TaxableValuation[Dist],$C139,TaxableValuation[Tif_NonTIF],$A$4)</f>
        <v>133273441</v>
      </c>
      <c r="H139" s="8">
        <f>SUMIFS(TaxableValuation[Taxable Ag Land],TaxableValuation[Dist],$C139,TaxableValuation[Tif_NonTIF],$A$4)</f>
        <v>157049714</v>
      </c>
      <c r="I139" s="8">
        <f>SUMIFS(TaxableValuation[Taxable Ag Building],TaxableValuation[Dist],$C139,TaxableValuation[Tif_NonTIF],$A$4)</f>
        <v>12191960</v>
      </c>
      <c r="J139" s="8">
        <f>SUMIFS(TaxableValuation[Taxable Commercial],TaxableValuation[Dist],$C139,TaxableValuation[Tif_NonTIF],$A$4)</f>
        <v>31635462</v>
      </c>
      <c r="K139" s="8">
        <f>SUMIFS(TaxableValuation[Taxable Industrial],TaxableValuation[Dist],$C139,TaxableValuation[Tif_NonTIF],$A$4)</f>
        <v>66108733</v>
      </c>
      <c r="L139" s="8">
        <f>SUMIFS(TaxableValuation[Taxable Multiresidential],TaxableValuation[Dist],$C139,TaxableValuation[Tif_NonTIF],$A$4)</f>
        <v>6555400</v>
      </c>
      <c r="M139" s="8">
        <f>SUMIFS(TaxableValuation[Taxable Reserved],TaxableValuation[Dist],$C139,TaxableValuation[Tif_NonTIF],$A$4)</f>
        <v>0</v>
      </c>
      <c r="N139" s="8">
        <f>SUMIFS(TaxableValuation[Taxable Railroads],TaxableValuation[Dist],$C139,TaxableValuation[Tif_NonTIF],$A$4)</f>
        <v>14441118</v>
      </c>
      <c r="O139" s="8">
        <f>SUMIFS(TaxableValuation[Taxable Utilities],TaxableValuation[Dist],$C139,TaxableValuation[Tif_NonTIF],$A$4)</f>
        <v>9741419</v>
      </c>
      <c r="P139" s="8">
        <f>SUMIFS(TaxableValuation[Taxable Other],TaxableValuation[Dist],$C139,TaxableValuation[Tif_NonTIF],$A$4)</f>
        <v>0</v>
      </c>
      <c r="Q139" s="8">
        <f>SUMIFS(TaxableValuation[Taxable Gross],TaxableValuation[Dist],$C139,TaxableValuation[Tif_NonTIF],$A$4)</f>
        <v>430997247</v>
      </c>
      <c r="R139" s="8">
        <f>SUMIFS(TaxableValuation[Taxable Military Exempt],TaxableValuation[Dist],$C139,TaxableValuation[Tif_NonTIF],$A$4)</f>
        <v>579676</v>
      </c>
      <c r="S139" s="8">
        <f>SUMIFS(TaxableValuation[Taxable Net],TaxableValuation[Dist],$C139,TaxableValuation[Tif_NonTIF],$A$4)</f>
        <v>430417571</v>
      </c>
      <c r="T139" s="8">
        <f>SUMIFS(TaxableValuation[Taxable Gas &amp; Elec Utilities],TaxableValuation[Dist],$C139,TaxableValuation[Tif_NonTIF],$A$4)</f>
        <v>12198252</v>
      </c>
      <c r="U139" s="8">
        <f t="shared" si="2"/>
        <v>442615823</v>
      </c>
    </row>
    <row r="140" spans="1:21" x14ac:dyDescent="0.25">
      <c r="A140">
        <v>2023</v>
      </c>
      <c r="B140" t="s">
        <v>1045</v>
      </c>
      <c r="C140" t="s">
        <v>1316</v>
      </c>
      <c r="D140" t="s">
        <v>1316</v>
      </c>
      <c r="E140" t="s">
        <v>489</v>
      </c>
      <c r="F140" t="s">
        <v>1317</v>
      </c>
      <c r="G140" s="8">
        <f>SUMIFS(TaxableValuation[Taxable Residential],TaxableValuation[Dist],$C140,TaxableValuation[Tif_NonTIF],$A$4)</f>
        <v>250117801</v>
      </c>
      <c r="H140" s="8">
        <f>SUMIFS(TaxableValuation[Taxable Ag Land],TaxableValuation[Dist],$C140,TaxableValuation[Tif_NonTIF],$A$4)</f>
        <v>218894212</v>
      </c>
      <c r="I140" s="8">
        <f>SUMIFS(TaxableValuation[Taxable Ag Building],TaxableValuation[Dist],$C140,TaxableValuation[Tif_NonTIF],$A$4)</f>
        <v>11085828</v>
      </c>
      <c r="J140" s="8">
        <f>SUMIFS(TaxableValuation[Taxable Commercial],TaxableValuation[Dist],$C140,TaxableValuation[Tif_NonTIF],$A$4)</f>
        <v>60959811</v>
      </c>
      <c r="K140" s="8">
        <f>SUMIFS(TaxableValuation[Taxable Industrial],TaxableValuation[Dist],$C140,TaxableValuation[Tif_NonTIF],$A$4)</f>
        <v>16142633</v>
      </c>
      <c r="L140" s="8">
        <f>SUMIFS(TaxableValuation[Taxable Multiresidential],TaxableValuation[Dist],$C140,TaxableValuation[Tif_NonTIF],$A$4)</f>
        <v>8110536</v>
      </c>
      <c r="M140" s="8">
        <f>SUMIFS(TaxableValuation[Taxable Reserved],TaxableValuation[Dist],$C140,TaxableValuation[Tif_NonTIF],$A$4)</f>
        <v>0</v>
      </c>
      <c r="N140" s="8">
        <f>SUMIFS(TaxableValuation[Taxable Railroads],TaxableValuation[Dist],$C140,TaxableValuation[Tif_NonTIF],$A$4)</f>
        <v>19336261</v>
      </c>
      <c r="O140" s="8">
        <f>SUMIFS(TaxableValuation[Taxable Utilities],TaxableValuation[Dist],$C140,TaxableValuation[Tif_NonTIF],$A$4)</f>
        <v>2849759</v>
      </c>
      <c r="P140" s="8">
        <f>SUMIFS(TaxableValuation[Taxable Other],TaxableValuation[Dist],$C140,TaxableValuation[Tif_NonTIF],$A$4)</f>
        <v>0</v>
      </c>
      <c r="Q140" s="8">
        <f>SUMIFS(TaxableValuation[Taxable Gross],TaxableValuation[Dist],$C140,TaxableValuation[Tif_NonTIF],$A$4)</f>
        <v>587496841</v>
      </c>
      <c r="R140" s="8">
        <f>SUMIFS(TaxableValuation[Taxable Military Exempt],TaxableValuation[Dist],$C140,TaxableValuation[Tif_NonTIF],$A$4)</f>
        <v>814880</v>
      </c>
      <c r="S140" s="8">
        <f>SUMIFS(TaxableValuation[Taxable Net],TaxableValuation[Dist],$C140,TaxableValuation[Tif_NonTIF],$A$4)</f>
        <v>586681961</v>
      </c>
      <c r="T140" s="8">
        <f>SUMIFS(TaxableValuation[Taxable Gas &amp; Elec Utilities],TaxableValuation[Dist],$C140,TaxableValuation[Tif_NonTIF],$A$4)</f>
        <v>7295362</v>
      </c>
      <c r="U140" s="8">
        <f t="shared" si="2"/>
        <v>593977323</v>
      </c>
    </row>
    <row r="141" spans="1:21" x14ac:dyDescent="0.25">
      <c r="A141">
        <v>2023</v>
      </c>
      <c r="B141" t="s">
        <v>1051</v>
      </c>
      <c r="C141" t="s">
        <v>1318</v>
      </c>
      <c r="D141" t="s">
        <v>1318</v>
      </c>
      <c r="E141" t="s">
        <v>345</v>
      </c>
      <c r="F141" t="s">
        <v>1319</v>
      </c>
      <c r="G141" s="8">
        <f>SUMIFS(TaxableValuation[Taxable Residential],TaxableValuation[Dist],$C141,TaxableValuation[Tif_NonTIF],$A$4)</f>
        <v>79621760</v>
      </c>
      <c r="H141" s="8">
        <f>SUMIFS(TaxableValuation[Taxable Ag Land],TaxableValuation[Dist],$C141,TaxableValuation[Tif_NonTIF],$A$4)</f>
        <v>98675993</v>
      </c>
      <c r="I141" s="8">
        <f>SUMIFS(TaxableValuation[Taxable Ag Building],TaxableValuation[Dist],$C141,TaxableValuation[Tif_NonTIF],$A$4)</f>
        <v>13980892</v>
      </c>
      <c r="J141" s="8">
        <f>SUMIFS(TaxableValuation[Taxable Commercial],TaxableValuation[Dist],$C141,TaxableValuation[Tif_NonTIF],$A$4)</f>
        <v>19656433</v>
      </c>
      <c r="K141" s="8">
        <f>SUMIFS(TaxableValuation[Taxable Industrial],TaxableValuation[Dist],$C141,TaxableValuation[Tif_NonTIF],$A$4)</f>
        <v>65775871</v>
      </c>
      <c r="L141" s="8">
        <f>SUMIFS(TaxableValuation[Taxable Multiresidential],TaxableValuation[Dist],$C141,TaxableValuation[Tif_NonTIF],$A$4)</f>
        <v>940746</v>
      </c>
      <c r="M141" s="8">
        <f>SUMIFS(TaxableValuation[Taxable Reserved],TaxableValuation[Dist],$C141,TaxableValuation[Tif_NonTIF],$A$4)</f>
        <v>0</v>
      </c>
      <c r="N141" s="8">
        <f>SUMIFS(TaxableValuation[Taxable Railroads],TaxableValuation[Dist],$C141,TaxableValuation[Tif_NonTIF],$A$4)</f>
        <v>0</v>
      </c>
      <c r="O141" s="8">
        <f>SUMIFS(TaxableValuation[Taxable Utilities],TaxableValuation[Dist],$C141,TaxableValuation[Tif_NonTIF],$A$4)</f>
        <v>4263811</v>
      </c>
      <c r="P141" s="8">
        <f>SUMIFS(TaxableValuation[Taxable Other],TaxableValuation[Dist],$C141,TaxableValuation[Tif_NonTIF],$A$4)</f>
        <v>0</v>
      </c>
      <c r="Q141" s="8">
        <f>SUMIFS(TaxableValuation[Taxable Gross],TaxableValuation[Dist],$C141,TaxableValuation[Tif_NonTIF],$A$4)</f>
        <v>282915506</v>
      </c>
      <c r="R141" s="8">
        <f>SUMIFS(TaxableValuation[Taxable Military Exempt],TaxableValuation[Dist],$C141,TaxableValuation[Tif_NonTIF],$A$4)</f>
        <v>183348</v>
      </c>
      <c r="S141" s="8">
        <f>SUMIFS(TaxableValuation[Taxable Net],TaxableValuation[Dist],$C141,TaxableValuation[Tif_NonTIF],$A$4)</f>
        <v>282732158</v>
      </c>
      <c r="T141" s="8">
        <f>SUMIFS(TaxableValuation[Taxable Gas &amp; Elec Utilities],TaxableValuation[Dist],$C141,TaxableValuation[Tif_NonTIF],$A$4)</f>
        <v>1708746</v>
      </c>
      <c r="U141" s="8">
        <f t="shared" si="2"/>
        <v>284440904</v>
      </c>
    </row>
    <row r="142" spans="1:21" x14ac:dyDescent="0.25">
      <c r="A142">
        <v>2023</v>
      </c>
      <c r="B142" t="s">
        <v>1048</v>
      </c>
      <c r="C142" t="s">
        <v>1320</v>
      </c>
      <c r="D142" t="s">
        <v>1320</v>
      </c>
      <c r="E142" t="s">
        <v>404</v>
      </c>
      <c r="F142" t="s">
        <v>1321</v>
      </c>
      <c r="G142" s="8">
        <f>SUMIFS(TaxableValuation[Taxable Residential],TaxableValuation[Dist],$C142,TaxableValuation[Tif_NonTIF],$A$4)</f>
        <v>93220990</v>
      </c>
      <c r="H142" s="8">
        <f>SUMIFS(TaxableValuation[Taxable Ag Land],TaxableValuation[Dist],$C142,TaxableValuation[Tif_NonTIF],$A$4)</f>
        <v>210699544</v>
      </c>
      <c r="I142" s="8">
        <f>SUMIFS(TaxableValuation[Taxable Ag Building],TaxableValuation[Dist],$C142,TaxableValuation[Tif_NonTIF],$A$4)</f>
        <v>13069267</v>
      </c>
      <c r="J142" s="8">
        <f>SUMIFS(TaxableValuation[Taxable Commercial],TaxableValuation[Dist],$C142,TaxableValuation[Tif_NonTIF],$A$4)</f>
        <v>40349411</v>
      </c>
      <c r="K142" s="8">
        <f>SUMIFS(TaxableValuation[Taxable Industrial],TaxableValuation[Dist],$C142,TaxableValuation[Tif_NonTIF],$A$4)</f>
        <v>103543587</v>
      </c>
      <c r="L142" s="8">
        <f>SUMIFS(TaxableValuation[Taxable Multiresidential],TaxableValuation[Dist],$C142,TaxableValuation[Tif_NonTIF],$A$4)</f>
        <v>3666882</v>
      </c>
      <c r="M142" s="8">
        <f>SUMIFS(TaxableValuation[Taxable Reserved],TaxableValuation[Dist],$C142,TaxableValuation[Tif_NonTIF],$A$4)</f>
        <v>0</v>
      </c>
      <c r="N142" s="8">
        <f>SUMIFS(TaxableValuation[Taxable Railroads],TaxableValuation[Dist],$C142,TaxableValuation[Tif_NonTIF],$A$4)</f>
        <v>4473726</v>
      </c>
      <c r="O142" s="8">
        <f>SUMIFS(TaxableValuation[Taxable Utilities],TaxableValuation[Dist],$C142,TaxableValuation[Tif_NonTIF],$A$4)</f>
        <v>7252360</v>
      </c>
      <c r="P142" s="8">
        <f>SUMIFS(TaxableValuation[Taxable Other],TaxableValuation[Dist],$C142,TaxableValuation[Tif_NonTIF],$A$4)</f>
        <v>0</v>
      </c>
      <c r="Q142" s="8">
        <f>SUMIFS(TaxableValuation[Taxable Gross],TaxableValuation[Dist],$C142,TaxableValuation[Tif_NonTIF],$A$4)</f>
        <v>476275767</v>
      </c>
      <c r="R142" s="8">
        <f>SUMIFS(TaxableValuation[Taxable Military Exempt],TaxableValuation[Dist],$C142,TaxableValuation[Tif_NonTIF],$A$4)</f>
        <v>342620</v>
      </c>
      <c r="S142" s="8">
        <f>SUMIFS(TaxableValuation[Taxable Net],TaxableValuation[Dist],$C142,TaxableValuation[Tif_NonTIF],$A$4)</f>
        <v>475933147</v>
      </c>
      <c r="T142" s="8">
        <f>SUMIFS(TaxableValuation[Taxable Gas &amp; Elec Utilities],TaxableValuation[Dist],$C142,TaxableValuation[Tif_NonTIF],$A$4)</f>
        <v>22913060</v>
      </c>
      <c r="U142" s="8">
        <f t="shared" si="2"/>
        <v>498846207</v>
      </c>
    </row>
    <row r="143" spans="1:21" x14ac:dyDescent="0.25">
      <c r="A143">
        <v>2023</v>
      </c>
      <c r="B143" t="s">
        <v>1057</v>
      </c>
      <c r="C143" t="s">
        <v>1322</v>
      </c>
      <c r="D143" t="s">
        <v>1322</v>
      </c>
      <c r="E143" t="s">
        <v>595</v>
      </c>
      <c r="F143" t="s">
        <v>1323</v>
      </c>
      <c r="G143" s="8">
        <f>SUMIFS(TaxableValuation[Taxable Residential],TaxableValuation[Dist],$C143,TaxableValuation[Tif_NonTIF],$A$4)</f>
        <v>163625871</v>
      </c>
      <c r="H143" s="8">
        <f>SUMIFS(TaxableValuation[Taxable Ag Land],TaxableValuation[Dist],$C143,TaxableValuation[Tif_NonTIF],$A$4)</f>
        <v>67567469</v>
      </c>
      <c r="I143" s="8">
        <f>SUMIFS(TaxableValuation[Taxable Ag Building],TaxableValuation[Dist],$C143,TaxableValuation[Tif_NonTIF],$A$4)</f>
        <v>5320826</v>
      </c>
      <c r="J143" s="8">
        <f>SUMIFS(TaxableValuation[Taxable Commercial],TaxableValuation[Dist],$C143,TaxableValuation[Tif_NonTIF],$A$4)</f>
        <v>80884328</v>
      </c>
      <c r="K143" s="8">
        <f>SUMIFS(TaxableValuation[Taxable Industrial],TaxableValuation[Dist],$C143,TaxableValuation[Tif_NonTIF],$A$4)</f>
        <v>2817450</v>
      </c>
      <c r="L143" s="8">
        <f>SUMIFS(TaxableValuation[Taxable Multiresidential],TaxableValuation[Dist],$C143,TaxableValuation[Tif_NonTIF],$A$4)</f>
        <v>1696348</v>
      </c>
      <c r="M143" s="8">
        <f>SUMIFS(TaxableValuation[Taxable Reserved],TaxableValuation[Dist],$C143,TaxableValuation[Tif_NonTIF],$A$4)</f>
        <v>0</v>
      </c>
      <c r="N143" s="8">
        <f>SUMIFS(TaxableValuation[Taxable Railroads],TaxableValuation[Dist],$C143,TaxableValuation[Tif_NonTIF],$A$4)</f>
        <v>1593656</v>
      </c>
      <c r="O143" s="8">
        <f>SUMIFS(TaxableValuation[Taxable Utilities],TaxableValuation[Dist],$C143,TaxableValuation[Tif_NonTIF],$A$4)</f>
        <v>8612236</v>
      </c>
      <c r="P143" s="8">
        <f>SUMIFS(TaxableValuation[Taxable Other],TaxableValuation[Dist],$C143,TaxableValuation[Tif_NonTIF],$A$4)</f>
        <v>0</v>
      </c>
      <c r="Q143" s="8">
        <f>SUMIFS(TaxableValuation[Taxable Gross],TaxableValuation[Dist],$C143,TaxableValuation[Tif_NonTIF],$A$4)</f>
        <v>332118184</v>
      </c>
      <c r="R143" s="8">
        <f>SUMIFS(TaxableValuation[Taxable Military Exempt],TaxableValuation[Dist],$C143,TaxableValuation[Tif_NonTIF],$A$4)</f>
        <v>311136</v>
      </c>
      <c r="S143" s="8">
        <f>SUMIFS(TaxableValuation[Taxable Net],TaxableValuation[Dist],$C143,TaxableValuation[Tif_NonTIF],$A$4)</f>
        <v>331807048</v>
      </c>
      <c r="T143" s="8">
        <f>SUMIFS(TaxableValuation[Taxable Gas &amp; Elec Utilities],TaxableValuation[Dist],$C143,TaxableValuation[Tif_NonTIF],$A$4)</f>
        <v>10492899</v>
      </c>
      <c r="U143" s="8">
        <f t="shared" si="2"/>
        <v>342299947</v>
      </c>
    </row>
    <row r="144" spans="1:21" x14ac:dyDescent="0.25">
      <c r="A144">
        <v>2023</v>
      </c>
      <c r="B144" t="s">
        <v>1048</v>
      </c>
      <c r="C144" t="s">
        <v>1324</v>
      </c>
      <c r="D144" t="s">
        <v>1324</v>
      </c>
      <c r="E144" t="s">
        <v>746</v>
      </c>
      <c r="F144" t="s">
        <v>1325</v>
      </c>
      <c r="G144" s="8">
        <f>SUMIFS(TaxableValuation[Taxable Residential],TaxableValuation[Dist],$C144,TaxableValuation[Tif_NonTIF],$A$4)</f>
        <v>121611748</v>
      </c>
      <c r="H144" s="8">
        <f>SUMIFS(TaxableValuation[Taxable Ag Land],TaxableValuation[Dist],$C144,TaxableValuation[Tif_NonTIF],$A$4)</f>
        <v>79273905</v>
      </c>
      <c r="I144" s="8">
        <f>SUMIFS(TaxableValuation[Taxable Ag Building],TaxableValuation[Dist],$C144,TaxableValuation[Tif_NonTIF],$A$4)</f>
        <v>5677145</v>
      </c>
      <c r="J144" s="8">
        <f>SUMIFS(TaxableValuation[Taxable Commercial],TaxableValuation[Dist],$C144,TaxableValuation[Tif_NonTIF],$A$4)</f>
        <v>18679000</v>
      </c>
      <c r="K144" s="8">
        <f>SUMIFS(TaxableValuation[Taxable Industrial],TaxableValuation[Dist],$C144,TaxableValuation[Tif_NonTIF],$A$4)</f>
        <v>0</v>
      </c>
      <c r="L144" s="8">
        <f>SUMIFS(TaxableValuation[Taxable Multiresidential],TaxableValuation[Dist],$C144,TaxableValuation[Tif_NonTIF],$A$4)</f>
        <v>378195</v>
      </c>
      <c r="M144" s="8">
        <f>SUMIFS(TaxableValuation[Taxable Reserved],TaxableValuation[Dist],$C144,TaxableValuation[Tif_NonTIF],$A$4)</f>
        <v>0</v>
      </c>
      <c r="N144" s="8">
        <f>SUMIFS(TaxableValuation[Taxable Railroads],TaxableValuation[Dist],$C144,TaxableValuation[Tif_NonTIF],$A$4)</f>
        <v>10657701</v>
      </c>
      <c r="O144" s="8">
        <f>SUMIFS(TaxableValuation[Taxable Utilities],TaxableValuation[Dist],$C144,TaxableValuation[Tif_NonTIF],$A$4)</f>
        <v>2073932</v>
      </c>
      <c r="P144" s="8">
        <f>SUMIFS(TaxableValuation[Taxable Other],TaxableValuation[Dist],$C144,TaxableValuation[Tif_NonTIF],$A$4)</f>
        <v>0</v>
      </c>
      <c r="Q144" s="8">
        <f>SUMIFS(TaxableValuation[Taxable Gross],TaxableValuation[Dist],$C144,TaxableValuation[Tif_NonTIF],$A$4)</f>
        <v>238351626</v>
      </c>
      <c r="R144" s="8">
        <f>SUMIFS(TaxableValuation[Taxable Military Exempt],TaxableValuation[Dist],$C144,TaxableValuation[Tif_NonTIF],$A$4)</f>
        <v>257428</v>
      </c>
      <c r="S144" s="8">
        <f>SUMIFS(TaxableValuation[Taxable Net],TaxableValuation[Dist],$C144,TaxableValuation[Tif_NonTIF],$A$4)</f>
        <v>238094198</v>
      </c>
      <c r="T144" s="8">
        <f>SUMIFS(TaxableValuation[Taxable Gas &amp; Elec Utilities],TaxableValuation[Dist],$C144,TaxableValuation[Tif_NonTIF],$A$4)</f>
        <v>6558491</v>
      </c>
      <c r="U144" s="8">
        <f t="shared" si="2"/>
        <v>244652689</v>
      </c>
    </row>
    <row r="145" spans="1:21" x14ac:dyDescent="0.25">
      <c r="A145">
        <v>2023</v>
      </c>
      <c r="B145" t="s">
        <v>1057</v>
      </c>
      <c r="C145" t="s">
        <v>1326</v>
      </c>
      <c r="D145" t="s">
        <v>1326</v>
      </c>
      <c r="E145" t="s">
        <v>1327</v>
      </c>
      <c r="F145" t="s">
        <v>1327</v>
      </c>
      <c r="G145" s="8">
        <f>SUMIFS(TaxableValuation[Taxable Residential],TaxableValuation[Dist],$C145,TaxableValuation[Tif_NonTIF],$A$4)</f>
        <v>56823381</v>
      </c>
      <c r="H145" s="8">
        <f>SUMIFS(TaxableValuation[Taxable Ag Land],TaxableValuation[Dist],$C145,TaxableValuation[Tif_NonTIF],$A$4)</f>
        <v>90299725</v>
      </c>
      <c r="I145" s="8">
        <f>SUMIFS(TaxableValuation[Taxable Ag Building],TaxableValuation[Dist],$C145,TaxableValuation[Tif_NonTIF],$A$4)</f>
        <v>3396599</v>
      </c>
      <c r="J145" s="8">
        <f>SUMIFS(TaxableValuation[Taxable Commercial],TaxableValuation[Dist],$C145,TaxableValuation[Tif_NonTIF],$A$4)</f>
        <v>15229327</v>
      </c>
      <c r="K145" s="8">
        <f>SUMIFS(TaxableValuation[Taxable Industrial],TaxableValuation[Dist],$C145,TaxableValuation[Tif_NonTIF],$A$4)</f>
        <v>4530377</v>
      </c>
      <c r="L145" s="8">
        <f>SUMIFS(TaxableValuation[Taxable Multiresidential],TaxableValuation[Dist],$C145,TaxableValuation[Tif_NonTIF],$A$4)</f>
        <v>567546</v>
      </c>
      <c r="M145" s="8">
        <f>SUMIFS(TaxableValuation[Taxable Reserved],TaxableValuation[Dist],$C145,TaxableValuation[Tif_NonTIF],$A$4)</f>
        <v>0</v>
      </c>
      <c r="N145" s="8">
        <f>SUMIFS(TaxableValuation[Taxable Railroads],TaxableValuation[Dist],$C145,TaxableValuation[Tif_NonTIF],$A$4)</f>
        <v>2703566</v>
      </c>
      <c r="O145" s="8">
        <f>SUMIFS(TaxableValuation[Taxable Utilities],TaxableValuation[Dist],$C145,TaxableValuation[Tif_NonTIF],$A$4)</f>
        <v>11563704</v>
      </c>
      <c r="P145" s="8">
        <f>SUMIFS(TaxableValuation[Taxable Other],TaxableValuation[Dist],$C145,TaxableValuation[Tif_NonTIF],$A$4)</f>
        <v>0</v>
      </c>
      <c r="Q145" s="8">
        <f>SUMIFS(TaxableValuation[Taxable Gross],TaxableValuation[Dist],$C145,TaxableValuation[Tif_NonTIF],$A$4)</f>
        <v>185114225</v>
      </c>
      <c r="R145" s="8">
        <f>SUMIFS(TaxableValuation[Taxable Military Exempt],TaxableValuation[Dist],$C145,TaxableValuation[Tif_NonTIF],$A$4)</f>
        <v>185200</v>
      </c>
      <c r="S145" s="8">
        <f>SUMIFS(TaxableValuation[Taxable Net],TaxableValuation[Dist],$C145,TaxableValuation[Tif_NonTIF],$A$4)</f>
        <v>184929025</v>
      </c>
      <c r="T145" s="8">
        <f>SUMIFS(TaxableValuation[Taxable Gas &amp; Elec Utilities],TaxableValuation[Dist],$C145,TaxableValuation[Tif_NonTIF],$A$4)</f>
        <v>3301672</v>
      </c>
      <c r="U145" s="8">
        <f t="shared" si="2"/>
        <v>188230697</v>
      </c>
    </row>
    <row r="146" spans="1:21" x14ac:dyDescent="0.25">
      <c r="A146">
        <v>2023</v>
      </c>
      <c r="B146" t="s">
        <v>1066</v>
      </c>
      <c r="C146" t="s">
        <v>1328</v>
      </c>
      <c r="D146" t="s">
        <v>1328</v>
      </c>
      <c r="E146" t="s">
        <v>325</v>
      </c>
      <c r="F146" t="s">
        <v>1329</v>
      </c>
      <c r="G146" s="8">
        <f>SUMIFS(TaxableValuation[Taxable Residential],TaxableValuation[Dist],$C146,TaxableValuation[Tif_NonTIF],$A$4)</f>
        <v>233860411</v>
      </c>
      <c r="H146" s="8">
        <f>SUMIFS(TaxableValuation[Taxable Ag Land],TaxableValuation[Dist],$C146,TaxableValuation[Tif_NonTIF],$A$4)</f>
        <v>244965094</v>
      </c>
      <c r="I146" s="8">
        <f>SUMIFS(TaxableValuation[Taxable Ag Building],TaxableValuation[Dist],$C146,TaxableValuation[Tif_NonTIF],$A$4)</f>
        <v>23979922</v>
      </c>
      <c r="J146" s="8">
        <f>SUMIFS(TaxableValuation[Taxable Commercial],TaxableValuation[Dist],$C146,TaxableValuation[Tif_NonTIF],$A$4)</f>
        <v>62518132</v>
      </c>
      <c r="K146" s="8">
        <f>SUMIFS(TaxableValuation[Taxable Industrial],TaxableValuation[Dist],$C146,TaxableValuation[Tif_NonTIF],$A$4)</f>
        <v>20932691</v>
      </c>
      <c r="L146" s="8">
        <f>SUMIFS(TaxableValuation[Taxable Multiresidential],TaxableValuation[Dist],$C146,TaxableValuation[Tif_NonTIF],$A$4)</f>
        <v>4991608</v>
      </c>
      <c r="M146" s="8">
        <f>SUMIFS(TaxableValuation[Taxable Reserved],TaxableValuation[Dist],$C146,TaxableValuation[Tif_NonTIF],$A$4)</f>
        <v>0</v>
      </c>
      <c r="N146" s="8">
        <f>SUMIFS(TaxableValuation[Taxable Railroads],TaxableValuation[Dist],$C146,TaxableValuation[Tif_NonTIF],$A$4)</f>
        <v>0</v>
      </c>
      <c r="O146" s="8">
        <f>SUMIFS(TaxableValuation[Taxable Utilities],TaxableValuation[Dist],$C146,TaxableValuation[Tif_NonTIF],$A$4)</f>
        <v>10694617</v>
      </c>
      <c r="P146" s="8">
        <f>SUMIFS(TaxableValuation[Taxable Other],TaxableValuation[Dist],$C146,TaxableValuation[Tif_NonTIF],$A$4)</f>
        <v>0</v>
      </c>
      <c r="Q146" s="8">
        <f>SUMIFS(TaxableValuation[Taxable Gross],TaxableValuation[Dist],$C146,TaxableValuation[Tif_NonTIF],$A$4)</f>
        <v>601942475</v>
      </c>
      <c r="R146" s="8">
        <f>SUMIFS(TaxableValuation[Taxable Military Exempt],TaxableValuation[Dist],$C146,TaxableValuation[Tif_NonTIF],$A$4)</f>
        <v>685240</v>
      </c>
      <c r="S146" s="8">
        <f>SUMIFS(TaxableValuation[Taxable Net],TaxableValuation[Dist],$C146,TaxableValuation[Tif_NonTIF],$A$4)</f>
        <v>601257235</v>
      </c>
      <c r="T146" s="8">
        <f>SUMIFS(TaxableValuation[Taxable Gas &amp; Elec Utilities],TaxableValuation[Dist],$C146,TaxableValuation[Tif_NonTIF],$A$4)</f>
        <v>4937127</v>
      </c>
      <c r="U146" s="8">
        <f t="shared" si="2"/>
        <v>606194362</v>
      </c>
    </row>
    <row r="147" spans="1:21" x14ac:dyDescent="0.25">
      <c r="A147">
        <v>2023</v>
      </c>
      <c r="B147" t="s">
        <v>1043</v>
      </c>
      <c r="C147" t="s">
        <v>1330</v>
      </c>
      <c r="D147" t="s">
        <v>1330</v>
      </c>
      <c r="E147" t="s">
        <v>459</v>
      </c>
      <c r="F147" t="s">
        <v>1331</v>
      </c>
      <c r="G147" s="8">
        <f>SUMIFS(TaxableValuation[Taxable Residential],TaxableValuation[Dist],$C147,TaxableValuation[Tif_NonTIF],$A$4)</f>
        <v>66395216</v>
      </c>
      <c r="H147" s="8">
        <f>SUMIFS(TaxableValuation[Taxable Ag Land],TaxableValuation[Dist],$C147,TaxableValuation[Tif_NonTIF],$A$4)</f>
        <v>159673744</v>
      </c>
      <c r="I147" s="8">
        <f>SUMIFS(TaxableValuation[Taxable Ag Building],TaxableValuation[Dist],$C147,TaxableValuation[Tif_NonTIF],$A$4)</f>
        <v>12872621</v>
      </c>
      <c r="J147" s="8">
        <f>SUMIFS(TaxableValuation[Taxable Commercial],TaxableValuation[Dist],$C147,TaxableValuation[Tif_NonTIF],$A$4)</f>
        <v>16746570</v>
      </c>
      <c r="K147" s="8">
        <f>SUMIFS(TaxableValuation[Taxable Industrial],TaxableValuation[Dist],$C147,TaxableValuation[Tif_NonTIF],$A$4)</f>
        <v>41189942</v>
      </c>
      <c r="L147" s="8">
        <f>SUMIFS(TaxableValuation[Taxable Multiresidential],TaxableValuation[Dist],$C147,TaxableValuation[Tif_NonTIF],$A$4)</f>
        <v>196777</v>
      </c>
      <c r="M147" s="8">
        <f>SUMIFS(TaxableValuation[Taxable Reserved],TaxableValuation[Dist],$C147,TaxableValuation[Tif_NonTIF],$A$4)</f>
        <v>0</v>
      </c>
      <c r="N147" s="8">
        <f>SUMIFS(TaxableValuation[Taxable Railroads],TaxableValuation[Dist],$C147,TaxableValuation[Tif_NonTIF],$A$4)</f>
        <v>14928263</v>
      </c>
      <c r="O147" s="8">
        <f>SUMIFS(TaxableValuation[Taxable Utilities],TaxableValuation[Dist],$C147,TaxableValuation[Tif_NonTIF],$A$4)</f>
        <v>16365708</v>
      </c>
      <c r="P147" s="8">
        <f>SUMIFS(TaxableValuation[Taxable Other],TaxableValuation[Dist],$C147,TaxableValuation[Tif_NonTIF],$A$4)</f>
        <v>0</v>
      </c>
      <c r="Q147" s="8">
        <f>SUMIFS(TaxableValuation[Taxable Gross],TaxableValuation[Dist],$C147,TaxableValuation[Tif_NonTIF],$A$4)</f>
        <v>328368841</v>
      </c>
      <c r="R147" s="8">
        <f>SUMIFS(TaxableValuation[Taxable Military Exempt],TaxableValuation[Dist],$C147,TaxableValuation[Tif_NonTIF],$A$4)</f>
        <v>270392</v>
      </c>
      <c r="S147" s="8">
        <f>SUMIFS(TaxableValuation[Taxable Net],TaxableValuation[Dist],$C147,TaxableValuation[Tif_NonTIF],$A$4)</f>
        <v>328098449</v>
      </c>
      <c r="T147" s="8">
        <f>SUMIFS(TaxableValuation[Taxable Gas &amp; Elec Utilities],TaxableValuation[Dist],$C147,TaxableValuation[Tif_NonTIF],$A$4)</f>
        <v>3208461</v>
      </c>
      <c r="U147" s="8">
        <f t="shared" si="2"/>
        <v>331306910</v>
      </c>
    </row>
    <row r="148" spans="1:21" x14ac:dyDescent="0.25">
      <c r="A148">
        <v>2023</v>
      </c>
      <c r="B148" t="s">
        <v>1043</v>
      </c>
      <c r="C148" t="s">
        <v>1332</v>
      </c>
      <c r="D148" t="s">
        <v>1332</v>
      </c>
      <c r="E148" t="s">
        <v>115</v>
      </c>
      <c r="F148" t="s">
        <v>1333</v>
      </c>
      <c r="G148" s="8">
        <f>SUMIFS(TaxableValuation[Taxable Residential],TaxableValuation[Dist],$C148,TaxableValuation[Tif_NonTIF],$A$4)</f>
        <v>120470302</v>
      </c>
      <c r="H148" s="8">
        <f>SUMIFS(TaxableValuation[Taxable Ag Land],TaxableValuation[Dist],$C148,TaxableValuation[Tif_NonTIF],$A$4)</f>
        <v>50266764</v>
      </c>
      <c r="I148" s="8">
        <f>SUMIFS(TaxableValuation[Taxable Ag Building],TaxableValuation[Dist],$C148,TaxableValuation[Tif_NonTIF],$A$4)</f>
        <v>2884809</v>
      </c>
      <c r="J148" s="8">
        <f>SUMIFS(TaxableValuation[Taxable Commercial],TaxableValuation[Dist],$C148,TaxableValuation[Tif_NonTIF],$A$4)</f>
        <v>30217367</v>
      </c>
      <c r="K148" s="8">
        <f>SUMIFS(TaxableValuation[Taxable Industrial],TaxableValuation[Dist],$C148,TaxableValuation[Tif_NonTIF],$A$4)</f>
        <v>7543838</v>
      </c>
      <c r="L148" s="8">
        <f>SUMIFS(TaxableValuation[Taxable Multiresidential],TaxableValuation[Dist],$C148,TaxableValuation[Tif_NonTIF],$A$4)</f>
        <v>2737127</v>
      </c>
      <c r="M148" s="8">
        <f>SUMIFS(TaxableValuation[Taxable Reserved],TaxableValuation[Dist],$C148,TaxableValuation[Tif_NonTIF],$A$4)</f>
        <v>0</v>
      </c>
      <c r="N148" s="8">
        <f>SUMIFS(TaxableValuation[Taxable Railroads],TaxableValuation[Dist],$C148,TaxableValuation[Tif_NonTIF],$A$4)</f>
        <v>0</v>
      </c>
      <c r="O148" s="8">
        <f>SUMIFS(TaxableValuation[Taxable Utilities],TaxableValuation[Dist],$C148,TaxableValuation[Tif_NonTIF],$A$4)</f>
        <v>8614931</v>
      </c>
      <c r="P148" s="8">
        <f>SUMIFS(TaxableValuation[Taxable Other],TaxableValuation[Dist],$C148,TaxableValuation[Tif_NonTIF],$A$4)</f>
        <v>0</v>
      </c>
      <c r="Q148" s="8">
        <f>SUMIFS(TaxableValuation[Taxable Gross],TaxableValuation[Dist],$C148,TaxableValuation[Tif_NonTIF],$A$4)</f>
        <v>222735138</v>
      </c>
      <c r="R148" s="8">
        <f>SUMIFS(TaxableValuation[Taxable Military Exempt],TaxableValuation[Dist],$C148,TaxableValuation[Tif_NonTIF],$A$4)</f>
        <v>225944</v>
      </c>
      <c r="S148" s="8">
        <f>SUMIFS(TaxableValuation[Taxable Net],TaxableValuation[Dist],$C148,TaxableValuation[Tif_NonTIF],$A$4)</f>
        <v>222509194</v>
      </c>
      <c r="T148" s="8">
        <f>SUMIFS(TaxableValuation[Taxable Gas &amp; Elec Utilities],TaxableValuation[Dist],$C148,TaxableValuation[Tif_NonTIF],$A$4)</f>
        <v>1717884</v>
      </c>
      <c r="U148" s="8">
        <f t="shared" si="2"/>
        <v>224227078</v>
      </c>
    </row>
    <row r="149" spans="1:21" x14ac:dyDescent="0.25">
      <c r="A149">
        <v>2023</v>
      </c>
      <c r="B149" t="s">
        <v>1051</v>
      </c>
      <c r="C149" t="s">
        <v>1334</v>
      </c>
      <c r="D149" t="s">
        <v>1334</v>
      </c>
      <c r="E149" t="s">
        <v>498</v>
      </c>
      <c r="F149" t="s">
        <v>1335</v>
      </c>
      <c r="G149" s="8">
        <f>SUMIFS(TaxableValuation[Taxable Residential],TaxableValuation[Dist],$C149,TaxableValuation[Tif_NonTIF],$A$4)</f>
        <v>224471482</v>
      </c>
      <c r="H149" s="8">
        <f>SUMIFS(TaxableValuation[Taxable Ag Land],TaxableValuation[Dist],$C149,TaxableValuation[Tif_NonTIF],$A$4)</f>
        <v>163902226</v>
      </c>
      <c r="I149" s="8">
        <f>SUMIFS(TaxableValuation[Taxable Ag Building],TaxableValuation[Dist],$C149,TaxableValuation[Tif_NonTIF],$A$4)</f>
        <v>7336691</v>
      </c>
      <c r="J149" s="8">
        <f>SUMIFS(TaxableValuation[Taxable Commercial],TaxableValuation[Dist],$C149,TaxableValuation[Tif_NonTIF],$A$4)</f>
        <v>74565943</v>
      </c>
      <c r="K149" s="8">
        <f>SUMIFS(TaxableValuation[Taxable Industrial],TaxableValuation[Dist],$C149,TaxableValuation[Tif_NonTIF],$A$4)</f>
        <v>29808904</v>
      </c>
      <c r="L149" s="8">
        <f>SUMIFS(TaxableValuation[Taxable Multiresidential],TaxableValuation[Dist],$C149,TaxableValuation[Tif_NonTIF],$A$4)</f>
        <v>5794973</v>
      </c>
      <c r="M149" s="8">
        <f>SUMIFS(TaxableValuation[Taxable Reserved],TaxableValuation[Dist],$C149,TaxableValuation[Tif_NonTIF],$A$4)</f>
        <v>0</v>
      </c>
      <c r="N149" s="8">
        <f>SUMIFS(TaxableValuation[Taxable Railroads],TaxableValuation[Dist],$C149,TaxableValuation[Tif_NonTIF],$A$4)</f>
        <v>14690103</v>
      </c>
      <c r="O149" s="8">
        <f>SUMIFS(TaxableValuation[Taxable Utilities],TaxableValuation[Dist],$C149,TaxableValuation[Tif_NonTIF],$A$4)</f>
        <v>2224641</v>
      </c>
      <c r="P149" s="8">
        <f>SUMIFS(TaxableValuation[Taxable Other],TaxableValuation[Dist],$C149,TaxableValuation[Tif_NonTIF],$A$4)</f>
        <v>146492</v>
      </c>
      <c r="Q149" s="8">
        <f>SUMIFS(TaxableValuation[Taxable Gross],TaxableValuation[Dist],$C149,TaxableValuation[Tif_NonTIF],$A$4)</f>
        <v>522941455</v>
      </c>
      <c r="R149" s="8">
        <f>SUMIFS(TaxableValuation[Taxable Military Exempt],TaxableValuation[Dist],$C149,TaxableValuation[Tif_NonTIF],$A$4)</f>
        <v>658694</v>
      </c>
      <c r="S149" s="8">
        <f>SUMIFS(TaxableValuation[Taxable Net],TaxableValuation[Dist],$C149,TaxableValuation[Tif_NonTIF],$A$4)</f>
        <v>522282761</v>
      </c>
      <c r="T149" s="8">
        <f>SUMIFS(TaxableValuation[Taxable Gas &amp; Elec Utilities],TaxableValuation[Dist],$C149,TaxableValuation[Tif_NonTIF],$A$4)</f>
        <v>22916001</v>
      </c>
      <c r="U149" s="8">
        <f t="shared" si="2"/>
        <v>545198762</v>
      </c>
    </row>
    <row r="150" spans="1:21" x14ac:dyDescent="0.25">
      <c r="A150">
        <v>2023</v>
      </c>
      <c r="B150" t="s">
        <v>1045</v>
      </c>
      <c r="C150" t="s">
        <v>1336</v>
      </c>
      <c r="D150" t="s">
        <v>1336</v>
      </c>
      <c r="E150" t="s">
        <v>93</v>
      </c>
      <c r="F150" t="s">
        <v>1337</v>
      </c>
      <c r="G150" s="8">
        <f>SUMIFS(TaxableValuation[Taxable Residential],TaxableValuation[Dist],$C150,TaxableValuation[Tif_NonTIF],$A$4)</f>
        <v>109564045</v>
      </c>
      <c r="H150" s="8">
        <f>SUMIFS(TaxableValuation[Taxable Ag Land],TaxableValuation[Dist],$C150,TaxableValuation[Tif_NonTIF],$A$4)</f>
        <v>262255214</v>
      </c>
      <c r="I150" s="8">
        <f>SUMIFS(TaxableValuation[Taxable Ag Building],TaxableValuation[Dist],$C150,TaxableValuation[Tif_NonTIF],$A$4)</f>
        <v>16851185</v>
      </c>
      <c r="J150" s="8">
        <f>SUMIFS(TaxableValuation[Taxable Commercial],TaxableValuation[Dist],$C150,TaxableValuation[Tif_NonTIF],$A$4)</f>
        <v>26723890</v>
      </c>
      <c r="K150" s="8">
        <f>SUMIFS(TaxableValuation[Taxable Industrial],TaxableValuation[Dist],$C150,TaxableValuation[Tif_NonTIF],$A$4)</f>
        <v>7522049</v>
      </c>
      <c r="L150" s="8">
        <f>SUMIFS(TaxableValuation[Taxable Multiresidential],TaxableValuation[Dist],$C150,TaxableValuation[Tif_NonTIF],$A$4)</f>
        <v>1951036</v>
      </c>
      <c r="M150" s="8">
        <f>SUMIFS(TaxableValuation[Taxable Reserved],TaxableValuation[Dist],$C150,TaxableValuation[Tif_NonTIF],$A$4)</f>
        <v>0</v>
      </c>
      <c r="N150" s="8">
        <f>SUMIFS(TaxableValuation[Taxable Railroads],TaxableValuation[Dist],$C150,TaxableValuation[Tif_NonTIF],$A$4)</f>
        <v>18396487</v>
      </c>
      <c r="O150" s="8">
        <f>SUMIFS(TaxableValuation[Taxable Utilities],TaxableValuation[Dist],$C150,TaxableValuation[Tif_NonTIF],$A$4)</f>
        <v>2551827</v>
      </c>
      <c r="P150" s="8">
        <f>SUMIFS(TaxableValuation[Taxable Other],TaxableValuation[Dist],$C150,TaxableValuation[Tif_NonTIF],$A$4)</f>
        <v>0</v>
      </c>
      <c r="Q150" s="8">
        <f>SUMIFS(TaxableValuation[Taxable Gross],TaxableValuation[Dist],$C150,TaxableValuation[Tif_NonTIF],$A$4)</f>
        <v>445815733</v>
      </c>
      <c r="R150" s="8">
        <f>SUMIFS(TaxableValuation[Taxable Military Exempt],TaxableValuation[Dist],$C150,TaxableValuation[Tif_NonTIF],$A$4)</f>
        <v>433368</v>
      </c>
      <c r="S150" s="8">
        <f>SUMIFS(TaxableValuation[Taxable Net],TaxableValuation[Dist],$C150,TaxableValuation[Tif_NonTIF],$A$4)</f>
        <v>445382365</v>
      </c>
      <c r="T150" s="8">
        <f>SUMIFS(TaxableValuation[Taxable Gas &amp; Elec Utilities],TaxableValuation[Dist],$C150,TaxableValuation[Tif_NonTIF],$A$4)</f>
        <v>4686340</v>
      </c>
      <c r="U150" s="8">
        <f t="shared" si="2"/>
        <v>450068705</v>
      </c>
    </row>
    <row r="151" spans="1:21" x14ac:dyDescent="0.25">
      <c r="A151">
        <v>2023</v>
      </c>
      <c r="B151" t="s">
        <v>1043</v>
      </c>
      <c r="C151" t="s">
        <v>1338</v>
      </c>
      <c r="D151" t="s">
        <v>1338</v>
      </c>
      <c r="E151" t="s">
        <v>68</v>
      </c>
      <c r="F151" t="s">
        <v>1339</v>
      </c>
      <c r="G151" s="8">
        <f>SUMIFS(TaxableValuation[Taxable Residential],TaxableValuation[Dist],$C151,TaxableValuation[Tif_NonTIF],$A$4)</f>
        <v>270235400</v>
      </c>
      <c r="H151" s="8">
        <f>SUMIFS(TaxableValuation[Taxable Ag Land],TaxableValuation[Dist],$C151,TaxableValuation[Tif_NonTIF],$A$4)</f>
        <v>129930869</v>
      </c>
      <c r="I151" s="8">
        <f>SUMIFS(TaxableValuation[Taxable Ag Building],TaxableValuation[Dist],$C151,TaxableValuation[Tif_NonTIF],$A$4)</f>
        <v>7380544</v>
      </c>
      <c r="J151" s="8">
        <f>SUMIFS(TaxableValuation[Taxable Commercial],TaxableValuation[Dist],$C151,TaxableValuation[Tif_NonTIF],$A$4)</f>
        <v>69357042</v>
      </c>
      <c r="K151" s="8">
        <f>SUMIFS(TaxableValuation[Taxable Industrial],TaxableValuation[Dist],$C151,TaxableValuation[Tif_NonTIF],$A$4)</f>
        <v>16078407</v>
      </c>
      <c r="L151" s="8">
        <f>SUMIFS(TaxableValuation[Taxable Multiresidential],TaxableValuation[Dist],$C151,TaxableValuation[Tif_NonTIF],$A$4)</f>
        <v>8559367</v>
      </c>
      <c r="M151" s="8">
        <f>SUMIFS(TaxableValuation[Taxable Reserved],TaxableValuation[Dist],$C151,TaxableValuation[Tif_NonTIF],$A$4)</f>
        <v>0</v>
      </c>
      <c r="N151" s="8">
        <f>SUMIFS(TaxableValuation[Taxable Railroads],TaxableValuation[Dist],$C151,TaxableValuation[Tif_NonTIF],$A$4)</f>
        <v>1908263</v>
      </c>
      <c r="O151" s="8">
        <f>SUMIFS(TaxableValuation[Taxable Utilities],TaxableValuation[Dist],$C151,TaxableValuation[Tif_NonTIF],$A$4)</f>
        <v>7827357</v>
      </c>
      <c r="P151" s="8">
        <f>SUMIFS(TaxableValuation[Taxable Other],TaxableValuation[Dist],$C151,TaxableValuation[Tif_NonTIF],$A$4)</f>
        <v>0</v>
      </c>
      <c r="Q151" s="8">
        <f>SUMIFS(TaxableValuation[Taxable Gross],TaxableValuation[Dist],$C151,TaxableValuation[Tif_NonTIF],$A$4)</f>
        <v>511277249</v>
      </c>
      <c r="R151" s="8">
        <f>SUMIFS(TaxableValuation[Taxable Military Exempt],TaxableValuation[Dist],$C151,TaxableValuation[Tif_NonTIF],$A$4)</f>
        <v>824140</v>
      </c>
      <c r="S151" s="8">
        <f>SUMIFS(TaxableValuation[Taxable Net],TaxableValuation[Dist],$C151,TaxableValuation[Tif_NonTIF],$A$4)</f>
        <v>510453109</v>
      </c>
      <c r="T151" s="8">
        <f>SUMIFS(TaxableValuation[Taxable Gas &amp; Elec Utilities],TaxableValuation[Dist],$C151,TaxableValuation[Tif_NonTIF],$A$4)</f>
        <v>6684830</v>
      </c>
      <c r="U151" s="8">
        <f t="shared" si="2"/>
        <v>517137939</v>
      </c>
    </row>
    <row r="152" spans="1:21" x14ac:dyDescent="0.25">
      <c r="A152">
        <v>2023</v>
      </c>
      <c r="B152" t="s">
        <v>1038</v>
      </c>
      <c r="C152" t="s">
        <v>1340</v>
      </c>
      <c r="D152" t="s">
        <v>1340</v>
      </c>
      <c r="E152" t="s">
        <v>866</v>
      </c>
      <c r="F152" t="s">
        <v>1341</v>
      </c>
      <c r="G152" s="8">
        <f>SUMIFS(TaxableValuation[Taxable Residential],TaxableValuation[Dist],$C152,TaxableValuation[Tif_NonTIF],$A$4)</f>
        <v>766555001</v>
      </c>
      <c r="H152" s="8">
        <f>SUMIFS(TaxableValuation[Taxable Ag Land],TaxableValuation[Dist],$C152,TaxableValuation[Tif_NonTIF],$A$4)</f>
        <v>57767534</v>
      </c>
      <c r="I152" s="8">
        <f>SUMIFS(TaxableValuation[Taxable Ag Building],TaxableValuation[Dist],$C152,TaxableValuation[Tif_NonTIF],$A$4)</f>
        <v>2248218</v>
      </c>
      <c r="J152" s="8">
        <f>SUMIFS(TaxableValuation[Taxable Commercial],TaxableValuation[Dist],$C152,TaxableValuation[Tif_NonTIF],$A$4)</f>
        <v>129425791</v>
      </c>
      <c r="K152" s="8">
        <f>SUMIFS(TaxableValuation[Taxable Industrial],TaxableValuation[Dist],$C152,TaxableValuation[Tif_NonTIF],$A$4)</f>
        <v>8412120</v>
      </c>
      <c r="L152" s="8">
        <f>SUMIFS(TaxableValuation[Taxable Multiresidential],TaxableValuation[Dist],$C152,TaxableValuation[Tif_NonTIF],$A$4)</f>
        <v>38756238</v>
      </c>
      <c r="M152" s="8">
        <f>SUMIFS(TaxableValuation[Taxable Reserved],TaxableValuation[Dist],$C152,TaxableValuation[Tif_NonTIF],$A$4)</f>
        <v>0</v>
      </c>
      <c r="N152" s="8">
        <f>SUMIFS(TaxableValuation[Taxable Railroads],TaxableValuation[Dist],$C152,TaxableValuation[Tif_NonTIF],$A$4)</f>
        <v>0</v>
      </c>
      <c r="O152" s="8">
        <f>SUMIFS(TaxableValuation[Taxable Utilities],TaxableValuation[Dist],$C152,TaxableValuation[Tif_NonTIF],$A$4)</f>
        <v>6803991</v>
      </c>
      <c r="P152" s="8">
        <f>SUMIFS(TaxableValuation[Taxable Other],TaxableValuation[Dist],$C152,TaxableValuation[Tif_NonTIF],$A$4)</f>
        <v>0</v>
      </c>
      <c r="Q152" s="8">
        <f>SUMIFS(TaxableValuation[Taxable Gross],TaxableValuation[Dist],$C152,TaxableValuation[Tif_NonTIF],$A$4)</f>
        <v>1009968893</v>
      </c>
      <c r="R152" s="8">
        <f>SUMIFS(TaxableValuation[Taxable Military Exempt],TaxableValuation[Dist],$C152,TaxableValuation[Tif_NonTIF],$A$4)</f>
        <v>1679762</v>
      </c>
      <c r="S152" s="8">
        <f>SUMIFS(TaxableValuation[Taxable Net],TaxableValuation[Dist],$C152,TaxableValuation[Tif_NonTIF],$A$4)</f>
        <v>1008289131</v>
      </c>
      <c r="T152" s="8">
        <f>SUMIFS(TaxableValuation[Taxable Gas &amp; Elec Utilities],TaxableValuation[Dist],$C152,TaxableValuation[Tif_NonTIF],$A$4)</f>
        <v>7769589</v>
      </c>
      <c r="U152" s="8">
        <f t="shared" si="2"/>
        <v>1016058720</v>
      </c>
    </row>
    <row r="153" spans="1:21" x14ac:dyDescent="0.25">
      <c r="A153">
        <v>2023</v>
      </c>
      <c r="B153" t="s">
        <v>1038</v>
      </c>
      <c r="C153" t="s">
        <v>1342</v>
      </c>
      <c r="D153" t="s">
        <v>1342</v>
      </c>
      <c r="E153" t="s">
        <v>240</v>
      </c>
      <c r="F153" t="s">
        <v>1343</v>
      </c>
      <c r="G153" s="8">
        <f>SUMIFS(TaxableValuation[Taxable Residential],TaxableValuation[Dist],$C153,TaxableValuation[Tif_NonTIF],$A$4)</f>
        <v>186458429</v>
      </c>
      <c r="H153" s="8">
        <f>SUMIFS(TaxableValuation[Taxable Ag Land],TaxableValuation[Dist],$C153,TaxableValuation[Tif_NonTIF],$A$4)</f>
        <v>59248939</v>
      </c>
      <c r="I153" s="8">
        <f>SUMIFS(TaxableValuation[Taxable Ag Building],TaxableValuation[Dist],$C153,TaxableValuation[Tif_NonTIF],$A$4)</f>
        <v>3185352</v>
      </c>
      <c r="J153" s="8">
        <f>SUMIFS(TaxableValuation[Taxable Commercial],TaxableValuation[Dist],$C153,TaxableValuation[Tif_NonTIF],$A$4)</f>
        <v>10259990</v>
      </c>
      <c r="K153" s="8">
        <f>SUMIFS(TaxableValuation[Taxable Industrial],TaxableValuation[Dist],$C153,TaxableValuation[Tif_NonTIF],$A$4)</f>
        <v>569070</v>
      </c>
      <c r="L153" s="8">
        <f>SUMIFS(TaxableValuation[Taxable Multiresidential],TaxableValuation[Dist],$C153,TaxableValuation[Tif_NonTIF],$A$4)</f>
        <v>1079694</v>
      </c>
      <c r="M153" s="8">
        <f>SUMIFS(TaxableValuation[Taxable Reserved],TaxableValuation[Dist],$C153,TaxableValuation[Tif_NonTIF],$A$4)</f>
        <v>0</v>
      </c>
      <c r="N153" s="8">
        <f>SUMIFS(TaxableValuation[Taxable Railroads],TaxableValuation[Dist],$C153,TaxableValuation[Tif_NonTIF],$A$4)</f>
        <v>0</v>
      </c>
      <c r="O153" s="8">
        <f>SUMIFS(TaxableValuation[Taxable Utilities],TaxableValuation[Dist],$C153,TaxableValuation[Tif_NonTIF],$A$4)</f>
        <v>21704203</v>
      </c>
      <c r="P153" s="8">
        <f>SUMIFS(TaxableValuation[Taxable Other],TaxableValuation[Dist],$C153,TaxableValuation[Tif_NonTIF],$A$4)</f>
        <v>0</v>
      </c>
      <c r="Q153" s="8">
        <f>SUMIFS(TaxableValuation[Taxable Gross],TaxableValuation[Dist],$C153,TaxableValuation[Tif_NonTIF],$A$4)</f>
        <v>282505677</v>
      </c>
      <c r="R153" s="8">
        <f>SUMIFS(TaxableValuation[Taxable Military Exempt],TaxableValuation[Dist],$C153,TaxableValuation[Tif_NonTIF],$A$4)</f>
        <v>472260</v>
      </c>
      <c r="S153" s="8">
        <f>SUMIFS(TaxableValuation[Taxable Net],TaxableValuation[Dist],$C153,TaxableValuation[Tif_NonTIF],$A$4)</f>
        <v>282033417</v>
      </c>
      <c r="T153" s="8">
        <f>SUMIFS(TaxableValuation[Taxable Gas &amp; Elec Utilities],TaxableValuation[Dist],$C153,TaxableValuation[Tif_NonTIF],$A$4)</f>
        <v>8034569</v>
      </c>
      <c r="U153" s="8">
        <f t="shared" si="2"/>
        <v>290067986</v>
      </c>
    </row>
    <row r="154" spans="1:21" x14ac:dyDescent="0.25">
      <c r="A154">
        <v>2023</v>
      </c>
      <c r="B154" t="s">
        <v>1057</v>
      </c>
      <c r="C154" t="s">
        <v>1344</v>
      </c>
      <c r="D154" t="s">
        <v>1344</v>
      </c>
      <c r="E154" t="s">
        <v>634</v>
      </c>
      <c r="F154" t="s">
        <v>1345</v>
      </c>
      <c r="G154" s="8">
        <f>SUMIFS(TaxableValuation[Taxable Residential],TaxableValuation[Dist],$C154,TaxableValuation[Tif_NonTIF],$A$4)</f>
        <v>4926276626</v>
      </c>
      <c r="H154" s="8">
        <f>SUMIFS(TaxableValuation[Taxable Ag Land],TaxableValuation[Dist],$C154,TaxableValuation[Tif_NonTIF],$A$4)</f>
        <v>46485523</v>
      </c>
      <c r="I154" s="8">
        <f>SUMIFS(TaxableValuation[Taxable Ag Building],TaxableValuation[Dist],$C154,TaxableValuation[Tif_NonTIF],$A$4)</f>
        <v>2903337</v>
      </c>
      <c r="J154" s="8">
        <f>SUMIFS(TaxableValuation[Taxable Commercial],TaxableValuation[Dist],$C154,TaxableValuation[Tif_NonTIF],$A$4)</f>
        <v>1306621555</v>
      </c>
      <c r="K154" s="8">
        <f>SUMIFS(TaxableValuation[Taxable Industrial],TaxableValuation[Dist],$C154,TaxableValuation[Tif_NonTIF],$A$4)</f>
        <v>83036198</v>
      </c>
      <c r="L154" s="8">
        <f>SUMIFS(TaxableValuation[Taxable Multiresidential],TaxableValuation[Dist],$C154,TaxableValuation[Tif_NonTIF],$A$4)</f>
        <v>433492980</v>
      </c>
      <c r="M154" s="8">
        <f>SUMIFS(TaxableValuation[Taxable Reserved],TaxableValuation[Dist],$C154,TaxableValuation[Tif_NonTIF],$A$4)</f>
        <v>0</v>
      </c>
      <c r="N154" s="8">
        <f>SUMIFS(TaxableValuation[Taxable Railroads],TaxableValuation[Dist],$C154,TaxableValuation[Tif_NonTIF],$A$4)</f>
        <v>16004564</v>
      </c>
      <c r="O154" s="8">
        <f>SUMIFS(TaxableValuation[Taxable Utilities],TaxableValuation[Dist],$C154,TaxableValuation[Tif_NonTIF],$A$4)</f>
        <v>36546418</v>
      </c>
      <c r="P154" s="8">
        <f>SUMIFS(TaxableValuation[Taxable Other],TaxableValuation[Dist],$C154,TaxableValuation[Tif_NonTIF],$A$4)</f>
        <v>0</v>
      </c>
      <c r="Q154" s="8">
        <f>SUMIFS(TaxableValuation[Taxable Gross],TaxableValuation[Dist],$C154,TaxableValuation[Tif_NonTIF],$A$4)</f>
        <v>6851367201</v>
      </c>
      <c r="R154" s="8">
        <f>SUMIFS(TaxableValuation[Taxable Military Exempt],TaxableValuation[Dist],$C154,TaxableValuation[Tif_NonTIF],$A$4)</f>
        <v>3898112</v>
      </c>
      <c r="S154" s="8">
        <f>SUMIFS(TaxableValuation[Taxable Net],TaxableValuation[Dist],$C154,TaxableValuation[Tif_NonTIF],$A$4)</f>
        <v>6847469089</v>
      </c>
      <c r="T154" s="8">
        <f>SUMIFS(TaxableValuation[Taxable Gas &amp; Elec Utilities],TaxableValuation[Dist],$C154,TaxableValuation[Tif_NonTIF],$A$4)</f>
        <v>78221927</v>
      </c>
      <c r="U154" s="8">
        <f t="shared" si="2"/>
        <v>6925691016</v>
      </c>
    </row>
    <row r="155" spans="1:21" x14ac:dyDescent="0.25">
      <c r="A155">
        <v>2023</v>
      </c>
      <c r="B155" t="s">
        <v>1043</v>
      </c>
      <c r="C155" t="s">
        <v>1346</v>
      </c>
      <c r="D155" t="s">
        <v>1346</v>
      </c>
      <c r="E155" t="s">
        <v>395</v>
      </c>
      <c r="F155" t="s">
        <v>1347</v>
      </c>
      <c r="G155" s="8">
        <f>SUMIFS(TaxableValuation[Taxable Residential],TaxableValuation[Dist],$C155,TaxableValuation[Tif_NonTIF],$A$4)</f>
        <v>149513411</v>
      </c>
      <c r="H155" s="8">
        <f>SUMIFS(TaxableValuation[Taxable Ag Land],TaxableValuation[Dist],$C155,TaxableValuation[Tif_NonTIF],$A$4)</f>
        <v>95509129</v>
      </c>
      <c r="I155" s="8">
        <f>SUMIFS(TaxableValuation[Taxable Ag Building],TaxableValuation[Dist],$C155,TaxableValuation[Tif_NonTIF],$A$4)</f>
        <v>9304012</v>
      </c>
      <c r="J155" s="8">
        <f>SUMIFS(TaxableValuation[Taxable Commercial],TaxableValuation[Dist],$C155,TaxableValuation[Tif_NonTIF],$A$4)</f>
        <v>38137055</v>
      </c>
      <c r="K155" s="8">
        <f>SUMIFS(TaxableValuation[Taxable Industrial],TaxableValuation[Dist],$C155,TaxableValuation[Tif_NonTIF],$A$4)</f>
        <v>77938975</v>
      </c>
      <c r="L155" s="8">
        <f>SUMIFS(TaxableValuation[Taxable Multiresidential],TaxableValuation[Dist],$C155,TaxableValuation[Tif_NonTIF],$A$4)</f>
        <v>5948958</v>
      </c>
      <c r="M155" s="8">
        <f>SUMIFS(TaxableValuation[Taxable Reserved],TaxableValuation[Dist],$C155,TaxableValuation[Tif_NonTIF],$A$4)</f>
        <v>0</v>
      </c>
      <c r="N155" s="8">
        <f>SUMIFS(TaxableValuation[Taxable Railroads],TaxableValuation[Dist],$C155,TaxableValuation[Tif_NonTIF],$A$4)</f>
        <v>20754200</v>
      </c>
      <c r="O155" s="8">
        <f>SUMIFS(TaxableValuation[Taxable Utilities],TaxableValuation[Dist],$C155,TaxableValuation[Tif_NonTIF],$A$4)</f>
        <v>3148948</v>
      </c>
      <c r="P155" s="8">
        <f>SUMIFS(TaxableValuation[Taxable Other],TaxableValuation[Dist],$C155,TaxableValuation[Tif_NonTIF],$A$4)</f>
        <v>0</v>
      </c>
      <c r="Q155" s="8">
        <f>SUMIFS(TaxableValuation[Taxable Gross],TaxableValuation[Dist],$C155,TaxableValuation[Tif_NonTIF],$A$4)</f>
        <v>400254688</v>
      </c>
      <c r="R155" s="8">
        <f>SUMIFS(TaxableValuation[Taxable Military Exempt],TaxableValuation[Dist],$C155,TaxableValuation[Tif_NonTIF],$A$4)</f>
        <v>572268</v>
      </c>
      <c r="S155" s="8">
        <f>SUMIFS(TaxableValuation[Taxable Net],TaxableValuation[Dist],$C155,TaxableValuation[Tif_NonTIF],$A$4)</f>
        <v>399682420</v>
      </c>
      <c r="T155" s="8">
        <f>SUMIFS(TaxableValuation[Taxable Gas &amp; Elec Utilities],TaxableValuation[Dist],$C155,TaxableValuation[Tif_NonTIF],$A$4)</f>
        <v>19710300</v>
      </c>
      <c r="U155" s="8">
        <f t="shared" si="2"/>
        <v>419392720</v>
      </c>
    </row>
    <row r="156" spans="1:21" x14ac:dyDescent="0.25">
      <c r="A156">
        <v>2023</v>
      </c>
      <c r="B156" t="s">
        <v>1057</v>
      </c>
      <c r="C156" t="s">
        <v>1348</v>
      </c>
      <c r="D156" t="s">
        <v>1348</v>
      </c>
      <c r="E156" t="s">
        <v>526</v>
      </c>
      <c r="F156" t="s">
        <v>1349</v>
      </c>
      <c r="G156" s="8">
        <f>SUMIFS(TaxableValuation[Taxable Residential],TaxableValuation[Dist],$C156,TaxableValuation[Tif_NonTIF],$A$4)</f>
        <v>98416222</v>
      </c>
      <c r="H156" s="8">
        <f>SUMIFS(TaxableValuation[Taxable Ag Land],TaxableValuation[Dist],$C156,TaxableValuation[Tif_NonTIF],$A$4)</f>
        <v>56978188</v>
      </c>
      <c r="I156" s="8">
        <f>SUMIFS(TaxableValuation[Taxable Ag Building],TaxableValuation[Dist],$C156,TaxableValuation[Tif_NonTIF],$A$4)</f>
        <v>1787396</v>
      </c>
      <c r="J156" s="8">
        <f>SUMIFS(TaxableValuation[Taxable Commercial],TaxableValuation[Dist],$C156,TaxableValuation[Tif_NonTIF],$A$4)</f>
        <v>18033592</v>
      </c>
      <c r="K156" s="8">
        <f>SUMIFS(TaxableValuation[Taxable Industrial],TaxableValuation[Dist],$C156,TaxableValuation[Tif_NonTIF],$A$4)</f>
        <v>2203731</v>
      </c>
      <c r="L156" s="8">
        <f>SUMIFS(TaxableValuation[Taxable Multiresidential],TaxableValuation[Dist],$C156,TaxableValuation[Tif_NonTIF],$A$4)</f>
        <v>2052963</v>
      </c>
      <c r="M156" s="8">
        <f>SUMIFS(TaxableValuation[Taxable Reserved],TaxableValuation[Dist],$C156,TaxableValuation[Tif_NonTIF],$A$4)</f>
        <v>0</v>
      </c>
      <c r="N156" s="8">
        <f>SUMIFS(TaxableValuation[Taxable Railroads],TaxableValuation[Dist],$C156,TaxableValuation[Tif_NonTIF],$A$4)</f>
        <v>2485619</v>
      </c>
      <c r="O156" s="8">
        <f>SUMIFS(TaxableValuation[Taxable Utilities],TaxableValuation[Dist],$C156,TaxableValuation[Tif_NonTIF],$A$4)</f>
        <v>611996</v>
      </c>
      <c r="P156" s="8">
        <f>SUMIFS(TaxableValuation[Taxable Other],TaxableValuation[Dist],$C156,TaxableValuation[Tif_NonTIF],$A$4)</f>
        <v>0</v>
      </c>
      <c r="Q156" s="8">
        <f>SUMIFS(TaxableValuation[Taxable Gross],TaxableValuation[Dist],$C156,TaxableValuation[Tif_NonTIF],$A$4)</f>
        <v>182569707</v>
      </c>
      <c r="R156" s="8">
        <f>SUMIFS(TaxableValuation[Taxable Military Exempt],TaxableValuation[Dist],$C156,TaxableValuation[Tif_NonTIF],$A$4)</f>
        <v>300024</v>
      </c>
      <c r="S156" s="8">
        <f>SUMIFS(TaxableValuation[Taxable Net],TaxableValuation[Dist],$C156,TaxableValuation[Tif_NonTIF],$A$4)</f>
        <v>182269683</v>
      </c>
      <c r="T156" s="8">
        <f>SUMIFS(TaxableValuation[Taxable Gas &amp; Elec Utilities],TaxableValuation[Dist],$C156,TaxableValuation[Tif_NonTIF],$A$4)</f>
        <v>4162524</v>
      </c>
      <c r="U156" s="8">
        <f t="shared" si="2"/>
        <v>186432207</v>
      </c>
    </row>
    <row r="157" spans="1:21" x14ac:dyDescent="0.25">
      <c r="A157">
        <v>2023</v>
      </c>
      <c r="B157" t="s">
        <v>1043</v>
      </c>
      <c r="C157" t="s">
        <v>1350</v>
      </c>
      <c r="D157" t="s">
        <v>1350</v>
      </c>
      <c r="E157" t="s">
        <v>56</v>
      </c>
      <c r="F157" t="s">
        <v>1351</v>
      </c>
      <c r="G157" s="8">
        <f>SUMIFS(TaxableValuation[Taxable Residential],TaxableValuation[Dist],$C157,TaxableValuation[Tif_NonTIF],$A$4)</f>
        <v>112422107</v>
      </c>
      <c r="H157" s="8">
        <f>SUMIFS(TaxableValuation[Taxable Ag Land],TaxableValuation[Dist],$C157,TaxableValuation[Tif_NonTIF],$A$4)</f>
        <v>21261835</v>
      </c>
      <c r="I157" s="8">
        <f>SUMIFS(TaxableValuation[Taxable Ag Building],TaxableValuation[Dist],$C157,TaxableValuation[Tif_NonTIF],$A$4)</f>
        <v>1894423</v>
      </c>
      <c r="J157" s="8">
        <f>SUMIFS(TaxableValuation[Taxable Commercial],TaxableValuation[Dist],$C157,TaxableValuation[Tif_NonTIF],$A$4)</f>
        <v>6688351</v>
      </c>
      <c r="K157" s="8">
        <f>SUMIFS(TaxableValuation[Taxable Industrial],TaxableValuation[Dist],$C157,TaxableValuation[Tif_NonTIF],$A$4)</f>
        <v>6370542</v>
      </c>
      <c r="L157" s="8">
        <f>SUMIFS(TaxableValuation[Taxable Multiresidential],TaxableValuation[Dist],$C157,TaxableValuation[Tif_NonTIF],$A$4)</f>
        <v>395766</v>
      </c>
      <c r="M157" s="8">
        <f>SUMIFS(TaxableValuation[Taxable Reserved],TaxableValuation[Dist],$C157,TaxableValuation[Tif_NonTIF],$A$4)</f>
        <v>0</v>
      </c>
      <c r="N157" s="8">
        <f>SUMIFS(TaxableValuation[Taxable Railroads],TaxableValuation[Dist],$C157,TaxableValuation[Tif_NonTIF],$A$4)</f>
        <v>3300133</v>
      </c>
      <c r="O157" s="8">
        <f>SUMIFS(TaxableValuation[Taxable Utilities],TaxableValuation[Dist],$C157,TaxableValuation[Tif_NonTIF],$A$4)</f>
        <v>612390</v>
      </c>
      <c r="P157" s="8">
        <f>SUMIFS(TaxableValuation[Taxable Other],TaxableValuation[Dist],$C157,TaxableValuation[Tif_NonTIF],$A$4)</f>
        <v>0</v>
      </c>
      <c r="Q157" s="8">
        <f>SUMIFS(TaxableValuation[Taxable Gross],TaxableValuation[Dist],$C157,TaxableValuation[Tif_NonTIF],$A$4)</f>
        <v>152945547</v>
      </c>
      <c r="R157" s="8">
        <f>SUMIFS(TaxableValuation[Taxable Military Exempt],TaxableValuation[Dist],$C157,TaxableValuation[Tif_NonTIF],$A$4)</f>
        <v>298172</v>
      </c>
      <c r="S157" s="8">
        <f>SUMIFS(TaxableValuation[Taxable Net],TaxableValuation[Dist],$C157,TaxableValuation[Tif_NonTIF],$A$4)</f>
        <v>152647375</v>
      </c>
      <c r="T157" s="8">
        <f>SUMIFS(TaxableValuation[Taxable Gas &amp; Elec Utilities],TaxableValuation[Dist],$C157,TaxableValuation[Tif_NonTIF],$A$4)</f>
        <v>10419125</v>
      </c>
      <c r="U157" s="8">
        <f t="shared" si="2"/>
        <v>163066500</v>
      </c>
    </row>
    <row r="158" spans="1:21" x14ac:dyDescent="0.25">
      <c r="A158">
        <v>2023</v>
      </c>
      <c r="B158" t="s">
        <v>1043</v>
      </c>
      <c r="C158" t="s">
        <v>1352</v>
      </c>
      <c r="D158" t="s">
        <v>1352</v>
      </c>
      <c r="E158" t="s">
        <v>171</v>
      </c>
      <c r="F158" t="s">
        <v>1353</v>
      </c>
      <c r="G158" s="8">
        <f>SUMIFS(TaxableValuation[Taxable Residential],TaxableValuation[Dist],$C158,TaxableValuation[Tif_NonTIF],$A$4)</f>
        <v>176842133</v>
      </c>
      <c r="H158" s="8">
        <f>SUMIFS(TaxableValuation[Taxable Ag Land],TaxableValuation[Dist],$C158,TaxableValuation[Tif_NonTIF],$A$4)</f>
        <v>109172745</v>
      </c>
      <c r="I158" s="8">
        <f>SUMIFS(TaxableValuation[Taxable Ag Building],TaxableValuation[Dist],$C158,TaxableValuation[Tif_NonTIF],$A$4)</f>
        <v>7562793</v>
      </c>
      <c r="J158" s="8">
        <f>SUMIFS(TaxableValuation[Taxable Commercial],TaxableValuation[Dist],$C158,TaxableValuation[Tif_NonTIF],$A$4)</f>
        <v>18641443</v>
      </c>
      <c r="K158" s="8">
        <f>SUMIFS(TaxableValuation[Taxable Industrial],TaxableValuation[Dist],$C158,TaxableValuation[Tif_NonTIF],$A$4)</f>
        <v>5827032</v>
      </c>
      <c r="L158" s="8">
        <f>SUMIFS(TaxableValuation[Taxable Multiresidential],TaxableValuation[Dist],$C158,TaxableValuation[Tif_NonTIF],$A$4)</f>
        <v>1741697</v>
      </c>
      <c r="M158" s="8">
        <f>SUMIFS(TaxableValuation[Taxable Reserved],TaxableValuation[Dist],$C158,TaxableValuation[Tif_NonTIF],$A$4)</f>
        <v>0</v>
      </c>
      <c r="N158" s="8">
        <f>SUMIFS(TaxableValuation[Taxable Railroads],TaxableValuation[Dist],$C158,TaxableValuation[Tif_NonTIF],$A$4)</f>
        <v>2369939</v>
      </c>
      <c r="O158" s="8">
        <f>SUMIFS(TaxableValuation[Taxable Utilities],TaxableValuation[Dist],$C158,TaxableValuation[Tif_NonTIF],$A$4)</f>
        <v>3442780</v>
      </c>
      <c r="P158" s="8">
        <f>SUMIFS(TaxableValuation[Taxable Other],TaxableValuation[Dist],$C158,TaxableValuation[Tif_NonTIF],$A$4)</f>
        <v>0</v>
      </c>
      <c r="Q158" s="8">
        <f>SUMIFS(TaxableValuation[Taxable Gross],TaxableValuation[Dist],$C158,TaxableValuation[Tif_NonTIF],$A$4)</f>
        <v>325600562</v>
      </c>
      <c r="R158" s="8">
        <f>SUMIFS(TaxableValuation[Taxable Military Exempt],TaxableValuation[Dist],$C158,TaxableValuation[Tif_NonTIF],$A$4)</f>
        <v>385216</v>
      </c>
      <c r="S158" s="8">
        <f>SUMIFS(TaxableValuation[Taxable Net],TaxableValuation[Dist],$C158,TaxableValuation[Tif_NonTIF],$A$4)</f>
        <v>325215346</v>
      </c>
      <c r="T158" s="8">
        <f>SUMIFS(TaxableValuation[Taxable Gas &amp; Elec Utilities],TaxableValuation[Dist],$C158,TaxableValuation[Tif_NonTIF],$A$4)</f>
        <v>10197934</v>
      </c>
      <c r="U158" s="8">
        <f t="shared" si="2"/>
        <v>335413280</v>
      </c>
    </row>
    <row r="159" spans="1:21" x14ac:dyDescent="0.25">
      <c r="A159">
        <v>2023</v>
      </c>
      <c r="B159" t="s">
        <v>1038</v>
      </c>
      <c r="C159" t="s">
        <v>1354</v>
      </c>
      <c r="D159" t="s">
        <v>1354</v>
      </c>
      <c r="E159" t="s">
        <v>819</v>
      </c>
      <c r="F159" t="s">
        <v>1355</v>
      </c>
      <c r="G159" s="8">
        <f>SUMIFS(TaxableValuation[Taxable Residential],TaxableValuation[Dist],$C159,TaxableValuation[Tif_NonTIF],$A$4)</f>
        <v>1880715717</v>
      </c>
      <c r="H159" s="8">
        <f>SUMIFS(TaxableValuation[Taxable Ag Land],TaxableValuation[Dist],$C159,TaxableValuation[Tif_NonTIF],$A$4)</f>
        <v>4231741</v>
      </c>
      <c r="I159" s="8">
        <f>SUMIFS(TaxableValuation[Taxable Ag Building],TaxableValuation[Dist],$C159,TaxableValuation[Tif_NonTIF],$A$4)</f>
        <v>4766107</v>
      </c>
      <c r="J159" s="8">
        <f>SUMIFS(TaxableValuation[Taxable Commercial],TaxableValuation[Dist],$C159,TaxableValuation[Tif_NonTIF],$A$4)</f>
        <v>617292372</v>
      </c>
      <c r="K159" s="8">
        <f>SUMIFS(TaxableValuation[Taxable Industrial],TaxableValuation[Dist],$C159,TaxableValuation[Tif_NonTIF],$A$4)</f>
        <v>6820728</v>
      </c>
      <c r="L159" s="8">
        <f>SUMIFS(TaxableValuation[Taxable Multiresidential],TaxableValuation[Dist],$C159,TaxableValuation[Tif_NonTIF],$A$4)</f>
        <v>52825812</v>
      </c>
      <c r="M159" s="8">
        <f>SUMIFS(TaxableValuation[Taxable Reserved],TaxableValuation[Dist],$C159,TaxableValuation[Tif_NonTIF],$A$4)</f>
        <v>0</v>
      </c>
      <c r="N159" s="8">
        <f>SUMIFS(TaxableValuation[Taxable Railroads],TaxableValuation[Dist],$C159,TaxableValuation[Tif_NonTIF],$A$4)</f>
        <v>0</v>
      </c>
      <c r="O159" s="8">
        <f>SUMIFS(TaxableValuation[Taxable Utilities],TaxableValuation[Dist],$C159,TaxableValuation[Tif_NonTIF],$A$4)</f>
        <v>3235711</v>
      </c>
      <c r="P159" s="8">
        <f>SUMIFS(TaxableValuation[Taxable Other],TaxableValuation[Dist],$C159,TaxableValuation[Tif_NonTIF],$A$4)</f>
        <v>0</v>
      </c>
      <c r="Q159" s="8">
        <f>SUMIFS(TaxableValuation[Taxable Gross],TaxableValuation[Dist],$C159,TaxableValuation[Tif_NonTIF],$A$4)</f>
        <v>2569888188</v>
      </c>
      <c r="R159" s="8">
        <f>SUMIFS(TaxableValuation[Taxable Military Exempt],TaxableValuation[Dist],$C159,TaxableValuation[Tif_NonTIF],$A$4)</f>
        <v>1929784</v>
      </c>
      <c r="S159" s="8">
        <f>SUMIFS(TaxableValuation[Taxable Net],TaxableValuation[Dist],$C159,TaxableValuation[Tif_NonTIF],$A$4)</f>
        <v>2567958404</v>
      </c>
      <c r="T159" s="8">
        <f>SUMIFS(TaxableValuation[Taxable Gas &amp; Elec Utilities],TaxableValuation[Dist],$C159,TaxableValuation[Tif_NonTIF],$A$4)</f>
        <v>48660229</v>
      </c>
      <c r="U159" s="8">
        <f t="shared" si="2"/>
        <v>2616618633</v>
      </c>
    </row>
    <row r="160" spans="1:21" x14ac:dyDescent="0.25">
      <c r="A160">
        <v>2023</v>
      </c>
      <c r="B160" t="s">
        <v>1054</v>
      </c>
      <c r="C160" t="s">
        <v>1356</v>
      </c>
      <c r="D160" t="s">
        <v>1356</v>
      </c>
      <c r="E160" t="s">
        <v>604</v>
      </c>
      <c r="F160" t="s">
        <v>1357</v>
      </c>
      <c r="G160" s="8">
        <f>SUMIFS(TaxableValuation[Taxable Residential],TaxableValuation[Dist],$C160,TaxableValuation[Tif_NonTIF],$A$4)</f>
        <v>214751041</v>
      </c>
      <c r="H160" s="8">
        <f>SUMIFS(TaxableValuation[Taxable Ag Land],TaxableValuation[Dist],$C160,TaxableValuation[Tif_NonTIF],$A$4)</f>
        <v>11903781</v>
      </c>
      <c r="I160" s="8">
        <f>SUMIFS(TaxableValuation[Taxable Ag Building],TaxableValuation[Dist],$C160,TaxableValuation[Tif_NonTIF],$A$4)</f>
        <v>443359</v>
      </c>
      <c r="J160" s="8">
        <f>SUMIFS(TaxableValuation[Taxable Commercial],TaxableValuation[Dist],$C160,TaxableValuation[Tif_NonTIF],$A$4)</f>
        <v>85492950</v>
      </c>
      <c r="K160" s="8">
        <f>SUMIFS(TaxableValuation[Taxable Industrial],TaxableValuation[Dist],$C160,TaxableValuation[Tif_NonTIF],$A$4)</f>
        <v>28819556</v>
      </c>
      <c r="L160" s="8">
        <f>SUMIFS(TaxableValuation[Taxable Multiresidential],TaxableValuation[Dist],$C160,TaxableValuation[Tif_NonTIF],$A$4)</f>
        <v>9418572</v>
      </c>
      <c r="M160" s="8">
        <f>SUMIFS(TaxableValuation[Taxable Reserved],TaxableValuation[Dist],$C160,TaxableValuation[Tif_NonTIF],$A$4)</f>
        <v>0</v>
      </c>
      <c r="N160" s="8">
        <f>SUMIFS(TaxableValuation[Taxable Railroads],TaxableValuation[Dist],$C160,TaxableValuation[Tif_NonTIF],$A$4)</f>
        <v>8382976</v>
      </c>
      <c r="O160" s="8">
        <f>SUMIFS(TaxableValuation[Taxable Utilities],TaxableValuation[Dist],$C160,TaxableValuation[Tif_NonTIF],$A$4)</f>
        <v>2416242</v>
      </c>
      <c r="P160" s="8">
        <f>SUMIFS(TaxableValuation[Taxable Other],TaxableValuation[Dist],$C160,TaxableValuation[Tif_NonTIF],$A$4)</f>
        <v>0</v>
      </c>
      <c r="Q160" s="8">
        <f>SUMIFS(TaxableValuation[Taxable Gross],TaxableValuation[Dist],$C160,TaxableValuation[Tif_NonTIF],$A$4)</f>
        <v>361628477</v>
      </c>
      <c r="R160" s="8">
        <f>SUMIFS(TaxableValuation[Taxable Military Exempt],TaxableValuation[Dist],$C160,TaxableValuation[Tif_NonTIF],$A$4)</f>
        <v>959336</v>
      </c>
      <c r="S160" s="8">
        <f>SUMIFS(TaxableValuation[Taxable Net],TaxableValuation[Dist],$C160,TaxableValuation[Tif_NonTIF],$A$4)</f>
        <v>360669141</v>
      </c>
      <c r="T160" s="8">
        <f>SUMIFS(TaxableValuation[Taxable Gas &amp; Elec Utilities],TaxableValuation[Dist],$C160,TaxableValuation[Tif_NonTIF],$A$4)</f>
        <v>55610777</v>
      </c>
      <c r="U160" s="8">
        <f t="shared" si="2"/>
        <v>416279918</v>
      </c>
    </row>
    <row r="161" spans="1:21" x14ac:dyDescent="0.25">
      <c r="A161">
        <v>2023</v>
      </c>
      <c r="B161" t="s">
        <v>1054</v>
      </c>
      <c r="C161" t="s">
        <v>1358</v>
      </c>
      <c r="D161" t="s">
        <v>1358</v>
      </c>
      <c r="E161" t="s">
        <v>555</v>
      </c>
      <c r="F161" t="s">
        <v>1359</v>
      </c>
      <c r="G161" s="8">
        <f>SUMIFS(TaxableValuation[Taxable Residential],TaxableValuation[Dist],$C161,TaxableValuation[Tif_NonTIF],$A$4)</f>
        <v>50710885</v>
      </c>
      <c r="H161" s="8">
        <f>SUMIFS(TaxableValuation[Taxable Ag Land],TaxableValuation[Dist],$C161,TaxableValuation[Tif_NonTIF],$A$4)</f>
        <v>88291300</v>
      </c>
      <c r="I161" s="8">
        <f>SUMIFS(TaxableValuation[Taxable Ag Building],TaxableValuation[Dist],$C161,TaxableValuation[Tif_NonTIF],$A$4)</f>
        <v>11340592</v>
      </c>
      <c r="J161" s="8">
        <f>SUMIFS(TaxableValuation[Taxable Commercial],TaxableValuation[Dist],$C161,TaxableValuation[Tif_NonTIF],$A$4)</f>
        <v>8206763</v>
      </c>
      <c r="K161" s="8">
        <f>SUMIFS(TaxableValuation[Taxable Industrial],TaxableValuation[Dist],$C161,TaxableValuation[Tif_NonTIF],$A$4)</f>
        <v>2629818</v>
      </c>
      <c r="L161" s="8">
        <f>SUMIFS(TaxableValuation[Taxable Multiresidential],TaxableValuation[Dist],$C161,TaxableValuation[Tif_NonTIF],$A$4)</f>
        <v>935191</v>
      </c>
      <c r="M161" s="8">
        <f>SUMIFS(TaxableValuation[Taxable Reserved],TaxableValuation[Dist],$C161,TaxableValuation[Tif_NonTIF],$A$4)</f>
        <v>0</v>
      </c>
      <c r="N161" s="8">
        <f>SUMIFS(TaxableValuation[Taxable Railroads],TaxableValuation[Dist],$C161,TaxableValuation[Tif_NonTIF],$A$4)</f>
        <v>69941</v>
      </c>
      <c r="O161" s="8">
        <f>SUMIFS(TaxableValuation[Taxable Utilities],TaxableValuation[Dist],$C161,TaxableValuation[Tif_NonTIF],$A$4)</f>
        <v>40854254</v>
      </c>
      <c r="P161" s="8">
        <f>SUMIFS(TaxableValuation[Taxable Other],TaxableValuation[Dist],$C161,TaxableValuation[Tif_NonTIF],$A$4)</f>
        <v>0</v>
      </c>
      <c r="Q161" s="8">
        <f>SUMIFS(TaxableValuation[Taxable Gross],TaxableValuation[Dist],$C161,TaxableValuation[Tif_NonTIF],$A$4)</f>
        <v>203038744</v>
      </c>
      <c r="R161" s="8">
        <f>SUMIFS(TaxableValuation[Taxable Military Exempt],TaxableValuation[Dist],$C161,TaxableValuation[Tif_NonTIF],$A$4)</f>
        <v>155568</v>
      </c>
      <c r="S161" s="8">
        <f>SUMIFS(TaxableValuation[Taxable Net],TaxableValuation[Dist],$C161,TaxableValuation[Tif_NonTIF],$A$4)</f>
        <v>202883176</v>
      </c>
      <c r="T161" s="8">
        <f>SUMIFS(TaxableValuation[Taxable Gas &amp; Elec Utilities],TaxableValuation[Dist],$C161,TaxableValuation[Tif_NonTIF],$A$4)</f>
        <v>4249458</v>
      </c>
      <c r="U161" s="8">
        <f t="shared" si="2"/>
        <v>207132634</v>
      </c>
    </row>
    <row r="162" spans="1:21" x14ac:dyDescent="0.25">
      <c r="A162">
        <v>2023</v>
      </c>
      <c r="B162" t="s">
        <v>1048</v>
      </c>
      <c r="C162" t="s">
        <v>1360</v>
      </c>
      <c r="D162" t="s">
        <v>1360</v>
      </c>
      <c r="E162" t="s">
        <v>356</v>
      </c>
      <c r="F162" t="s">
        <v>1361</v>
      </c>
      <c r="G162" s="8">
        <f>SUMIFS(TaxableValuation[Taxable Residential],TaxableValuation[Dist],$C162,TaxableValuation[Tif_NonTIF],$A$4)</f>
        <v>74986982</v>
      </c>
      <c r="H162" s="8">
        <f>SUMIFS(TaxableValuation[Taxable Ag Land],TaxableValuation[Dist],$C162,TaxableValuation[Tif_NonTIF],$A$4)</f>
        <v>123043177</v>
      </c>
      <c r="I162" s="8">
        <f>SUMIFS(TaxableValuation[Taxable Ag Building],TaxableValuation[Dist],$C162,TaxableValuation[Tif_NonTIF],$A$4)</f>
        <v>6828742</v>
      </c>
      <c r="J162" s="8">
        <f>SUMIFS(TaxableValuation[Taxable Commercial],TaxableValuation[Dist],$C162,TaxableValuation[Tif_NonTIF],$A$4)</f>
        <v>16926066</v>
      </c>
      <c r="K162" s="8">
        <f>SUMIFS(TaxableValuation[Taxable Industrial],TaxableValuation[Dist],$C162,TaxableValuation[Tif_NonTIF],$A$4)</f>
        <v>2502</v>
      </c>
      <c r="L162" s="8">
        <f>SUMIFS(TaxableValuation[Taxable Multiresidential],TaxableValuation[Dist],$C162,TaxableValuation[Tif_NonTIF],$A$4)</f>
        <v>71127</v>
      </c>
      <c r="M162" s="8">
        <f>SUMIFS(TaxableValuation[Taxable Reserved],TaxableValuation[Dist],$C162,TaxableValuation[Tif_NonTIF],$A$4)</f>
        <v>0</v>
      </c>
      <c r="N162" s="8">
        <f>SUMIFS(TaxableValuation[Taxable Railroads],TaxableValuation[Dist],$C162,TaxableValuation[Tif_NonTIF],$A$4)</f>
        <v>0</v>
      </c>
      <c r="O162" s="8">
        <f>SUMIFS(TaxableValuation[Taxable Utilities],TaxableValuation[Dist],$C162,TaxableValuation[Tif_NonTIF],$A$4)</f>
        <v>2584991</v>
      </c>
      <c r="P162" s="8">
        <f>SUMIFS(TaxableValuation[Taxable Other],TaxableValuation[Dist],$C162,TaxableValuation[Tif_NonTIF],$A$4)</f>
        <v>0</v>
      </c>
      <c r="Q162" s="8">
        <f>SUMIFS(TaxableValuation[Taxable Gross],TaxableValuation[Dist],$C162,TaxableValuation[Tif_NonTIF],$A$4)</f>
        <v>224443587</v>
      </c>
      <c r="R162" s="8">
        <f>SUMIFS(TaxableValuation[Taxable Military Exempt],TaxableValuation[Dist],$C162,TaxableValuation[Tif_NonTIF],$A$4)</f>
        <v>201868</v>
      </c>
      <c r="S162" s="8">
        <f>SUMIFS(TaxableValuation[Taxable Net],TaxableValuation[Dist],$C162,TaxableValuation[Tif_NonTIF],$A$4)</f>
        <v>224241719</v>
      </c>
      <c r="T162" s="8">
        <f>SUMIFS(TaxableValuation[Taxable Gas &amp; Elec Utilities],TaxableValuation[Dist],$C162,TaxableValuation[Tif_NonTIF],$A$4)</f>
        <v>2661744</v>
      </c>
      <c r="U162" s="8">
        <f t="shared" si="2"/>
        <v>226903463</v>
      </c>
    </row>
    <row r="163" spans="1:21" x14ac:dyDescent="0.25">
      <c r="A163">
        <v>2023</v>
      </c>
      <c r="B163" t="s">
        <v>1038</v>
      </c>
      <c r="C163" t="s">
        <v>1362</v>
      </c>
      <c r="D163" t="s">
        <v>1362</v>
      </c>
      <c r="E163" t="s">
        <v>751</v>
      </c>
      <c r="F163" t="s">
        <v>1363</v>
      </c>
      <c r="G163" s="8">
        <f>SUMIFS(TaxableValuation[Taxable Residential],TaxableValuation[Dist],$C163,TaxableValuation[Tif_NonTIF],$A$4)</f>
        <v>336994331</v>
      </c>
      <c r="H163" s="8">
        <f>SUMIFS(TaxableValuation[Taxable Ag Land],TaxableValuation[Dist],$C163,TaxableValuation[Tif_NonTIF],$A$4)</f>
        <v>59899188</v>
      </c>
      <c r="I163" s="8">
        <f>SUMIFS(TaxableValuation[Taxable Ag Building],TaxableValuation[Dist],$C163,TaxableValuation[Tif_NonTIF],$A$4)</f>
        <v>2330974</v>
      </c>
      <c r="J163" s="8">
        <f>SUMIFS(TaxableValuation[Taxable Commercial],TaxableValuation[Dist],$C163,TaxableValuation[Tif_NonTIF],$A$4)</f>
        <v>54361784</v>
      </c>
      <c r="K163" s="8">
        <f>SUMIFS(TaxableValuation[Taxable Industrial],TaxableValuation[Dist],$C163,TaxableValuation[Tif_NonTIF],$A$4)</f>
        <v>17879395</v>
      </c>
      <c r="L163" s="8">
        <f>SUMIFS(TaxableValuation[Taxable Multiresidential],TaxableValuation[Dist],$C163,TaxableValuation[Tif_NonTIF],$A$4)</f>
        <v>8582188</v>
      </c>
      <c r="M163" s="8">
        <f>SUMIFS(TaxableValuation[Taxable Reserved],TaxableValuation[Dist],$C163,TaxableValuation[Tif_NonTIF],$A$4)</f>
        <v>0</v>
      </c>
      <c r="N163" s="8">
        <f>SUMIFS(TaxableValuation[Taxable Railroads],TaxableValuation[Dist],$C163,TaxableValuation[Tif_NonTIF],$A$4)</f>
        <v>14238437</v>
      </c>
      <c r="O163" s="8">
        <f>SUMIFS(TaxableValuation[Taxable Utilities],TaxableValuation[Dist],$C163,TaxableValuation[Tif_NonTIF],$A$4)</f>
        <v>9741193</v>
      </c>
      <c r="P163" s="8">
        <f>SUMIFS(TaxableValuation[Taxable Other],TaxableValuation[Dist],$C163,TaxableValuation[Tif_NonTIF],$A$4)</f>
        <v>81079</v>
      </c>
      <c r="Q163" s="8">
        <f>SUMIFS(TaxableValuation[Taxable Gross],TaxableValuation[Dist],$C163,TaxableValuation[Tif_NonTIF],$A$4)</f>
        <v>504108569</v>
      </c>
      <c r="R163" s="8">
        <f>SUMIFS(TaxableValuation[Taxable Military Exempt],TaxableValuation[Dist],$C163,TaxableValuation[Tif_NonTIF],$A$4)</f>
        <v>935910</v>
      </c>
      <c r="S163" s="8">
        <f>SUMIFS(TaxableValuation[Taxable Net],TaxableValuation[Dist],$C163,TaxableValuation[Tif_NonTIF],$A$4)</f>
        <v>503172659</v>
      </c>
      <c r="T163" s="8">
        <f>SUMIFS(TaxableValuation[Taxable Gas &amp; Elec Utilities],TaxableValuation[Dist],$C163,TaxableValuation[Tif_NonTIF],$A$4)</f>
        <v>10724198</v>
      </c>
      <c r="U163" s="8">
        <f t="shared" si="2"/>
        <v>513896857</v>
      </c>
    </row>
    <row r="164" spans="1:21" x14ac:dyDescent="0.25">
      <c r="A164">
        <v>2023</v>
      </c>
      <c r="B164" t="s">
        <v>1043</v>
      </c>
      <c r="C164" t="s">
        <v>1364</v>
      </c>
      <c r="D164" t="s">
        <v>1364</v>
      </c>
      <c r="E164" t="s">
        <v>875</v>
      </c>
      <c r="F164" t="s">
        <v>1365</v>
      </c>
      <c r="G164" s="8">
        <f>SUMIFS(TaxableValuation[Taxable Residential],TaxableValuation[Dist],$C164,TaxableValuation[Tif_NonTIF],$A$4)</f>
        <v>88461359</v>
      </c>
      <c r="H164" s="8">
        <f>SUMIFS(TaxableValuation[Taxable Ag Land],TaxableValuation[Dist],$C164,TaxableValuation[Tif_NonTIF],$A$4)</f>
        <v>113982339</v>
      </c>
      <c r="I164" s="8">
        <f>SUMIFS(TaxableValuation[Taxable Ag Building],TaxableValuation[Dist],$C164,TaxableValuation[Tif_NonTIF],$A$4)</f>
        <v>5102689</v>
      </c>
      <c r="J164" s="8">
        <f>SUMIFS(TaxableValuation[Taxable Commercial],TaxableValuation[Dist],$C164,TaxableValuation[Tif_NonTIF],$A$4)</f>
        <v>20093900</v>
      </c>
      <c r="K164" s="8">
        <f>SUMIFS(TaxableValuation[Taxable Industrial],TaxableValuation[Dist],$C164,TaxableValuation[Tif_NonTIF],$A$4)</f>
        <v>18488013</v>
      </c>
      <c r="L164" s="8">
        <f>SUMIFS(TaxableValuation[Taxable Multiresidential],TaxableValuation[Dist],$C164,TaxableValuation[Tif_NonTIF],$A$4)</f>
        <v>3552226</v>
      </c>
      <c r="M164" s="8">
        <f>SUMIFS(TaxableValuation[Taxable Reserved],TaxableValuation[Dist],$C164,TaxableValuation[Tif_NonTIF],$A$4)</f>
        <v>0</v>
      </c>
      <c r="N164" s="8">
        <f>SUMIFS(TaxableValuation[Taxable Railroads],TaxableValuation[Dist],$C164,TaxableValuation[Tif_NonTIF],$A$4)</f>
        <v>20178596</v>
      </c>
      <c r="O164" s="8">
        <f>SUMIFS(TaxableValuation[Taxable Utilities],TaxableValuation[Dist],$C164,TaxableValuation[Tif_NonTIF],$A$4)</f>
        <v>41174956</v>
      </c>
      <c r="P164" s="8">
        <f>SUMIFS(TaxableValuation[Taxable Other],TaxableValuation[Dist],$C164,TaxableValuation[Tif_NonTIF],$A$4)</f>
        <v>0</v>
      </c>
      <c r="Q164" s="8">
        <f>SUMIFS(TaxableValuation[Taxable Gross],TaxableValuation[Dist],$C164,TaxableValuation[Tif_NonTIF],$A$4)</f>
        <v>311034078</v>
      </c>
      <c r="R164" s="8">
        <f>SUMIFS(TaxableValuation[Taxable Military Exempt],TaxableValuation[Dist],$C164,TaxableValuation[Tif_NonTIF],$A$4)</f>
        <v>294468</v>
      </c>
      <c r="S164" s="8">
        <f>SUMIFS(TaxableValuation[Taxable Net],TaxableValuation[Dist],$C164,TaxableValuation[Tif_NonTIF],$A$4)</f>
        <v>310739610</v>
      </c>
      <c r="T164" s="8">
        <f>SUMIFS(TaxableValuation[Taxable Gas &amp; Elec Utilities],TaxableValuation[Dist],$C164,TaxableValuation[Tif_NonTIF],$A$4)</f>
        <v>4895801</v>
      </c>
      <c r="U164" s="8">
        <f t="shared" si="2"/>
        <v>315635411</v>
      </c>
    </row>
    <row r="165" spans="1:21" x14ac:dyDescent="0.25">
      <c r="A165">
        <v>2023</v>
      </c>
      <c r="B165" t="s">
        <v>1045</v>
      </c>
      <c r="C165" t="s">
        <v>1366</v>
      </c>
      <c r="D165" t="s">
        <v>1366</v>
      </c>
      <c r="E165" t="s">
        <v>293</v>
      </c>
      <c r="F165" t="s">
        <v>1367</v>
      </c>
      <c r="G165" s="8">
        <f>SUMIFS(TaxableValuation[Taxable Residential],TaxableValuation[Dist],$C165,TaxableValuation[Tif_NonTIF],$A$4)</f>
        <v>41220974</v>
      </c>
      <c r="H165" s="8">
        <f>SUMIFS(TaxableValuation[Taxable Ag Land],TaxableValuation[Dist],$C165,TaxableValuation[Tif_NonTIF],$A$4)</f>
        <v>28783176</v>
      </c>
      <c r="I165" s="8">
        <f>SUMIFS(TaxableValuation[Taxable Ag Building],TaxableValuation[Dist],$C165,TaxableValuation[Tif_NonTIF],$A$4)</f>
        <v>1736752</v>
      </c>
      <c r="J165" s="8">
        <f>SUMIFS(TaxableValuation[Taxable Commercial],TaxableValuation[Dist],$C165,TaxableValuation[Tif_NonTIF],$A$4)</f>
        <v>12449976</v>
      </c>
      <c r="K165" s="8">
        <f>SUMIFS(TaxableValuation[Taxable Industrial],TaxableValuation[Dist],$C165,TaxableValuation[Tif_NonTIF],$A$4)</f>
        <v>2628636</v>
      </c>
      <c r="L165" s="8">
        <f>SUMIFS(TaxableValuation[Taxable Multiresidential],TaxableValuation[Dist],$C165,TaxableValuation[Tif_NonTIF],$A$4)</f>
        <v>1309317</v>
      </c>
      <c r="M165" s="8">
        <f>SUMIFS(TaxableValuation[Taxable Reserved],TaxableValuation[Dist],$C165,TaxableValuation[Tif_NonTIF],$A$4)</f>
        <v>0</v>
      </c>
      <c r="N165" s="8">
        <f>SUMIFS(TaxableValuation[Taxable Railroads],TaxableValuation[Dist],$C165,TaxableValuation[Tif_NonTIF],$A$4)</f>
        <v>0</v>
      </c>
      <c r="O165" s="8">
        <f>SUMIFS(TaxableValuation[Taxable Utilities],TaxableValuation[Dist],$C165,TaxableValuation[Tif_NonTIF],$A$4)</f>
        <v>1698513</v>
      </c>
      <c r="P165" s="8">
        <f>SUMIFS(TaxableValuation[Taxable Other],TaxableValuation[Dist],$C165,TaxableValuation[Tif_NonTIF],$A$4)</f>
        <v>0</v>
      </c>
      <c r="Q165" s="8">
        <f>SUMIFS(TaxableValuation[Taxable Gross],TaxableValuation[Dist],$C165,TaxableValuation[Tif_NonTIF],$A$4)</f>
        <v>89827344</v>
      </c>
      <c r="R165" s="8">
        <f>SUMIFS(TaxableValuation[Taxable Military Exempt],TaxableValuation[Dist],$C165,TaxableValuation[Tif_NonTIF],$A$4)</f>
        <v>172236</v>
      </c>
      <c r="S165" s="8">
        <f>SUMIFS(TaxableValuation[Taxable Net],TaxableValuation[Dist],$C165,TaxableValuation[Tif_NonTIF],$A$4)</f>
        <v>89655108</v>
      </c>
      <c r="T165" s="8">
        <f>SUMIFS(TaxableValuation[Taxable Gas &amp; Elec Utilities],TaxableValuation[Dist],$C165,TaxableValuation[Tif_NonTIF],$A$4)</f>
        <v>746719</v>
      </c>
      <c r="U165" s="8">
        <f t="shared" si="2"/>
        <v>90401827</v>
      </c>
    </row>
    <row r="166" spans="1:21" x14ac:dyDescent="0.25">
      <c r="A166">
        <v>2023</v>
      </c>
      <c r="B166" t="s">
        <v>1051</v>
      </c>
      <c r="C166" t="s">
        <v>1368</v>
      </c>
      <c r="D166" t="s">
        <v>1368</v>
      </c>
      <c r="E166" t="s">
        <v>282</v>
      </c>
      <c r="F166" t="s">
        <v>1369</v>
      </c>
      <c r="G166" s="8">
        <f>SUMIFS(TaxableValuation[Taxable Residential],TaxableValuation[Dist],$C166,TaxableValuation[Tif_NonTIF],$A$4)</f>
        <v>36367331</v>
      </c>
      <c r="H166" s="8">
        <f>SUMIFS(TaxableValuation[Taxable Ag Land],TaxableValuation[Dist],$C166,TaxableValuation[Tif_NonTIF],$A$4)</f>
        <v>111052462</v>
      </c>
      <c r="I166" s="8">
        <f>SUMIFS(TaxableValuation[Taxable Ag Building],TaxableValuation[Dist],$C166,TaxableValuation[Tif_NonTIF],$A$4)</f>
        <v>4185747</v>
      </c>
      <c r="J166" s="8">
        <f>SUMIFS(TaxableValuation[Taxable Commercial],TaxableValuation[Dist],$C166,TaxableValuation[Tif_NonTIF],$A$4)</f>
        <v>18327876</v>
      </c>
      <c r="K166" s="8">
        <f>SUMIFS(TaxableValuation[Taxable Industrial],TaxableValuation[Dist],$C166,TaxableValuation[Tif_NonTIF],$A$4)</f>
        <v>3987463</v>
      </c>
      <c r="L166" s="8">
        <f>SUMIFS(TaxableValuation[Taxable Multiresidential],TaxableValuation[Dist],$C166,TaxableValuation[Tif_NonTIF],$A$4)</f>
        <v>905605</v>
      </c>
      <c r="M166" s="8">
        <f>SUMIFS(TaxableValuation[Taxable Reserved],TaxableValuation[Dist],$C166,TaxableValuation[Tif_NonTIF],$A$4)</f>
        <v>0</v>
      </c>
      <c r="N166" s="8">
        <f>SUMIFS(TaxableValuation[Taxable Railroads],TaxableValuation[Dist],$C166,TaxableValuation[Tif_NonTIF],$A$4)</f>
        <v>17602144</v>
      </c>
      <c r="O166" s="8">
        <f>SUMIFS(TaxableValuation[Taxable Utilities],TaxableValuation[Dist],$C166,TaxableValuation[Tif_NonTIF],$A$4)</f>
        <v>1537403</v>
      </c>
      <c r="P166" s="8">
        <f>SUMIFS(TaxableValuation[Taxable Other],TaxableValuation[Dist],$C166,TaxableValuation[Tif_NonTIF],$A$4)</f>
        <v>0</v>
      </c>
      <c r="Q166" s="8">
        <f>SUMIFS(TaxableValuation[Taxable Gross],TaxableValuation[Dist],$C166,TaxableValuation[Tif_NonTIF],$A$4)</f>
        <v>193966031</v>
      </c>
      <c r="R166" s="8">
        <f>SUMIFS(TaxableValuation[Taxable Military Exempt],TaxableValuation[Dist],$C166,TaxableValuation[Tif_NonTIF],$A$4)</f>
        <v>227378</v>
      </c>
      <c r="S166" s="8">
        <f>SUMIFS(TaxableValuation[Taxable Net],TaxableValuation[Dist],$C166,TaxableValuation[Tif_NonTIF],$A$4)</f>
        <v>193738653</v>
      </c>
      <c r="T166" s="8">
        <f>SUMIFS(TaxableValuation[Taxable Gas &amp; Elec Utilities],TaxableValuation[Dist],$C166,TaxableValuation[Tif_NonTIF],$A$4)</f>
        <v>1795817</v>
      </c>
      <c r="U166" s="8">
        <f t="shared" si="2"/>
        <v>195534470</v>
      </c>
    </row>
    <row r="167" spans="1:21" x14ac:dyDescent="0.25">
      <c r="A167">
        <v>2023</v>
      </c>
      <c r="B167" t="s">
        <v>1048</v>
      </c>
      <c r="C167" t="s">
        <v>1370</v>
      </c>
      <c r="D167" t="s">
        <v>1370</v>
      </c>
      <c r="E167" t="s">
        <v>913</v>
      </c>
      <c r="F167" t="s">
        <v>1371</v>
      </c>
      <c r="G167" s="8">
        <f>SUMIFS(TaxableValuation[Taxable Residential],TaxableValuation[Dist],$C167,TaxableValuation[Tif_NonTIF],$A$4)</f>
        <v>147041796</v>
      </c>
      <c r="H167" s="8">
        <f>SUMIFS(TaxableValuation[Taxable Ag Land],TaxableValuation[Dist],$C167,TaxableValuation[Tif_NonTIF],$A$4)</f>
        <v>88636881</v>
      </c>
      <c r="I167" s="8">
        <f>SUMIFS(TaxableValuation[Taxable Ag Building],TaxableValuation[Dist],$C167,TaxableValuation[Tif_NonTIF],$A$4)</f>
        <v>4631236</v>
      </c>
      <c r="J167" s="8">
        <f>SUMIFS(TaxableValuation[Taxable Commercial],TaxableValuation[Dist],$C167,TaxableValuation[Tif_NonTIF],$A$4)</f>
        <v>21109555</v>
      </c>
      <c r="K167" s="8">
        <f>SUMIFS(TaxableValuation[Taxable Industrial],TaxableValuation[Dist],$C167,TaxableValuation[Tif_NonTIF],$A$4)</f>
        <v>997434</v>
      </c>
      <c r="L167" s="8">
        <f>SUMIFS(TaxableValuation[Taxable Multiresidential],TaxableValuation[Dist],$C167,TaxableValuation[Tif_NonTIF],$A$4)</f>
        <v>1676274</v>
      </c>
      <c r="M167" s="8">
        <f>SUMIFS(TaxableValuation[Taxable Reserved],TaxableValuation[Dist],$C167,TaxableValuation[Tif_NonTIF],$A$4)</f>
        <v>0</v>
      </c>
      <c r="N167" s="8">
        <f>SUMIFS(TaxableValuation[Taxable Railroads],TaxableValuation[Dist],$C167,TaxableValuation[Tif_NonTIF],$A$4)</f>
        <v>0</v>
      </c>
      <c r="O167" s="8">
        <f>SUMIFS(TaxableValuation[Taxable Utilities],TaxableValuation[Dist],$C167,TaxableValuation[Tif_NonTIF],$A$4)</f>
        <v>3148381</v>
      </c>
      <c r="P167" s="8">
        <f>SUMIFS(TaxableValuation[Taxable Other],TaxableValuation[Dist],$C167,TaxableValuation[Tif_NonTIF],$A$4)</f>
        <v>0</v>
      </c>
      <c r="Q167" s="8">
        <f>SUMIFS(TaxableValuation[Taxable Gross],TaxableValuation[Dist],$C167,TaxableValuation[Tif_NonTIF],$A$4)</f>
        <v>267241557</v>
      </c>
      <c r="R167" s="8">
        <f>SUMIFS(TaxableValuation[Taxable Military Exempt],TaxableValuation[Dist],$C167,TaxableValuation[Tif_NonTIF],$A$4)</f>
        <v>324100</v>
      </c>
      <c r="S167" s="8">
        <f>SUMIFS(TaxableValuation[Taxable Net],TaxableValuation[Dist],$C167,TaxableValuation[Tif_NonTIF],$A$4)</f>
        <v>266917457</v>
      </c>
      <c r="T167" s="8">
        <f>SUMIFS(TaxableValuation[Taxable Gas &amp; Elec Utilities],TaxableValuation[Dist],$C167,TaxableValuation[Tif_NonTIF],$A$4)</f>
        <v>4707115</v>
      </c>
      <c r="U167" s="8">
        <f t="shared" si="2"/>
        <v>271624572</v>
      </c>
    </row>
    <row r="168" spans="1:21" x14ac:dyDescent="0.25">
      <c r="A168">
        <v>2023</v>
      </c>
      <c r="B168" t="s">
        <v>1048</v>
      </c>
      <c r="C168" t="s">
        <v>1372</v>
      </c>
      <c r="D168" t="s">
        <v>1372</v>
      </c>
      <c r="E168" t="s">
        <v>748</v>
      </c>
      <c r="F168" t="s">
        <v>1373</v>
      </c>
      <c r="G168" s="8">
        <f>SUMIFS(TaxableValuation[Taxable Residential],TaxableValuation[Dist],$C168,TaxableValuation[Tif_NonTIF],$A$4)</f>
        <v>465481680</v>
      </c>
      <c r="H168" s="8">
        <f>SUMIFS(TaxableValuation[Taxable Ag Land],TaxableValuation[Dist],$C168,TaxableValuation[Tif_NonTIF],$A$4)</f>
        <v>214793200</v>
      </c>
      <c r="I168" s="8">
        <f>SUMIFS(TaxableValuation[Taxable Ag Building],TaxableValuation[Dist],$C168,TaxableValuation[Tif_NonTIF],$A$4)</f>
        <v>23055386</v>
      </c>
      <c r="J168" s="8">
        <f>SUMIFS(TaxableValuation[Taxable Commercial],TaxableValuation[Dist],$C168,TaxableValuation[Tif_NonTIF],$A$4)</f>
        <v>139718916</v>
      </c>
      <c r="K168" s="8">
        <f>SUMIFS(TaxableValuation[Taxable Industrial],TaxableValuation[Dist],$C168,TaxableValuation[Tif_NonTIF],$A$4)</f>
        <v>74088173</v>
      </c>
      <c r="L168" s="8">
        <f>SUMIFS(TaxableValuation[Taxable Multiresidential],TaxableValuation[Dist],$C168,TaxableValuation[Tif_NonTIF],$A$4)</f>
        <v>11213850</v>
      </c>
      <c r="M168" s="8">
        <f>SUMIFS(TaxableValuation[Taxable Reserved],TaxableValuation[Dist],$C168,TaxableValuation[Tif_NonTIF],$A$4)</f>
        <v>0</v>
      </c>
      <c r="N168" s="8">
        <f>SUMIFS(TaxableValuation[Taxable Railroads],TaxableValuation[Dist],$C168,TaxableValuation[Tif_NonTIF],$A$4)</f>
        <v>27406990</v>
      </c>
      <c r="O168" s="8">
        <f>SUMIFS(TaxableValuation[Taxable Utilities],TaxableValuation[Dist],$C168,TaxableValuation[Tif_NonTIF],$A$4)</f>
        <v>6134384</v>
      </c>
      <c r="P168" s="8">
        <f>SUMIFS(TaxableValuation[Taxable Other],TaxableValuation[Dist],$C168,TaxableValuation[Tif_NonTIF],$A$4)</f>
        <v>0</v>
      </c>
      <c r="Q168" s="8">
        <f>SUMIFS(TaxableValuation[Taxable Gross],TaxableValuation[Dist],$C168,TaxableValuation[Tif_NonTIF],$A$4)</f>
        <v>961892579</v>
      </c>
      <c r="R168" s="8">
        <f>SUMIFS(TaxableValuation[Taxable Military Exempt],TaxableValuation[Dist],$C168,TaxableValuation[Tif_NonTIF],$A$4)</f>
        <v>984440</v>
      </c>
      <c r="S168" s="8">
        <f>SUMIFS(TaxableValuation[Taxable Net],TaxableValuation[Dist],$C168,TaxableValuation[Tif_NonTIF],$A$4)</f>
        <v>960908139</v>
      </c>
      <c r="T168" s="8">
        <f>SUMIFS(TaxableValuation[Taxable Gas &amp; Elec Utilities],TaxableValuation[Dist],$C168,TaxableValuation[Tif_NonTIF],$A$4)</f>
        <v>18212183</v>
      </c>
      <c r="U168" s="8">
        <f t="shared" si="2"/>
        <v>979120322</v>
      </c>
    </row>
    <row r="169" spans="1:21" x14ac:dyDescent="0.25">
      <c r="A169">
        <v>2023</v>
      </c>
      <c r="B169" t="s">
        <v>1045</v>
      </c>
      <c r="C169" t="s">
        <v>1374</v>
      </c>
      <c r="D169" t="s">
        <v>1374</v>
      </c>
      <c r="E169" t="s">
        <v>84</v>
      </c>
      <c r="F169" t="s">
        <v>1375</v>
      </c>
      <c r="G169" s="8">
        <f>SUMIFS(TaxableValuation[Taxable Residential],TaxableValuation[Dist],$C169,TaxableValuation[Tif_NonTIF],$A$4)</f>
        <v>48637869</v>
      </c>
      <c r="H169" s="8">
        <f>SUMIFS(TaxableValuation[Taxable Ag Land],TaxableValuation[Dist],$C169,TaxableValuation[Tif_NonTIF],$A$4)</f>
        <v>89250394</v>
      </c>
      <c r="I169" s="8">
        <f>SUMIFS(TaxableValuation[Taxable Ag Building],TaxableValuation[Dist],$C169,TaxableValuation[Tif_NonTIF],$A$4)</f>
        <v>6354513</v>
      </c>
      <c r="J169" s="8">
        <f>SUMIFS(TaxableValuation[Taxable Commercial],TaxableValuation[Dist],$C169,TaxableValuation[Tif_NonTIF],$A$4)</f>
        <v>7823706</v>
      </c>
      <c r="K169" s="8">
        <f>SUMIFS(TaxableValuation[Taxable Industrial],TaxableValuation[Dist],$C169,TaxableValuation[Tif_NonTIF],$A$4)</f>
        <v>20426243</v>
      </c>
      <c r="L169" s="8">
        <f>SUMIFS(TaxableValuation[Taxable Multiresidential],TaxableValuation[Dist],$C169,TaxableValuation[Tif_NonTIF],$A$4)</f>
        <v>1686338</v>
      </c>
      <c r="M169" s="8">
        <f>SUMIFS(TaxableValuation[Taxable Reserved],TaxableValuation[Dist],$C169,TaxableValuation[Tif_NonTIF],$A$4)</f>
        <v>0</v>
      </c>
      <c r="N169" s="8">
        <f>SUMIFS(TaxableValuation[Taxable Railroads],TaxableValuation[Dist],$C169,TaxableValuation[Tif_NonTIF],$A$4)</f>
        <v>0</v>
      </c>
      <c r="O169" s="8">
        <f>SUMIFS(TaxableValuation[Taxable Utilities],TaxableValuation[Dist],$C169,TaxableValuation[Tif_NonTIF],$A$4)</f>
        <v>1722206</v>
      </c>
      <c r="P169" s="8">
        <f>SUMIFS(TaxableValuation[Taxable Other],TaxableValuation[Dist],$C169,TaxableValuation[Tif_NonTIF],$A$4)</f>
        <v>0</v>
      </c>
      <c r="Q169" s="8">
        <f>SUMIFS(TaxableValuation[Taxable Gross],TaxableValuation[Dist],$C169,TaxableValuation[Tif_NonTIF],$A$4)</f>
        <v>175901269</v>
      </c>
      <c r="R169" s="8">
        <f>SUMIFS(TaxableValuation[Taxable Military Exempt],TaxableValuation[Dist],$C169,TaxableValuation[Tif_NonTIF],$A$4)</f>
        <v>208198</v>
      </c>
      <c r="S169" s="8">
        <f>SUMIFS(TaxableValuation[Taxable Net],TaxableValuation[Dist],$C169,TaxableValuation[Tif_NonTIF],$A$4)</f>
        <v>175693071</v>
      </c>
      <c r="T169" s="8">
        <f>SUMIFS(TaxableValuation[Taxable Gas &amp; Elec Utilities],TaxableValuation[Dist],$C169,TaxableValuation[Tif_NonTIF],$A$4)</f>
        <v>1382345</v>
      </c>
      <c r="U169" s="8">
        <f t="shared" si="2"/>
        <v>177075416</v>
      </c>
    </row>
    <row r="170" spans="1:21" x14ac:dyDescent="0.25">
      <c r="A170">
        <v>2023</v>
      </c>
      <c r="B170" t="s">
        <v>1045</v>
      </c>
      <c r="C170" t="s">
        <v>1376</v>
      </c>
      <c r="D170" t="s">
        <v>1376</v>
      </c>
      <c r="E170" t="s">
        <v>759</v>
      </c>
      <c r="F170" t="s">
        <v>1377</v>
      </c>
      <c r="G170" s="8">
        <f>SUMIFS(TaxableValuation[Taxable Residential],TaxableValuation[Dist],$C170,TaxableValuation[Tif_NonTIF],$A$4)</f>
        <v>721101097</v>
      </c>
      <c r="H170" s="8">
        <f>SUMIFS(TaxableValuation[Taxable Ag Land],TaxableValuation[Dist],$C170,TaxableValuation[Tif_NonTIF],$A$4)</f>
        <v>25639296</v>
      </c>
      <c r="I170" s="8">
        <f>SUMIFS(TaxableValuation[Taxable Ag Building],TaxableValuation[Dist],$C170,TaxableValuation[Tif_NonTIF],$A$4)</f>
        <v>7456481</v>
      </c>
      <c r="J170" s="8">
        <f>SUMIFS(TaxableValuation[Taxable Commercial],TaxableValuation[Dist],$C170,TaxableValuation[Tif_NonTIF],$A$4)</f>
        <v>508787465</v>
      </c>
      <c r="K170" s="8">
        <f>SUMIFS(TaxableValuation[Taxable Industrial],TaxableValuation[Dist],$C170,TaxableValuation[Tif_NonTIF],$A$4)</f>
        <v>92065537</v>
      </c>
      <c r="L170" s="8">
        <f>SUMIFS(TaxableValuation[Taxable Multiresidential],TaxableValuation[Dist],$C170,TaxableValuation[Tif_NonTIF],$A$4)</f>
        <v>38424064</v>
      </c>
      <c r="M170" s="8">
        <f>SUMIFS(TaxableValuation[Taxable Reserved],TaxableValuation[Dist],$C170,TaxableValuation[Tif_NonTIF],$A$4)</f>
        <v>0</v>
      </c>
      <c r="N170" s="8">
        <f>SUMIFS(TaxableValuation[Taxable Railroads],TaxableValuation[Dist],$C170,TaxableValuation[Tif_NonTIF],$A$4)</f>
        <v>7161633</v>
      </c>
      <c r="O170" s="8">
        <f>SUMIFS(TaxableValuation[Taxable Utilities],TaxableValuation[Dist],$C170,TaxableValuation[Tif_NonTIF],$A$4)</f>
        <v>23112600</v>
      </c>
      <c r="P170" s="8">
        <f>SUMIFS(TaxableValuation[Taxable Other],TaxableValuation[Dist],$C170,TaxableValuation[Tif_NonTIF],$A$4)</f>
        <v>0</v>
      </c>
      <c r="Q170" s="8">
        <f>SUMIFS(TaxableValuation[Taxable Gross],TaxableValuation[Dist],$C170,TaxableValuation[Tif_NonTIF],$A$4)</f>
        <v>1423748173</v>
      </c>
      <c r="R170" s="8">
        <f>SUMIFS(TaxableValuation[Taxable Military Exempt],TaxableValuation[Dist],$C170,TaxableValuation[Tif_NonTIF],$A$4)</f>
        <v>1451968</v>
      </c>
      <c r="S170" s="8">
        <f>SUMIFS(TaxableValuation[Taxable Net],TaxableValuation[Dist],$C170,TaxableValuation[Tif_NonTIF],$A$4)</f>
        <v>1422296205</v>
      </c>
      <c r="T170" s="8">
        <f>SUMIFS(TaxableValuation[Taxable Gas &amp; Elec Utilities],TaxableValuation[Dist],$C170,TaxableValuation[Tif_NonTIF],$A$4)</f>
        <v>174776550</v>
      </c>
      <c r="U170" s="8">
        <f t="shared" si="2"/>
        <v>1597072755</v>
      </c>
    </row>
    <row r="171" spans="1:21" x14ac:dyDescent="0.25">
      <c r="A171">
        <v>2023</v>
      </c>
      <c r="B171" t="s">
        <v>1057</v>
      </c>
      <c r="C171" t="s">
        <v>1378</v>
      </c>
      <c r="D171" t="s">
        <v>1378</v>
      </c>
      <c r="E171" t="s">
        <v>608</v>
      </c>
      <c r="F171" t="s">
        <v>1379</v>
      </c>
      <c r="G171" s="8">
        <f>SUMIFS(TaxableValuation[Taxable Residential],TaxableValuation[Dist],$C171,TaxableValuation[Tif_NonTIF],$A$4)</f>
        <v>1726612767</v>
      </c>
      <c r="H171" s="8">
        <f>SUMIFS(TaxableValuation[Taxable Ag Land],TaxableValuation[Dist],$C171,TaxableValuation[Tif_NonTIF],$A$4)</f>
        <v>42082516</v>
      </c>
      <c r="I171" s="8">
        <f>SUMIFS(TaxableValuation[Taxable Ag Building],TaxableValuation[Dist],$C171,TaxableValuation[Tif_NonTIF],$A$4)</f>
        <v>1292273</v>
      </c>
      <c r="J171" s="8">
        <f>SUMIFS(TaxableValuation[Taxable Commercial],TaxableValuation[Dist],$C171,TaxableValuation[Tif_NonTIF],$A$4)</f>
        <v>525870073</v>
      </c>
      <c r="K171" s="8">
        <f>SUMIFS(TaxableValuation[Taxable Industrial],TaxableValuation[Dist],$C171,TaxableValuation[Tif_NonTIF],$A$4)</f>
        <v>66958853</v>
      </c>
      <c r="L171" s="8">
        <f>SUMIFS(TaxableValuation[Taxable Multiresidential],TaxableValuation[Dist],$C171,TaxableValuation[Tif_NonTIF],$A$4)</f>
        <v>74769939</v>
      </c>
      <c r="M171" s="8">
        <f>SUMIFS(TaxableValuation[Taxable Reserved],TaxableValuation[Dist],$C171,TaxableValuation[Tif_NonTIF],$A$4)</f>
        <v>0</v>
      </c>
      <c r="N171" s="8">
        <f>SUMIFS(TaxableValuation[Taxable Railroads],TaxableValuation[Dist],$C171,TaxableValuation[Tif_NonTIF],$A$4)</f>
        <v>258539</v>
      </c>
      <c r="O171" s="8">
        <f>SUMIFS(TaxableValuation[Taxable Utilities],TaxableValuation[Dist],$C171,TaxableValuation[Tif_NonTIF],$A$4)</f>
        <v>1682648</v>
      </c>
      <c r="P171" s="8">
        <f>SUMIFS(TaxableValuation[Taxable Other],TaxableValuation[Dist],$C171,TaxableValuation[Tif_NonTIF],$A$4)</f>
        <v>0</v>
      </c>
      <c r="Q171" s="8">
        <f>SUMIFS(TaxableValuation[Taxable Gross],TaxableValuation[Dist],$C171,TaxableValuation[Tif_NonTIF],$A$4)</f>
        <v>2439527608</v>
      </c>
      <c r="R171" s="8">
        <f>SUMIFS(TaxableValuation[Taxable Military Exempt],TaxableValuation[Dist],$C171,TaxableValuation[Tif_NonTIF],$A$4)</f>
        <v>2942828</v>
      </c>
      <c r="S171" s="8">
        <f>SUMIFS(TaxableValuation[Taxable Net],TaxableValuation[Dist],$C171,TaxableValuation[Tif_NonTIF],$A$4)</f>
        <v>2436584780</v>
      </c>
      <c r="T171" s="8">
        <f>SUMIFS(TaxableValuation[Taxable Gas &amp; Elec Utilities],TaxableValuation[Dist],$C171,TaxableValuation[Tif_NonTIF],$A$4)</f>
        <v>10143157</v>
      </c>
      <c r="U171" s="8">
        <f t="shared" si="2"/>
        <v>2446727937</v>
      </c>
    </row>
    <row r="172" spans="1:21" x14ac:dyDescent="0.25">
      <c r="A172">
        <v>2023</v>
      </c>
      <c r="B172" t="s">
        <v>1057</v>
      </c>
      <c r="C172" t="s">
        <v>1380</v>
      </c>
      <c r="D172" t="s">
        <v>1380</v>
      </c>
      <c r="E172" t="s">
        <v>216</v>
      </c>
      <c r="F172" t="s">
        <v>1381</v>
      </c>
      <c r="G172" s="8">
        <f>SUMIFS(TaxableValuation[Taxable Residential],TaxableValuation[Dist],$C172,TaxableValuation[Tif_NonTIF],$A$4)</f>
        <v>133188953</v>
      </c>
      <c r="H172" s="8">
        <f>SUMIFS(TaxableValuation[Taxable Ag Land],TaxableValuation[Dist],$C172,TaxableValuation[Tif_NonTIF],$A$4)</f>
        <v>35388966</v>
      </c>
      <c r="I172" s="8">
        <f>SUMIFS(TaxableValuation[Taxable Ag Building],TaxableValuation[Dist],$C172,TaxableValuation[Tif_NonTIF],$A$4)</f>
        <v>1183606</v>
      </c>
      <c r="J172" s="8">
        <f>SUMIFS(TaxableValuation[Taxable Commercial],TaxableValuation[Dist],$C172,TaxableValuation[Tif_NonTIF],$A$4)</f>
        <v>13678788</v>
      </c>
      <c r="K172" s="8">
        <f>SUMIFS(TaxableValuation[Taxable Industrial],TaxableValuation[Dist],$C172,TaxableValuation[Tif_NonTIF],$A$4)</f>
        <v>1966976</v>
      </c>
      <c r="L172" s="8">
        <f>SUMIFS(TaxableValuation[Taxable Multiresidential],TaxableValuation[Dist],$C172,TaxableValuation[Tif_NonTIF],$A$4)</f>
        <v>5844176</v>
      </c>
      <c r="M172" s="8">
        <f>SUMIFS(TaxableValuation[Taxable Reserved],TaxableValuation[Dist],$C172,TaxableValuation[Tif_NonTIF],$A$4)</f>
        <v>0</v>
      </c>
      <c r="N172" s="8">
        <f>SUMIFS(TaxableValuation[Taxable Railroads],TaxableValuation[Dist],$C172,TaxableValuation[Tif_NonTIF],$A$4)</f>
        <v>4373472</v>
      </c>
      <c r="O172" s="8">
        <f>SUMIFS(TaxableValuation[Taxable Utilities],TaxableValuation[Dist],$C172,TaxableValuation[Tif_NonTIF],$A$4)</f>
        <v>1567744</v>
      </c>
      <c r="P172" s="8">
        <f>SUMIFS(TaxableValuation[Taxable Other],TaxableValuation[Dist],$C172,TaxableValuation[Tif_NonTIF],$A$4)</f>
        <v>0</v>
      </c>
      <c r="Q172" s="8">
        <f>SUMIFS(TaxableValuation[Taxable Gross],TaxableValuation[Dist],$C172,TaxableValuation[Tif_NonTIF],$A$4)</f>
        <v>197192681</v>
      </c>
      <c r="R172" s="8">
        <f>SUMIFS(TaxableValuation[Taxable Military Exempt],TaxableValuation[Dist],$C172,TaxableValuation[Tif_NonTIF],$A$4)</f>
        <v>237056</v>
      </c>
      <c r="S172" s="8">
        <f>SUMIFS(TaxableValuation[Taxable Net],TaxableValuation[Dist],$C172,TaxableValuation[Tif_NonTIF],$A$4)</f>
        <v>196955625</v>
      </c>
      <c r="T172" s="8">
        <f>SUMIFS(TaxableValuation[Taxable Gas &amp; Elec Utilities],TaxableValuation[Dist],$C172,TaxableValuation[Tif_NonTIF],$A$4)</f>
        <v>2911705</v>
      </c>
      <c r="U172" s="8">
        <f t="shared" si="2"/>
        <v>199867330</v>
      </c>
    </row>
    <row r="173" spans="1:21" x14ac:dyDescent="0.25">
      <c r="A173">
        <v>2023</v>
      </c>
      <c r="B173" t="s">
        <v>1045</v>
      </c>
      <c r="C173" t="s">
        <v>1382</v>
      </c>
      <c r="D173" t="s">
        <v>1382</v>
      </c>
      <c r="E173" t="s">
        <v>518</v>
      </c>
      <c r="F173" t="s">
        <v>1383</v>
      </c>
      <c r="G173" s="8">
        <f>SUMIFS(TaxableValuation[Taxable Residential],TaxableValuation[Dist],$C173,TaxableValuation[Tif_NonTIF],$A$4)</f>
        <v>102657751</v>
      </c>
      <c r="H173" s="8">
        <f>SUMIFS(TaxableValuation[Taxable Ag Land],TaxableValuation[Dist],$C173,TaxableValuation[Tif_NonTIF],$A$4)</f>
        <v>87916382</v>
      </c>
      <c r="I173" s="8">
        <f>SUMIFS(TaxableValuation[Taxable Ag Building],TaxableValuation[Dist],$C173,TaxableValuation[Tif_NonTIF],$A$4)</f>
        <v>4015086</v>
      </c>
      <c r="J173" s="8">
        <f>SUMIFS(TaxableValuation[Taxable Commercial],TaxableValuation[Dist],$C173,TaxableValuation[Tif_NonTIF],$A$4)</f>
        <v>11851047</v>
      </c>
      <c r="K173" s="8">
        <f>SUMIFS(TaxableValuation[Taxable Industrial],TaxableValuation[Dist],$C173,TaxableValuation[Tif_NonTIF],$A$4)</f>
        <v>933153</v>
      </c>
      <c r="L173" s="8">
        <f>SUMIFS(TaxableValuation[Taxable Multiresidential],TaxableValuation[Dist],$C173,TaxableValuation[Tif_NonTIF],$A$4)</f>
        <v>1279663</v>
      </c>
      <c r="M173" s="8">
        <f>SUMIFS(TaxableValuation[Taxable Reserved],TaxableValuation[Dist],$C173,TaxableValuation[Tif_NonTIF],$A$4)</f>
        <v>0</v>
      </c>
      <c r="N173" s="8">
        <f>SUMIFS(TaxableValuation[Taxable Railroads],TaxableValuation[Dist],$C173,TaxableValuation[Tif_NonTIF],$A$4)</f>
        <v>9879100</v>
      </c>
      <c r="O173" s="8">
        <f>SUMIFS(TaxableValuation[Taxable Utilities],TaxableValuation[Dist],$C173,TaxableValuation[Tif_NonTIF],$A$4)</f>
        <v>1152418</v>
      </c>
      <c r="P173" s="8">
        <f>SUMIFS(TaxableValuation[Taxable Other],TaxableValuation[Dist],$C173,TaxableValuation[Tif_NonTIF],$A$4)</f>
        <v>0</v>
      </c>
      <c r="Q173" s="8">
        <f>SUMIFS(TaxableValuation[Taxable Gross],TaxableValuation[Dist],$C173,TaxableValuation[Tif_NonTIF],$A$4)</f>
        <v>219684600</v>
      </c>
      <c r="R173" s="8">
        <f>SUMIFS(TaxableValuation[Taxable Military Exempt],TaxableValuation[Dist],$C173,TaxableValuation[Tif_NonTIF],$A$4)</f>
        <v>284282</v>
      </c>
      <c r="S173" s="8">
        <f>SUMIFS(TaxableValuation[Taxable Net],TaxableValuation[Dist],$C173,TaxableValuation[Tif_NonTIF],$A$4)</f>
        <v>219400318</v>
      </c>
      <c r="T173" s="8">
        <f>SUMIFS(TaxableValuation[Taxable Gas &amp; Elec Utilities],TaxableValuation[Dist],$C173,TaxableValuation[Tif_NonTIF],$A$4)</f>
        <v>3589997</v>
      </c>
      <c r="U173" s="8">
        <f t="shared" si="2"/>
        <v>222990315</v>
      </c>
    </row>
    <row r="174" spans="1:21" x14ac:dyDescent="0.25">
      <c r="A174">
        <v>2023</v>
      </c>
      <c r="B174" t="s">
        <v>1057</v>
      </c>
      <c r="C174" t="s">
        <v>1384</v>
      </c>
      <c r="D174" t="s">
        <v>1384</v>
      </c>
      <c r="E174" t="s">
        <v>591</v>
      </c>
      <c r="F174" t="s">
        <v>1385</v>
      </c>
      <c r="G174" s="8">
        <f>SUMIFS(TaxableValuation[Taxable Residential],TaxableValuation[Dist],$C174,TaxableValuation[Tif_NonTIF],$A$4)</f>
        <v>83379148</v>
      </c>
      <c r="H174" s="8">
        <f>SUMIFS(TaxableValuation[Taxable Ag Land],TaxableValuation[Dist],$C174,TaxableValuation[Tif_NonTIF],$A$4)</f>
        <v>67159414</v>
      </c>
      <c r="I174" s="8">
        <f>SUMIFS(TaxableValuation[Taxable Ag Building],TaxableValuation[Dist],$C174,TaxableValuation[Tif_NonTIF],$A$4)</f>
        <v>4141260</v>
      </c>
      <c r="J174" s="8">
        <f>SUMIFS(TaxableValuation[Taxable Commercial],TaxableValuation[Dist],$C174,TaxableValuation[Tif_NonTIF],$A$4)</f>
        <v>7183869</v>
      </c>
      <c r="K174" s="8">
        <f>SUMIFS(TaxableValuation[Taxable Industrial],TaxableValuation[Dist],$C174,TaxableValuation[Tif_NonTIF],$A$4)</f>
        <v>6821100</v>
      </c>
      <c r="L174" s="8">
        <f>SUMIFS(TaxableValuation[Taxable Multiresidential],TaxableValuation[Dist],$C174,TaxableValuation[Tif_NonTIF],$A$4)</f>
        <v>2191132</v>
      </c>
      <c r="M174" s="8">
        <f>SUMIFS(TaxableValuation[Taxable Reserved],TaxableValuation[Dist],$C174,TaxableValuation[Tif_NonTIF],$A$4)</f>
        <v>0</v>
      </c>
      <c r="N174" s="8">
        <f>SUMIFS(TaxableValuation[Taxable Railroads],TaxableValuation[Dist],$C174,TaxableValuation[Tif_NonTIF],$A$4)</f>
        <v>147892</v>
      </c>
      <c r="O174" s="8">
        <f>SUMIFS(TaxableValuation[Taxable Utilities],TaxableValuation[Dist],$C174,TaxableValuation[Tif_NonTIF],$A$4)</f>
        <v>16264775</v>
      </c>
      <c r="P174" s="8">
        <f>SUMIFS(TaxableValuation[Taxable Other],TaxableValuation[Dist],$C174,TaxableValuation[Tif_NonTIF],$A$4)</f>
        <v>0</v>
      </c>
      <c r="Q174" s="8">
        <f>SUMIFS(TaxableValuation[Taxable Gross],TaxableValuation[Dist],$C174,TaxableValuation[Tif_NonTIF],$A$4)</f>
        <v>187288590</v>
      </c>
      <c r="R174" s="8">
        <f>SUMIFS(TaxableValuation[Taxable Military Exempt],TaxableValuation[Dist],$C174,TaxableValuation[Tif_NonTIF],$A$4)</f>
        <v>187052</v>
      </c>
      <c r="S174" s="8">
        <f>SUMIFS(TaxableValuation[Taxable Net],TaxableValuation[Dist],$C174,TaxableValuation[Tif_NonTIF],$A$4)</f>
        <v>187101538</v>
      </c>
      <c r="T174" s="8">
        <f>SUMIFS(TaxableValuation[Taxable Gas &amp; Elec Utilities],TaxableValuation[Dist],$C174,TaxableValuation[Tif_NonTIF],$A$4)</f>
        <v>2142695</v>
      </c>
      <c r="U174" s="8">
        <f t="shared" si="2"/>
        <v>189244233</v>
      </c>
    </row>
    <row r="175" spans="1:21" x14ac:dyDescent="0.25">
      <c r="A175">
        <v>2023</v>
      </c>
      <c r="B175" t="s">
        <v>1076</v>
      </c>
      <c r="C175" t="s">
        <v>1386</v>
      </c>
      <c r="D175" t="s">
        <v>1386</v>
      </c>
      <c r="E175" t="s">
        <v>656</v>
      </c>
      <c r="F175" t="s">
        <v>1387</v>
      </c>
      <c r="G175" s="8">
        <f>SUMIFS(TaxableValuation[Taxable Residential],TaxableValuation[Dist],$C175,TaxableValuation[Tif_NonTIF],$A$4)</f>
        <v>123216867</v>
      </c>
      <c r="H175" s="8">
        <f>SUMIFS(TaxableValuation[Taxable Ag Land],TaxableValuation[Dist],$C175,TaxableValuation[Tif_NonTIF],$A$4)</f>
        <v>69124501</v>
      </c>
      <c r="I175" s="8">
        <f>SUMIFS(TaxableValuation[Taxable Ag Building],TaxableValuation[Dist],$C175,TaxableValuation[Tif_NonTIF],$A$4)</f>
        <v>2815282</v>
      </c>
      <c r="J175" s="8">
        <f>SUMIFS(TaxableValuation[Taxable Commercial],TaxableValuation[Dist],$C175,TaxableValuation[Tif_NonTIF],$A$4)</f>
        <v>20069653</v>
      </c>
      <c r="K175" s="8">
        <f>SUMIFS(TaxableValuation[Taxable Industrial],TaxableValuation[Dist],$C175,TaxableValuation[Tif_NonTIF],$A$4)</f>
        <v>30379425</v>
      </c>
      <c r="L175" s="8">
        <f>SUMIFS(TaxableValuation[Taxable Multiresidential],TaxableValuation[Dist],$C175,TaxableValuation[Tif_NonTIF],$A$4)</f>
        <v>854668</v>
      </c>
      <c r="M175" s="8">
        <f>SUMIFS(TaxableValuation[Taxable Reserved],TaxableValuation[Dist],$C175,TaxableValuation[Tif_NonTIF],$A$4)</f>
        <v>0</v>
      </c>
      <c r="N175" s="8">
        <f>SUMIFS(TaxableValuation[Taxable Railroads],TaxableValuation[Dist],$C175,TaxableValuation[Tif_NonTIF],$A$4)</f>
        <v>3102384</v>
      </c>
      <c r="O175" s="8">
        <f>SUMIFS(TaxableValuation[Taxable Utilities],TaxableValuation[Dist],$C175,TaxableValuation[Tif_NonTIF],$A$4)</f>
        <v>3305057</v>
      </c>
      <c r="P175" s="8">
        <f>SUMIFS(TaxableValuation[Taxable Other],TaxableValuation[Dist],$C175,TaxableValuation[Tif_NonTIF],$A$4)</f>
        <v>0</v>
      </c>
      <c r="Q175" s="8">
        <f>SUMIFS(TaxableValuation[Taxable Gross],TaxableValuation[Dist],$C175,TaxableValuation[Tif_NonTIF],$A$4)</f>
        <v>252867837</v>
      </c>
      <c r="R175" s="8">
        <f>SUMIFS(TaxableValuation[Taxable Military Exempt],TaxableValuation[Dist],$C175,TaxableValuation[Tif_NonTIF],$A$4)</f>
        <v>307432</v>
      </c>
      <c r="S175" s="8">
        <f>SUMIFS(TaxableValuation[Taxable Net],TaxableValuation[Dist],$C175,TaxableValuation[Tif_NonTIF],$A$4)</f>
        <v>252560405</v>
      </c>
      <c r="T175" s="8">
        <f>SUMIFS(TaxableValuation[Taxable Gas &amp; Elec Utilities],TaxableValuation[Dist],$C175,TaxableValuation[Tif_NonTIF],$A$4)</f>
        <v>48421102</v>
      </c>
      <c r="U175" s="8">
        <f t="shared" si="2"/>
        <v>300981507</v>
      </c>
    </row>
    <row r="176" spans="1:21" x14ac:dyDescent="0.25">
      <c r="A176">
        <v>2023</v>
      </c>
      <c r="B176" t="s">
        <v>1051</v>
      </c>
      <c r="C176" t="s">
        <v>1388</v>
      </c>
      <c r="D176" t="s">
        <v>1388</v>
      </c>
      <c r="E176" t="s">
        <v>457</v>
      </c>
      <c r="F176" t="s">
        <v>1389</v>
      </c>
      <c r="G176" s="8">
        <f>SUMIFS(TaxableValuation[Taxable Residential],TaxableValuation[Dist],$C176,TaxableValuation[Tif_NonTIF],$A$4)</f>
        <v>27660500</v>
      </c>
      <c r="H176" s="8">
        <f>SUMIFS(TaxableValuation[Taxable Ag Land],TaxableValuation[Dist],$C176,TaxableValuation[Tif_NonTIF],$A$4)</f>
        <v>130661877</v>
      </c>
      <c r="I176" s="8">
        <f>SUMIFS(TaxableValuation[Taxable Ag Building],TaxableValuation[Dist],$C176,TaxableValuation[Tif_NonTIF],$A$4)</f>
        <v>17823477</v>
      </c>
      <c r="J176" s="8">
        <f>SUMIFS(TaxableValuation[Taxable Commercial],TaxableValuation[Dist],$C176,TaxableValuation[Tif_NonTIF],$A$4)</f>
        <v>28241324</v>
      </c>
      <c r="K176" s="8">
        <f>SUMIFS(TaxableValuation[Taxable Industrial],TaxableValuation[Dist],$C176,TaxableValuation[Tif_NonTIF],$A$4)</f>
        <v>236138</v>
      </c>
      <c r="L176" s="8">
        <f>SUMIFS(TaxableValuation[Taxable Multiresidential],TaxableValuation[Dist],$C176,TaxableValuation[Tif_NonTIF],$A$4)</f>
        <v>233116</v>
      </c>
      <c r="M176" s="8">
        <f>SUMIFS(TaxableValuation[Taxable Reserved],TaxableValuation[Dist],$C176,TaxableValuation[Tif_NonTIF],$A$4)</f>
        <v>0</v>
      </c>
      <c r="N176" s="8">
        <f>SUMIFS(TaxableValuation[Taxable Railroads],TaxableValuation[Dist],$C176,TaxableValuation[Tif_NonTIF],$A$4)</f>
        <v>13549070</v>
      </c>
      <c r="O176" s="8">
        <f>SUMIFS(TaxableValuation[Taxable Utilities],TaxableValuation[Dist],$C176,TaxableValuation[Tif_NonTIF],$A$4)</f>
        <v>1472129</v>
      </c>
      <c r="P176" s="8">
        <f>SUMIFS(TaxableValuation[Taxable Other],TaxableValuation[Dist],$C176,TaxableValuation[Tif_NonTIF],$A$4)</f>
        <v>0</v>
      </c>
      <c r="Q176" s="8">
        <f>SUMIFS(TaxableValuation[Taxable Gross],TaxableValuation[Dist],$C176,TaxableValuation[Tif_NonTIF],$A$4)</f>
        <v>219877631</v>
      </c>
      <c r="R176" s="8">
        <f>SUMIFS(TaxableValuation[Taxable Military Exempt],TaxableValuation[Dist],$C176,TaxableValuation[Tif_NonTIF],$A$4)</f>
        <v>152432</v>
      </c>
      <c r="S176" s="8">
        <f>SUMIFS(TaxableValuation[Taxable Net],TaxableValuation[Dist],$C176,TaxableValuation[Tif_NonTIF],$A$4)</f>
        <v>219725199</v>
      </c>
      <c r="T176" s="8">
        <f>SUMIFS(TaxableValuation[Taxable Gas &amp; Elec Utilities],TaxableValuation[Dist],$C176,TaxableValuation[Tif_NonTIF],$A$4)</f>
        <v>15043891</v>
      </c>
      <c r="U176" s="8">
        <f t="shared" si="2"/>
        <v>234769090</v>
      </c>
    </row>
    <row r="177" spans="1:21" x14ac:dyDescent="0.25">
      <c r="A177">
        <v>2023</v>
      </c>
      <c r="B177" t="s">
        <v>1038</v>
      </c>
      <c r="C177" t="s">
        <v>1390</v>
      </c>
      <c r="D177" t="s">
        <v>1390</v>
      </c>
      <c r="E177" t="s">
        <v>543</v>
      </c>
      <c r="F177" t="s">
        <v>1391</v>
      </c>
      <c r="G177" s="8">
        <f>SUMIFS(TaxableValuation[Taxable Residential],TaxableValuation[Dist],$C177,TaxableValuation[Tif_NonTIF],$A$4)</f>
        <v>84244872</v>
      </c>
      <c r="H177" s="8">
        <f>SUMIFS(TaxableValuation[Taxable Ag Land],TaxableValuation[Dist],$C177,TaxableValuation[Tif_NonTIF],$A$4)</f>
        <v>107827983</v>
      </c>
      <c r="I177" s="8">
        <f>SUMIFS(TaxableValuation[Taxable Ag Building],TaxableValuation[Dist],$C177,TaxableValuation[Tif_NonTIF],$A$4)</f>
        <v>5775568</v>
      </c>
      <c r="J177" s="8">
        <f>SUMIFS(TaxableValuation[Taxable Commercial],TaxableValuation[Dist],$C177,TaxableValuation[Tif_NonTIF],$A$4)</f>
        <v>11283408</v>
      </c>
      <c r="K177" s="8">
        <f>SUMIFS(TaxableValuation[Taxable Industrial],TaxableValuation[Dist],$C177,TaxableValuation[Tif_NonTIF],$A$4)</f>
        <v>3485511</v>
      </c>
      <c r="L177" s="8">
        <f>SUMIFS(TaxableValuation[Taxable Multiresidential],TaxableValuation[Dist],$C177,TaxableValuation[Tif_NonTIF],$A$4)</f>
        <v>434150</v>
      </c>
      <c r="M177" s="8">
        <f>SUMIFS(TaxableValuation[Taxable Reserved],TaxableValuation[Dist],$C177,TaxableValuation[Tif_NonTIF],$A$4)</f>
        <v>0</v>
      </c>
      <c r="N177" s="8">
        <f>SUMIFS(TaxableValuation[Taxable Railroads],TaxableValuation[Dist],$C177,TaxableValuation[Tif_NonTIF],$A$4)</f>
        <v>7534497</v>
      </c>
      <c r="O177" s="8">
        <f>SUMIFS(TaxableValuation[Taxable Utilities],TaxableValuation[Dist],$C177,TaxableValuation[Tif_NonTIF],$A$4)</f>
        <v>21877534</v>
      </c>
      <c r="P177" s="8">
        <f>SUMIFS(TaxableValuation[Taxable Other],TaxableValuation[Dist],$C177,TaxableValuation[Tif_NonTIF],$A$4)</f>
        <v>0</v>
      </c>
      <c r="Q177" s="8">
        <f>SUMIFS(TaxableValuation[Taxable Gross],TaxableValuation[Dist],$C177,TaxableValuation[Tif_NonTIF],$A$4)</f>
        <v>242463523</v>
      </c>
      <c r="R177" s="8">
        <f>SUMIFS(TaxableValuation[Taxable Military Exempt],TaxableValuation[Dist],$C177,TaxableValuation[Tif_NonTIF],$A$4)</f>
        <v>166680</v>
      </c>
      <c r="S177" s="8">
        <f>SUMIFS(TaxableValuation[Taxable Net],TaxableValuation[Dist],$C177,TaxableValuation[Tif_NonTIF],$A$4)</f>
        <v>242296843</v>
      </c>
      <c r="T177" s="8">
        <f>SUMIFS(TaxableValuation[Taxable Gas &amp; Elec Utilities],TaxableValuation[Dist],$C177,TaxableValuation[Tif_NonTIF],$A$4)</f>
        <v>5171577</v>
      </c>
      <c r="U177" s="8">
        <f t="shared" si="2"/>
        <v>247468420</v>
      </c>
    </row>
    <row r="178" spans="1:21" x14ac:dyDescent="0.25">
      <c r="A178">
        <v>2023</v>
      </c>
      <c r="B178" t="s">
        <v>1038</v>
      </c>
      <c r="C178" t="s">
        <v>1392</v>
      </c>
      <c r="D178" t="s">
        <v>1392</v>
      </c>
      <c r="E178" t="s">
        <v>60</v>
      </c>
      <c r="F178" t="s">
        <v>1393</v>
      </c>
      <c r="G178" s="8">
        <f>SUMIFS(TaxableValuation[Taxable Residential],TaxableValuation[Dist],$C178,TaxableValuation[Tif_NonTIF],$A$4)</f>
        <v>132570753</v>
      </c>
      <c r="H178" s="8">
        <f>SUMIFS(TaxableValuation[Taxable Ag Land],TaxableValuation[Dist],$C178,TaxableValuation[Tif_NonTIF],$A$4)</f>
        <v>24519060</v>
      </c>
      <c r="I178" s="8">
        <f>SUMIFS(TaxableValuation[Taxable Ag Building],TaxableValuation[Dist],$C178,TaxableValuation[Tif_NonTIF],$A$4)</f>
        <v>1038709</v>
      </c>
      <c r="J178" s="8">
        <f>SUMIFS(TaxableValuation[Taxable Commercial],TaxableValuation[Dist],$C178,TaxableValuation[Tif_NonTIF],$A$4)</f>
        <v>10289125</v>
      </c>
      <c r="K178" s="8">
        <f>SUMIFS(TaxableValuation[Taxable Industrial],TaxableValuation[Dist],$C178,TaxableValuation[Tif_NonTIF],$A$4)</f>
        <v>378181</v>
      </c>
      <c r="L178" s="8">
        <f>SUMIFS(TaxableValuation[Taxable Multiresidential],TaxableValuation[Dist],$C178,TaxableValuation[Tif_NonTIF],$A$4)</f>
        <v>2105754</v>
      </c>
      <c r="M178" s="8">
        <f>SUMIFS(TaxableValuation[Taxable Reserved],TaxableValuation[Dist],$C178,TaxableValuation[Tif_NonTIF],$A$4)</f>
        <v>0</v>
      </c>
      <c r="N178" s="8">
        <f>SUMIFS(TaxableValuation[Taxable Railroads],TaxableValuation[Dist],$C178,TaxableValuation[Tif_NonTIF],$A$4)</f>
        <v>0</v>
      </c>
      <c r="O178" s="8">
        <f>SUMIFS(TaxableValuation[Taxable Utilities],TaxableValuation[Dist],$C178,TaxableValuation[Tif_NonTIF],$A$4)</f>
        <v>421209</v>
      </c>
      <c r="P178" s="8">
        <f>SUMIFS(TaxableValuation[Taxable Other],TaxableValuation[Dist],$C178,TaxableValuation[Tif_NonTIF],$A$4)</f>
        <v>617</v>
      </c>
      <c r="Q178" s="8">
        <f>SUMIFS(TaxableValuation[Taxable Gross],TaxableValuation[Dist],$C178,TaxableValuation[Tif_NonTIF],$A$4)</f>
        <v>171323408</v>
      </c>
      <c r="R178" s="8">
        <f>SUMIFS(TaxableValuation[Taxable Military Exempt],TaxableValuation[Dist],$C178,TaxableValuation[Tif_NonTIF],$A$4)</f>
        <v>314840</v>
      </c>
      <c r="S178" s="8">
        <f>SUMIFS(TaxableValuation[Taxable Net],TaxableValuation[Dist],$C178,TaxableValuation[Tif_NonTIF],$A$4)</f>
        <v>171008568</v>
      </c>
      <c r="T178" s="8">
        <f>SUMIFS(TaxableValuation[Taxable Gas &amp; Elec Utilities],TaxableValuation[Dist],$C178,TaxableValuation[Tif_NonTIF],$A$4)</f>
        <v>3115507</v>
      </c>
      <c r="U178" s="8">
        <f t="shared" si="2"/>
        <v>174124075</v>
      </c>
    </row>
    <row r="179" spans="1:21" x14ac:dyDescent="0.25">
      <c r="A179">
        <v>2023</v>
      </c>
      <c r="B179" t="s">
        <v>1051</v>
      </c>
      <c r="C179" t="s">
        <v>1394</v>
      </c>
      <c r="D179" t="s">
        <v>1394</v>
      </c>
      <c r="E179" t="s">
        <v>288</v>
      </c>
      <c r="F179" t="s">
        <v>1395</v>
      </c>
      <c r="G179" s="8">
        <f>SUMIFS(TaxableValuation[Taxable Residential],TaxableValuation[Dist],$C179,TaxableValuation[Tif_NonTIF],$A$4)</f>
        <v>150421560</v>
      </c>
      <c r="H179" s="8">
        <f>SUMIFS(TaxableValuation[Taxable Ag Land],TaxableValuation[Dist],$C179,TaxableValuation[Tif_NonTIF],$A$4)</f>
        <v>166677129</v>
      </c>
      <c r="I179" s="8">
        <f>SUMIFS(TaxableValuation[Taxable Ag Building],TaxableValuation[Dist],$C179,TaxableValuation[Tif_NonTIF],$A$4)</f>
        <v>5050741</v>
      </c>
      <c r="J179" s="8">
        <f>SUMIFS(TaxableValuation[Taxable Commercial],TaxableValuation[Dist],$C179,TaxableValuation[Tif_NonTIF],$A$4)</f>
        <v>27634585</v>
      </c>
      <c r="K179" s="8">
        <f>SUMIFS(TaxableValuation[Taxable Industrial],TaxableValuation[Dist],$C179,TaxableValuation[Tif_NonTIF],$A$4)</f>
        <v>33684344</v>
      </c>
      <c r="L179" s="8">
        <f>SUMIFS(TaxableValuation[Taxable Multiresidential],TaxableValuation[Dist],$C179,TaxableValuation[Tif_NonTIF],$A$4)</f>
        <v>1243548</v>
      </c>
      <c r="M179" s="8">
        <f>SUMIFS(TaxableValuation[Taxable Reserved],TaxableValuation[Dist],$C179,TaxableValuation[Tif_NonTIF],$A$4)</f>
        <v>0</v>
      </c>
      <c r="N179" s="8">
        <f>SUMIFS(TaxableValuation[Taxable Railroads],TaxableValuation[Dist],$C179,TaxableValuation[Tif_NonTIF],$A$4)</f>
        <v>19288561</v>
      </c>
      <c r="O179" s="8">
        <f>SUMIFS(TaxableValuation[Taxable Utilities],TaxableValuation[Dist],$C179,TaxableValuation[Tif_NonTIF],$A$4)</f>
        <v>1164140</v>
      </c>
      <c r="P179" s="8">
        <f>SUMIFS(TaxableValuation[Taxable Other],TaxableValuation[Dist],$C179,TaxableValuation[Tif_NonTIF],$A$4)</f>
        <v>8470</v>
      </c>
      <c r="Q179" s="8">
        <f>SUMIFS(TaxableValuation[Taxable Gross],TaxableValuation[Dist],$C179,TaxableValuation[Tif_NonTIF],$A$4)</f>
        <v>405173078</v>
      </c>
      <c r="R179" s="8">
        <f>SUMIFS(TaxableValuation[Taxable Military Exempt],TaxableValuation[Dist],$C179,TaxableValuation[Tif_NonTIF],$A$4)</f>
        <v>347336</v>
      </c>
      <c r="S179" s="8">
        <f>SUMIFS(TaxableValuation[Taxable Net],TaxableValuation[Dist],$C179,TaxableValuation[Tif_NonTIF],$A$4)</f>
        <v>404825742</v>
      </c>
      <c r="T179" s="8">
        <f>SUMIFS(TaxableValuation[Taxable Gas &amp; Elec Utilities],TaxableValuation[Dist],$C179,TaxableValuation[Tif_NonTIF],$A$4)</f>
        <v>21914403</v>
      </c>
      <c r="U179" s="8">
        <f t="shared" si="2"/>
        <v>426740145</v>
      </c>
    </row>
    <row r="180" spans="1:21" x14ac:dyDescent="0.25">
      <c r="A180">
        <v>2023</v>
      </c>
      <c r="B180" t="s">
        <v>1048</v>
      </c>
      <c r="C180" t="s">
        <v>1396</v>
      </c>
      <c r="D180" t="s">
        <v>1396</v>
      </c>
      <c r="E180" t="s">
        <v>1738</v>
      </c>
      <c r="F180" t="s">
        <v>1397</v>
      </c>
      <c r="G180" s="8">
        <f>SUMIFS(TaxableValuation[Taxable Residential],TaxableValuation[Dist],$C180,TaxableValuation[Tif_NonTIF],$A$4)</f>
        <v>98228867</v>
      </c>
      <c r="H180" s="8">
        <f>SUMIFS(TaxableValuation[Taxable Ag Land],TaxableValuation[Dist],$C180,TaxableValuation[Tif_NonTIF],$A$4)</f>
        <v>278418155</v>
      </c>
      <c r="I180" s="8">
        <f>SUMIFS(TaxableValuation[Taxable Ag Building],TaxableValuation[Dist],$C180,TaxableValuation[Tif_NonTIF],$A$4)</f>
        <v>10979143</v>
      </c>
      <c r="J180" s="8">
        <f>SUMIFS(TaxableValuation[Taxable Commercial],TaxableValuation[Dist],$C180,TaxableValuation[Tif_NonTIF],$A$4)</f>
        <v>28824234</v>
      </c>
      <c r="K180" s="8">
        <f>SUMIFS(TaxableValuation[Taxable Industrial],TaxableValuation[Dist],$C180,TaxableValuation[Tif_NonTIF],$A$4)</f>
        <v>1856062</v>
      </c>
      <c r="L180" s="8">
        <f>SUMIFS(TaxableValuation[Taxable Multiresidential],TaxableValuation[Dist],$C180,TaxableValuation[Tif_NonTIF],$A$4)</f>
        <v>1902913</v>
      </c>
      <c r="M180" s="8">
        <f>SUMIFS(TaxableValuation[Taxable Reserved],TaxableValuation[Dist],$C180,TaxableValuation[Tif_NonTIF],$A$4)</f>
        <v>0</v>
      </c>
      <c r="N180" s="8">
        <f>SUMIFS(TaxableValuation[Taxable Railroads],TaxableValuation[Dist],$C180,TaxableValuation[Tif_NonTIF],$A$4)</f>
        <v>0</v>
      </c>
      <c r="O180" s="8">
        <f>SUMIFS(TaxableValuation[Taxable Utilities],TaxableValuation[Dist],$C180,TaxableValuation[Tif_NonTIF],$A$4)</f>
        <v>3861462</v>
      </c>
      <c r="P180" s="8">
        <f>SUMIFS(TaxableValuation[Taxable Other],TaxableValuation[Dist],$C180,TaxableValuation[Tif_NonTIF],$A$4)</f>
        <v>0</v>
      </c>
      <c r="Q180" s="8">
        <f>SUMIFS(TaxableValuation[Taxable Gross],TaxableValuation[Dist],$C180,TaxableValuation[Tif_NonTIF],$A$4)</f>
        <v>424070836</v>
      </c>
      <c r="R180" s="8">
        <f>SUMIFS(TaxableValuation[Taxable Military Exempt],TaxableValuation[Dist],$C180,TaxableValuation[Tif_NonTIF],$A$4)</f>
        <v>405588</v>
      </c>
      <c r="S180" s="8">
        <f>SUMIFS(TaxableValuation[Taxable Net],TaxableValuation[Dist],$C180,TaxableValuation[Tif_NonTIF],$A$4)</f>
        <v>423665248</v>
      </c>
      <c r="T180" s="8">
        <f>SUMIFS(TaxableValuation[Taxable Gas &amp; Elec Utilities],TaxableValuation[Dist],$C180,TaxableValuation[Tif_NonTIF],$A$4)</f>
        <v>6158763</v>
      </c>
      <c r="U180" s="8">
        <f t="shared" si="2"/>
        <v>429824011</v>
      </c>
    </row>
    <row r="181" spans="1:21" x14ac:dyDescent="0.25">
      <c r="A181">
        <v>2023</v>
      </c>
      <c r="B181" t="s">
        <v>1076</v>
      </c>
      <c r="C181" t="s">
        <v>1398</v>
      </c>
      <c r="D181" t="s">
        <v>1398</v>
      </c>
      <c r="E181" t="s">
        <v>381</v>
      </c>
      <c r="F181" t="s">
        <v>1399</v>
      </c>
      <c r="G181" s="8">
        <f>SUMIFS(TaxableValuation[Taxable Residential],TaxableValuation[Dist],$C181,TaxableValuation[Tif_NonTIF],$A$4)</f>
        <v>225997597</v>
      </c>
      <c r="H181" s="8">
        <f>SUMIFS(TaxableValuation[Taxable Ag Land],TaxableValuation[Dist],$C181,TaxableValuation[Tif_NonTIF],$A$4)</f>
        <v>98518648</v>
      </c>
      <c r="I181" s="8">
        <f>SUMIFS(TaxableValuation[Taxable Ag Building],TaxableValuation[Dist],$C181,TaxableValuation[Tif_NonTIF],$A$4)</f>
        <v>4967961</v>
      </c>
      <c r="J181" s="8">
        <f>SUMIFS(TaxableValuation[Taxable Commercial],TaxableValuation[Dist],$C181,TaxableValuation[Tif_NonTIF],$A$4)</f>
        <v>77458080</v>
      </c>
      <c r="K181" s="8">
        <f>SUMIFS(TaxableValuation[Taxable Industrial],TaxableValuation[Dist],$C181,TaxableValuation[Tif_NonTIF],$A$4)</f>
        <v>8356990</v>
      </c>
      <c r="L181" s="8">
        <f>SUMIFS(TaxableValuation[Taxable Multiresidential],TaxableValuation[Dist],$C181,TaxableValuation[Tif_NonTIF],$A$4)</f>
        <v>8571156</v>
      </c>
      <c r="M181" s="8">
        <f>SUMIFS(TaxableValuation[Taxable Reserved],TaxableValuation[Dist],$C181,TaxableValuation[Tif_NonTIF],$A$4)</f>
        <v>0</v>
      </c>
      <c r="N181" s="8">
        <f>SUMIFS(TaxableValuation[Taxable Railroads],TaxableValuation[Dist],$C181,TaxableValuation[Tif_NonTIF],$A$4)</f>
        <v>0</v>
      </c>
      <c r="O181" s="8">
        <f>SUMIFS(TaxableValuation[Taxable Utilities],TaxableValuation[Dist],$C181,TaxableValuation[Tif_NonTIF],$A$4)</f>
        <v>4248831</v>
      </c>
      <c r="P181" s="8">
        <f>SUMIFS(TaxableValuation[Taxable Other],TaxableValuation[Dist],$C181,TaxableValuation[Tif_NonTIF],$A$4)</f>
        <v>0</v>
      </c>
      <c r="Q181" s="8">
        <f>SUMIFS(TaxableValuation[Taxable Gross],TaxableValuation[Dist],$C181,TaxableValuation[Tif_NonTIF],$A$4)</f>
        <v>428119263</v>
      </c>
      <c r="R181" s="8">
        <f>SUMIFS(TaxableValuation[Taxable Military Exempt],TaxableValuation[Dist],$C181,TaxableValuation[Tif_NonTIF],$A$4)</f>
        <v>713020</v>
      </c>
      <c r="S181" s="8">
        <f>SUMIFS(TaxableValuation[Taxable Net],TaxableValuation[Dist],$C181,TaxableValuation[Tif_NonTIF],$A$4)</f>
        <v>427406243</v>
      </c>
      <c r="T181" s="8">
        <f>SUMIFS(TaxableValuation[Taxable Gas &amp; Elec Utilities],TaxableValuation[Dist],$C181,TaxableValuation[Tif_NonTIF],$A$4)</f>
        <v>10183476</v>
      </c>
      <c r="U181" s="8">
        <f t="shared" si="2"/>
        <v>437589719</v>
      </c>
    </row>
    <row r="182" spans="1:21" x14ac:dyDescent="0.25">
      <c r="A182">
        <v>2023</v>
      </c>
      <c r="B182" t="s">
        <v>1066</v>
      </c>
      <c r="C182" t="s">
        <v>1400</v>
      </c>
      <c r="D182" t="s">
        <v>1400</v>
      </c>
      <c r="E182" t="s">
        <v>302</v>
      </c>
      <c r="F182" t="s">
        <v>1401</v>
      </c>
      <c r="G182" s="8">
        <f>SUMIFS(TaxableValuation[Taxable Residential],TaxableValuation[Dist],$C182,TaxableValuation[Tif_NonTIF],$A$4)</f>
        <v>249813241</v>
      </c>
      <c r="H182" s="8">
        <f>SUMIFS(TaxableValuation[Taxable Ag Land],TaxableValuation[Dist],$C182,TaxableValuation[Tif_NonTIF],$A$4)</f>
        <v>99622909</v>
      </c>
      <c r="I182" s="8">
        <f>SUMIFS(TaxableValuation[Taxable Ag Building],TaxableValuation[Dist],$C182,TaxableValuation[Tif_NonTIF],$A$4)</f>
        <v>13153507</v>
      </c>
      <c r="J182" s="8">
        <f>SUMIFS(TaxableValuation[Taxable Commercial],TaxableValuation[Dist],$C182,TaxableValuation[Tif_NonTIF],$A$4)</f>
        <v>21553249</v>
      </c>
      <c r="K182" s="8">
        <f>SUMIFS(TaxableValuation[Taxable Industrial],TaxableValuation[Dist],$C182,TaxableValuation[Tif_NonTIF],$A$4)</f>
        <v>7884346</v>
      </c>
      <c r="L182" s="8">
        <f>SUMIFS(TaxableValuation[Taxable Multiresidential],TaxableValuation[Dist],$C182,TaxableValuation[Tif_NonTIF],$A$4)</f>
        <v>1436788</v>
      </c>
      <c r="M182" s="8">
        <f>SUMIFS(TaxableValuation[Taxable Reserved],TaxableValuation[Dist],$C182,TaxableValuation[Tif_NonTIF],$A$4)</f>
        <v>0</v>
      </c>
      <c r="N182" s="8">
        <f>SUMIFS(TaxableValuation[Taxable Railroads],TaxableValuation[Dist],$C182,TaxableValuation[Tif_NonTIF],$A$4)</f>
        <v>1729749</v>
      </c>
      <c r="O182" s="8">
        <f>SUMIFS(TaxableValuation[Taxable Utilities],TaxableValuation[Dist],$C182,TaxableValuation[Tif_NonTIF],$A$4)</f>
        <v>20933947</v>
      </c>
      <c r="P182" s="8">
        <f>SUMIFS(TaxableValuation[Taxable Other],TaxableValuation[Dist],$C182,TaxableValuation[Tif_NonTIF],$A$4)</f>
        <v>0</v>
      </c>
      <c r="Q182" s="8">
        <f>SUMIFS(TaxableValuation[Taxable Gross],TaxableValuation[Dist],$C182,TaxableValuation[Tif_NonTIF],$A$4)</f>
        <v>416127736</v>
      </c>
      <c r="R182" s="8">
        <f>SUMIFS(TaxableValuation[Taxable Military Exempt],TaxableValuation[Dist],$C182,TaxableValuation[Tif_NonTIF],$A$4)</f>
        <v>375956</v>
      </c>
      <c r="S182" s="8">
        <f>SUMIFS(TaxableValuation[Taxable Net],TaxableValuation[Dist],$C182,TaxableValuation[Tif_NonTIF],$A$4)</f>
        <v>415751780</v>
      </c>
      <c r="T182" s="8">
        <f>SUMIFS(TaxableValuation[Taxable Gas &amp; Elec Utilities],TaxableValuation[Dist],$C182,TaxableValuation[Tif_NonTIF],$A$4)</f>
        <v>5271953</v>
      </c>
      <c r="U182" s="8">
        <f t="shared" si="2"/>
        <v>421023733</v>
      </c>
    </row>
    <row r="183" spans="1:21" x14ac:dyDescent="0.25">
      <c r="A183">
        <v>2023</v>
      </c>
      <c r="B183" t="s">
        <v>1048</v>
      </c>
      <c r="C183" t="s">
        <v>1402</v>
      </c>
      <c r="D183" t="s">
        <v>1402</v>
      </c>
      <c r="E183" t="s">
        <v>220</v>
      </c>
      <c r="F183" t="s">
        <v>1403</v>
      </c>
      <c r="G183" s="8">
        <f>SUMIFS(TaxableValuation[Taxable Residential],TaxableValuation[Dist],$C183,TaxableValuation[Tif_NonTIF],$A$4)</f>
        <v>74671959</v>
      </c>
      <c r="H183" s="8">
        <f>SUMIFS(TaxableValuation[Taxable Ag Land],TaxableValuation[Dist],$C183,TaxableValuation[Tif_NonTIF],$A$4)</f>
        <v>212401778</v>
      </c>
      <c r="I183" s="8">
        <f>SUMIFS(TaxableValuation[Taxable Ag Building],TaxableValuation[Dist],$C183,TaxableValuation[Tif_NonTIF],$A$4)</f>
        <v>13599580</v>
      </c>
      <c r="J183" s="8">
        <f>SUMIFS(TaxableValuation[Taxable Commercial],TaxableValuation[Dist],$C183,TaxableValuation[Tif_NonTIF],$A$4)</f>
        <v>17382997</v>
      </c>
      <c r="K183" s="8">
        <f>SUMIFS(TaxableValuation[Taxable Industrial],TaxableValuation[Dist],$C183,TaxableValuation[Tif_NonTIF],$A$4)</f>
        <v>27692004</v>
      </c>
      <c r="L183" s="8">
        <f>SUMIFS(TaxableValuation[Taxable Multiresidential],TaxableValuation[Dist],$C183,TaxableValuation[Tif_NonTIF],$A$4)</f>
        <v>534388</v>
      </c>
      <c r="M183" s="8">
        <f>SUMIFS(TaxableValuation[Taxable Reserved],TaxableValuation[Dist],$C183,TaxableValuation[Tif_NonTIF],$A$4)</f>
        <v>0</v>
      </c>
      <c r="N183" s="8">
        <f>SUMIFS(TaxableValuation[Taxable Railroads],TaxableValuation[Dist],$C183,TaxableValuation[Tif_NonTIF],$A$4)</f>
        <v>3519001</v>
      </c>
      <c r="O183" s="8">
        <f>SUMIFS(TaxableValuation[Taxable Utilities],TaxableValuation[Dist],$C183,TaxableValuation[Tif_NonTIF],$A$4)</f>
        <v>9246985</v>
      </c>
      <c r="P183" s="8">
        <f>SUMIFS(TaxableValuation[Taxable Other],TaxableValuation[Dist],$C183,TaxableValuation[Tif_NonTIF],$A$4)</f>
        <v>0</v>
      </c>
      <c r="Q183" s="8">
        <f>SUMIFS(TaxableValuation[Taxable Gross],TaxableValuation[Dist],$C183,TaxableValuation[Tif_NonTIF],$A$4)</f>
        <v>359048692</v>
      </c>
      <c r="R183" s="8">
        <f>SUMIFS(TaxableValuation[Taxable Military Exempt],TaxableValuation[Dist],$C183,TaxableValuation[Tif_NonTIF],$A$4)</f>
        <v>279652</v>
      </c>
      <c r="S183" s="8">
        <f>SUMIFS(TaxableValuation[Taxable Net],TaxableValuation[Dist],$C183,TaxableValuation[Tif_NonTIF],$A$4)</f>
        <v>358769040</v>
      </c>
      <c r="T183" s="8">
        <f>SUMIFS(TaxableValuation[Taxable Gas &amp; Elec Utilities],TaxableValuation[Dist],$C183,TaxableValuation[Tif_NonTIF],$A$4)</f>
        <v>20563722</v>
      </c>
      <c r="U183" s="8">
        <f t="shared" si="2"/>
        <v>379332762</v>
      </c>
    </row>
    <row r="184" spans="1:21" x14ac:dyDescent="0.25">
      <c r="A184">
        <v>2023</v>
      </c>
      <c r="B184" t="s">
        <v>1057</v>
      </c>
      <c r="C184" t="s">
        <v>1404</v>
      </c>
      <c r="D184" t="s">
        <v>1404</v>
      </c>
      <c r="E184" t="s">
        <v>692</v>
      </c>
      <c r="F184" t="s">
        <v>1405</v>
      </c>
      <c r="G184" s="8">
        <f>SUMIFS(TaxableValuation[Taxable Residential],TaxableValuation[Dist],$C184,TaxableValuation[Tif_NonTIF],$A$4)</f>
        <v>343662997</v>
      </c>
      <c r="H184" s="8">
        <f>SUMIFS(TaxableValuation[Taxable Ag Land],TaxableValuation[Dist],$C184,TaxableValuation[Tif_NonTIF],$A$4)</f>
        <v>118986</v>
      </c>
      <c r="I184" s="8">
        <f>SUMIFS(TaxableValuation[Taxable Ag Building],TaxableValuation[Dist],$C184,TaxableValuation[Tif_NonTIF],$A$4)</f>
        <v>0</v>
      </c>
      <c r="J184" s="8">
        <f>SUMIFS(TaxableValuation[Taxable Commercial],TaxableValuation[Dist],$C184,TaxableValuation[Tif_NonTIF],$A$4)</f>
        <v>118525450</v>
      </c>
      <c r="K184" s="8">
        <f>SUMIFS(TaxableValuation[Taxable Industrial],TaxableValuation[Dist],$C184,TaxableValuation[Tif_NonTIF],$A$4)</f>
        <v>6345424</v>
      </c>
      <c r="L184" s="8">
        <f>SUMIFS(TaxableValuation[Taxable Multiresidential],TaxableValuation[Dist],$C184,TaxableValuation[Tif_NonTIF],$A$4)</f>
        <v>30903078</v>
      </c>
      <c r="M184" s="8">
        <f>SUMIFS(TaxableValuation[Taxable Reserved],TaxableValuation[Dist],$C184,TaxableValuation[Tif_NonTIF],$A$4)</f>
        <v>0</v>
      </c>
      <c r="N184" s="8">
        <f>SUMIFS(TaxableValuation[Taxable Railroads],TaxableValuation[Dist],$C184,TaxableValuation[Tif_NonTIF],$A$4)</f>
        <v>0</v>
      </c>
      <c r="O184" s="8">
        <f>SUMIFS(TaxableValuation[Taxable Utilities],TaxableValuation[Dist],$C184,TaxableValuation[Tif_NonTIF],$A$4)</f>
        <v>688925</v>
      </c>
      <c r="P184" s="8">
        <f>SUMIFS(TaxableValuation[Taxable Other],TaxableValuation[Dist],$C184,TaxableValuation[Tif_NonTIF],$A$4)</f>
        <v>0</v>
      </c>
      <c r="Q184" s="8">
        <f>SUMIFS(TaxableValuation[Taxable Gross],TaxableValuation[Dist],$C184,TaxableValuation[Tif_NonTIF],$A$4)</f>
        <v>500244860</v>
      </c>
      <c r="R184" s="8">
        <f>SUMIFS(TaxableValuation[Taxable Military Exempt],TaxableValuation[Dist],$C184,TaxableValuation[Tif_NonTIF],$A$4)</f>
        <v>948224</v>
      </c>
      <c r="S184" s="8">
        <f>SUMIFS(TaxableValuation[Taxable Net],TaxableValuation[Dist],$C184,TaxableValuation[Tif_NonTIF],$A$4)</f>
        <v>499296636</v>
      </c>
      <c r="T184" s="8">
        <f>SUMIFS(TaxableValuation[Taxable Gas &amp; Elec Utilities],TaxableValuation[Dist],$C184,TaxableValuation[Tif_NonTIF],$A$4)</f>
        <v>9537738</v>
      </c>
      <c r="U184" s="8">
        <f t="shared" si="2"/>
        <v>508834374</v>
      </c>
    </row>
    <row r="185" spans="1:21" x14ac:dyDescent="0.25">
      <c r="A185">
        <v>2023</v>
      </c>
      <c r="B185" t="s">
        <v>1043</v>
      </c>
      <c r="C185" t="s">
        <v>1406</v>
      </c>
      <c r="D185" t="s">
        <v>1406</v>
      </c>
      <c r="E185" t="s">
        <v>704</v>
      </c>
      <c r="F185" t="s">
        <v>1407</v>
      </c>
      <c r="G185" s="8">
        <f>SUMIFS(TaxableValuation[Taxable Residential],TaxableValuation[Dist],$C185,TaxableValuation[Tif_NonTIF],$A$4)</f>
        <v>622894357</v>
      </c>
      <c r="H185" s="8">
        <f>SUMIFS(TaxableValuation[Taxable Ag Land],TaxableValuation[Dist],$C185,TaxableValuation[Tif_NonTIF],$A$4)</f>
        <v>101153975</v>
      </c>
      <c r="I185" s="8">
        <f>SUMIFS(TaxableValuation[Taxable Ag Building],TaxableValuation[Dist],$C185,TaxableValuation[Tif_NonTIF],$A$4)</f>
        <v>3166536</v>
      </c>
      <c r="J185" s="8">
        <f>SUMIFS(TaxableValuation[Taxable Commercial],TaxableValuation[Dist],$C185,TaxableValuation[Tif_NonTIF],$A$4)</f>
        <v>226621204</v>
      </c>
      <c r="K185" s="8">
        <f>SUMIFS(TaxableValuation[Taxable Industrial],TaxableValuation[Dist],$C185,TaxableValuation[Tif_NonTIF],$A$4)</f>
        <v>81553748</v>
      </c>
      <c r="L185" s="8">
        <f>SUMIFS(TaxableValuation[Taxable Multiresidential],TaxableValuation[Dist],$C185,TaxableValuation[Tif_NonTIF],$A$4)</f>
        <v>29656716</v>
      </c>
      <c r="M185" s="8">
        <f>SUMIFS(TaxableValuation[Taxable Reserved],TaxableValuation[Dist],$C185,TaxableValuation[Tif_NonTIF],$A$4)</f>
        <v>0</v>
      </c>
      <c r="N185" s="8">
        <f>SUMIFS(TaxableValuation[Taxable Railroads],TaxableValuation[Dist],$C185,TaxableValuation[Tif_NonTIF],$A$4)</f>
        <v>10013520</v>
      </c>
      <c r="O185" s="8">
        <f>SUMIFS(TaxableValuation[Taxable Utilities],TaxableValuation[Dist],$C185,TaxableValuation[Tif_NonTIF],$A$4)</f>
        <v>2232579</v>
      </c>
      <c r="P185" s="8">
        <f>SUMIFS(TaxableValuation[Taxable Other],TaxableValuation[Dist],$C185,TaxableValuation[Tif_NonTIF],$A$4)</f>
        <v>0</v>
      </c>
      <c r="Q185" s="8">
        <f>SUMIFS(TaxableValuation[Taxable Gross],TaxableValuation[Dist],$C185,TaxableValuation[Tif_NonTIF],$A$4)</f>
        <v>1077292635</v>
      </c>
      <c r="R185" s="8">
        <f>SUMIFS(TaxableValuation[Taxable Military Exempt],TaxableValuation[Dist],$C185,TaxableValuation[Tif_NonTIF],$A$4)</f>
        <v>2068684</v>
      </c>
      <c r="S185" s="8">
        <f>SUMIFS(TaxableValuation[Taxable Net],TaxableValuation[Dist],$C185,TaxableValuation[Tif_NonTIF],$A$4)</f>
        <v>1075223951</v>
      </c>
      <c r="T185" s="8">
        <f>SUMIFS(TaxableValuation[Taxable Gas &amp; Elec Utilities],TaxableValuation[Dist],$C185,TaxableValuation[Tif_NonTIF],$A$4)</f>
        <v>94769104</v>
      </c>
      <c r="U185" s="8">
        <f t="shared" si="2"/>
        <v>1169993055</v>
      </c>
    </row>
    <row r="186" spans="1:21" x14ac:dyDescent="0.25">
      <c r="A186">
        <v>2023</v>
      </c>
      <c r="B186" t="s">
        <v>1038</v>
      </c>
      <c r="C186" t="s">
        <v>1408</v>
      </c>
      <c r="D186" t="s">
        <v>1408</v>
      </c>
      <c r="E186" t="s">
        <v>722</v>
      </c>
      <c r="F186" t="s">
        <v>1409</v>
      </c>
      <c r="G186" s="8">
        <f>SUMIFS(TaxableValuation[Taxable Residential],TaxableValuation[Dist],$C186,TaxableValuation[Tif_NonTIF],$A$4)</f>
        <v>157366561</v>
      </c>
      <c r="H186" s="8">
        <f>SUMIFS(TaxableValuation[Taxable Ag Land],TaxableValuation[Dist],$C186,TaxableValuation[Tif_NonTIF],$A$4)</f>
        <v>28868012</v>
      </c>
      <c r="I186" s="8">
        <f>SUMIFS(TaxableValuation[Taxable Ag Building],TaxableValuation[Dist],$C186,TaxableValuation[Tif_NonTIF],$A$4)</f>
        <v>1462304</v>
      </c>
      <c r="J186" s="8">
        <f>SUMIFS(TaxableValuation[Taxable Commercial],TaxableValuation[Dist],$C186,TaxableValuation[Tif_NonTIF],$A$4)</f>
        <v>10230625</v>
      </c>
      <c r="K186" s="8">
        <f>SUMIFS(TaxableValuation[Taxable Industrial],TaxableValuation[Dist],$C186,TaxableValuation[Tif_NonTIF],$A$4)</f>
        <v>0</v>
      </c>
      <c r="L186" s="8">
        <f>SUMIFS(TaxableValuation[Taxable Multiresidential],TaxableValuation[Dist],$C186,TaxableValuation[Tif_NonTIF],$A$4)</f>
        <v>794993</v>
      </c>
      <c r="M186" s="8">
        <f>SUMIFS(TaxableValuation[Taxable Reserved],TaxableValuation[Dist],$C186,TaxableValuation[Tif_NonTIF],$A$4)</f>
        <v>0</v>
      </c>
      <c r="N186" s="8">
        <f>SUMIFS(TaxableValuation[Taxable Railroads],TaxableValuation[Dist],$C186,TaxableValuation[Tif_NonTIF],$A$4)</f>
        <v>0</v>
      </c>
      <c r="O186" s="8">
        <f>SUMIFS(TaxableValuation[Taxable Utilities],TaxableValuation[Dist],$C186,TaxableValuation[Tif_NonTIF],$A$4)</f>
        <v>1404531</v>
      </c>
      <c r="P186" s="8">
        <f>SUMIFS(TaxableValuation[Taxable Other],TaxableValuation[Dist],$C186,TaxableValuation[Tif_NonTIF],$A$4)</f>
        <v>0</v>
      </c>
      <c r="Q186" s="8">
        <f>SUMIFS(TaxableValuation[Taxable Gross],TaxableValuation[Dist],$C186,TaxableValuation[Tif_NonTIF],$A$4)</f>
        <v>200127026</v>
      </c>
      <c r="R186" s="8">
        <f>SUMIFS(TaxableValuation[Taxable Military Exempt],TaxableValuation[Dist],$C186,TaxableValuation[Tif_NonTIF],$A$4)</f>
        <v>251712</v>
      </c>
      <c r="S186" s="8">
        <f>SUMIFS(TaxableValuation[Taxable Net],TaxableValuation[Dist],$C186,TaxableValuation[Tif_NonTIF],$A$4)</f>
        <v>199875314</v>
      </c>
      <c r="T186" s="8">
        <f>SUMIFS(TaxableValuation[Taxable Gas &amp; Elec Utilities],TaxableValuation[Dist],$C186,TaxableValuation[Tif_NonTIF],$A$4)</f>
        <v>2972576</v>
      </c>
      <c r="U186" s="8">
        <f t="shared" si="2"/>
        <v>202847890</v>
      </c>
    </row>
    <row r="187" spans="1:21" x14ac:dyDescent="0.25">
      <c r="A187">
        <v>2023</v>
      </c>
      <c r="B187" t="s">
        <v>1043</v>
      </c>
      <c r="C187" t="s">
        <v>1410</v>
      </c>
      <c r="D187" t="s">
        <v>1410</v>
      </c>
      <c r="E187" t="s">
        <v>166</v>
      </c>
      <c r="F187" t="s">
        <v>1411</v>
      </c>
      <c r="G187" s="8">
        <f>SUMIFS(TaxableValuation[Taxable Residential],TaxableValuation[Dist],$C187,TaxableValuation[Tif_NonTIF],$A$4)</f>
        <v>758848560</v>
      </c>
      <c r="H187" s="8">
        <f>SUMIFS(TaxableValuation[Taxable Ag Land],TaxableValuation[Dist],$C187,TaxableValuation[Tif_NonTIF],$A$4)</f>
        <v>49011601</v>
      </c>
      <c r="I187" s="8">
        <f>SUMIFS(TaxableValuation[Taxable Ag Building],TaxableValuation[Dist],$C187,TaxableValuation[Tif_NonTIF],$A$4)</f>
        <v>4087670</v>
      </c>
      <c r="J187" s="8">
        <f>SUMIFS(TaxableValuation[Taxable Commercial],TaxableValuation[Dist],$C187,TaxableValuation[Tif_NonTIF],$A$4)</f>
        <v>390976778</v>
      </c>
      <c r="K187" s="8">
        <f>SUMIFS(TaxableValuation[Taxable Industrial],TaxableValuation[Dist],$C187,TaxableValuation[Tif_NonTIF],$A$4)</f>
        <v>100252715</v>
      </c>
      <c r="L187" s="8">
        <f>SUMIFS(TaxableValuation[Taxable Multiresidential],TaxableValuation[Dist],$C187,TaxableValuation[Tif_NonTIF],$A$4)</f>
        <v>34313510</v>
      </c>
      <c r="M187" s="8">
        <f>SUMIFS(TaxableValuation[Taxable Reserved],TaxableValuation[Dist],$C187,TaxableValuation[Tif_NonTIF],$A$4)</f>
        <v>0</v>
      </c>
      <c r="N187" s="8">
        <f>SUMIFS(TaxableValuation[Taxable Railroads],TaxableValuation[Dist],$C187,TaxableValuation[Tif_NonTIF],$A$4)</f>
        <v>39581427</v>
      </c>
      <c r="O187" s="8">
        <f>SUMIFS(TaxableValuation[Taxable Utilities],TaxableValuation[Dist],$C187,TaxableValuation[Tif_NonTIF],$A$4)</f>
        <v>3470006</v>
      </c>
      <c r="P187" s="8">
        <f>SUMIFS(TaxableValuation[Taxable Other],TaxableValuation[Dist],$C187,TaxableValuation[Tif_NonTIF],$A$4)</f>
        <v>0</v>
      </c>
      <c r="Q187" s="8">
        <f>SUMIFS(TaxableValuation[Taxable Gross],TaxableValuation[Dist],$C187,TaxableValuation[Tif_NonTIF],$A$4)</f>
        <v>1380542267</v>
      </c>
      <c r="R187" s="8">
        <f>SUMIFS(TaxableValuation[Taxable Military Exempt],TaxableValuation[Dist],$C187,TaxableValuation[Tif_NonTIF],$A$4)</f>
        <v>2568724</v>
      </c>
      <c r="S187" s="8">
        <f>SUMIFS(TaxableValuation[Taxable Net],TaxableValuation[Dist],$C187,TaxableValuation[Tif_NonTIF],$A$4)</f>
        <v>1377973543</v>
      </c>
      <c r="T187" s="8">
        <f>SUMIFS(TaxableValuation[Taxable Gas &amp; Elec Utilities],TaxableValuation[Dist],$C187,TaxableValuation[Tif_NonTIF],$A$4)</f>
        <v>35222433</v>
      </c>
      <c r="U187" s="8">
        <f t="shared" si="2"/>
        <v>1413195976</v>
      </c>
    </row>
    <row r="188" spans="1:21" x14ac:dyDescent="0.25">
      <c r="A188">
        <v>2023</v>
      </c>
      <c r="B188" t="s">
        <v>1054</v>
      </c>
      <c r="C188" t="s">
        <v>1412</v>
      </c>
      <c r="D188" t="s">
        <v>1412</v>
      </c>
      <c r="E188" t="s">
        <v>305</v>
      </c>
      <c r="F188" t="s">
        <v>1413</v>
      </c>
      <c r="G188" s="8">
        <f>SUMIFS(TaxableValuation[Taxable Residential],TaxableValuation[Dist],$C188,TaxableValuation[Tif_NonTIF],$A$4)</f>
        <v>162399235</v>
      </c>
      <c r="H188" s="8">
        <f>SUMIFS(TaxableValuation[Taxable Ag Land],TaxableValuation[Dist],$C188,TaxableValuation[Tif_NonTIF],$A$4)</f>
        <v>155849168</v>
      </c>
      <c r="I188" s="8">
        <f>SUMIFS(TaxableValuation[Taxable Ag Building],TaxableValuation[Dist],$C188,TaxableValuation[Tif_NonTIF],$A$4)</f>
        <v>8688952</v>
      </c>
      <c r="J188" s="8">
        <f>SUMIFS(TaxableValuation[Taxable Commercial],TaxableValuation[Dist],$C188,TaxableValuation[Tif_NonTIF],$A$4)</f>
        <v>20850208</v>
      </c>
      <c r="K188" s="8">
        <f>SUMIFS(TaxableValuation[Taxable Industrial],TaxableValuation[Dist],$C188,TaxableValuation[Tif_NonTIF],$A$4)</f>
        <v>12702285</v>
      </c>
      <c r="L188" s="8">
        <f>SUMIFS(TaxableValuation[Taxable Multiresidential],TaxableValuation[Dist],$C188,TaxableValuation[Tif_NonTIF],$A$4)</f>
        <v>2092561</v>
      </c>
      <c r="M188" s="8">
        <f>SUMIFS(TaxableValuation[Taxable Reserved],TaxableValuation[Dist],$C188,TaxableValuation[Tif_NonTIF],$A$4)</f>
        <v>0</v>
      </c>
      <c r="N188" s="8">
        <f>SUMIFS(TaxableValuation[Taxable Railroads],TaxableValuation[Dist],$C188,TaxableValuation[Tif_NonTIF],$A$4)</f>
        <v>0</v>
      </c>
      <c r="O188" s="8">
        <f>SUMIFS(TaxableValuation[Taxable Utilities],TaxableValuation[Dist],$C188,TaxableValuation[Tif_NonTIF],$A$4)</f>
        <v>5506228</v>
      </c>
      <c r="P188" s="8">
        <f>SUMIFS(TaxableValuation[Taxable Other],TaxableValuation[Dist],$C188,TaxableValuation[Tif_NonTIF],$A$4)</f>
        <v>0</v>
      </c>
      <c r="Q188" s="8">
        <f>SUMIFS(TaxableValuation[Taxable Gross],TaxableValuation[Dist],$C188,TaxableValuation[Tif_NonTIF],$A$4)</f>
        <v>368088637</v>
      </c>
      <c r="R188" s="8">
        <f>SUMIFS(TaxableValuation[Taxable Military Exempt],TaxableValuation[Dist],$C188,TaxableValuation[Tif_NonTIF],$A$4)</f>
        <v>403736</v>
      </c>
      <c r="S188" s="8">
        <f>SUMIFS(TaxableValuation[Taxable Net],TaxableValuation[Dist],$C188,TaxableValuation[Tif_NonTIF],$A$4)</f>
        <v>367684901</v>
      </c>
      <c r="T188" s="8">
        <f>SUMIFS(TaxableValuation[Taxable Gas &amp; Elec Utilities],TaxableValuation[Dist],$C188,TaxableValuation[Tif_NonTIF],$A$4)</f>
        <v>5240737</v>
      </c>
      <c r="U188" s="8">
        <f t="shared" si="2"/>
        <v>372925638</v>
      </c>
    </row>
    <row r="189" spans="1:21" x14ac:dyDescent="0.25">
      <c r="A189">
        <v>2023</v>
      </c>
      <c r="B189" t="s">
        <v>1038</v>
      </c>
      <c r="C189" t="s">
        <v>1414</v>
      </c>
      <c r="D189" t="s">
        <v>1414</v>
      </c>
      <c r="E189" t="s">
        <v>727</v>
      </c>
      <c r="F189" t="s">
        <v>1415</v>
      </c>
      <c r="G189" s="8">
        <f>SUMIFS(TaxableValuation[Taxable Residential],TaxableValuation[Dist],$C189,TaxableValuation[Tif_NonTIF],$A$4)</f>
        <v>43830821</v>
      </c>
      <c r="H189" s="8">
        <f>SUMIFS(TaxableValuation[Taxable Ag Land],TaxableValuation[Dist],$C189,TaxableValuation[Tif_NonTIF],$A$4)</f>
        <v>28435645</v>
      </c>
      <c r="I189" s="8">
        <f>SUMIFS(TaxableValuation[Taxable Ag Building],TaxableValuation[Dist],$C189,TaxableValuation[Tif_NonTIF],$A$4)</f>
        <v>773870</v>
      </c>
      <c r="J189" s="8">
        <f>SUMIFS(TaxableValuation[Taxable Commercial],TaxableValuation[Dist],$C189,TaxableValuation[Tif_NonTIF],$A$4)</f>
        <v>2277864</v>
      </c>
      <c r="K189" s="8">
        <f>SUMIFS(TaxableValuation[Taxable Industrial],TaxableValuation[Dist],$C189,TaxableValuation[Tif_NonTIF],$A$4)</f>
        <v>0</v>
      </c>
      <c r="L189" s="8">
        <f>SUMIFS(TaxableValuation[Taxable Multiresidential],TaxableValuation[Dist],$C189,TaxableValuation[Tif_NonTIF],$A$4)</f>
        <v>353157</v>
      </c>
      <c r="M189" s="8">
        <f>SUMIFS(TaxableValuation[Taxable Reserved],TaxableValuation[Dist],$C189,TaxableValuation[Tif_NonTIF],$A$4)</f>
        <v>0</v>
      </c>
      <c r="N189" s="8">
        <f>SUMIFS(TaxableValuation[Taxable Railroads],TaxableValuation[Dist],$C189,TaxableValuation[Tif_NonTIF],$A$4)</f>
        <v>10533140</v>
      </c>
      <c r="O189" s="8">
        <f>SUMIFS(TaxableValuation[Taxable Utilities],TaxableValuation[Dist],$C189,TaxableValuation[Tif_NonTIF],$A$4)</f>
        <v>1703902</v>
      </c>
      <c r="P189" s="8">
        <f>SUMIFS(TaxableValuation[Taxable Other],TaxableValuation[Dist],$C189,TaxableValuation[Tif_NonTIF],$A$4)</f>
        <v>1020</v>
      </c>
      <c r="Q189" s="8">
        <f>SUMIFS(TaxableValuation[Taxable Gross],TaxableValuation[Dist],$C189,TaxableValuation[Tif_NonTIF],$A$4)</f>
        <v>87909419</v>
      </c>
      <c r="R189" s="8">
        <f>SUMIFS(TaxableValuation[Taxable Military Exempt],TaxableValuation[Dist],$C189,TaxableValuation[Tif_NonTIF],$A$4)</f>
        <v>201868</v>
      </c>
      <c r="S189" s="8">
        <f>SUMIFS(TaxableValuation[Taxable Net],TaxableValuation[Dist],$C189,TaxableValuation[Tif_NonTIF],$A$4)</f>
        <v>87707551</v>
      </c>
      <c r="T189" s="8">
        <f>SUMIFS(TaxableValuation[Taxable Gas &amp; Elec Utilities],TaxableValuation[Dist],$C189,TaxableValuation[Tif_NonTIF],$A$4)</f>
        <v>3457724</v>
      </c>
      <c r="U189" s="8">
        <f t="shared" si="2"/>
        <v>91165275</v>
      </c>
    </row>
    <row r="190" spans="1:21" x14ac:dyDescent="0.25">
      <c r="A190">
        <v>2023</v>
      </c>
      <c r="B190" t="s">
        <v>1066</v>
      </c>
      <c r="C190" t="s">
        <v>1416</v>
      </c>
      <c r="D190" t="s">
        <v>1416</v>
      </c>
      <c r="E190" t="s">
        <v>91</v>
      </c>
      <c r="F190" t="s">
        <v>1417</v>
      </c>
      <c r="G190" s="8">
        <f>SUMIFS(TaxableValuation[Taxable Residential],TaxableValuation[Dist],$C190,TaxableValuation[Tif_NonTIF],$A$4)</f>
        <v>136349602</v>
      </c>
      <c r="H190" s="8">
        <f>SUMIFS(TaxableValuation[Taxable Ag Land],TaxableValuation[Dist],$C190,TaxableValuation[Tif_NonTIF],$A$4)</f>
        <v>98567422</v>
      </c>
      <c r="I190" s="8">
        <f>SUMIFS(TaxableValuation[Taxable Ag Building],TaxableValuation[Dist],$C190,TaxableValuation[Tif_NonTIF],$A$4)</f>
        <v>6934131</v>
      </c>
      <c r="J190" s="8">
        <f>SUMIFS(TaxableValuation[Taxable Commercial],TaxableValuation[Dist],$C190,TaxableValuation[Tif_NonTIF],$A$4)</f>
        <v>31404885</v>
      </c>
      <c r="K190" s="8">
        <f>SUMIFS(TaxableValuation[Taxable Industrial],TaxableValuation[Dist],$C190,TaxableValuation[Tif_NonTIF],$A$4)</f>
        <v>5095254</v>
      </c>
      <c r="L190" s="8">
        <f>SUMIFS(TaxableValuation[Taxable Multiresidential],TaxableValuation[Dist],$C190,TaxableValuation[Tif_NonTIF],$A$4)</f>
        <v>5231545</v>
      </c>
      <c r="M190" s="8">
        <f>SUMIFS(TaxableValuation[Taxable Reserved],TaxableValuation[Dist],$C190,TaxableValuation[Tif_NonTIF],$A$4)</f>
        <v>0</v>
      </c>
      <c r="N190" s="8">
        <f>SUMIFS(TaxableValuation[Taxable Railroads],TaxableValuation[Dist],$C190,TaxableValuation[Tif_NonTIF],$A$4)</f>
        <v>7573614</v>
      </c>
      <c r="O190" s="8">
        <f>SUMIFS(TaxableValuation[Taxable Utilities],TaxableValuation[Dist],$C190,TaxableValuation[Tif_NonTIF],$A$4)</f>
        <v>896650</v>
      </c>
      <c r="P190" s="8">
        <f>SUMIFS(TaxableValuation[Taxable Other],TaxableValuation[Dist],$C190,TaxableValuation[Tif_NonTIF],$A$4)</f>
        <v>0</v>
      </c>
      <c r="Q190" s="8">
        <f>SUMIFS(TaxableValuation[Taxable Gross],TaxableValuation[Dist],$C190,TaxableValuation[Tif_NonTIF],$A$4)</f>
        <v>292053103</v>
      </c>
      <c r="R190" s="8">
        <f>SUMIFS(TaxableValuation[Taxable Military Exempt],TaxableValuation[Dist],$C190,TaxableValuation[Tif_NonTIF],$A$4)</f>
        <v>403736</v>
      </c>
      <c r="S190" s="8">
        <f>SUMIFS(TaxableValuation[Taxable Net],TaxableValuation[Dist],$C190,TaxableValuation[Tif_NonTIF],$A$4)</f>
        <v>291649367</v>
      </c>
      <c r="T190" s="8">
        <f>SUMIFS(TaxableValuation[Taxable Gas &amp; Elec Utilities],TaxableValuation[Dist],$C190,TaxableValuation[Tif_NonTIF],$A$4)</f>
        <v>3709242</v>
      </c>
      <c r="U190" s="8">
        <f t="shared" si="2"/>
        <v>295358609</v>
      </c>
    </row>
    <row r="191" spans="1:21" x14ac:dyDescent="0.25">
      <c r="A191">
        <v>2023</v>
      </c>
      <c r="B191" t="s">
        <v>1057</v>
      </c>
      <c r="C191" t="s">
        <v>1418</v>
      </c>
      <c r="D191" t="s">
        <v>1418</v>
      </c>
      <c r="E191" t="s">
        <v>215</v>
      </c>
      <c r="F191" t="s">
        <v>1419</v>
      </c>
      <c r="G191" s="8">
        <f>SUMIFS(TaxableValuation[Taxable Residential],TaxableValuation[Dist],$C191,TaxableValuation[Tif_NonTIF],$A$4)</f>
        <v>80147577</v>
      </c>
      <c r="H191" s="8">
        <f>SUMIFS(TaxableValuation[Taxable Ag Land],TaxableValuation[Dist],$C191,TaxableValuation[Tif_NonTIF],$A$4)</f>
        <v>147544225</v>
      </c>
      <c r="I191" s="8">
        <f>SUMIFS(TaxableValuation[Taxable Ag Building],TaxableValuation[Dist],$C191,TaxableValuation[Tif_NonTIF],$A$4)</f>
        <v>6001854</v>
      </c>
      <c r="J191" s="8">
        <f>SUMIFS(TaxableValuation[Taxable Commercial],TaxableValuation[Dist],$C191,TaxableValuation[Tif_NonTIF],$A$4)</f>
        <v>12336670</v>
      </c>
      <c r="K191" s="8">
        <f>SUMIFS(TaxableValuation[Taxable Industrial],TaxableValuation[Dist],$C191,TaxableValuation[Tif_NonTIF],$A$4)</f>
        <v>0</v>
      </c>
      <c r="L191" s="8">
        <f>SUMIFS(TaxableValuation[Taxable Multiresidential],TaxableValuation[Dist],$C191,TaxableValuation[Tif_NonTIF],$A$4)</f>
        <v>355782</v>
      </c>
      <c r="M191" s="8">
        <f>SUMIFS(TaxableValuation[Taxable Reserved],TaxableValuation[Dist],$C191,TaxableValuation[Tif_NonTIF],$A$4)</f>
        <v>0</v>
      </c>
      <c r="N191" s="8">
        <f>SUMIFS(TaxableValuation[Taxable Railroads],TaxableValuation[Dist],$C191,TaxableValuation[Tif_NonTIF],$A$4)</f>
        <v>0</v>
      </c>
      <c r="O191" s="8">
        <f>SUMIFS(TaxableValuation[Taxable Utilities],TaxableValuation[Dist],$C191,TaxableValuation[Tif_NonTIF],$A$4)</f>
        <v>37422280</v>
      </c>
      <c r="P191" s="8">
        <f>SUMIFS(TaxableValuation[Taxable Other],TaxableValuation[Dist],$C191,TaxableValuation[Tif_NonTIF],$A$4)</f>
        <v>0</v>
      </c>
      <c r="Q191" s="8">
        <f>SUMIFS(TaxableValuation[Taxable Gross],TaxableValuation[Dist],$C191,TaxableValuation[Tif_NonTIF],$A$4)</f>
        <v>283808388</v>
      </c>
      <c r="R191" s="8">
        <f>SUMIFS(TaxableValuation[Taxable Military Exempt],TaxableValuation[Dist],$C191,TaxableValuation[Tif_NonTIF],$A$4)</f>
        <v>396328</v>
      </c>
      <c r="S191" s="8">
        <f>SUMIFS(TaxableValuation[Taxable Net],TaxableValuation[Dist],$C191,TaxableValuation[Tif_NonTIF],$A$4)</f>
        <v>283412060</v>
      </c>
      <c r="T191" s="8">
        <f>SUMIFS(TaxableValuation[Taxable Gas &amp; Elec Utilities],TaxableValuation[Dist],$C191,TaxableValuation[Tif_NonTIF],$A$4)</f>
        <v>7630060</v>
      </c>
      <c r="U191" s="8">
        <f t="shared" si="2"/>
        <v>291042120</v>
      </c>
    </row>
    <row r="192" spans="1:21" x14ac:dyDescent="0.25">
      <c r="A192">
        <v>2023</v>
      </c>
      <c r="B192" t="s">
        <v>1057</v>
      </c>
      <c r="C192" t="s">
        <v>1420</v>
      </c>
      <c r="D192" t="s">
        <v>1420</v>
      </c>
      <c r="E192" t="s">
        <v>562</v>
      </c>
      <c r="F192" t="s">
        <v>1421</v>
      </c>
      <c r="G192" s="8">
        <f>SUMIFS(TaxableValuation[Taxable Residential],TaxableValuation[Dist],$C192,TaxableValuation[Tif_NonTIF],$A$4)</f>
        <v>309981641</v>
      </c>
      <c r="H192" s="8">
        <f>SUMIFS(TaxableValuation[Taxable Ag Land],TaxableValuation[Dist],$C192,TaxableValuation[Tif_NonTIF],$A$4)</f>
        <v>127645933</v>
      </c>
      <c r="I192" s="8">
        <f>SUMIFS(TaxableValuation[Taxable Ag Building],TaxableValuation[Dist],$C192,TaxableValuation[Tif_NonTIF],$A$4)</f>
        <v>22295384</v>
      </c>
      <c r="J192" s="8">
        <f>SUMIFS(TaxableValuation[Taxable Commercial],TaxableValuation[Dist],$C192,TaxableValuation[Tif_NonTIF],$A$4)</f>
        <v>52789394</v>
      </c>
      <c r="K192" s="8">
        <f>SUMIFS(TaxableValuation[Taxable Industrial],TaxableValuation[Dist],$C192,TaxableValuation[Tif_NonTIF],$A$4)</f>
        <v>11140178</v>
      </c>
      <c r="L192" s="8">
        <f>SUMIFS(TaxableValuation[Taxable Multiresidential],TaxableValuation[Dist],$C192,TaxableValuation[Tif_NonTIF],$A$4)</f>
        <v>5807477</v>
      </c>
      <c r="M192" s="8">
        <f>SUMIFS(TaxableValuation[Taxable Reserved],TaxableValuation[Dist],$C192,TaxableValuation[Tif_NonTIF],$A$4)</f>
        <v>0</v>
      </c>
      <c r="N192" s="8">
        <f>SUMIFS(TaxableValuation[Taxable Railroads],TaxableValuation[Dist],$C192,TaxableValuation[Tif_NonTIF],$A$4)</f>
        <v>532051</v>
      </c>
      <c r="O192" s="8">
        <f>SUMIFS(TaxableValuation[Taxable Utilities],TaxableValuation[Dist],$C192,TaxableValuation[Tif_NonTIF],$A$4)</f>
        <v>9303317</v>
      </c>
      <c r="P192" s="8">
        <f>SUMIFS(TaxableValuation[Taxable Other],TaxableValuation[Dist],$C192,TaxableValuation[Tif_NonTIF],$A$4)</f>
        <v>0</v>
      </c>
      <c r="Q192" s="8">
        <f>SUMIFS(TaxableValuation[Taxable Gross],TaxableValuation[Dist],$C192,TaxableValuation[Tif_NonTIF],$A$4)</f>
        <v>539495375</v>
      </c>
      <c r="R192" s="8">
        <f>SUMIFS(TaxableValuation[Taxable Military Exempt],TaxableValuation[Dist],$C192,TaxableValuation[Tif_NonTIF],$A$4)</f>
        <v>394476</v>
      </c>
      <c r="S192" s="8">
        <f>SUMIFS(TaxableValuation[Taxable Net],TaxableValuation[Dist],$C192,TaxableValuation[Tif_NonTIF],$A$4)</f>
        <v>539100899</v>
      </c>
      <c r="T192" s="8">
        <f>SUMIFS(TaxableValuation[Taxable Gas &amp; Elec Utilities],TaxableValuation[Dist],$C192,TaxableValuation[Tif_NonTIF],$A$4)</f>
        <v>15113908</v>
      </c>
      <c r="U192" s="8">
        <f t="shared" si="2"/>
        <v>554214807</v>
      </c>
    </row>
    <row r="193" spans="1:21" x14ac:dyDescent="0.25">
      <c r="A193">
        <v>2023</v>
      </c>
      <c r="B193" t="s">
        <v>1045</v>
      </c>
      <c r="C193" t="s">
        <v>1422</v>
      </c>
      <c r="D193" t="s">
        <v>1422</v>
      </c>
      <c r="E193" t="s">
        <v>460</v>
      </c>
      <c r="F193" t="s">
        <v>1423</v>
      </c>
      <c r="G193" s="8">
        <f>SUMIFS(TaxableValuation[Taxable Residential],TaxableValuation[Dist],$C193,TaxableValuation[Tif_NonTIF],$A$4)</f>
        <v>177984886</v>
      </c>
      <c r="H193" s="8">
        <f>SUMIFS(TaxableValuation[Taxable Ag Land],TaxableValuation[Dist],$C193,TaxableValuation[Tif_NonTIF],$A$4)</f>
        <v>79203001</v>
      </c>
      <c r="I193" s="8">
        <f>SUMIFS(TaxableValuation[Taxable Ag Building],TaxableValuation[Dist],$C193,TaxableValuation[Tif_NonTIF],$A$4)</f>
        <v>1867000</v>
      </c>
      <c r="J193" s="8">
        <f>SUMIFS(TaxableValuation[Taxable Commercial],TaxableValuation[Dist],$C193,TaxableValuation[Tif_NonTIF],$A$4)</f>
        <v>33270889</v>
      </c>
      <c r="K193" s="8">
        <f>SUMIFS(TaxableValuation[Taxable Industrial],TaxableValuation[Dist],$C193,TaxableValuation[Tif_NonTIF],$A$4)</f>
        <v>2465910</v>
      </c>
      <c r="L193" s="8">
        <f>SUMIFS(TaxableValuation[Taxable Multiresidential],TaxableValuation[Dist],$C193,TaxableValuation[Tif_NonTIF],$A$4)</f>
        <v>4975809</v>
      </c>
      <c r="M193" s="8">
        <f>SUMIFS(TaxableValuation[Taxable Reserved],TaxableValuation[Dist],$C193,TaxableValuation[Tif_NonTIF],$A$4)</f>
        <v>0</v>
      </c>
      <c r="N193" s="8">
        <f>SUMIFS(TaxableValuation[Taxable Railroads],TaxableValuation[Dist],$C193,TaxableValuation[Tif_NonTIF],$A$4)</f>
        <v>31746047</v>
      </c>
      <c r="O193" s="8">
        <f>SUMIFS(TaxableValuation[Taxable Utilities],TaxableValuation[Dist],$C193,TaxableValuation[Tif_NonTIF],$A$4)</f>
        <v>1657120</v>
      </c>
      <c r="P193" s="8">
        <f>SUMIFS(TaxableValuation[Taxable Other],TaxableValuation[Dist],$C193,TaxableValuation[Tif_NonTIF],$A$4)</f>
        <v>528666</v>
      </c>
      <c r="Q193" s="8">
        <f>SUMIFS(TaxableValuation[Taxable Gross],TaxableValuation[Dist],$C193,TaxableValuation[Tif_NonTIF],$A$4)</f>
        <v>333699328</v>
      </c>
      <c r="R193" s="8">
        <f>SUMIFS(TaxableValuation[Taxable Military Exempt],TaxableValuation[Dist],$C193,TaxableValuation[Tif_NonTIF],$A$4)</f>
        <v>487076</v>
      </c>
      <c r="S193" s="8">
        <f>SUMIFS(TaxableValuation[Taxable Net],TaxableValuation[Dist],$C193,TaxableValuation[Tif_NonTIF],$A$4)</f>
        <v>333212252</v>
      </c>
      <c r="T193" s="8">
        <f>SUMIFS(TaxableValuation[Taxable Gas &amp; Elec Utilities],TaxableValuation[Dist],$C193,TaxableValuation[Tif_NonTIF],$A$4)</f>
        <v>6447403</v>
      </c>
      <c r="U193" s="8">
        <f t="shared" si="2"/>
        <v>339659655</v>
      </c>
    </row>
    <row r="194" spans="1:21" x14ac:dyDescent="0.25">
      <c r="A194">
        <v>2023</v>
      </c>
      <c r="B194" t="s">
        <v>1048</v>
      </c>
      <c r="C194" t="s">
        <v>1424</v>
      </c>
      <c r="D194" t="s">
        <v>1424</v>
      </c>
      <c r="E194" t="s">
        <v>738</v>
      </c>
      <c r="F194" t="s">
        <v>1425</v>
      </c>
      <c r="G194" s="8">
        <f>SUMIFS(TaxableValuation[Taxable Residential],TaxableValuation[Dist],$C194,TaxableValuation[Tif_NonTIF],$A$4)</f>
        <v>344582072</v>
      </c>
      <c r="H194" s="8">
        <f>SUMIFS(TaxableValuation[Taxable Ag Land],TaxableValuation[Dist],$C194,TaxableValuation[Tif_NonTIF],$A$4)</f>
        <v>195985059</v>
      </c>
      <c r="I194" s="8">
        <f>SUMIFS(TaxableValuation[Taxable Ag Building],TaxableValuation[Dist],$C194,TaxableValuation[Tif_NonTIF],$A$4)</f>
        <v>15982105</v>
      </c>
      <c r="J194" s="8">
        <f>SUMIFS(TaxableValuation[Taxable Commercial],TaxableValuation[Dist],$C194,TaxableValuation[Tif_NonTIF],$A$4)</f>
        <v>68948199</v>
      </c>
      <c r="K194" s="8">
        <f>SUMIFS(TaxableValuation[Taxable Industrial],TaxableValuation[Dist],$C194,TaxableValuation[Tif_NonTIF],$A$4)</f>
        <v>33583873</v>
      </c>
      <c r="L194" s="8">
        <f>SUMIFS(TaxableValuation[Taxable Multiresidential],TaxableValuation[Dist],$C194,TaxableValuation[Tif_NonTIF],$A$4)</f>
        <v>6690870</v>
      </c>
      <c r="M194" s="8">
        <f>SUMIFS(TaxableValuation[Taxable Reserved],TaxableValuation[Dist],$C194,TaxableValuation[Tif_NonTIF],$A$4)</f>
        <v>0</v>
      </c>
      <c r="N194" s="8">
        <f>SUMIFS(TaxableValuation[Taxable Railroads],TaxableValuation[Dist],$C194,TaxableValuation[Tif_NonTIF],$A$4)</f>
        <v>24592753</v>
      </c>
      <c r="O194" s="8">
        <f>SUMIFS(TaxableValuation[Taxable Utilities],TaxableValuation[Dist],$C194,TaxableValuation[Tif_NonTIF],$A$4)</f>
        <v>39366765</v>
      </c>
      <c r="P194" s="8">
        <f>SUMIFS(TaxableValuation[Taxable Other],TaxableValuation[Dist],$C194,TaxableValuation[Tif_NonTIF],$A$4)</f>
        <v>0</v>
      </c>
      <c r="Q194" s="8">
        <f>SUMIFS(TaxableValuation[Taxable Gross],TaxableValuation[Dist],$C194,TaxableValuation[Tif_NonTIF],$A$4)</f>
        <v>729731696</v>
      </c>
      <c r="R194" s="8">
        <f>SUMIFS(TaxableValuation[Taxable Military Exempt],TaxableValuation[Dist],$C194,TaxableValuation[Tif_NonTIF],$A$4)</f>
        <v>698204</v>
      </c>
      <c r="S194" s="8">
        <f>SUMIFS(TaxableValuation[Taxable Net],TaxableValuation[Dist],$C194,TaxableValuation[Tif_NonTIF],$A$4)</f>
        <v>729033492</v>
      </c>
      <c r="T194" s="8">
        <f>SUMIFS(TaxableValuation[Taxable Gas &amp; Elec Utilities],TaxableValuation[Dist],$C194,TaxableValuation[Tif_NonTIF],$A$4)</f>
        <v>4461991</v>
      </c>
      <c r="U194" s="8">
        <f t="shared" si="2"/>
        <v>733495483</v>
      </c>
    </row>
    <row r="195" spans="1:21" x14ac:dyDescent="0.25">
      <c r="A195">
        <v>2023</v>
      </c>
      <c r="B195" t="s">
        <v>1043</v>
      </c>
      <c r="C195" t="s">
        <v>1426</v>
      </c>
      <c r="D195" t="s">
        <v>1426</v>
      </c>
      <c r="E195" t="s">
        <v>921</v>
      </c>
      <c r="F195" t="s">
        <v>1427</v>
      </c>
      <c r="G195" s="8">
        <f>SUMIFS(TaxableValuation[Taxable Residential],TaxableValuation[Dist],$C195,TaxableValuation[Tif_NonTIF],$A$4)</f>
        <v>219635729</v>
      </c>
      <c r="H195" s="8">
        <f>SUMIFS(TaxableValuation[Taxable Ag Land],TaxableValuation[Dist],$C195,TaxableValuation[Tif_NonTIF],$A$4)</f>
        <v>108457565</v>
      </c>
      <c r="I195" s="8">
        <f>SUMIFS(TaxableValuation[Taxable Ag Building],TaxableValuation[Dist],$C195,TaxableValuation[Tif_NonTIF],$A$4)</f>
        <v>6086938</v>
      </c>
      <c r="J195" s="8">
        <f>SUMIFS(TaxableValuation[Taxable Commercial],TaxableValuation[Dist],$C195,TaxableValuation[Tif_NonTIF],$A$4)</f>
        <v>16318017</v>
      </c>
      <c r="K195" s="8">
        <f>SUMIFS(TaxableValuation[Taxable Industrial],TaxableValuation[Dist],$C195,TaxableValuation[Tif_NonTIF],$A$4)</f>
        <v>28778588</v>
      </c>
      <c r="L195" s="8">
        <f>SUMIFS(TaxableValuation[Taxable Multiresidential],TaxableValuation[Dist],$C195,TaxableValuation[Tif_NonTIF],$A$4)</f>
        <v>1666695</v>
      </c>
      <c r="M195" s="8">
        <f>SUMIFS(TaxableValuation[Taxable Reserved],TaxableValuation[Dist],$C195,TaxableValuation[Tif_NonTIF],$A$4)</f>
        <v>0</v>
      </c>
      <c r="N195" s="8">
        <f>SUMIFS(TaxableValuation[Taxable Railroads],TaxableValuation[Dist],$C195,TaxableValuation[Tif_NonTIF],$A$4)</f>
        <v>0</v>
      </c>
      <c r="O195" s="8">
        <f>SUMIFS(TaxableValuation[Taxable Utilities],TaxableValuation[Dist],$C195,TaxableValuation[Tif_NonTIF],$A$4)</f>
        <v>6253263</v>
      </c>
      <c r="P195" s="8">
        <f>SUMIFS(TaxableValuation[Taxable Other],TaxableValuation[Dist],$C195,TaxableValuation[Tif_NonTIF],$A$4)</f>
        <v>0</v>
      </c>
      <c r="Q195" s="8">
        <f>SUMIFS(TaxableValuation[Taxable Gross],TaxableValuation[Dist],$C195,TaxableValuation[Tif_NonTIF],$A$4)</f>
        <v>387196795</v>
      </c>
      <c r="R195" s="8">
        <f>SUMIFS(TaxableValuation[Taxable Military Exempt],TaxableValuation[Dist],$C195,TaxableValuation[Tif_NonTIF],$A$4)</f>
        <v>314840</v>
      </c>
      <c r="S195" s="8">
        <f>SUMIFS(TaxableValuation[Taxable Net],TaxableValuation[Dist],$C195,TaxableValuation[Tif_NonTIF],$A$4)</f>
        <v>386881955</v>
      </c>
      <c r="T195" s="8">
        <f>SUMIFS(TaxableValuation[Taxable Gas &amp; Elec Utilities],TaxableValuation[Dist],$C195,TaxableValuation[Tif_NonTIF],$A$4)</f>
        <v>17723427</v>
      </c>
      <c r="U195" s="8">
        <f t="shared" si="2"/>
        <v>404605382</v>
      </c>
    </row>
    <row r="196" spans="1:21" x14ac:dyDescent="0.25">
      <c r="A196">
        <v>2023</v>
      </c>
      <c r="B196" t="s">
        <v>1057</v>
      </c>
      <c r="C196" t="s">
        <v>1428</v>
      </c>
      <c r="D196" t="s">
        <v>1428</v>
      </c>
      <c r="E196" t="s">
        <v>335</v>
      </c>
      <c r="F196" t="s">
        <v>1429</v>
      </c>
      <c r="G196" s="8">
        <f>SUMIFS(TaxableValuation[Taxable Residential],TaxableValuation[Dist],$C196,TaxableValuation[Tif_NonTIF],$A$4)</f>
        <v>192868641</v>
      </c>
      <c r="H196" s="8">
        <f>SUMIFS(TaxableValuation[Taxable Ag Land],TaxableValuation[Dist],$C196,TaxableValuation[Tif_NonTIF],$A$4)</f>
        <v>123683327</v>
      </c>
      <c r="I196" s="8">
        <f>SUMIFS(TaxableValuation[Taxable Ag Building],TaxableValuation[Dist],$C196,TaxableValuation[Tif_NonTIF],$A$4)</f>
        <v>7860031</v>
      </c>
      <c r="J196" s="8">
        <f>SUMIFS(TaxableValuation[Taxable Commercial],TaxableValuation[Dist],$C196,TaxableValuation[Tif_NonTIF],$A$4)</f>
        <v>44462842</v>
      </c>
      <c r="K196" s="8">
        <f>SUMIFS(TaxableValuation[Taxable Industrial],TaxableValuation[Dist],$C196,TaxableValuation[Tif_NonTIF],$A$4)</f>
        <v>13083884</v>
      </c>
      <c r="L196" s="8">
        <f>SUMIFS(TaxableValuation[Taxable Multiresidential],TaxableValuation[Dist],$C196,TaxableValuation[Tif_NonTIF],$A$4)</f>
        <v>5836573</v>
      </c>
      <c r="M196" s="8">
        <f>SUMIFS(TaxableValuation[Taxable Reserved],TaxableValuation[Dist],$C196,TaxableValuation[Tif_NonTIF],$A$4)</f>
        <v>0</v>
      </c>
      <c r="N196" s="8">
        <f>SUMIFS(TaxableValuation[Taxable Railroads],TaxableValuation[Dist],$C196,TaxableValuation[Tif_NonTIF],$A$4)</f>
        <v>0</v>
      </c>
      <c r="O196" s="8">
        <f>SUMIFS(TaxableValuation[Taxable Utilities],TaxableValuation[Dist],$C196,TaxableValuation[Tif_NonTIF],$A$4)</f>
        <v>21950101</v>
      </c>
      <c r="P196" s="8">
        <f>SUMIFS(TaxableValuation[Taxable Other],TaxableValuation[Dist],$C196,TaxableValuation[Tif_NonTIF],$A$4)</f>
        <v>0</v>
      </c>
      <c r="Q196" s="8">
        <f>SUMIFS(TaxableValuation[Taxable Gross],TaxableValuation[Dist],$C196,TaxableValuation[Tif_NonTIF],$A$4)</f>
        <v>409745399</v>
      </c>
      <c r="R196" s="8">
        <f>SUMIFS(TaxableValuation[Taxable Military Exempt],TaxableValuation[Dist],$C196,TaxableValuation[Tif_NonTIF],$A$4)</f>
        <v>544488</v>
      </c>
      <c r="S196" s="8">
        <f>SUMIFS(TaxableValuation[Taxable Net],TaxableValuation[Dist],$C196,TaxableValuation[Tif_NonTIF],$A$4)</f>
        <v>409200911</v>
      </c>
      <c r="T196" s="8">
        <f>SUMIFS(TaxableValuation[Taxable Gas &amp; Elec Utilities],TaxableValuation[Dist],$C196,TaxableValuation[Tif_NonTIF],$A$4)</f>
        <v>7029761</v>
      </c>
      <c r="U196" s="8">
        <f t="shared" si="2"/>
        <v>416230672</v>
      </c>
    </row>
    <row r="197" spans="1:21" x14ac:dyDescent="0.25">
      <c r="A197">
        <v>2023</v>
      </c>
      <c r="B197" t="s">
        <v>1054</v>
      </c>
      <c r="C197" t="s">
        <v>1430</v>
      </c>
      <c r="D197" t="s">
        <v>1430</v>
      </c>
      <c r="E197" t="s">
        <v>42</v>
      </c>
      <c r="F197" t="s">
        <v>1431</v>
      </c>
      <c r="G197" s="8">
        <f>SUMIFS(TaxableValuation[Taxable Residential],TaxableValuation[Dist],$C197,TaxableValuation[Tif_NonTIF],$A$4)</f>
        <v>78989625</v>
      </c>
      <c r="H197" s="8">
        <f>SUMIFS(TaxableValuation[Taxable Ag Land],TaxableValuation[Dist],$C197,TaxableValuation[Tif_NonTIF],$A$4)</f>
        <v>39723291</v>
      </c>
      <c r="I197" s="8">
        <f>SUMIFS(TaxableValuation[Taxable Ag Building],TaxableValuation[Dist],$C197,TaxableValuation[Tif_NonTIF],$A$4)</f>
        <v>1525188</v>
      </c>
      <c r="J197" s="8">
        <f>SUMIFS(TaxableValuation[Taxable Commercial],TaxableValuation[Dist],$C197,TaxableValuation[Tif_NonTIF],$A$4)</f>
        <v>14791854</v>
      </c>
      <c r="K197" s="8">
        <f>SUMIFS(TaxableValuation[Taxable Industrial],TaxableValuation[Dist],$C197,TaxableValuation[Tif_NonTIF],$A$4)</f>
        <v>1189603</v>
      </c>
      <c r="L197" s="8">
        <f>SUMIFS(TaxableValuation[Taxable Multiresidential],TaxableValuation[Dist],$C197,TaxableValuation[Tif_NonTIF],$A$4)</f>
        <v>83544</v>
      </c>
      <c r="M197" s="8">
        <f>SUMIFS(TaxableValuation[Taxable Reserved],TaxableValuation[Dist],$C197,TaxableValuation[Tif_NonTIF],$A$4)</f>
        <v>0</v>
      </c>
      <c r="N197" s="8">
        <f>SUMIFS(TaxableValuation[Taxable Railroads],TaxableValuation[Dist],$C197,TaxableValuation[Tif_NonTIF],$A$4)</f>
        <v>4248941</v>
      </c>
      <c r="O197" s="8">
        <f>SUMIFS(TaxableValuation[Taxable Utilities],TaxableValuation[Dist],$C197,TaxableValuation[Tif_NonTIF],$A$4)</f>
        <v>1529928</v>
      </c>
      <c r="P197" s="8">
        <f>SUMIFS(TaxableValuation[Taxable Other],TaxableValuation[Dist],$C197,TaxableValuation[Tif_NonTIF],$A$4)</f>
        <v>8540</v>
      </c>
      <c r="Q197" s="8">
        <f>SUMIFS(TaxableValuation[Taxable Gross],TaxableValuation[Dist],$C197,TaxableValuation[Tif_NonTIF],$A$4)</f>
        <v>142090514</v>
      </c>
      <c r="R197" s="8">
        <f>SUMIFS(TaxableValuation[Taxable Military Exempt],TaxableValuation[Dist],$C197,TaxableValuation[Tif_NonTIF],$A$4)</f>
        <v>196312</v>
      </c>
      <c r="S197" s="8">
        <f>SUMIFS(TaxableValuation[Taxable Net],TaxableValuation[Dist],$C197,TaxableValuation[Tif_NonTIF],$A$4)</f>
        <v>141894202</v>
      </c>
      <c r="T197" s="8">
        <f>SUMIFS(TaxableValuation[Taxable Gas &amp; Elec Utilities],TaxableValuation[Dist],$C197,TaxableValuation[Tif_NonTIF],$A$4)</f>
        <v>1497540</v>
      </c>
      <c r="U197" s="8">
        <f t="shared" si="2"/>
        <v>143391742</v>
      </c>
    </row>
    <row r="198" spans="1:21" x14ac:dyDescent="0.25">
      <c r="A198">
        <v>2023</v>
      </c>
      <c r="B198" t="s">
        <v>1045</v>
      </c>
      <c r="C198" t="s">
        <v>1432</v>
      </c>
      <c r="D198" t="s">
        <v>1432</v>
      </c>
      <c r="E198" t="s">
        <v>357</v>
      </c>
      <c r="F198" t="s">
        <v>1433</v>
      </c>
      <c r="G198" s="8">
        <f>SUMIFS(TaxableValuation[Taxable Residential],TaxableValuation[Dist],$C198,TaxableValuation[Tif_NonTIF],$A$4)</f>
        <v>32998850</v>
      </c>
      <c r="H198" s="8">
        <f>SUMIFS(TaxableValuation[Taxable Ag Land],TaxableValuation[Dist],$C198,TaxableValuation[Tif_NonTIF],$A$4)</f>
        <v>62275360</v>
      </c>
      <c r="I198" s="8">
        <f>SUMIFS(TaxableValuation[Taxable Ag Building],TaxableValuation[Dist],$C198,TaxableValuation[Tif_NonTIF],$A$4)</f>
        <v>6140542</v>
      </c>
      <c r="J198" s="8">
        <f>SUMIFS(TaxableValuation[Taxable Commercial],TaxableValuation[Dist],$C198,TaxableValuation[Tif_NonTIF],$A$4)</f>
        <v>5545739</v>
      </c>
      <c r="K198" s="8">
        <f>SUMIFS(TaxableValuation[Taxable Industrial],TaxableValuation[Dist],$C198,TaxableValuation[Tif_NonTIF],$A$4)</f>
        <v>174357</v>
      </c>
      <c r="L198" s="8">
        <f>SUMIFS(TaxableValuation[Taxable Multiresidential],TaxableValuation[Dist],$C198,TaxableValuation[Tif_NonTIF],$A$4)</f>
        <v>358094</v>
      </c>
      <c r="M198" s="8">
        <f>SUMIFS(TaxableValuation[Taxable Reserved],TaxableValuation[Dist],$C198,TaxableValuation[Tif_NonTIF],$A$4)</f>
        <v>0</v>
      </c>
      <c r="N198" s="8">
        <f>SUMIFS(TaxableValuation[Taxable Railroads],TaxableValuation[Dist],$C198,TaxableValuation[Tif_NonTIF],$A$4)</f>
        <v>0</v>
      </c>
      <c r="O198" s="8">
        <f>SUMIFS(TaxableValuation[Taxable Utilities],TaxableValuation[Dist],$C198,TaxableValuation[Tif_NonTIF],$A$4)</f>
        <v>440969</v>
      </c>
      <c r="P198" s="8">
        <f>SUMIFS(TaxableValuation[Taxable Other],TaxableValuation[Dist],$C198,TaxableValuation[Tif_NonTIF],$A$4)</f>
        <v>0</v>
      </c>
      <c r="Q198" s="8">
        <f>SUMIFS(TaxableValuation[Taxable Gross],TaxableValuation[Dist],$C198,TaxableValuation[Tif_NonTIF],$A$4)</f>
        <v>107933911</v>
      </c>
      <c r="R198" s="8">
        <f>SUMIFS(TaxableValuation[Taxable Military Exempt],TaxableValuation[Dist],$C198,TaxableValuation[Tif_NonTIF],$A$4)</f>
        <v>125936</v>
      </c>
      <c r="S198" s="8">
        <f>SUMIFS(TaxableValuation[Taxable Net],TaxableValuation[Dist],$C198,TaxableValuation[Tif_NonTIF],$A$4)</f>
        <v>107807975</v>
      </c>
      <c r="T198" s="8">
        <f>SUMIFS(TaxableValuation[Taxable Gas &amp; Elec Utilities],TaxableValuation[Dist],$C198,TaxableValuation[Tif_NonTIF],$A$4)</f>
        <v>2301996</v>
      </c>
      <c r="U198" s="8">
        <f t="shared" si="2"/>
        <v>110109971</v>
      </c>
    </row>
    <row r="199" spans="1:21" x14ac:dyDescent="0.25">
      <c r="A199">
        <v>2023</v>
      </c>
      <c r="B199" t="s">
        <v>1054</v>
      </c>
      <c r="C199" t="s">
        <v>1434</v>
      </c>
      <c r="D199" t="s">
        <v>1434</v>
      </c>
      <c r="E199" t="s">
        <v>339</v>
      </c>
      <c r="F199" t="s">
        <v>1435</v>
      </c>
      <c r="G199" s="8">
        <f>SUMIFS(TaxableValuation[Taxable Residential],TaxableValuation[Dist],$C199,TaxableValuation[Tif_NonTIF],$A$4)</f>
        <v>29113664</v>
      </c>
      <c r="H199" s="8">
        <f>SUMIFS(TaxableValuation[Taxable Ag Land],TaxableValuation[Dist],$C199,TaxableValuation[Tif_NonTIF],$A$4)</f>
        <v>35303511</v>
      </c>
      <c r="I199" s="8">
        <f>SUMIFS(TaxableValuation[Taxable Ag Building],TaxableValuation[Dist],$C199,TaxableValuation[Tif_NonTIF],$A$4)</f>
        <v>752494</v>
      </c>
      <c r="J199" s="8">
        <f>SUMIFS(TaxableValuation[Taxable Commercial],TaxableValuation[Dist],$C199,TaxableValuation[Tif_NonTIF],$A$4)</f>
        <v>4807712</v>
      </c>
      <c r="K199" s="8">
        <f>SUMIFS(TaxableValuation[Taxable Industrial],TaxableValuation[Dist],$C199,TaxableValuation[Tif_NonTIF],$A$4)</f>
        <v>424892</v>
      </c>
      <c r="L199" s="8">
        <f>SUMIFS(TaxableValuation[Taxable Multiresidential],TaxableValuation[Dist],$C199,TaxableValuation[Tif_NonTIF],$A$4)</f>
        <v>487308</v>
      </c>
      <c r="M199" s="8">
        <f>SUMIFS(TaxableValuation[Taxable Reserved],TaxableValuation[Dist],$C199,TaxableValuation[Tif_NonTIF],$A$4)</f>
        <v>0</v>
      </c>
      <c r="N199" s="8">
        <f>SUMIFS(TaxableValuation[Taxable Railroads],TaxableValuation[Dist],$C199,TaxableValuation[Tif_NonTIF],$A$4)</f>
        <v>0</v>
      </c>
      <c r="O199" s="8">
        <f>SUMIFS(TaxableValuation[Taxable Utilities],TaxableValuation[Dist],$C199,TaxableValuation[Tif_NonTIF],$A$4)</f>
        <v>1928276</v>
      </c>
      <c r="P199" s="8">
        <f>SUMIFS(TaxableValuation[Taxable Other],TaxableValuation[Dist],$C199,TaxableValuation[Tif_NonTIF],$A$4)</f>
        <v>0</v>
      </c>
      <c r="Q199" s="8">
        <f>SUMIFS(TaxableValuation[Taxable Gross],TaxableValuation[Dist],$C199,TaxableValuation[Tif_NonTIF],$A$4)</f>
        <v>72817857</v>
      </c>
      <c r="R199" s="8">
        <f>SUMIFS(TaxableValuation[Taxable Military Exempt],TaxableValuation[Dist],$C199,TaxableValuation[Tif_NonTIF],$A$4)</f>
        <v>81488</v>
      </c>
      <c r="S199" s="8">
        <f>SUMIFS(TaxableValuation[Taxable Net],TaxableValuation[Dist],$C199,TaxableValuation[Tif_NonTIF],$A$4)</f>
        <v>72736369</v>
      </c>
      <c r="T199" s="8">
        <f>SUMIFS(TaxableValuation[Taxable Gas &amp; Elec Utilities],TaxableValuation[Dist],$C199,TaxableValuation[Tif_NonTIF],$A$4)</f>
        <v>1570633</v>
      </c>
      <c r="U199" s="8">
        <f t="shared" si="2"/>
        <v>74307002</v>
      </c>
    </row>
    <row r="200" spans="1:21" x14ac:dyDescent="0.25">
      <c r="A200">
        <v>2023</v>
      </c>
      <c r="B200" t="s">
        <v>1054</v>
      </c>
      <c r="C200" t="s">
        <v>1436</v>
      </c>
      <c r="D200" t="s">
        <v>1436</v>
      </c>
      <c r="E200" t="s">
        <v>107</v>
      </c>
      <c r="F200" t="s">
        <v>1437</v>
      </c>
      <c r="G200" s="8">
        <f>SUMIFS(TaxableValuation[Taxable Residential],TaxableValuation[Dist],$C200,TaxableValuation[Tif_NonTIF],$A$4)</f>
        <v>33547215</v>
      </c>
      <c r="H200" s="8">
        <f>SUMIFS(TaxableValuation[Taxable Ag Land],TaxableValuation[Dist],$C200,TaxableValuation[Tif_NonTIF],$A$4)</f>
        <v>40391568</v>
      </c>
      <c r="I200" s="8">
        <f>SUMIFS(TaxableValuation[Taxable Ag Building],TaxableValuation[Dist],$C200,TaxableValuation[Tif_NonTIF],$A$4)</f>
        <v>1853594</v>
      </c>
      <c r="J200" s="8">
        <f>SUMIFS(TaxableValuation[Taxable Commercial],TaxableValuation[Dist],$C200,TaxableValuation[Tif_NonTIF],$A$4)</f>
        <v>1655040</v>
      </c>
      <c r="K200" s="8">
        <f>SUMIFS(TaxableValuation[Taxable Industrial],TaxableValuation[Dist],$C200,TaxableValuation[Tif_NonTIF],$A$4)</f>
        <v>0</v>
      </c>
      <c r="L200" s="8">
        <f>SUMIFS(TaxableValuation[Taxable Multiresidential],TaxableValuation[Dist],$C200,TaxableValuation[Tif_NonTIF],$A$4)</f>
        <v>104427</v>
      </c>
      <c r="M200" s="8">
        <f>SUMIFS(TaxableValuation[Taxable Reserved],TaxableValuation[Dist],$C200,TaxableValuation[Tif_NonTIF],$A$4)</f>
        <v>0</v>
      </c>
      <c r="N200" s="8">
        <f>SUMIFS(TaxableValuation[Taxable Railroads],TaxableValuation[Dist],$C200,TaxableValuation[Tif_NonTIF],$A$4)</f>
        <v>212997</v>
      </c>
      <c r="O200" s="8">
        <f>SUMIFS(TaxableValuation[Taxable Utilities],TaxableValuation[Dist],$C200,TaxableValuation[Tif_NonTIF],$A$4)</f>
        <v>3496351</v>
      </c>
      <c r="P200" s="8">
        <f>SUMIFS(TaxableValuation[Taxable Other],TaxableValuation[Dist],$C200,TaxableValuation[Tif_NonTIF],$A$4)</f>
        <v>11675</v>
      </c>
      <c r="Q200" s="8">
        <f>SUMIFS(TaxableValuation[Taxable Gross],TaxableValuation[Dist],$C200,TaxableValuation[Tif_NonTIF],$A$4)</f>
        <v>81272867</v>
      </c>
      <c r="R200" s="8">
        <f>SUMIFS(TaxableValuation[Taxable Military Exempt],TaxableValuation[Dist],$C200,TaxableValuation[Tif_NonTIF],$A$4)</f>
        <v>145489</v>
      </c>
      <c r="S200" s="8">
        <f>SUMIFS(TaxableValuation[Taxable Net],TaxableValuation[Dist],$C200,TaxableValuation[Tif_NonTIF],$A$4)</f>
        <v>81127378</v>
      </c>
      <c r="T200" s="8">
        <f>SUMIFS(TaxableValuation[Taxable Gas &amp; Elec Utilities],TaxableValuation[Dist],$C200,TaxableValuation[Tif_NonTIF],$A$4)</f>
        <v>13473363</v>
      </c>
      <c r="U200" s="8">
        <f t="shared" ref="U200:U263" si="3">SUM(S200:T200)</f>
        <v>94600741</v>
      </c>
    </row>
    <row r="201" spans="1:21" x14ac:dyDescent="0.25">
      <c r="A201">
        <v>2023</v>
      </c>
      <c r="B201" t="s">
        <v>1045</v>
      </c>
      <c r="C201" t="s">
        <v>1438</v>
      </c>
      <c r="D201" t="s">
        <v>1438</v>
      </c>
      <c r="E201" t="s">
        <v>508</v>
      </c>
      <c r="F201" t="s">
        <v>1439</v>
      </c>
      <c r="G201" s="8">
        <f>SUMIFS(TaxableValuation[Taxable Residential],TaxableValuation[Dist],$C201,TaxableValuation[Tif_NonTIF],$A$4)</f>
        <v>178485561</v>
      </c>
      <c r="H201" s="8">
        <f>SUMIFS(TaxableValuation[Taxable Ag Land],TaxableValuation[Dist],$C201,TaxableValuation[Tif_NonTIF],$A$4)</f>
        <v>133693501</v>
      </c>
      <c r="I201" s="8">
        <f>SUMIFS(TaxableValuation[Taxable Ag Building],TaxableValuation[Dist],$C201,TaxableValuation[Tif_NonTIF],$A$4)</f>
        <v>8859742</v>
      </c>
      <c r="J201" s="8">
        <f>SUMIFS(TaxableValuation[Taxable Commercial],TaxableValuation[Dist],$C201,TaxableValuation[Tif_NonTIF],$A$4)</f>
        <v>23701505</v>
      </c>
      <c r="K201" s="8">
        <f>SUMIFS(TaxableValuation[Taxable Industrial],TaxableValuation[Dist],$C201,TaxableValuation[Tif_NonTIF],$A$4)</f>
        <v>1859627</v>
      </c>
      <c r="L201" s="8">
        <f>SUMIFS(TaxableValuation[Taxable Multiresidential],TaxableValuation[Dist],$C201,TaxableValuation[Tif_NonTIF],$A$4)</f>
        <v>3125889</v>
      </c>
      <c r="M201" s="8">
        <f>SUMIFS(TaxableValuation[Taxable Reserved],TaxableValuation[Dist],$C201,TaxableValuation[Tif_NonTIF],$A$4)</f>
        <v>0</v>
      </c>
      <c r="N201" s="8">
        <f>SUMIFS(TaxableValuation[Taxable Railroads],TaxableValuation[Dist],$C201,TaxableValuation[Tif_NonTIF],$A$4)</f>
        <v>0</v>
      </c>
      <c r="O201" s="8">
        <f>SUMIFS(TaxableValuation[Taxable Utilities],TaxableValuation[Dist],$C201,TaxableValuation[Tif_NonTIF],$A$4)</f>
        <v>2181003</v>
      </c>
      <c r="P201" s="8">
        <f>SUMIFS(TaxableValuation[Taxable Other],TaxableValuation[Dist],$C201,TaxableValuation[Tif_NonTIF],$A$4)</f>
        <v>0</v>
      </c>
      <c r="Q201" s="8">
        <f>SUMIFS(TaxableValuation[Taxable Gross],TaxableValuation[Dist],$C201,TaxableValuation[Tif_NonTIF],$A$4)</f>
        <v>351906828</v>
      </c>
      <c r="R201" s="8">
        <f>SUMIFS(TaxableValuation[Taxable Military Exempt],TaxableValuation[Dist],$C201,TaxableValuation[Tif_NonTIF],$A$4)</f>
        <v>407363</v>
      </c>
      <c r="S201" s="8">
        <f>SUMIFS(TaxableValuation[Taxable Net],TaxableValuation[Dist],$C201,TaxableValuation[Tif_NonTIF],$A$4)</f>
        <v>351499465</v>
      </c>
      <c r="T201" s="8">
        <f>SUMIFS(TaxableValuation[Taxable Gas &amp; Elec Utilities],TaxableValuation[Dist],$C201,TaxableValuation[Tif_NonTIF],$A$4)</f>
        <v>6100958</v>
      </c>
      <c r="U201" s="8">
        <f t="shared" si="3"/>
        <v>357600423</v>
      </c>
    </row>
    <row r="202" spans="1:21" x14ac:dyDescent="0.25">
      <c r="A202">
        <v>2023</v>
      </c>
      <c r="B202" t="s">
        <v>1054</v>
      </c>
      <c r="C202" t="s">
        <v>1440</v>
      </c>
      <c r="D202" t="s">
        <v>1440</v>
      </c>
      <c r="E202" t="s">
        <v>463</v>
      </c>
      <c r="F202" t="s">
        <v>1441</v>
      </c>
      <c r="G202" s="8">
        <f>SUMIFS(TaxableValuation[Taxable Residential],TaxableValuation[Dist],$C202,TaxableValuation[Tif_NonTIF],$A$4)</f>
        <v>311909930</v>
      </c>
      <c r="H202" s="8">
        <f>SUMIFS(TaxableValuation[Taxable Ag Land],TaxableValuation[Dist],$C202,TaxableValuation[Tif_NonTIF],$A$4)</f>
        <v>108438731</v>
      </c>
      <c r="I202" s="8">
        <f>SUMIFS(TaxableValuation[Taxable Ag Building],TaxableValuation[Dist],$C202,TaxableValuation[Tif_NonTIF],$A$4)</f>
        <v>5755855</v>
      </c>
      <c r="J202" s="8">
        <f>SUMIFS(TaxableValuation[Taxable Commercial],TaxableValuation[Dist],$C202,TaxableValuation[Tif_NonTIF],$A$4)</f>
        <v>134096275</v>
      </c>
      <c r="K202" s="8">
        <f>SUMIFS(TaxableValuation[Taxable Industrial],TaxableValuation[Dist],$C202,TaxableValuation[Tif_NonTIF],$A$4)</f>
        <v>36160675</v>
      </c>
      <c r="L202" s="8">
        <f>SUMIFS(TaxableValuation[Taxable Multiresidential],TaxableValuation[Dist],$C202,TaxableValuation[Tif_NonTIF],$A$4)</f>
        <v>10407080</v>
      </c>
      <c r="M202" s="8">
        <f>SUMIFS(TaxableValuation[Taxable Reserved],TaxableValuation[Dist],$C202,TaxableValuation[Tif_NonTIF],$A$4)</f>
        <v>0</v>
      </c>
      <c r="N202" s="8">
        <f>SUMIFS(TaxableValuation[Taxable Railroads],TaxableValuation[Dist],$C202,TaxableValuation[Tif_NonTIF],$A$4)</f>
        <v>12699557</v>
      </c>
      <c r="O202" s="8">
        <f>SUMIFS(TaxableValuation[Taxable Utilities],TaxableValuation[Dist],$C202,TaxableValuation[Tif_NonTIF],$A$4)</f>
        <v>9196218</v>
      </c>
      <c r="P202" s="8">
        <f>SUMIFS(TaxableValuation[Taxable Other],TaxableValuation[Dist],$C202,TaxableValuation[Tif_NonTIF],$A$4)</f>
        <v>0</v>
      </c>
      <c r="Q202" s="8">
        <f>SUMIFS(TaxableValuation[Taxable Gross],TaxableValuation[Dist],$C202,TaxableValuation[Tif_NonTIF],$A$4)</f>
        <v>628664321</v>
      </c>
      <c r="R202" s="8">
        <f>SUMIFS(TaxableValuation[Taxable Military Exempt],TaxableValuation[Dist],$C202,TaxableValuation[Tif_NonTIF],$A$4)</f>
        <v>885256</v>
      </c>
      <c r="S202" s="8">
        <f>SUMIFS(TaxableValuation[Taxable Net],TaxableValuation[Dist],$C202,TaxableValuation[Tif_NonTIF],$A$4)</f>
        <v>627779065</v>
      </c>
      <c r="T202" s="8">
        <f>SUMIFS(TaxableValuation[Taxable Gas &amp; Elec Utilities],TaxableValuation[Dist],$C202,TaxableValuation[Tif_NonTIF],$A$4)</f>
        <v>5186728</v>
      </c>
      <c r="U202" s="8">
        <f t="shared" si="3"/>
        <v>632965793</v>
      </c>
    </row>
    <row r="203" spans="1:21" x14ac:dyDescent="0.25">
      <c r="A203">
        <v>2023</v>
      </c>
      <c r="B203" t="s">
        <v>1057</v>
      </c>
      <c r="C203" t="s">
        <v>1442</v>
      </c>
      <c r="D203" t="s">
        <v>1442</v>
      </c>
      <c r="E203" t="s">
        <v>596</v>
      </c>
      <c r="F203" t="s">
        <v>1443</v>
      </c>
      <c r="G203" s="8">
        <f>SUMIFS(TaxableValuation[Taxable Residential],TaxableValuation[Dist],$C203,TaxableValuation[Tif_NonTIF],$A$4)</f>
        <v>242983691</v>
      </c>
      <c r="H203" s="8">
        <f>SUMIFS(TaxableValuation[Taxable Ag Land],TaxableValuation[Dist],$C203,TaxableValuation[Tif_NonTIF],$A$4)</f>
        <v>52806809</v>
      </c>
      <c r="I203" s="8">
        <f>SUMIFS(TaxableValuation[Taxable Ag Building],TaxableValuation[Dist],$C203,TaxableValuation[Tif_NonTIF],$A$4)</f>
        <v>1727033</v>
      </c>
      <c r="J203" s="8">
        <f>SUMIFS(TaxableValuation[Taxable Commercial],TaxableValuation[Dist],$C203,TaxableValuation[Tif_NonTIF],$A$4)</f>
        <v>30752060</v>
      </c>
      <c r="K203" s="8">
        <f>SUMIFS(TaxableValuation[Taxable Industrial],TaxableValuation[Dist],$C203,TaxableValuation[Tif_NonTIF],$A$4)</f>
        <v>922661</v>
      </c>
      <c r="L203" s="8">
        <f>SUMIFS(TaxableValuation[Taxable Multiresidential],TaxableValuation[Dist],$C203,TaxableValuation[Tif_NonTIF],$A$4)</f>
        <v>5506489</v>
      </c>
      <c r="M203" s="8">
        <f>SUMIFS(TaxableValuation[Taxable Reserved],TaxableValuation[Dist],$C203,TaxableValuation[Tif_NonTIF],$A$4)</f>
        <v>0</v>
      </c>
      <c r="N203" s="8">
        <f>SUMIFS(TaxableValuation[Taxable Railroads],TaxableValuation[Dist],$C203,TaxableValuation[Tif_NonTIF],$A$4)</f>
        <v>8952627</v>
      </c>
      <c r="O203" s="8">
        <f>SUMIFS(TaxableValuation[Taxable Utilities],TaxableValuation[Dist],$C203,TaxableValuation[Tif_NonTIF],$A$4)</f>
        <v>4782507</v>
      </c>
      <c r="P203" s="8">
        <f>SUMIFS(TaxableValuation[Taxable Other],TaxableValuation[Dist],$C203,TaxableValuation[Tif_NonTIF],$A$4)</f>
        <v>0</v>
      </c>
      <c r="Q203" s="8">
        <f>SUMIFS(TaxableValuation[Taxable Gross],TaxableValuation[Dist],$C203,TaxableValuation[Tif_NonTIF],$A$4)</f>
        <v>348433877</v>
      </c>
      <c r="R203" s="8">
        <f>SUMIFS(TaxableValuation[Taxable Military Exempt],TaxableValuation[Dist],$C203,TaxableValuation[Tif_NonTIF],$A$4)</f>
        <v>370400</v>
      </c>
      <c r="S203" s="8">
        <f>SUMIFS(TaxableValuation[Taxable Net],TaxableValuation[Dist],$C203,TaxableValuation[Tif_NonTIF],$A$4)</f>
        <v>348063477</v>
      </c>
      <c r="T203" s="8">
        <f>SUMIFS(TaxableValuation[Taxable Gas &amp; Elec Utilities],TaxableValuation[Dist],$C203,TaxableValuation[Tif_NonTIF],$A$4)</f>
        <v>5018653</v>
      </c>
      <c r="U203" s="8">
        <f t="shared" si="3"/>
        <v>353082130</v>
      </c>
    </row>
    <row r="204" spans="1:21" x14ac:dyDescent="0.25">
      <c r="A204">
        <v>2023</v>
      </c>
      <c r="B204" t="s">
        <v>1045</v>
      </c>
      <c r="C204" t="s">
        <v>1444</v>
      </c>
      <c r="D204" t="s">
        <v>1444</v>
      </c>
      <c r="E204" t="s">
        <v>260</v>
      </c>
      <c r="F204" t="s">
        <v>1445</v>
      </c>
      <c r="G204" s="8">
        <f>SUMIFS(TaxableValuation[Taxable Residential],TaxableValuation[Dist],$C204,TaxableValuation[Tif_NonTIF],$A$4)</f>
        <v>34779294</v>
      </c>
      <c r="H204" s="8">
        <f>SUMIFS(TaxableValuation[Taxable Ag Land],TaxableValuation[Dist],$C204,TaxableValuation[Tif_NonTIF],$A$4)</f>
        <v>34166243</v>
      </c>
      <c r="I204" s="8">
        <f>SUMIFS(TaxableValuation[Taxable Ag Building],TaxableValuation[Dist],$C204,TaxableValuation[Tif_NonTIF],$A$4)</f>
        <v>5651718</v>
      </c>
      <c r="J204" s="8">
        <f>SUMIFS(TaxableValuation[Taxable Commercial],TaxableValuation[Dist],$C204,TaxableValuation[Tif_NonTIF],$A$4)</f>
        <v>1627263</v>
      </c>
      <c r="K204" s="8">
        <f>SUMIFS(TaxableValuation[Taxable Industrial],TaxableValuation[Dist],$C204,TaxableValuation[Tif_NonTIF],$A$4)</f>
        <v>285300</v>
      </c>
      <c r="L204" s="8">
        <f>SUMIFS(TaxableValuation[Taxable Multiresidential],TaxableValuation[Dist],$C204,TaxableValuation[Tif_NonTIF],$A$4)</f>
        <v>86267</v>
      </c>
      <c r="M204" s="8">
        <f>SUMIFS(TaxableValuation[Taxable Reserved],TaxableValuation[Dist],$C204,TaxableValuation[Tif_NonTIF],$A$4)</f>
        <v>0</v>
      </c>
      <c r="N204" s="8">
        <f>SUMIFS(TaxableValuation[Taxable Railroads],TaxableValuation[Dist],$C204,TaxableValuation[Tif_NonTIF],$A$4)</f>
        <v>6649333</v>
      </c>
      <c r="O204" s="8">
        <f>SUMIFS(TaxableValuation[Taxable Utilities],TaxableValuation[Dist],$C204,TaxableValuation[Tif_NonTIF],$A$4)</f>
        <v>716366</v>
      </c>
      <c r="P204" s="8">
        <f>SUMIFS(TaxableValuation[Taxable Other],TaxableValuation[Dist],$C204,TaxableValuation[Tif_NonTIF],$A$4)</f>
        <v>0</v>
      </c>
      <c r="Q204" s="8">
        <f>SUMIFS(TaxableValuation[Taxable Gross],TaxableValuation[Dist],$C204,TaxableValuation[Tif_NonTIF],$A$4)</f>
        <v>83961784</v>
      </c>
      <c r="R204" s="8">
        <f>SUMIFS(TaxableValuation[Taxable Military Exempt],TaxableValuation[Dist],$C204,TaxableValuation[Tif_NonTIF],$A$4)</f>
        <v>111120</v>
      </c>
      <c r="S204" s="8">
        <f>SUMIFS(TaxableValuation[Taxable Net],TaxableValuation[Dist],$C204,TaxableValuation[Tif_NonTIF],$A$4)</f>
        <v>83850664</v>
      </c>
      <c r="T204" s="8">
        <f>SUMIFS(TaxableValuation[Taxable Gas &amp; Elec Utilities],TaxableValuation[Dist],$C204,TaxableValuation[Tif_NonTIF],$A$4)</f>
        <v>1891295</v>
      </c>
      <c r="U204" s="8">
        <f t="shared" si="3"/>
        <v>85741959</v>
      </c>
    </row>
    <row r="205" spans="1:21" x14ac:dyDescent="0.25">
      <c r="A205">
        <v>2023</v>
      </c>
      <c r="B205" t="s">
        <v>1076</v>
      </c>
      <c r="C205" t="s">
        <v>1446</v>
      </c>
      <c r="D205" t="s">
        <v>1446</v>
      </c>
      <c r="E205" t="s">
        <v>715</v>
      </c>
      <c r="F205" t="s">
        <v>1447</v>
      </c>
      <c r="G205" s="8">
        <f>SUMIFS(TaxableValuation[Taxable Residential],TaxableValuation[Dist],$C205,TaxableValuation[Tif_NonTIF],$A$4)</f>
        <v>803913281</v>
      </c>
      <c r="H205" s="8">
        <f>SUMIFS(TaxableValuation[Taxable Ag Land],TaxableValuation[Dist],$C205,TaxableValuation[Tif_NonTIF],$A$4)</f>
        <v>80972565</v>
      </c>
      <c r="I205" s="8">
        <f>SUMIFS(TaxableValuation[Taxable Ag Building],TaxableValuation[Dist],$C205,TaxableValuation[Tif_NonTIF],$A$4)</f>
        <v>5680827</v>
      </c>
      <c r="J205" s="8">
        <f>SUMIFS(TaxableValuation[Taxable Commercial],TaxableValuation[Dist],$C205,TaxableValuation[Tif_NonTIF],$A$4)</f>
        <v>251096136</v>
      </c>
      <c r="K205" s="8">
        <f>SUMIFS(TaxableValuation[Taxable Industrial],TaxableValuation[Dist],$C205,TaxableValuation[Tif_NonTIF],$A$4)</f>
        <v>197273806</v>
      </c>
      <c r="L205" s="8">
        <f>SUMIFS(TaxableValuation[Taxable Multiresidential],TaxableValuation[Dist],$C205,TaxableValuation[Tif_NonTIF],$A$4)</f>
        <v>29110297</v>
      </c>
      <c r="M205" s="8">
        <f>SUMIFS(TaxableValuation[Taxable Reserved],TaxableValuation[Dist],$C205,TaxableValuation[Tif_NonTIF],$A$4)</f>
        <v>0</v>
      </c>
      <c r="N205" s="8">
        <f>SUMIFS(TaxableValuation[Taxable Railroads],TaxableValuation[Dist],$C205,TaxableValuation[Tif_NonTIF],$A$4)</f>
        <v>4848412</v>
      </c>
      <c r="O205" s="8">
        <f>SUMIFS(TaxableValuation[Taxable Utilities],TaxableValuation[Dist],$C205,TaxableValuation[Tif_NonTIF],$A$4)</f>
        <v>16228728</v>
      </c>
      <c r="P205" s="8">
        <f>SUMIFS(TaxableValuation[Taxable Other],TaxableValuation[Dist],$C205,TaxableValuation[Tif_NonTIF],$A$4)</f>
        <v>0</v>
      </c>
      <c r="Q205" s="8">
        <f>SUMIFS(TaxableValuation[Taxable Gross],TaxableValuation[Dist],$C205,TaxableValuation[Tif_NonTIF],$A$4)</f>
        <v>1389124052</v>
      </c>
      <c r="R205" s="8">
        <f>SUMIFS(TaxableValuation[Taxable Military Exempt],TaxableValuation[Dist],$C205,TaxableValuation[Tif_NonTIF],$A$4)</f>
        <v>1737781</v>
      </c>
      <c r="S205" s="8">
        <f>SUMIFS(TaxableValuation[Taxable Net],TaxableValuation[Dist],$C205,TaxableValuation[Tif_NonTIF],$A$4)</f>
        <v>1387386271</v>
      </c>
      <c r="T205" s="8">
        <f>SUMIFS(TaxableValuation[Taxable Gas &amp; Elec Utilities],TaxableValuation[Dist],$C205,TaxableValuation[Tif_NonTIF],$A$4)</f>
        <v>13303285</v>
      </c>
      <c r="U205" s="8">
        <f t="shared" si="3"/>
        <v>1400689556</v>
      </c>
    </row>
    <row r="206" spans="1:21" x14ac:dyDescent="0.25">
      <c r="A206">
        <v>2023</v>
      </c>
      <c r="B206" t="s">
        <v>1043</v>
      </c>
      <c r="C206" t="s">
        <v>1448</v>
      </c>
      <c r="D206" t="s">
        <v>1448</v>
      </c>
      <c r="E206" t="s">
        <v>146</v>
      </c>
      <c r="F206" t="s">
        <v>1449</v>
      </c>
      <c r="G206" s="8">
        <f>SUMIFS(TaxableValuation[Taxable Residential],TaxableValuation[Dist],$C206,TaxableValuation[Tif_NonTIF],$A$4)</f>
        <v>124577317</v>
      </c>
      <c r="H206" s="8">
        <f>SUMIFS(TaxableValuation[Taxable Ag Land],TaxableValuation[Dist],$C206,TaxableValuation[Tif_NonTIF],$A$4)</f>
        <v>126123115</v>
      </c>
      <c r="I206" s="8">
        <f>SUMIFS(TaxableValuation[Taxable Ag Building],TaxableValuation[Dist],$C206,TaxableValuation[Tif_NonTIF],$A$4)</f>
        <v>6178209</v>
      </c>
      <c r="J206" s="8">
        <f>SUMIFS(TaxableValuation[Taxable Commercial],TaxableValuation[Dist],$C206,TaxableValuation[Tif_NonTIF],$A$4)</f>
        <v>14044032</v>
      </c>
      <c r="K206" s="8">
        <f>SUMIFS(TaxableValuation[Taxable Industrial],TaxableValuation[Dist],$C206,TaxableValuation[Tif_NonTIF],$A$4)</f>
        <v>1193082</v>
      </c>
      <c r="L206" s="8">
        <f>SUMIFS(TaxableValuation[Taxable Multiresidential],TaxableValuation[Dist],$C206,TaxableValuation[Tif_NonTIF],$A$4)</f>
        <v>1608732</v>
      </c>
      <c r="M206" s="8">
        <f>SUMIFS(TaxableValuation[Taxable Reserved],TaxableValuation[Dist],$C206,TaxableValuation[Tif_NonTIF],$A$4)</f>
        <v>0</v>
      </c>
      <c r="N206" s="8">
        <f>SUMIFS(TaxableValuation[Taxable Railroads],TaxableValuation[Dist],$C206,TaxableValuation[Tif_NonTIF],$A$4)</f>
        <v>5858941</v>
      </c>
      <c r="O206" s="8">
        <f>SUMIFS(TaxableValuation[Taxable Utilities],TaxableValuation[Dist],$C206,TaxableValuation[Tif_NonTIF],$A$4)</f>
        <v>1055471</v>
      </c>
      <c r="P206" s="8">
        <f>SUMIFS(TaxableValuation[Taxable Other],TaxableValuation[Dist],$C206,TaxableValuation[Tif_NonTIF],$A$4)</f>
        <v>0</v>
      </c>
      <c r="Q206" s="8">
        <f>SUMIFS(TaxableValuation[Taxable Gross],TaxableValuation[Dist],$C206,TaxableValuation[Tif_NonTIF],$A$4)</f>
        <v>280638899</v>
      </c>
      <c r="R206" s="8">
        <f>SUMIFS(TaxableValuation[Taxable Military Exempt],TaxableValuation[Dist],$C206,TaxableValuation[Tif_NonTIF],$A$4)</f>
        <v>396328</v>
      </c>
      <c r="S206" s="8">
        <f>SUMIFS(TaxableValuation[Taxable Net],TaxableValuation[Dist],$C206,TaxableValuation[Tif_NonTIF],$A$4)</f>
        <v>280242571</v>
      </c>
      <c r="T206" s="8">
        <f>SUMIFS(TaxableValuation[Taxable Gas &amp; Elec Utilities],TaxableValuation[Dist],$C206,TaxableValuation[Tif_NonTIF],$A$4)</f>
        <v>5257528</v>
      </c>
      <c r="U206" s="8">
        <f t="shared" si="3"/>
        <v>285500099</v>
      </c>
    </row>
    <row r="207" spans="1:21" x14ac:dyDescent="0.25">
      <c r="A207">
        <v>2023</v>
      </c>
      <c r="B207" t="s">
        <v>1038</v>
      </c>
      <c r="C207" t="s">
        <v>1450</v>
      </c>
      <c r="D207" t="s">
        <v>1450</v>
      </c>
      <c r="E207" t="s">
        <v>897</v>
      </c>
      <c r="F207" t="s">
        <v>1451</v>
      </c>
      <c r="G207" s="8">
        <f>SUMIFS(TaxableValuation[Taxable Residential],TaxableValuation[Dist],$C207,TaxableValuation[Tif_NonTIF],$A$4)</f>
        <v>283663524</v>
      </c>
      <c r="H207" s="8">
        <f>SUMIFS(TaxableValuation[Taxable Ag Land],TaxableValuation[Dist],$C207,TaxableValuation[Tif_NonTIF],$A$4)</f>
        <v>87843508</v>
      </c>
      <c r="I207" s="8">
        <f>SUMIFS(TaxableValuation[Taxable Ag Building],TaxableValuation[Dist],$C207,TaxableValuation[Tif_NonTIF],$A$4)</f>
        <v>3760373</v>
      </c>
      <c r="J207" s="8">
        <f>SUMIFS(TaxableValuation[Taxable Commercial],TaxableValuation[Dist],$C207,TaxableValuation[Tif_NonTIF],$A$4)</f>
        <v>59944223</v>
      </c>
      <c r="K207" s="8">
        <f>SUMIFS(TaxableValuation[Taxable Industrial],TaxableValuation[Dist],$C207,TaxableValuation[Tif_NonTIF],$A$4)</f>
        <v>36426506</v>
      </c>
      <c r="L207" s="8">
        <f>SUMIFS(TaxableValuation[Taxable Multiresidential],TaxableValuation[Dist],$C207,TaxableValuation[Tif_NonTIF],$A$4)</f>
        <v>18092732</v>
      </c>
      <c r="M207" s="8">
        <f>SUMIFS(TaxableValuation[Taxable Reserved],TaxableValuation[Dist],$C207,TaxableValuation[Tif_NonTIF],$A$4)</f>
        <v>0</v>
      </c>
      <c r="N207" s="8">
        <f>SUMIFS(TaxableValuation[Taxable Railroads],TaxableValuation[Dist],$C207,TaxableValuation[Tif_NonTIF],$A$4)</f>
        <v>29477638</v>
      </c>
      <c r="O207" s="8">
        <f>SUMIFS(TaxableValuation[Taxable Utilities],TaxableValuation[Dist],$C207,TaxableValuation[Tif_NonTIF],$A$4)</f>
        <v>2974352</v>
      </c>
      <c r="P207" s="8">
        <f>SUMIFS(TaxableValuation[Taxable Other],TaxableValuation[Dist],$C207,TaxableValuation[Tif_NonTIF],$A$4)</f>
        <v>0</v>
      </c>
      <c r="Q207" s="8">
        <f>SUMIFS(TaxableValuation[Taxable Gross],TaxableValuation[Dist],$C207,TaxableValuation[Tif_NonTIF],$A$4)</f>
        <v>522182856</v>
      </c>
      <c r="R207" s="8">
        <f>SUMIFS(TaxableValuation[Taxable Military Exempt],TaxableValuation[Dist],$C207,TaxableValuation[Tif_NonTIF],$A$4)</f>
        <v>607456</v>
      </c>
      <c r="S207" s="8">
        <f>SUMIFS(TaxableValuation[Taxable Net],TaxableValuation[Dist],$C207,TaxableValuation[Tif_NonTIF],$A$4)</f>
        <v>521575400</v>
      </c>
      <c r="T207" s="8">
        <f>SUMIFS(TaxableValuation[Taxable Gas &amp; Elec Utilities],TaxableValuation[Dist],$C207,TaxableValuation[Tif_NonTIF],$A$4)</f>
        <v>9467933</v>
      </c>
      <c r="U207" s="8">
        <f t="shared" si="3"/>
        <v>531043333</v>
      </c>
    </row>
    <row r="208" spans="1:21" x14ac:dyDescent="0.25">
      <c r="A208">
        <v>2023</v>
      </c>
      <c r="B208" t="s">
        <v>1066</v>
      </c>
      <c r="C208" t="s">
        <v>1452</v>
      </c>
      <c r="D208" t="s">
        <v>1452</v>
      </c>
      <c r="E208" t="s">
        <v>223</v>
      </c>
      <c r="F208" t="s">
        <v>1453</v>
      </c>
      <c r="G208" s="8">
        <f>SUMIFS(TaxableValuation[Taxable Residential],TaxableValuation[Dist],$C208,TaxableValuation[Tif_NonTIF],$A$4)</f>
        <v>195653179</v>
      </c>
      <c r="H208" s="8">
        <f>SUMIFS(TaxableValuation[Taxable Ag Land],TaxableValuation[Dist],$C208,TaxableValuation[Tif_NonTIF],$A$4)</f>
        <v>188539172</v>
      </c>
      <c r="I208" s="8">
        <f>SUMIFS(TaxableValuation[Taxable Ag Building],TaxableValuation[Dist],$C208,TaxableValuation[Tif_NonTIF],$A$4)</f>
        <v>14358370</v>
      </c>
      <c r="J208" s="8">
        <f>SUMIFS(TaxableValuation[Taxable Commercial],TaxableValuation[Dist],$C208,TaxableValuation[Tif_NonTIF],$A$4)</f>
        <v>49088134</v>
      </c>
      <c r="K208" s="8">
        <f>SUMIFS(TaxableValuation[Taxable Industrial],TaxableValuation[Dist],$C208,TaxableValuation[Tif_NonTIF],$A$4)</f>
        <v>43987320</v>
      </c>
      <c r="L208" s="8">
        <f>SUMIFS(TaxableValuation[Taxable Multiresidential],TaxableValuation[Dist],$C208,TaxableValuation[Tif_NonTIF],$A$4)</f>
        <v>6517357</v>
      </c>
      <c r="M208" s="8">
        <f>SUMIFS(TaxableValuation[Taxable Reserved],TaxableValuation[Dist],$C208,TaxableValuation[Tif_NonTIF],$A$4)</f>
        <v>0</v>
      </c>
      <c r="N208" s="8">
        <f>SUMIFS(TaxableValuation[Taxable Railroads],TaxableValuation[Dist],$C208,TaxableValuation[Tif_NonTIF],$A$4)</f>
        <v>3886722</v>
      </c>
      <c r="O208" s="8">
        <f>SUMIFS(TaxableValuation[Taxable Utilities],TaxableValuation[Dist],$C208,TaxableValuation[Tif_NonTIF],$A$4)</f>
        <v>38236749</v>
      </c>
      <c r="P208" s="8">
        <f>SUMIFS(TaxableValuation[Taxable Other],TaxableValuation[Dist],$C208,TaxableValuation[Tif_NonTIF],$A$4)</f>
        <v>0</v>
      </c>
      <c r="Q208" s="8">
        <f>SUMIFS(TaxableValuation[Taxable Gross],TaxableValuation[Dist],$C208,TaxableValuation[Tif_NonTIF],$A$4)</f>
        <v>540267003</v>
      </c>
      <c r="R208" s="8">
        <f>SUMIFS(TaxableValuation[Taxable Military Exempt],TaxableValuation[Dist],$C208,TaxableValuation[Tif_NonTIF],$A$4)</f>
        <v>618568</v>
      </c>
      <c r="S208" s="8">
        <f>SUMIFS(TaxableValuation[Taxable Net],TaxableValuation[Dist],$C208,TaxableValuation[Tif_NonTIF],$A$4)</f>
        <v>539648435</v>
      </c>
      <c r="T208" s="8">
        <f>SUMIFS(TaxableValuation[Taxable Gas &amp; Elec Utilities],TaxableValuation[Dist],$C208,TaxableValuation[Tif_NonTIF],$A$4)</f>
        <v>21843696</v>
      </c>
      <c r="U208" s="8">
        <f t="shared" si="3"/>
        <v>561492131</v>
      </c>
    </row>
    <row r="209" spans="1:21" x14ac:dyDescent="0.25">
      <c r="A209">
        <v>2023</v>
      </c>
      <c r="B209" t="s">
        <v>1054</v>
      </c>
      <c r="C209" t="s">
        <v>1454</v>
      </c>
      <c r="D209" t="s">
        <v>1454</v>
      </c>
      <c r="E209" t="s">
        <v>338</v>
      </c>
      <c r="F209" t="s">
        <v>1455</v>
      </c>
      <c r="G209" s="8">
        <f>SUMIFS(TaxableValuation[Taxable Residential],TaxableValuation[Dist],$C209,TaxableValuation[Tif_NonTIF],$A$4)</f>
        <v>86863793</v>
      </c>
      <c r="H209" s="8">
        <f>SUMIFS(TaxableValuation[Taxable Ag Land],TaxableValuation[Dist],$C209,TaxableValuation[Tif_NonTIF],$A$4)</f>
        <v>34121988</v>
      </c>
      <c r="I209" s="8">
        <f>SUMIFS(TaxableValuation[Taxable Ag Building],TaxableValuation[Dist],$C209,TaxableValuation[Tif_NonTIF],$A$4)</f>
        <v>1345850</v>
      </c>
      <c r="J209" s="8">
        <f>SUMIFS(TaxableValuation[Taxable Commercial],TaxableValuation[Dist],$C209,TaxableValuation[Tif_NonTIF],$A$4)</f>
        <v>8950050</v>
      </c>
      <c r="K209" s="8">
        <f>SUMIFS(TaxableValuation[Taxable Industrial],TaxableValuation[Dist],$C209,TaxableValuation[Tif_NonTIF],$A$4)</f>
        <v>261027</v>
      </c>
      <c r="L209" s="8">
        <f>SUMIFS(TaxableValuation[Taxable Multiresidential],TaxableValuation[Dist],$C209,TaxableValuation[Tif_NonTIF],$A$4)</f>
        <v>549398</v>
      </c>
      <c r="M209" s="8">
        <f>SUMIFS(TaxableValuation[Taxable Reserved],TaxableValuation[Dist],$C209,TaxableValuation[Tif_NonTIF],$A$4)</f>
        <v>0</v>
      </c>
      <c r="N209" s="8">
        <f>SUMIFS(TaxableValuation[Taxable Railroads],TaxableValuation[Dist],$C209,TaxableValuation[Tif_NonTIF],$A$4)</f>
        <v>5549976</v>
      </c>
      <c r="O209" s="8">
        <f>SUMIFS(TaxableValuation[Taxable Utilities],TaxableValuation[Dist],$C209,TaxableValuation[Tif_NonTIF],$A$4)</f>
        <v>2549962</v>
      </c>
      <c r="P209" s="8">
        <f>SUMIFS(TaxableValuation[Taxable Other],TaxableValuation[Dist],$C209,TaxableValuation[Tif_NonTIF],$A$4)</f>
        <v>0</v>
      </c>
      <c r="Q209" s="8">
        <f>SUMIFS(TaxableValuation[Taxable Gross],TaxableValuation[Dist],$C209,TaxableValuation[Tif_NonTIF],$A$4)</f>
        <v>140192044</v>
      </c>
      <c r="R209" s="8">
        <f>SUMIFS(TaxableValuation[Taxable Military Exempt],TaxableValuation[Dist],$C209,TaxableValuation[Tif_NonTIF],$A$4)</f>
        <v>357436</v>
      </c>
      <c r="S209" s="8">
        <f>SUMIFS(TaxableValuation[Taxable Net],TaxableValuation[Dist],$C209,TaxableValuation[Tif_NonTIF],$A$4)</f>
        <v>139834608</v>
      </c>
      <c r="T209" s="8">
        <f>SUMIFS(TaxableValuation[Taxable Gas &amp; Elec Utilities],TaxableValuation[Dist],$C209,TaxableValuation[Tif_NonTIF],$A$4)</f>
        <v>671822</v>
      </c>
      <c r="U209" s="8">
        <f t="shared" si="3"/>
        <v>140506430</v>
      </c>
    </row>
    <row r="210" spans="1:21" x14ac:dyDescent="0.25">
      <c r="A210">
        <v>2023</v>
      </c>
      <c r="B210" t="s">
        <v>1051</v>
      </c>
      <c r="C210" t="s">
        <v>1456</v>
      </c>
      <c r="D210" t="s">
        <v>1456</v>
      </c>
      <c r="E210" t="s">
        <v>228</v>
      </c>
      <c r="F210" t="s">
        <v>1457</v>
      </c>
      <c r="G210" s="8">
        <f>SUMIFS(TaxableValuation[Taxable Residential],TaxableValuation[Dist],$C210,TaxableValuation[Tif_NonTIF],$A$4)</f>
        <v>50215194</v>
      </c>
      <c r="H210" s="8">
        <f>SUMIFS(TaxableValuation[Taxable Ag Land],TaxableValuation[Dist],$C210,TaxableValuation[Tif_NonTIF],$A$4)</f>
        <v>140539818</v>
      </c>
      <c r="I210" s="8">
        <f>SUMIFS(TaxableValuation[Taxable Ag Building],TaxableValuation[Dist],$C210,TaxableValuation[Tif_NonTIF],$A$4)</f>
        <v>9546072</v>
      </c>
      <c r="J210" s="8">
        <f>SUMIFS(TaxableValuation[Taxable Commercial],TaxableValuation[Dist],$C210,TaxableValuation[Tif_NonTIF],$A$4)</f>
        <v>8968054</v>
      </c>
      <c r="K210" s="8">
        <f>SUMIFS(TaxableValuation[Taxable Industrial],TaxableValuation[Dist],$C210,TaxableValuation[Tif_NonTIF],$A$4)</f>
        <v>58569803</v>
      </c>
      <c r="L210" s="8">
        <f>SUMIFS(TaxableValuation[Taxable Multiresidential],TaxableValuation[Dist],$C210,TaxableValuation[Tif_NonTIF],$A$4)</f>
        <v>650646</v>
      </c>
      <c r="M210" s="8">
        <f>SUMIFS(TaxableValuation[Taxable Reserved],TaxableValuation[Dist],$C210,TaxableValuation[Tif_NonTIF],$A$4)</f>
        <v>0</v>
      </c>
      <c r="N210" s="8">
        <f>SUMIFS(TaxableValuation[Taxable Railroads],TaxableValuation[Dist],$C210,TaxableValuation[Tif_NonTIF],$A$4)</f>
        <v>3500535</v>
      </c>
      <c r="O210" s="8">
        <f>SUMIFS(TaxableValuation[Taxable Utilities],TaxableValuation[Dist],$C210,TaxableValuation[Tif_NonTIF],$A$4)</f>
        <v>47271274</v>
      </c>
      <c r="P210" s="8">
        <f>SUMIFS(TaxableValuation[Taxable Other],TaxableValuation[Dist],$C210,TaxableValuation[Tif_NonTIF],$A$4)</f>
        <v>0</v>
      </c>
      <c r="Q210" s="8">
        <f>SUMIFS(TaxableValuation[Taxable Gross],TaxableValuation[Dist],$C210,TaxableValuation[Tif_NonTIF],$A$4)</f>
        <v>319261396</v>
      </c>
      <c r="R210" s="8">
        <f>SUMIFS(TaxableValuation[Taxable Military Exempt],TaxableValuation[Dist],$C210,TaxableValuation[Tif_NonTIF],$A$4)</f>
        <v>201153</v>
      </c>
      <c r="S210" s="8">
        <f>SUMIFS(TaxableValuation[Taxable Net],TaxableValuation[Dist],$C210,TaxableValuation[Tif_NonTIF],$A$4)</f>
        <v>319060243</v>
      </c>
      <c r="T210" s="8">
        <f>SUMIFS(TaxableValuation[Taxable Gas &amp; Elec Utilities],TaxableValuation[Dist],$C210,TaxableValuation[Tif_NonTIF],$A$4)</f>
        <v>4705209</v>
      </c>
      <c r="U210" s="8">
        <f t="shared" si="3"/>
        <v>323765452</v>
      </c>
    </row>
    <row r="211" spans="1:21" x14ac:dyDescent="0.25">
      <c r="A211">
        <v>2023</v>
      </c>
      <c r="B211" t="s">
        <v>1038</v>
      </c>
      <c r="C211" t="s">
        <v>1458</v>
      </c>
      <c r="D211" t="s">
        <v>1458</v>
      </c>
      <c r="E211" t="s">
        <v>544</v>
      </c>
      <c r="F211" t="s">
        <v>1459</v>
      </c>
      <c r="G211" s="8">
        <f>SUMIFS(TaxableValuation[Taxable Residential],TaxableValuation[Dist],$C211,TaxableValuation[Tif_NonTIF],$A$4)</f>
        <v>533927848</v>
      </c>
      <c r="H211" s="8">
        <f>SUMIFS(TaxableValuation[Taxable Ag Land],TaxableValuation[Dist],$C211,TaxableValuation[Tif_NonTIF],$A$4)</f>
        <v>137128446</v>
      </c>
      <c r="I211" s="8">
        <f>SUMIFS(TaxableValuation[Taxable Ag Building],TaxableValuation[Dist],$C211,TaxableValuation[Tif_NonTIF],$A$4)</f>
        <v>3675342</v>
      </c>
      <c r="J211" s="8">
        <f>SUMIFS(TaxableValuation[Taxable Commercial],TaxableValuation[Dist],$C211,TaxableValuation[Tif_NonTIF],$A$4)</f>
        <v>86710090</v>
      </c>
      <c r="K211" s="8">
        <f>SUMIFS(TaxableValuation[Taxable Industrial],TaxableValuation[Dist],$C211,TaxableValuation[Tif_NonTIF],$A$4)</f>
        <v>27822052</v>
      </c>
      <c r="L211" s="8">
        <f>SUMIFS(TaxableValuation[Taxable Multiresidential],TaxableValuation[Dist],$C211,TaxableValuation[Tif_NonTIF],$A$4)</f>
        <v>23511231</v>
      </c>
      <c r="M211" s="8">
        <f>SUMIFS(TaxableValuation[Taxable Reserved],TaxableValuation[Dist],$C211,TaxableValuation[Tif_NonTIF],$A$4)</f>
        <v>0</v>
      </c>
      <c r="N211" s="8">
        <f>SUMIFS(TaxableValuation[Taxable Railroads],TaxableValuation[Dist],$C211,TaxableValuation[Tif_NonTIF],$A$4)</f>
        <v>3918363</v>
      </c>
      <c r="O211" s="8">
        <f>SUMIFS(TaxableValuation[Taxable Utilities],TaxableValuation[Dist],$C211,TaxableValuation[Tif_NonTIF],$A$4)</f>
        <v>44344475</v>
      </c>
      <c r="P211" s="8">
        <f>SUMIFS(TaxableValuation[Taxable Other],TaxableValuation[Dist],$C211,TaxableValuation[Tif_NonTIF],$A$4)</f>
        <v>0</v>
      </c>
      <c r="Q211" s="8">
        <f>SUMIFS(TaxableValuation[Taxable Gross],TaxableValuation[Dist],$C211,TaxableValuation[Tif_NonTIF],$A$4)</f>
        <v>861037847</v>
      </c>
      <c r="R211" s="8">
        <f>SUMIFS(TaxableValuation[Taxable Military Exempt],TaxableValuation[Dist],$C211,TaxableValuation[Tif_NonTIF],$A$4)</f>
        <v>1492712</v>
      </c>
      <c r="S211" s="8">
        <f>SUMIFS(TaxableValuation[Taxable Net],TaxableValuation[Dist],$C211,TaxableValuation[Tif_NonTIF],$A$4)</f>
        <v>859545135</v>
      </c>
      <c r="T211" s="8">
        <f>SUMIFS(TaxableValuation[Taxable Gas &amp; Elec Utilities],TaxableValuation[Dist],$C211,TaxableValuation[Tif_NonTIF],$A$4)</f>
        <v>16911845</v>
      </c>
      <c r="U211" s="8">
        <f t="shared" si="3"/>
        <v>876456980</v>
      </c>
    </row>
    <row r="212" spans="1:21" x14ac:dyDescent="0.25">
      <c r="A212">
        <v>2023</v>
      </c>
      <c r="B212" t="s">
        <v>1045</v>
      </c>
      <c r="C212" t="s">
        <v>1460</v>
      </c>
      <c r="D212" t="s">
        <v>1460</v>
      </c>
      <c r="E212" t="s">
        <v>101</v>
      </c>
      <c r="F212" t="s">
        <v>1461</v>
      </c>
      <c r="G212" s="8">
        <f>SUMIFS(TaxableValuation[Taxable Residential],TaxableValuation[Dist],$C212,TaxableValuation[Tif_NonTIF],$A$4)</f>
        <v>100037128</v>
      </c>
      <c r="H212" s="8">
        <f>SUMIFS(TaxableValuation[Taxable Ag Land],TaxableValuation[Dist],$C212,TaxableValuation[Tif_NonTIF],$A$4)</f>
        <v>153534238</v>
      </c>
      <c r="I212" s="8">
        <f>SUMIFS(TaxableValuation[Taxable Ag Building],TaxableValuation[Dist],$C212,TaxableValuation[Tif_NonTIF],$A$4)</f>
        <v>2365147</v>
      </c>
      <c r="J212" s="8">
        <f>SUMIFS(TaxableValuation[Taxable Commercial],TaxableValuation[Dist],$C212,TaxableValuation[Tif_NonTIF],$A$4)</f>
        <v>23230933</v>
      </c>
      <c r="K212" s="8">
        <f>SUMIFS(TaxableValuation[Taxable Industrial],TaxableValuation[Dist],$C212,TaxableValuation[Tif_NonTIF],$A$4)</f>
        <v>19614098</v>
      </c>
      <c r="L212" s="8">
        <f>SUMIFS(TaxableValuation[Taxable Multiresidential],TaxableValuation[Dist],$C212,TaxableValuation[Tif_NonTIF],$A$4)</f>
        <v>3066645</v>
      </c>
      <c r="M212" s="8">
        <f>SUMIFS(TaxableValuation[Taxable Reserved],TaxableValuation[Dist],$C212,TaxableValuation[Tif_NonTIF],$A$4)</f>
        <v>0</v>
      </c>
      <c r="N212" s="8">
        <f>SUMIFS(TaxableValuation[Taxable Railroads],TaxableValuation[Dist],$C212,TaxableValuation[Tif_NonTIF],$A$4)</f>
        <v>0</v>
      </c>
      <c r="O212" s="8">
        <f>SUMIFS(TaxableValuation[Taxable Utilities],TaxableValuation[Dist],$C212,TaxableValuation[Tif_NonTIF],$A$4)</f>
        <v>3901262</v>
      </c>
      <c r="P212" s="8">
        <f>SUMIFS(TaxableValuation[Taxable Other],TaxableValuation[Dist],$C212,TaxableValuation[Tif_NonTIF],$A$4)</f>
        <v>0</v>
      </c>
      <c r="Q212" s="8">
        <f>SUMIFS(TaxableValuation[Taxable Gross],TaxableValuation[Dist],$C212,TaxableValuation[Tif_NonTIF],$A$4)</f>
        <v>305749451</v>
      </c>
      <c r="R212" s="8">
        <f>SUMIFS(TaxableValuation[Taxable Military Exempt],TaxableValuation[Dist],$C212,TaxableValuation[Tif_NonTIF],$A$4)</f>
        <v>410867</v>
      </c>
      <c r="S212" s="8">
        <f>SUMIFS(TaxableValuation[Taxable Net],TaxableValuation[Dist],$C212,TaxableValuation[Tif_NonTIF],$A$4)</f>
        <v>305338584</v>
      </c>
      <c r="T212" s="8">
        <f>SUMIFS(TaxableValuation[Taxable Gas &amp; Elec Utilities],TaxableValuation[Dist],$C212,TaxableValuation[Tif_NonTIF],$A$4)</f>
        <v>4467721</v>
      </c>
      <c r="U212" s="8">
        <f t="shared" si="3"/>
        <v>309806305</v>
      </c>
    </row>
    <row r="213" spans="1:21" x14ac:dyDescent="0.25">
      <c r="A213">
        <v>2023</v>
      </c>
      <c r="B213" t="s">
        <v>1043</v>
      </c>
      <c r="C213" t="s">
        <v>1462</v>
      </c>
      <c r="D213" t="s">
        <v>1462</v>
      </c>
      <c r="E213" t="s">
        <v>181</v>
      </c>
      <c r="F213" t="s">
        <v>1463</v>
      </c>
      <c r="G213" s="8">
        <f>SUMIFS(TaxableValuation[Taxable Residential],TaxableValuation[Dist],$C213,TaxableValuation[Tif_NonTIF],$A$4)</f>
        <v>102776348</v>
      </c>
      <c r="H213" s="8">
        <f>SUMIFS(TaxableValuation[Taxable Ag Land],TaxableValuation[Dist],$C213,TaxableValuation[Tif_NonTIF],$A$4)</f>
        <v>155597820</v>
      </c>
      <c r="I213" s="8">
        <f>SUMIFS(TaxableValuation[Taxable Ag Building],TaxableValuation[Dist],$C213,TaxableValuation[Tif_NonTIF],$A$4)</f>
        <v>8048579</v>
      </c>
      <c r="J213" s="8">
        <f>SUMIFS(TaxableValuation[Taxable Commercial],TaxableValuation[Dist],$C213,TaxableValuation[Tif_NonTIF],$A$4)</f>
        <v>18385094</v>
      </c>
      <c r="K213" s="8">
        <f>SUMIFS(TaxableValuation[Taxable Industrial],TaxableValuation[Dist],$C213,TaxableValuation[Tif_NonTIF],$A$4)</f>
        <v>5298857</v>
      </c>
      <c r="L213" s="8">
        <f>SUMIFS(TaxableValuation[Taxable Multiresidential],TaxableValuation[Dist],$C213,TaxableValuation[Tif_NonTIF],$A$4)</f>
        <v>2736014</v>
      </c>
      <c r="M213" s="8">
        <f>SUMIFS(TaxableValuation[Taxable Reserved],TaxableValuation[Dist],$C213,TaxableValuation[Tif_NonTIF],$A$4)</f>
        <v>0</v>
      </c>
      <c r="N213" s="8">
        <f>SUMIFS(TaxableValuation[Taxable Railroads],TaxableValuation[Dist],$C213,TaxableValuation[Tif_NonTIF],$A$4)</f>
        <v>2200129</v>
      </c>
      <c r="O213" s="8">
        <f>SUMIFS(TaxableValuation[Taxable Utilities],TaxableValuation[Dist],$C213,TaxableValuation[Tif_NonTIF],$A$4)</f>
        <v>1020997</v>
      </c>
      <c r="P213" s="8">
        <f>SUMIFS(TaxableValuation[Taxable Other],TaxableValuation[Dist],$C213,TaxableValuation[Tif_NonTIF],$A$4)</f>
        <v>0</v>
      </c>
      <c r="Q213" s="8">
        <f>SUMIFS(TaxableValuation[Taxable Gross],TaxableValuation[Dist],$C213,TaxableValuation[Tif_NonTIF],$A$4)</f>
        <v>296063838</v>
      </c>
      <c r="R213" s="8">
        <f>SUMIFS(TaxableValuation[Taxable Military Exempt],TaxableValuation[Dist],$C213,TaxableValuation[Tif_NonTIF],$A$4)</f>
        <v>407440</v>
      </c>
      <c r="S213" s="8">
        <f>SUMIFS(TaxableValuation[Taxable Net],TaxableValuation[Dist],$C213,TaxableValuation[Tif_NonTIF],$A$4)</f>
        <v>295656398</v>
      </c>
      <c r="T213" s="8">
        <f>SUMIFS(TaxableValuation[Taxable Gas &amp; Elec Utilities],TaxableValuation[Dist],$C213,TaxableValuation[Tif_NonTIF],$A$4)</f>
        <v>3417804</v>
      </c>
      <c r="U213" s="8">
        <f t="shared" si="3"/>
        <v>299074202</v>
      </c>
    </row>
    <row r="214" spans="1:21" x14ac:dyDescent="0.25">
      <c r="A214">
        <v>2023</v>
      </c>
      <c r="B214" t="s">
        <v>1057</v>
      </c>
      <c r="C214" t="s">
        <v>1464</v>
      </c>
      <c r="D214" t="s">
        <v>1464</v>
      </c>
      <c r="E214" t="s">
        <v>163</v>
      </c>
      <c r="F214" t="s">
        <v>1465</v>
      </c>
      <c r="G214" s="8">
        <f>SUMIFS(TaxableValuation[Taxable Residential],TaxableValuation[Dist],$C214,TaxableValuation[Tif_NonTIF],$A$4)</f>
        <v>138947052</v>
      </c>
      <c r="H214" s="8">
        <f>SUMIFS(TaxableValuation[Taxable Ag Land],TaxableValuation[Dist],$C214,TaxableValuation[Tif_NonTIF],$A$4)</f>
        <v>175164522</v>
      </c>
      <c r="I214" s="8">
        <f>SUMIFS(TaxableValuation[Taxable Ag Building],TaxableValuation[Dist],$C214,TaxableValuation[Tif_NonTIF],$A$4)</f>
        <v>4985974</v>
      </c>
      <c r="J214" s="8">
        <f>SUMIFS(TaxableValuation[Taxable Commercial],TaxableValuation[Dist],$C214,TaxableValuation[Tif_NonTIF],$A$4)</f>
        <v>20716884</v>
      </c>
      <c r="K214" s="8">
        <f>SUMIFS(TaxableValuation[Taxable Industrial],TaxableValuation[Dist],$C214,TaxableValuation[Tif_NonTIF],$A$4)</f>
        <v>8781815</v>
      </c>
      <c r="L214" s="8">
        <f>SUMIFS(TaxableValuation[Taxable Multiresidential],TaxableValuation[Dist],$C214,TaxableValuation[Tif_NonTIF],$A$4)</f>
        <v>3372582</v>
      </c>
      <c r="M214" s="8">
        <f>SUMIFS(TaxableValuation[Taxable Reserved],TaxableValuation[Dist],$C214,TaxableValuation[Tif_NonTIF],$A$4)</f>
        <v>0</v>
      </c>
      <c r="N214" s="8">
        <f>SUMIFS(TaxableValuation[Taxable Railroads],TaxableValuation[Dist],$C214,TaxableValuation[Tif_NonTIF],$A$4)</f>
        <v>25050036</v>
      </c>
      <c r="O214" s="8">
        <f>SUMIFS(TaxableValuation[Taxable Utilities],TaxableValuation[Dist],$C214,TaxableValuation[Tif_NonTIF],$A$4)</f>
        <v>4237186</v>
      </c>
      <c r="P214" s="8">
        <f>SUMIFS(TaxableValuation[Taxable Other],TaxableValuation[Dist],$C214,TaxableValuation[Tif_NonTIF],$A$4)</f>
        <v>0</v>
      </c>
      <c r="Q214" s="8">
        <f>SUMIFS(TaxableValuation[Taxable Gross],TaxableValuation[Dist],$C214,TaxableValuation[Tif_NonTIF],$A$4)</f>
        <v>381256051</v>
      </c>
      <c r="R214" s="8">
        <f>SUMIFS(TaxableValuation[Taxable Military Exempt],TaxableValuation[Dist],$C214,TaxableValuation[Tif_NonTIF],$A$4)</f>
        <v>553748</v>
      </c>
      <c r="S214" s="8">
        <f>SUMIFS(TaxableValuation[Taxable Net],TaxableValuation[Dist],$C214,TaxableValuation[Tif_NonTIF],$A$4)</f>
        <v>380702303</v>
      </c>
      <c r="T214" s="8">
        <f>SUMIFS(TaxableValuation[Taxable Gas &amp; Elec Utilities],TaxableValuation[Dist],$C214,TaxableValuation[Tif_NonTIF],$A$4)</f>
        <v>4077720</v>
      </c>
      <c r="U214" s="8">
        <f t="shared" si="3"/>
        <v>384780023</v>
      </c>
    </row>
    <row r="215" spans="1:21" x14ac:dyDescent="0.25">
      <c r="A215">
        <v>2023</v>
      </c>
      <c r="B215" t="s">
        <v>1066</v>
      </c>
      <c r="C215" t="s">
        <v>1466</v>
      </c>
      <c r="D215" t="s">
        <v>1466</v>
      </c>
      <c r="E215" t="s">
        <v>1467</v>
      </c>
      <c r="F215" t="s">
        <v>1468</v>
      </c>
      <c r="G215" s="8">
        <f>SUMIFS(TaxableValuation[Taxable Residential],TaxableValuation[Dist],$C215,TaxableValuation[Tif_NonTIF],$A$4)</f>
        <v>221298918</v>
      </c>
      <c r="H215" s="8">
        <f>SUMIFS(TaxableValuation[Taxable Ag Land],TaxableValuation[Dist],$C215,TaxableValuation[Tif_NonTIF],$A$4)</f>
        <v>198498003</v>
      </c>
      <c r="I215" s="8">
        <f>SUMIFS(TaxableValuation[Taxable Ag Building],TaxableValuation[Dist],$C215,TaxableValuation[Tif_NonTIF],$A$4)</f>
        <v>18298450</v>
      </c>
      <c r="J215" s="8">
        <f>SUMIFS(TaxableValuation[Taxable Commercial],TaxableValuation[Dist],$C215,TaxableValuation[Tif_NonTIF],$A$4)</f>
        <v>41196467</v>
      </c>
      <c r="K215" s="8">
        <f>SUMIFS(TaxableValuation[Taxable Industrial],TaxableValuation[Dist],$C215,TaxableValuation[Tif_NonTIF],$A$4)</f>
        <v>9113058</v>
      </c>
      <c r="L215" s="8">
        <f>SUMIFS(TaxableValuation[Taxable Multiresidential],TaxableValuation[Dist],$C215,TaxableValuation[Tif_NonTIF],$A$4)</f>
        <v>5962595</v>
      </c>
      <c r="M215" s="8">
        <f>SUMIFS(TaxableValuation[Taxable Reserved],TaxableValuation[Dist],$C215,TaxableValuation[Tif_NonTIF],$A$4)</f>
        <v>0</v>
      </c>
      <c r="N215" s="8">
        <f>SUMIFS(TaxableValuation[Taxable Railroads],TaxableValuation[Dist],$C215,TaxableValuation[Tif_NonTIF],$A$4)</f>
        <v>0</v>
      </c>
      <c r="O215" s="8">
        <f>SUMIFS(TaxableValuation[Taxable Utilities],TaxableValuation[Dist],$C215,TaxableValuation[Tif_NonTIF],$A$4)</f>
        <v>5238056</v>
      </c>
      <c r="P215" s="8">
        <f>SUMIFS(TaxableValuation[Taxable Other],TaxableValuation[Dist],$C215,TaxableValuation[Tif_NonTIF],$A$4)</f>
        <v>0</v>
      </c>
      <c r="Q215" s="8">
        <f>SUMIFS(TaxableValuation[Taxable Gross],TaxableValuation[Dist],$C215,TaxableValuation[Tif_NonTIF],$A$4)</f>
        <v>499605547</v>
      </c>
      <c r="R215" s="8">
        <f>SUMIFS(TaxableValuation[Taxable Military Exempt],TaxableValuation[Dist],$C215,TaxableValuation[Tif_NonTIF],$A$4)</f>
        <v>755616</v>
      </c>
      <c r="S215" s="8">
        <f>SUMIFS(TaxableValuation[Taxable Net],TaxableValuation[Dist],$C215,TaxableValuation[Tif_NonTIF],$A$4)</f>
        <v>498849931</v>
      </c>
      <c r="T215" s="8">
        <f>SUMIFS(TaxableValuation[Taxable Gas &amp; Elec Utilities],TaxableValuation[Dist],$C215,TaxableValuation[Tif_NonTIF],$A$4)</f>
        <v>7641316</v>
      </c>
      <c r="U215" s="8">
        <f t="shared" si="3"/>
        <v>506491247</v>
      </c>
    </row>
    <row r="216" spans="1:21" x14ac:dyDescent="0.25">
      <c r="A216">
        <v>2023</v>
      </c>
      <c r="B216" t="s">
        <v>1043</v>
      </c>
      <c r="C216" t="s">
        <v>1469</v>
      </c>
      <c r="D216" t="s">
        <v>1469</v>
      </c>
      <c r="E216" t="s">
        <v>603</v>
      </c>
      <c r="F216" t="s">
        <v>1470</v>
      </c>
      <c r="G216" s="8">
        <f>SUMIFS(TaxableValuation[Taxable Residential],TaxableValuation[Dist],$C216,TaxableValuation[Tif_NonTIF],$A$4)</f>
        <v>56899287</v>
      </c>
      <c r="H216" s="8">
        <f>SUMIFS(TaxableValuation[Taxable Ag Land],TaxableValuation[Dist],$C216,TaxableValuation[Tif_NonTIF],$A$4)</f>
        <v>230428464</v>
      </c>
      <c r="I216" s="8">
        <f>SUMIFS(TaxableValuation[Taxable Ag Building],TaxableValuation[Dist],$C216,TaxableValuation[Tif_NonTIF],$A$4)</f>
        <v>14675254</v>
      </c>
      <c r="J216" s="8">
        <f>SUMIFS(TaxableValuation[Taxable Commercial],TaxableValuation[Dist],$C216,TaxableValuation[Tif_NonTIF],$A$4)</f>
        <v>24758954</v>
      </c>
      <c r="K216" s="8">
        <f>SUMIFS(TaxableValuation[Taxable Industrial],TaxableValuation[Dist],$C216,TaxableValuation[Tif_NonTIF],$A$4)</f>
        <v>2169000</v>
      </c>
      <c r="L216" s="8">
        <f>SUMIFS(TaxableValuation[Taxable Multiresidential],TaxableValuation[Dist],$C216,TaxableValuation[Tif_NonTIF],$A$4)</f>
        <v>740675</v>
      </c>
      <c r="M216" s="8">
        <f>SUMIFS(TaxableValuation[Taxable Reserved],TaxableValuation[Dist],$C216,TaxableValuation[Tif_NonTIF],$A$4)</f>
        <v>0</v>
      </c>
      <c r="N216" s="8">
        <f>SUMIFS(TaxableValuation[Taxable Railroads],TaxableValuation[Dist],$C216,TaxableValuation[Tif_NonTIF],$A$4)</f>
        <v>14635976</v>
      </c>
      <c r="O216" s="8">
        <f>SUMIFS(TaxableValuation[Taxable Utilities],TaxableValuation[Dist],$C216,TaxableValuation[Tif_NonTIF],$A$4)</f>
        <v>11054417</v>
      </c>
      <c r="P216" s="8">
        <f>SUMIFS(TaxableValuation[Taxable Other],TaxableValuation[Dist],$C216,TaxableValuation[Tif_NonTIF],$A$4)</f>
        <v>0</v>
      </c>
      <c r="Q216" s="8">
        <f>SUMIFS(TaxableValuation[Taxable Gross],TaxableValuation[Dist],$C216,TaxableValuation[Tif_NonTIF],$A$4)</f>
        <v>355362027</v>
      </c>
      <c r="R216" s="8">
        <f>SUMIFS(TaxableValuation[Taxable Military Exempt],TaxableValuation[Dist],$C216,TaxableValuation[Tif_NonTIF],$A$4)</f>
        <v>327804</v>
      </c>
      <c r="S216" s="8">
        <f>SUMIFS(TaxableValuation[Taxable Net],TaxableValuation[Dist],$C216,TaxableValuation[Tif_NonTIF],$A$4)</f>
        <v>355034223</v>
      </c>
      <c r="T216" s="8">
        <f>SUMIFS(TaxableValuation[Taxable Gas &amp; Elec Utilities],TaxableValuation[Dist],$C216,TaxableValuation[Tif_NonTIF],$A$4)</f>
        <v>7043621</v>
      </c>
      <c r="U216" s="8">
        <f t="shared" si="3"/>
        <v>362077844</v>
      </c>
    </row>
    <row r="217" spans="1:21" x14ac:dyDescent="0.25">
      <c r="A217">
        <v>2023</v>
      </c>
      <c r="B217" t="s">
        <v>1051</v>
      </c>
      <c r="C217" t="s">
        <v>1471</v>
      </c>
      <c r="D217" t="s">
        <v>1471</v>
      </c>
      <c r="E217" t="s">
        <v>602</v>
      </c>
      <c r="F217" t="s">
        <v>1472</v>
      </c>
      <c r="G217" s="8">
        <f>SUMIFS(TaxableValuation[Taxable Residential],TaxableValuation[Dist],$C217,TaxableValuation[Tif_NonTIF],$A$4)</f>
        <v>37303124</v>
      </c>
      <c r="H217" s="8">
        <f>SUMIFS(TaxableValuation[Taxable Ag Land],TaxableValuation[Dist],$C217,TaxableValuation[Tif_NonTIF],$A$4)</f>
        <v>165416136</v>
      </c>
      <c r="I217" s="8">
        <f>SUMIFS(TaxableValuation[Taxable Ag Building],TaxableValuation[Dist],$C217,TaxableValuation[Tif_NonTIF],$A$4)</f>
        <v>11665900</v>
      </c>
      <c r="J217" s="8">
        <f>SUMIFS(TaxableValuation[Taxable Commercial],TaxableValuation[Dist],$C217,TaxableValuation[Tif_NonTIF],$A$4)</f>
        <v>18045147</v>
      </c>
      <c r="K217" s="8">
        <f>SUMIFS(TaxableValuation[Taxable Industrial],TaxableValuation[Dist],$C217,TaxableValuation[Tif_NonTIF],$A$4)</f>
        <v>14711308</v>
      </c>
      <c r="L217" s="8">
        <f>SUMIFS(TaxableValuation[Taxable Multiresidential],TaxableValuation[Dist],$C217,TaxableValuation[Tif_NonTIF],$A$4)</f>
        <v>1669970</v>
      </c>
      <c r="M217" s="8">
        <f>SUMIFS(TaxableValuation[Taxable Reserved],TaxableValuation[Dist],$C217,TaxableValuation[Tif_NonTIF],$A$4)</f>
        <v>0</v>
      </c>
      <c r="N217" s="8">
        <f>SUMIFS(TaxableValuation[Taxable Railroads],TaxableValuation[Dist],$C217,TaxableValuation[Tif_NonTIF],$A$4)</f>
        <v>15491186</v>
      </c>
      <c r="O217" s="8">
        <f>SUMIFS(TaxableValuation[Taxable Utilities],TaxableValuation[Dist],$C217,TaxableValuation[Tif_NonTIF],$A$4)</f>
        <v>7957223</v>
      </c>
      <c r="P217" s="8">
        <f>SUMIFS(TaxableValuation[Taxable Other],TaxableValuation[Dist],$C217,TaxableValuation[Tif_NonTIF],$A$4)</f>
        <v>0</v>
      </c>
      <c r="Q217" s="8">
        <f>SUMIFS(TaxableValuation[Taxable Gross],TaxableValuation[Dist],$C217,TaxableValuation[Tif_NonTIF],$A$4)</f>
        <v>272259994</v>
      </c>
      <c r="R217" s="8">
        <f>SUMIFS(TaxableValuation[Taxable Military Exempt],TaxableValuation[Dist],$C217,TaxableValuation[Tif_NonTIF],$A$4)</f>
        <v>214832</v>
      </c>
      <c r="S217" s="8">
        <f>SUMIFS(TaxableValuation[Taxable Net],TaxableValuation[Dist],$C217,TaxableValuation[Tif_NonTIF],$A$4)</f>
        <v>272045162</v>
      </c>
      <c r="T217" s="8">
        <f>SUMIFS(TaxableValuation[Taxable Gas &amp; Elec Utilities],TaxableValuation[Dist],$C217,TaxableValuation[Tif_NonTIF],$A$4)</f>
        <v>14547868</v>
      </c>
      <c r="U217" s="8">
        <f t="shared" si="3"/>
        <v>286593030</v>
      </c>
    </row>
    <row r="218" spans="1:21" x14ac:dyDescent="0.25">
      <c r="A218">
        <v>2023</v>
      </c>
      <c r="B218" t="s">
        <v>1057</v>
      </c>
      <c r="C218" t="s">
        <v>1473</v>
      </c>
      <c r="D218" t="s">
        <v>1473</v>
      </c>
      <c r="E218" t="s">
        <v>49</v>
      </c>
      <c r="F218" t="s">
        <v>1474</v>
      </c>
      <c r="G218" s="8">
        <f>SUMIFS(TaxableValuation[Taxable Residential],TaxableValuation[Dist],$C218,TaxableValuation[Tif_NonTIF],$A$4)</f>
        <v>126067860</v>
      </c>
      <c r="H218" s="8">
        <f>SUMIFS(TaxableValuation[Taxable Ag Land],TaxableValuation[Dist],$C218,TaxableValuation[Tif_NonTIF],$A$4)</f>
        <v>116588120</v>
      </c>
      <c r="I218" s="8">
        <f>SUMIFS(TaxableValuation[Taxable Ag Building],TaxableValuation[Dist],$C218,TaxableValuation[Tif_NonTIF],$A$4)</f>
        <v>5461099</v>
      </c>
      <c r="J218" s="8">
        <f>SUMIFS(TaxableValuation[Taxable Commercial],TaxableValuation[Dist],$C218,TaxableValuation[Tif_NonTIF],$A$4)</f>
        <v>8262113</v>
      </c>
      <c r="K218" s="8">
        <f>SUMIFS(TaxableValuation[Taxable Industrial],TaxableValuation[Dist],$C218,TaxableValuation[Tif_NonTIF],$A$4)</f>
        <v>357390</v>
      </c>
      <c r="L218" s="8">
        <f>SUMIFS(TaxableValuation[Taxable Multiresidential],TaxableValuation[Dist],$C218,TaxableValuation[Tif_NonTIF],$A$4)</f>
        <v>461019</v>
      </c>
      <c r="M218" s="8">
        <f>SUMIFS(TaxableValuation[Taxable Reserved],TaxableValuation[Dist],$C218,TaxableValuation[Tif_NonTIF],$A$4)</f>
        <v>0</v>
      </c>
      <c r="N218" s="8">
        <f>SUMIFS(TaxableValuation[Taxable Railroads],TaxableValuation[Dist],$C218,TaxableValuation[Tif_NonTIF],$A$4)</f>
        <v>1465056</v>
      </c>
      <c r="O218" s="8">
        <f>SUMIFS(TaxableValuation[Taxable Utilities],TaxableValuation[Dist],$C218,TaxableValuation[Tif_NonTIF],$A$4)</f>
        <v>871840</v>
      </c>
      <c r="P218" s="8">
        <f>SUMIFS(TaxableValuation[Taxable Other],TaxableValuation[Dist],$C218,TaxableValuation[Tif_NonTIF],$A$4)</f>
        <v>0</v>
      </c>
      <c r="Q218" s="8">
        <f>SUMIFS(TaxableValuation[Taxable Gross],TaxableValuation[Dist],$C218,TaxableValuation[Tif_NonTIF],$A$4)</f>
        <v>259534497</v>
      </c>
      <c r="R218" s="8">
        <f>SUMIFS(TaxableValuation[Taxable Military Exempt],TaxableValuation[Dist],$C218,TaxableValuation[Tif_NonTIF],$A$4)</f>
        <v>325453</v>
      </c>
      <c r="S218" s="8">
        <f>SUMIFS(TaxableValuation[Taxable Net],TaxableValuation[Dist],$C218,TaxableValuation[Tif_NonTIF],$A$4)</f>
        <v>259209044</v>
      </c>
      <c r="T218" s="8">
        <f>SUMIFS(TaxableValuation[Taxable Gas &amp; Elec Utilities],TaxableValuation[Dist],$C218,TaxableValuation[Tif_NonTIF],$A$4)</f>
        <v>8152209</v>
      </c>
      <c r="U218" s="8">
        <f t="shared" si="3"/>
        <v>267361253</v>
      </c>
    </row>
    <row r="219" spans="1:21" x14ac:dyDescent="0.25">
      <c r="A219">
        <v>2023</v>
      </c>
      <c r="B219" t="s">
        <v>1054</v>
      </c>
      <c r="C219" t="s">
        <v>1475</v>
      </c>
      <c r="D219" t="s">
        <v>1475</v>
      </c>
      <c r="E219" t="s">
        <v>723</v>
      </c>
      <c r="F219" t="s">
        <v>1476</v>
      </c>
      <c r="G219" s="8">
        <f>SUMIFS(TaxableValuation[Taxable Residential],TaxableValuation[Dist],$C219,TaxableValuation[Tif_NonTIF],$A$4)</f>
        <v>73143309</v>
      </c>
      <c r="H219" s="8">
        <f>SUMIFS(TaxableValuation[Taxable Ag Land],TaxableValuation[Dist],$C219,TaxableValuation[Tif_NonTIF],$A$4)</f>
        <v>117582149</v>
      </c>
      <c r="I219" s="8">
        <f>SUMIFS(TaxableValuation[Taxable Ag Building],TaxableValuation[Dist],$C219,TaxableValuation[Tif_NonTIF],$A$4)</f>
        <v>6467853</v>
      </c>
      <c r="J219" s="8">
        <f>SUMIFS(TaxableValuation[Taxable Commercial],TaxableValuation[Dist],$C219,TaxableValuation[Tif_NonTIF],$A$4)</f>
        <v>6685634</v>
      </c>
      <c r="K219" s="8">
        <f>SUMIFS(TaxableValuation[Taxable Industrial],TaxableValuation[Dist],$C219,TaxableValuation[Tif_NonTIF],$A$4)</f>
        <v>8061731</v>
      </c>
      <c r="L219" s="8">
        <f>SUMIFS(TaxableValuation[Taxable Multiresidential],TaxableValuation[Dist],$C219,TaxableValuation[Tif_NonTIF],$A$4)</f>
        <v>625934</v>
      </c>
      <c r="M219" s="8">
        <f>SUMIFS(TaxableValuation[Taxable Reserved],TaxableValuation[Dist],$C219,TaxableValuation[Tif_NonTIF],$A$4)</f>
        <v>0</v>
      </c>
      <c r="N219" s="8">
        <f>SUMIFS(TaxableValuation[Taxable Railroads],TaxableValuation[Dist],$C219,TaxableValuation[Tif_NonTIF],$A$4)</f>
        <v>14441120</v>
      </c>
      <c r="O219" s="8">
        <f>SUMIFS(TaxableValuation[Taxable Utilities],TaxableValuation[Dist],$C219,TaxableValuation[Tif_NonTIF],$A$4)</f>
        <v>41429335</v>
      </c>
      <c r="P219" s="8">
        <f>SUMIFS(TaxableValuation[Taxable Other],TaxableValuation[Dist],$C219,TaxableValuation[Tif_NonTIF],$A$4)</f>
        <v>0</v>
      </c>
      <c r="Q219" s="8">
        <f>SUMIFS(TaxableValuation[Taxable Gross],TaxableValuation[Dist],$C219,TaxableValuation[Tif_NonTIF],$A$4)</f>
        <v>268437065</v>
      </c>
      <c r="R219" s="8">
        <f>SUMIFS(TaxableValuation[Taxable Military Exempt],TaxableValuation[Dist],$C219,TaxableValuation[Tif_NonTIF],$A$4)</f>
        <v>180413</v>
      </c>
      <c r="S219" s="8">
        <f>SUMIFS(TaxableValuation[Taxable Net],TaxableValuation[Dist],$C219,TaxableValuation[Tif_NonTIF],$A$4)</f>
        <v>268256652</v>
      </c>
      <c r="T219" s="8">
        <f>SUMIFS(TaxableValuation[Taxable Gas &amp; Elec Utilities],TaxableValuation[Dist],$C219,TaxableValuation[Tif_NonTIF],$A$4)</f>
        <v>17523424</v>
      </c>
      <c r="U219" s="8">
        <f t="shared" si="3"/>
        <v>285780076</v>
      </c>
    </row>
    <row r="220" spans="1:21" x14ac:dyDescent="0.25">
      <c r="A220">
        <v>2023</v>
      </c>
      <c r="B220" t="s">
        <v>1038</v>
      </c>
      <c r="C220" t="s">
        <v>1477</v>
      </c>
      <c r="D220" t="s">
        <v>1477</v>
      </c>
      <c r="E220" t="s">
        <v>201</v>
      </c>
      <c r="F220" t="s">
        <v>1478</v>
      </c>
      <c r="G220" s="8">
        <f>SUMIFS(TaxableValuation[Taxable Residential],TaxableValuation[Dist],$C220,TaxableValuation[Tif_NonTIF],$A$4)</f>
        <v>445474784</v>
      </c>
      <c r="H220" s="8">
        <f>SUMIFS(TaxableValuation[Taxable Ag Land],TaxableValuation[Dist],$C220,TaxableValuation[Tif_NonTIF],$A$4)</f>
        <v>53093198</v>
      </c>
      <c r="I220" s="8">
        <f>SUMIFS(TaxableValuation[Taxable Ag Building],TaxableValuation[Dist],$C220,TaxableValuation[Tif_NonTIF],$A$4)</f>
        <v>3248557</v>
      </c>
      <c r="J220" s="8">
        <f>SUMIFS(TaxableValuation[Taxable Commercial],TaxableValuation[Dist],$C220,TaxableValuation[Tif_NonTIF],$A$4)</f>
        <v>40441392</v>
      </c>
      <c r="K220" s="8">
        <f>SUMIFS(TaxableValuation[Taxable Industrial],TaxableValuation[Dist],$C220,TaxableValuation[Tif_NonTIF],$A$4)</f>
        <v>1032603</v>
      </c>
      <c r="L220" s="8">
        <f>SUMIFS(TaxableValuation[Taxable Multiresidential],TaxableValuation[Dist],$C220,TaxableValuation[Tif_NonTIF],$A$4)</f>
        <v>5020880</v>
      </c>
      <c r="M220" s="8">
        <f>SUMIFS(TaxableValuation[Taxable Reserved],TaxableValuation[Dist],$C220,TaxableValuation[Tif_NonTIF],$A$4)</f>
        <v>0</v>
      </c>
      <c r="N220" s="8">
        <f>SUMIFS(TaxableValuation[Taxable Railroads],TaxableValuation[Dist],$C220,TaxableValuation[Tif_NonTIF],$A$4)</f>
        <v>8811897</v>
      </c>
      <c r="O220" s="8">
        <f>SUMIFS(TaxableValuation[Taxable Utilities],TaxableValuation[Dist],$C220,TaxableValuation[Tif_NonTIF],$A$4)</f>
        <v>3536013</v>
      </c>
      <c r="P220" s="8">
        <f>SUMIFS(TaxableValuation[Taxable Other],TaxableValuation[Dist],$C220,TaxableValuation[Tif_NonTIF],$A$4)</f>
        <v>0</v>
      </c>
      <c r="Q220" s="8">
        <f>SUMIFS(TaxableValuation[Taxable Gross],TaxableValuation[Dist],$C220,TaxableValuation[Tif_NonTIF],$A$4)</f>
        <v>560659324</v>
      </c>
      <c r="R220" s="8">
        <f>SUMIFS(TaxableValuation[Taxable Military Exempt],TaxableValuation[Dist],$C220,TaxableValuation[Tif_NonTIF],$A$4)</f>
        <v>494484</v>
      </c>
      <c r="S220" s="8">
        <f>SUMIFS(TaxableValuation[Taxable Net],TaxableValuation[Dist],$C220,TaxableValuation[Tif_NonTIF],$A$4)</f>
        <v>560164840</v>
      </c>
      <c r="T220" s="8">
        <f>SUMIFS(TaxableValuation[Taxable Gas &amp; Elec Utilities],TaxableValuation[Dist],$C220,TaxableValuation[Tif_NonTIF],$A$4)</f>
        <v>10753390</v>
      </c>
      <c r="U220" s="8">
        <f t="shared" si="3"/>
        <v>570918230</v>
      </c>
    </row>
    <row r="221" spans="1:21" x14ac:dyDescent="0.25">
      <c r="A221">
        <v>2023</v>
      </c>
      <c r="B221" t="s">
        <v>1076</v>
      </c>
      <c r="C221" t="s">
        <v>1479</v>
      </c>
      <c r="D221" t="s">
        <v>1479</v>
      </c>
      <c r="E221" t="s">
        <v>865</v>
      </c>
      <c r="F221" t="s">
        <v>1480</v>
      </c>
      <c r="G221" s="8">
        <f>SUMIFS(TaxableValuation[Taxable Residential],TaxableValuation[Dist],$C221,TaxableValuation[Tif_NonTIF],$A$4)</f>
        <v>737318483</v>
      </c>
      <c r="H221" s="8">
        <f>SUMIFS(TaxableValuation[Taxable Ag Land],TaxableValuation[Dist],$C221,TaxableValuation[Tif_NonTIF],$A$4)</f>
        <v>145040924</v>
      </c>
      <c r="I221" s="8">
        <f>SUMIFS(TaxableValuation[Taxable Ag Building],TaxableValuation[Dist],$C221,TaxableValuation[Tif_NonTIF],$A$4)</f>
        <v>12148442</v>
      </c>
      <c r="J221" s="8">
        <f>SUMIFS(TaxableValuation[Taxable Commercial],TaxableValuation[Dist],$C221,TaxableValuation[Tif_NonTIF],$A$4)</f>
        <v>226361822</v>
      </c>
      <c r="K221" s="8">
        <f>SUMIFS(TaxableValuation[Taxable Industrial],TaxableValuation[Dist],$C221,TaxableValuation[Tif_NonTIF],$A$4)</f>
        <v>96585032</v>
      </c>
      <c r="L221" s="8">
        <f>SUMIFS(TaxableValuation[Taxable Multiresidential],TaxableValuation[Dist],$C221,TaxableValuation[Tif_NonTIF],$A$4)</f>
        <v>16360363</v>
      </c>
      <c r="M221" s="8">
        <f>SUMIFS(TaxableValuation[Taxable Reserved],TaxableValuation[Dist],$C221,TaxableValuation[Tif_NonTIF],$A$4)</f>
        <v>0</v>
      </c>
      <c r="N221" s="8">
        <f>SUMIFS(TaxableValuation[Taxable Railroads],TaxableValuation[Dist],$C221,TaxableValuation[Tif_NonTIF],$A$4)</f>
        <v>2315549</v>
      </c>
      <c r="O221" s="8">
        <f>SUMIFS(TaxableValuation[Taxable Utilities],TaxableValuation[Dist],$C221,TaxableValuation[Tif_NonTIF],$A$4)</f>
        <v>30582393</v>
      </c>
      <c r="P221" s="8">
        <f>SUMIFS(TaxableValuation[Taxable Other],TaxableValuation[Dist],$C221,TaxableValuation[Tif_NonTIF],$A$4)</f>
        <v>0</v>
      </c>
      <c r="Q221" s="8">
        <f>SUMIFS(TaxableValuation[Taxable Gross],TaxableValuation[Dist],$C221,TaxableValuation[Tif_NonTIF],$A$4)</f>
        <v>1266713008</v>
      </c>
      <c r="R221" s="8">
        <f>SUMIFS(TaxableValuation[Taxable Military Exempt],TaxableValuation[Dist],$C221,TaxableValuation[Tif_NonTIF],$A$4)</f>
        <v>1442708</v>
      </c>
      <c r="S221" s="8">
        <f>SUMIFS(TaxableValuation[Taxable Net],TaxableValuation[Dist],$C221,TaxableValuation[Tif_NonTIF],$A$4)</f>
        <v>1265270300</v>
      </c>
      <c r="T221" s="8">
        <f>SUMIFS(TaxableValuation[Taxable Gas &amp; Elec Utilities],TaxableValuation[Dist],$C221,TaxableValuation[Tif_NonTIF],$A$4)</f>
        <v>45050088</v>
      </c>
      <c r="U221" s="8">
        <f t="shared" si="3"/>
        <v>1310320388</v>
      </c>
    </row>
    <row r="222" spans="1:21" x14ac:dyDescent="0.25">
      <c r="A222">
        <v>2023</v>
      </c>
      <c r="B222" t="s">
        <v>1043</v>
      </c>
      <c r="C222" t="s">
        <v>1481</v>
      </c>
      <c r="D222" t="s">
        <v>1481</v>
      </c>
      <c r="E222" t="s">
        <v>953</v>
      </c>
      <c r="F222" t="s">
        <v>1482</v>
      </c>
      <c r="G222" s="8">
        <f>SUMIFS(TaxableValuation[Taxable Residential],TaxableValuation[Dist],$C222,TaxableValuation[Tif_NonTIF],$A$4)</f>
        <v>83676179</v>
      </c>
      <c r="H222" s="8">
        <f>SUMIFS(TaxableValuation[Taxable Ag Land],TaxableValuation[Dist],$C222,TaxableValuation[Tif_NonTIF],$A$4)</f>
        <v>147834185</v>
      </c>
      <c r="I222" s="8">
        <f>SUMIFS(TaxableValuation[Taxable Ag Building],TaxableValuation[Dist],$C222,TaxableValuation[Tif_NonTIF],$A$4)</f>
        <v>2935551</v>
      </c>
      <c r="J222" s="8">
        <f>SUMIFS(TaxableValuation[Taxable Commercial],TaxableValuation[Dist],$C222,TaxableValuation[Tif_NonTIF],$A$4)</f>
        <v>14088013</v>
      </c>
      <c r="K222" s="8">
        <f>SUMIFS(TaxableValuation[Taxable Industrial],TaxableValuation[Dist],$C222,TaxableValuation[Tif_NonTIF],$A$4)</f>
        <v>1727028</v>
      </c>
      <c r="L222" s="8">
        <f>SUMIFS(TaxableValuation[Taxable Multiresidential],TaxableValuation[Dist],$C222,TaxableValuation[Tif_NonTIF],$A$4)</f>
        <v>3912152</v>
      </c>
      <c r="M222" s="8">
        <f>SUMIFS(TaxableValuation[Taxable Reserved],TaxableValuation[Dist],$C222,TaxableValuation[Tif_NonTIF],$A$4)</f>
        <v>0</v>
      </c>
      <c r="N222" s="8">
        <f>SUMIFS(TaxableValuation[Taxable Railroads],TaxableValuation[Dist],$C222,TaxableValuation[Tif_NonTIF],$A$4)</f>
        <v>0</v>
      </c>
      <c r="O222" s="8">
        <f>SUMIFS(TaxableValuation[Taxable Utilities],TaxableValuation[Dist],$C222,TaxableValuation[Tif_NonTIF],$A$4)</f>
        <v>1283065</v>
      </c>
      <c r="P222" s="8">
        <f>SUMIFS(TaxableValuation[Taxable Other],TaxableValuation[Dist],$C222,TaxableValuation[Tif_NonTIF],$A$4)</f>
        <v>0</v>
      </c>
      <c r="Q222" s="8">
        <f>SUMIFS(TaxableValuation[Taxable Gross],TaxableValuation[Dist],$C222,TaxableValuation[Tif_NonTIF],$A$4)</f>
        <v>255456173</v>
      </c>
      <c r="R222" s="8">
        <f>SUMIFS(TaxableValuation[Taxable Military Exempt],TaxableValuation[Dist],$C222,TaxableValuation[Tif_NonTIF],$A$4)</f>
        <v>314840</v>
      </c>
      <c r="S222" s="8">
        <f>SUMIFS(TaxableValuation[Taxable Net],TaxableValuation[Dist],$C222,TaxableValuation[Tif_NonTIF],$A$4)</f>
        <v>255141333</v>
      </c>
      <c r="T222" s="8">
        <f>SUMIFS(TaxableValuation[Taxable Gas &amp; Elec Utilities],TaxableValuation[Dist],$C222,TaxableValuation[Tif_NonTIF],$A$4)</f>
        <v>3028981</v>
      </c>
      <c r="U222" s="8">
        <f t="shared" si="3"/>
        <v>258170314</v>
      </c>
    </row>
    <row r="223" spans="1:21" x14ac:dyDescent="0.25">
      <c r="A223">
        <v>2023</v>
      </c>
      <c r="B223" t="s">
        <v>1051</v>
      </c>
      <c r="C223" t="s">
        <v>1483</v>
      </c>
      <c r="D223" t="s">
        <v>1483</v>
      </c>
      <c r="E223" t="s">
        <v>387</v>
      </c>
      <c r="F223" t="s">
        <v>1484</v>
      </c>
      <c r="G223" s="8">
        <f>SUMIFS(TaxableValuation[Taxable Residential],TaxableValuation[Dist],$C223,TaxableValuation[Tif_NonTIF],$A$4)</f>
        <v>63458997</v>
      </c>
      <c r="H223" s="8">
        <f>SUMIFS(TaxableValuation[Taxable Ag Land],TaxableValuation[Dist],$C223,TaxableValuation[Tif_NonTIF],$A$4)</f>
        <v>252170622</v>
      </c>
      <c r="I223" s="8">
        <f>SUMIFS(TaxableValuation[Taxable Ag Building],TaxableValuation[Dist],$C223,TaxableValuation[Tif_NonTIF],$A$4)</f>
        <v>17455754</v>
      </c>
      <c r="J223" s="8">
        <f>SUMIFS(TaxableValuation[Taxable Commercial],TaxableValuation[Dist],$C223,TaxableValuation[Tif_NonTIF],$A$4)</f>
        <v>12755138</v>
      </c>
      <c r="K223" s="8">
        <f>SUMIFS(TaxableValuation[Taxable Industrial],TaxableValuation[Dist],$C223,TaxableValuation[Tif_NonTIF],$A$4)</f>
        <v>9498109</v>
      </c>
      <c r="L223" s="8">
        <f>SUMIFS(TaxableValuation[Taxable Multiresidential],TaxableValuation[Dist],$C223,TaxableValuation[Tif_NonTIF],$A$4)</f>
        <v>1568631</v>
      </c>
      <c r="M223" s="8">
        <f>SUMIFS(TaxableValuation[Taxable Reserved],TaxableValuation[Dist],$C223,TaxableValuation[Tif_NonTIF],$A$4)</f>
        <v>0</v>
      </c>
      <c r="N223" s="8">
        <f>SUMIFS(TaxableValuation[Taxable Railroads],TaxableValuation[Dist],$C223,TaxableValuation[Tif_NonTIF],$A$4)</f>
        <v>13196197</v>
      </c>
      <c r="O223" s="8">
        <f>SUMIFS(TaxableValuation[Taxable Utilities],TaxableValuation[Dist],$C223,TaxableValuation[Tif_NonTIF],$A$4)</f>
        <v>889377</v>
      </c>
      <c r="P223" s="8">
        <f>SUMIFS(TaxableValuation[Taxable Other],TaxableValuation[Dist],$C223,TaxableValuation[Tif_NonTIF],$A$4)</f>
        <v>0</v>
      </c>
      <c r="Q223" s="8">
        <f>SUMIFS(TaxableValuation[Taxable Gross],TaxableValuation[Dist],$C223,TaxableValuation[Tif_NonTIF],$A$4)</f>
        <v>370992825</v>
      </c>
      <c r="R223" s="8">
        <f>SUMIFS(TaxableValuation[Taxable Military Exempt],TaxableValuation[Dist],$C223,TaxableValuation[Tif_NonTIF],$A$4)</f>
        <v>290764</v>
      </c>
      <c r="S223" s="8">
        <f>SUMIFS(TaxableValuation[Taxable Net],TaxableValuation[Dist],$C223,TaxableValuation[Tif_NonTIF],$A$4)</f>
        <v>370702061</v>
      </c>
      <c r="T223" s="8">
        <f>SUMIFS(TaxableValuation[Taxable Gas &amp; Elec Utilities],TaxableValuation[Dist],$C223,TaxableValuation[Tif_NonTIF],$A$4)</f>
        <v>17119240</v>
      </c>
      <c r="U223" s="8">
        <f t="shared" si="3"/>
        <v>387821301</v>
      </c>
    </row>
    <row r="224" spans="1:21" x14ac:dyDescent="0.25">
      <c r="A224">
        <v>2023</v>
      </c>
      <c r="B224" t="s">
        <v>1076</v>
      </c>
      <c r="C224" t="s">
        <v>1485</v>
      </c>
      <c r="D224" t="s">
        <v>1485</v>
      </c>
      <c r="E224" t="s">
        <v>408</v>
      </c>
      <c r="F224" t="s">
        <v>1486</v>
      </c>
      <c r="G224" s="8">
        <f>SUMIFS(TaxableValuation[Taxable Residential],TaxableValuation[Dist],$C224,TaxableValuation[Tif_NonTIF],$A$4)</f>
        <v>94148134</v>
      </c>
      <c r="H224" s="8">
        <f>SUMIFS(TaxableValuation[Taxable Ag Land],TaxableValuation[Dist],$C224,TaxableValuation[Tif_NonTIF],$A$4)</f>
        <v>124687487</v>
      </c>
      <c r="I224" s="8">
        <f>SUMIFS(TaxableValuation[Taxable Ag Building],TaxableValuation[Dist],$C224,TaxableValuation[Tif_NonTIF],$A$4)</f>
        <v>6193733</v>
      </c>
      <c r="J224" s="8">
        <f>SUMIFS(TaxableValuation[Taxable Commercial],TaxableValuation[Dist],$C224,TaxableValuation[Tif_NonTIF],$A$4)</f>
        <v>5219262</v>
      </c>
      <c r="K224" s="8">
        <f>SUMIFS(TaxableValuation[Taxable Industrial],TaxableValuation[Dist],$C224,TaxableValuation[Tif_NonTIF],$A$4)</f>
        <v>115389</v>
      </c>
      <c r="L224" s="8">
        <f>SUMIFS(TaxableValuation[Taxable Multiresidential],TaxableValuation[Dist],$C224,TaxableValuation[Tif_NonTIF],$A$4)</f>
        <v>626416</v>
      </c>
      <c r="M224" s="8">
        <f>SUMIFS(TaxableValuation[Taxable Reserved],TaxableValuation[Dist],$C224,TaxableValuation[Tif_NonTIF],$A$4)</f>
        <v>0</v>
      </c>
      <c r="N224" s="8">
        <f>SUMIFS(TaxableValuation[Taxable Railroads],TaxableValuation[Dist],$C224,TaxableValuation[Tif_NonTIF],$A$4)</f>
        <v>474600</v>
      </c>
      <c r="O224" s="8">
        <f>SUMIFS(TaxableValuation[Taxable Utilities],TaxableValuation[Dist],$C224,TaxableValuation[Tif_NonTIF],$A$4)</f>
        <v>787705</v>
      </c>
      <c r="P224" s="8">
        <f>SUMIFS(TaxableValuation[Taxable Other],TaxableValuation[Dist],$C224,TaxableValuation[Tif_NonTIF],$A$4)</f>
        <v>0</v>
      </c>
      <c r="Q224" s="8">
        <f>SUMIFS(TaxableValuation[Taxable Gross],TaxableValuation[Dist],$C224,TaxableValuation[Tif_NonTIF],$A$4)</f>
        <v>232252726</v>
      </c>
      <c r="R224" s="8">
        <f>SUMIFS(TaxableValuation[Taxable Military Exempt],TaxableValuation[Dist],$C224,TaxableValuation[Tif_NonTIF],$A$4)</f>
        <v>250020</v>
      </c>
      <c r="S224" s="8">
        <f>SUMIFS(TaxableValuation[Taxable Net],TaxableValuation[Dist],$C224,TaxableValuation[Tif_NonTIF],$A$4)</f>
        <v>232002706</v>
      </c>
      <c r="T224" s="8">
        <f>SUMIFS(TaxableValuation[Taxable Gas &amp; Elec Utilities],TaxableValuation[Dist],$C224,TaxableValuation[Tif_NonTIF],$A$4)</f>
        <v>2786137</v>
      </c>
      <c r="U224" s="8">
        <f t="shared" si="3"/>
        <v>234788843</v>
      </c>
    </row>
    <row r="225" spans="1:21" x14ac:dyDescent="0.25">
      <c r="A225">
        <v>2023</v>
      </c>
      <c r="B225" t="s">
        <v>1043</v>
      </c>
      <c r="C225" t="s">
        <v>1487</v>
      </c>
      <c r="D225" t="s">
        <v>1487</v>
      </c>
      <c r="E225" t="s">
        <v>915</v>
      </c>
      <c r="F225" t="s">
        <v>1488</v>
      </c>
      <c r="G225" s="8">
        <f>SUMIFS(TaxableValuation[Taxable Residential],TaxableValuation[Dist],$C225,TaxableValuation[Tif_NonTIF],$A$4)</f>
        <v>78678952</v>
      </c>
      <c r="H225" s="8">
        <f>SUMIFS(TaxableValuation[Taxable Ag Land],TaxableValuation[Dist],$C225,TaxableValuation[Tif_NonTIF],$A$4)</f>
        <v>101217898</v>
      </c>
      <c r="I225" s="8">
        <f>SUMIFS(TaxableValuation[Taxable Ag Building],TaxableValuation[Dist],$C225,TaxableValuation[Tif_NonTIF],$A$4)</f>
        <v>4319470</v>
      </c>
      <c r="J225" s="8">
        <f>SUMIFS(TaxableValuation[Taxable Commercial],TaxableValuation[Dist],$C225,TaxableValuation[Tif_NonTIF],$A$4)</f>
        <v>61545499</v>
      </c>
      <c r="K225" s="8">
        <f>SUMIFS(TaxableValuation[Taxable Industrial],TaxableValuation[Dist],$C225,TaxableValuation[Tif_NonTIF],$A$4)</f>
        <v>5230435</v>
      </c>
      <c r="L225" s="8">
        <f>SUMIFS(TaxableValuation[Taxable Multiresidential],TaxableValuation[Dist],$C225,TaxableValuation[Tif_NonTIF],$A$4)</f>
        <v>2603402</v>
      </c>
      <c r="M225" s="8">
        <f>SUMIFS(TaxableValuation[Taxable Reserved],TaxableValuation[Dist],$C225,TaxableValuation[Tif_NonTIF],$A$4)</f>
        <v>0</v>
      </c>
      <c r="N225" s="8">
        <f>SUMIFS(TaxableValuation[Taxable Railroads],TaxableValuation[Dist],$C225,TaxableValuation[Tif_NonTIF],$A$4)</f>
        <v>12167779</v>
      </c>
      <c r="O225" s="8">
        <f>SUMIFS(TaxableValuation[Taxable Utilities],TaxableValuation[Dist],$C225,TaxableValuation[Tif_NonTIF],$A$4)</f>
        <v>2946936</v>
      </c>
      <c r="P225" s="8">
        <f>SUMIFS(TaxableValuation[Taxable Other],TaxableValuation[Dist],$C225,TaxableValuation[Tif_NonTIF],$A$4)</f>
        <v>0</v>
      </c>
      <c r="Q225" s="8">
        <f>SUMIFS(TaxableValuation[Taxable Gross],TaxableValuation[Dist],$C225,TaxableValuation[Tif_NonTIF],$A$4)</f>
        <v>268710371</v>
      </c>
      <c r="R225" s="8">
        <f>SUMIFS(TaxableValuation[Taxable Military Exempt],TaxableValuation[Dist],$C225,TaxableValuation[Tif_NonTIF],$A$4)</f>
        <v>370400</v>
      </c>
      <c r="S225" s="8">
        <f>SUMIFS(TaxableValuation[Taxable Net],TaxableValuation[Dist],$C225,TaxableValuation[Tif_NonTIF],$A$4)</f>
        <v>268339971</v>
      </c>
      <c r="T225" s="8">
        <f>SUMIFS(TaxableValuation[Taxable Gas &amp; Elec Utilities],TaxableValuation[Dist],$C225,TaxableValuation[Tif_NonTIF],$A$4)</f>
        <v>6646013</v>
      </c>
      <c r="U225" s="8">
        <f t="shared" si="3"/>
        <v>274985984</v>
      </c>
    </row>
    <row r="226" spans="1:21" x14ac:dyDescent="0.25">
      <c r="A226">
        <v>2023</v>
      </c>
      <c r="B226" t="s">
        <v>1038</v>
      </c>
      <c r="C226" t="s">
        <v>1489</v>
      </c>
      <c r="D226" t="s">
        <v>1489</v>
      </c>
      <c r="E226" t="s">
        <v>927</v>
      </c>
      <c r="F226" t="s">
        <v>1490</v>
      </c>
      <c r="G226" s="8">
        <f>SUMIFS(TaxableValuation[Taxable Residential],TaxableValuation[Dist],$C226,TaxableValuation[Tif_NonTIF],$A$4)</f>
        <v>636105878</v>
      </c>
      <c r="H226" s="8">
        <f>SUMIFS(TaxableValuation[Taxable Ag Land],TaxableValuation[Dist],$C226,TaxableValuation[Tif_NonTIF],$A$4)</f>
        <v>14418480</v>
      </c>
      <c r="I226" s="8">
        <f>SUMIFS(TaxableValuation[Taxable Ag Building],TaxableValuation[Dist],$C226,TaxableValuation[Tif_NonTIF],$A$4)</f>
        <v>821422</v>
      </c>
      <c r="J226" s="8">
        <f>SUMIFS(TaxableValuation[Taxable Commercial],TaxableValuation[Dist],$C226,TaxableValuation[Tif_NonTIF],$A$4)</f>
        <v>31659595</v>
      </c>
      <c r="K226" s="8">
        <f>SUMIFS(TaxableValuation[Taxable Industrial],TaxableValuation[Dist],$C226,TaxableValuation[Tif_NonTIF],$A$4)</f>
        <v>2700000</v>
      </c>
      <c r="L226" s="8">
        <f>SUMIFS(TaxableValuation[Taxable Multiresidential],TaxableValuation[Dist],$C226,TaxableValuation[Tif_NonTIF],$A$4)</f>
        <v>10533056</v>
      </c>
      <c r="M226" s="8">
        <f>SUMIFS(TaxableValuation[Taxable Reserved],TaxableValuation[Dist],$C226,TaxableValuation[Tif_NonTIF],$A$4)</f>
        <v>0</v>
      </c>
      <c r="N226" s="8">
        <f>SUMIFS(TaxableValuation[Taxable Railroads],TaxableValuation[Dist],$C226,TaxableValuation[Tif_NonTIF],$A$4)</f>
        <v>0</v>
      </c>
      <c r="O226" s="8">
        <f>SUMIFS(TaxableValuation[Taxable Utilities],TaxableValuation[Dist],$C226,TaxableValuation[Tif_NonTIF],$A$4)</f>
        <v>2300769</v>
      </c>
      <c r="P226" s="8">
        <f>SUMIFS(TaxableValuation[Taxable Other],TaxableValuation[Dist],$C226,TaxableValuation[Tif_NonTIF],$A$4)</f>
        <v>0</v>
      </c>
      <c r="Q226" s="8">
        <f>SUMIFS(TaxableValuation[Taxable Gross],TaxableValuation[Dist],$C226,TaxableValuation[Tif_NonTIF],$A$4)</f>
        <v>698539200</v>
      </c>
      <c r="R226" s="8">
        <f>SUMIFS(TaxableValuation[Taxable Military Exempt],TaxableValuation[Dist],$C226,TaxableValuation[Tif_NonTIF],$A$4)</f>
        <v>926330</v>
      </c>
      <c r="S226" s="8">
        <f>SUMIFS(TaxableValuation[Taxable Net],TaxableValuation[Dist],$C226,TaxableValuation[Tif_NonTIF],$A$4)</f>
        <v>697612870</v>
      </c>
      <c r="T226" s="8">
        <f>SUMIFS(TaxableValuation[Taxable Gas &amp; Elec Utilities],TaxableValuation[Dist],$C226,TaxableValuation[Tif_NonTIF],$A$4)</f>
        <v>23892603</v>
      </c>
      <c r="U226" s="8">
        <f t="shared" si="3"/>
        <v>721505473</v>
      </c>
    </row>
    <row r="227" spans="1:21" x14ac:dyDescent="0.25">
      <c r="A227">
        <v>2023</v>
      </c>
      <c r="B227" t="s">
        <v>1048</v>
      </c>
      <c r="C227" t="s">
        <v>1491</v>
      </c>
      <c r="D227" t="s">
        <v>1491</v>
      </c>
      <c r="E227" t="s">
        <v>256</v>
      </c>
      <c r="F227" t="s">
        <v>1492</v>
      </c>
      <c r="G227" s="8">
        <f>SUMIFS(TaxableValuation[Taxable Residential],TaxableValuation[Dist],$C227,TaxableValuation[Tif_NonTIF],$A$4)</f>
        <v>121269911</v>
      </c>
      <c r="H227" s="8">
        <f>SUMIFS(TaxableValuation[Taxable Ag Land],TaxableValuation[Dist],$C227,TaxableValuation[Tif_NonTIF],$A$4)</f>
        <v>296846972</v>
      </c>
      <c r="I227" s="8">
        <f>SUMIFS(TaxableValuation[Taxable Ag Building],TaxableValuation[Dist],$C227,TaxableValuation[Tif_NonTIF],$A$4)</f>
        <v>19461757</v>
      </c>
      <c r="J227" s="8">
        <f>SUMIFS(TaxableValuation[Taxable Commercial],TaxableValuation[Dist],$C227,TaxableValuation[Tif_NonTIF],$A$4)</f>
        <v>46839338</v>
      </c>
      <c r="K227" s="8">
        <f>SUMIFS(TaxableValuation[Taxable Industrial],TaxableValuation[Dist],$C227,TaxableValuation[Tif_NonTIF],$A$4)</f>
        <v>15532528</v>
      </c>
      <c r="L227" s="8">
        <f>SUMIFS(TaxableValuation[Taxable Multiresidential],TaxableValuation[Dist],$C227,TaxableValuation[Tif_NonTIF],$A$4)</f>
        <v>3222844</v>
      </c>
      <c r="M227" s="8">
        <f>SUMIFS(TaxableValuation[Taxable Reserved],TaxableValuation[Dist],$C227,TaxableValuation[Tif_NonTIF],$A$4)</f>
        <v>0</v>
      </c>
      <c r="N227" s="8">
        <f>SUMIFS(TaxableValuation[Taxable Railroads],TaxableValuation[Dist],$C227,TaxableValuation[Tif_NonTIF],$A$4)</f>
        <v>4153037</v>
      </c>
      <c r="O227" s="8">
        <f>SUMIFS(TaxableValuation[Taxable Utilities],TaxableValuation[Dist],$C227,TaxableValuation[Tif_NonTIF],$A$4)</f>
        <v>2841609</v>
      </c>
      <c r="P227" s="8">
        <f>SUMIFS(TaxableValuation[Taxable Other],TaxableValuation[Dist],$C227,TaxableValuation[Tif_NonTIF],$A$4)</f>
        <v>0</v>
      </c>
      <c r="Q227" s="8">
        <f>SUMIFS(TaxableValuation[Taxable Gross],TaxableValuation[Dist],$C227,TaxableValuation[Tif_NonTIF],$A$4)</f>
        <v>510167996</v>
      </c>
      <c r="R227" s="8">
        <f>SUMIFS(TaxableValuation[Taxable Military Exempt],TaxableValuation[Dist],$C227,TaxableValuation[Tif_NonTIF],$A$4)</f>
        <v>600048</v>
      </c>
      <c r="S227" s="8">
        <f>SUMIFS(TaxableValuation[Taxable Net],TaxableValuation[Dist],$C227,TaxableValuation[Tif_NonTIF],$A$4)</f>
        <v>509567948</v>
      </c>
      <c r="T227" s="8">
        <f>SUMIFS(TaxableValuation[Taxable Gas &amp; Elec Utilities],TaxableValuation[Dist],$C227,TaxableValuation[Tif_NonTIF],$A$4)</f>
        <v>11153311</v>
      </c>
      <c r="U227" s="8">
        <f t="shared" si="3"/>
        <v>520721259</v>
      </c>
    </row>
    <row r="228" spans="1:21" x14ac:dyDescent="0.25">
      <c r="A228">
        <v>2023</v>
      </c>
      <c r="B228" t="s">
        <v>1066</v>
      </c>
      <c r="C228" t="s">
        <v>1493</v>
      </c>
      <c r="D228" t="s">
        <v>1493</v>
      </c>
      <c r="E228" t="s">
        <v>72</v>
      </c>
      <c r="F228" t="s">
        <v>1494</v>
      </c>
      <c r="G228" s="8">
        <f>SUMIFS(TaxableValuation[Taxable Residential],TaxableValuation[Dist],$C228,TaxableValuation[Tif_NonTIF],$A$4)</f>
        <v>171740458</v>
      </c>
      <c r="H228" s="8">
        <f>SUMIFS(TaxableValuation[Taxable Ag Land],TaxableValuation[Dist],$C228,TaxableValuation[Tif_NonTIF],$A$4)</f>
        <v>105293303</v>
      </c>
      <c r="I228" s="8">
        <f>SUMIFS(TaxableValuation[Taxable Ag Building],TaxableValuation[Dist],$C228,TaxableValuation[Tif_NonTIF],$A$4)</f>
        <v>5566096</v>
      </c>
      <c r="J228" s="8">
        <f>SUMIFS(TaxableValuation[Taxable Commercial],TaxableValuation[Dist],$C228,TaxableValuation[Tif_NonTIF],$A$4)</f>
        <v>39279271</v>
      </c>
      <c r="K228" s="8">
        <f>SUMIFS(TaxableValuation[Taxable Industrial],TaxableValuation[Dist],$C228,TaxableValuation[Tif_NonTIF],$A$4)</f>
        <v>8200320</v>
      </c>
      <c r="L228" s="8">
        <f>SUMIFS(TaxableValuation[Taxable Multiresidential],TaxableValuation[Dist],$C228,TaxableValuation[Tif_NonTIF],$A$4)</f>
        <v>7090257</v>
      </c>
      <c r="M228" s="8">
        <f>SUMIFS(TaxableValuation[Taxable Reserved],TaxableValuation[Dist],$C228,TaxableValuation[Tif_NonTIF],$A$4)</f>
        <v>0</v>
      </c>
      <c r="N228" s="8">
        <f>SUMIFS(TaxableValuation[Taxable Railroads],TaxableValuation[Dist],$C228,TaxableValuation[Tif_NonTIF],$A$4)</f>
        <v>1591055</v>
      </c>
      <c r="O228" s="8">
        <f>SUMIFS(TaxableValuation[Taxable Utilities],TaxableValuation[Dist],$C228,TaxableValuation[Tif_NonTIF],$A$4)</f>
        <v>14657822</v>
      </c>
      <c r="P228" s="8">
        <f>SUMIFS(TaxableValuation[Taxable Other],TaxableValuation[Dist],$C228,TaxableValuation[Tif_NonTIF],$A$4)</f>
        <v>0</v>
      </c>
      <c r="Q228" s="8">
        <f>SUMIFS(TaxableValuation[Taxable Gross],TaxableValuation[Dist],$C228,TaxableValuation[Tif_NonTIF],$A$4)</f>
        <v>353418582</v>
      </c>
      <c r="R228" s="8">
        <f>SUMIFS(TaxableValuation[Taxable Military Exempt],TaxableValuation[Dist],$C228,TaxableValuation[Tif_NonTIF],$A$4)</f>
        <v>883404</v>
      </c>
      <c r="S228" s="8">
        <f>SUMIFS(TaxableValuation[Taxable Net],TaxableValuation[Dist],$C228,TaxableValuation[Tif_NonTIF],$A$4)</f>
        <v>352535178</v>
      </c>
      <c r="T228" s="8">
        <f>SUMIFS(TaxableValuation[Taxable Gas &amp; Elec Utilities],TaxableValuation[Dist],$C228,TaxableValuation[Tif_NonTIF],$A$4)</f>
        <v>11772026</v>
      </c>
      <c r="U228" s="8">
        <f t="shared" si="3"/>
        <v>364307204</v>
      </c>
    </row>
    <row r="229" spans="1:21" x14ac:dyDescent="0.25">
      <c r="A229">
        <v>2023</v>
      </c>
      <c r="B229" t="s">
        <v>1038</v>
      </c>
      <c r="C229" t="s">
        <v>1495</v>
      </c>
      <c r="D229" t="s">
        <v>1495</v>
      </c>
      <c r="E229" t="s">
        <v>206</v>
      </c>
      <c r="F229" t="s">
        <v>1496</v>
      </c>
      <c r="G229" s="8">
        <f>SUMIFS(TaxableValuation[Taxable Residential],TaxableValuation[Dist],$C229,TaxableValuation[Tif_NonTIF],$A$4)</f>
        <v>132960528</v>
      </c>
      <c r="H229" s="8">
        <f>SUMIFS(TaxableValuation[Taxable Ag Land],TaxableValuation[Dist],$C229,TaxableValuation[Tif_NonTIF],$A$4)</f>
        <v>105396178</v>
      </c>
      <c r="I229" s="8">
        <f>SUMIFS(TaxableValuation[Taxable Ag Building],TaxableValuation[Dist],$C229,TaxableValuation[Tif_NonTIF],$A$4)</f>
        <v>5897674</v>
      </c>
      <c r="J229" s="8">
        <f>SUMIFS(TaxableValuation[Taxable Commercial],TaxableValuation[Dist],$C229,TaxableValuation[Tif_NonTIF],$A$4)</f>
        <v>12609423</v>
      </c>
      <c r="K229" s="8">
        <f>SUMIFS(TaxableValuation[Taxable Industrial],TaxableValuation[Dist],$C229,TaxableValuation[Tif_NonTIF],$A$4)</f>
        <v>25349927</v>
      </c>
      <c r="L229" s="8">
        <f>SUMIFS(TaxableValuation[Taxable Multiresidential],TaxableValuation[Dist],$C229,TaxableValuation[Tif_NonTIF],$A$4)</f>
        <v>2645104</v>
      </c>
      <c r="M229" s="8">
        <f>SUMIFS(TaxableValuation[Taxable Reserved],TaxableValuation[Dist],$C229,TaxableValuation[Tif_NonTIF],$A$4)</f>
        <v>0</v>
      </c>
      <c r="N229" s="8">
        <f>SUMIFS(TaxableValuation[Taxable Railroads],TaxableValuation[Dist],$C229,TaxableValuation[Tif_NonTIF],$A$4)</f>
        <v>11117715</v>
      </c>
      <c r="O229" s="8">
        <f>SUMIFS(TaxableValuation[Taxable Utilities],TaxableValuation[Dist],$C229,TaxableValuation[Tif_NonTIF],$A$4)</f>
        <v>49797239</v>
      </c>
      <c r="P229" s="8">
        <f>SUMIFS(TaxableValuation[Taxable Other],TaxableValuation[Dist],$C229,TaxableValuation[Tif_NonTIF],$A$4)</f>
        <v>16151</v>
      </c>
      <c r="Q229" s="8">
        <f>SUMIFS(TaxableValuation[Taxable Gross],TaxableValuation[Dist],$C229,TaxableValuation[Tif_NonTIF],$A$4)</f>
        <v>345789939</v>
      </c>
      <c r="R229" s="8">
        <f>SUMIFS(TaxableValuation[Taxable Military Exempt],TaxableValuation[Dist],$C229,TaxableValuation[Tif_NonTIF],$A$4)</f>
        <v>350028</v>
      </c>
      <c r="S229" s="8">
        <f>SUMIFS(TaxableValuation[Taxable Net],TaxableValuation[Dist],$C229,TaxableValuation[Tif_NonTIF],$A$4)</f>
        <v>345439911</v>
      </c>
      <c r="T229" s="8">
        <f>SUMIFS(TaxableValuation[Taxable Gas &amp; Elec Utilities],TaxableValuation[Dist],$C229,TaxableValuation[Tif_NonTIF],$A$4)</f>
        <v>2783075</v>
      </c>
      <c r="U229" s="8">
        <f t="shared" si="3"/>
        <v>348222986</v>
      </c>
    </row>
    <row r="230" spans="1:21" x14ac:dyDescent="0.25">
      <c r="A230">
        <v>2023</v>
      </c>
      <c r="B230" t="s">
        <v>1051</v>
      </c>
      <c r="C230" t="s">
        <v>1497</v>
      </c>
      <c r="D230" t="s">
        <v>1497</v>
      </c>
      <c r="E230" t="s">
        <v>264</v>
      </c>
      <c r="F230" t="s">
        <v>1498</v>
      </c>
      <c r="G230" s="8">
        <f>SUMIFS(TaxableValuation[Taxable Residential],TaxableValuation[Dist],$C230,TaxableValuation[Tif_NonTIF],$A$4)</f>
        <v>1244110673</v>
      </c>
      <c r="H230" s="8">
        <f>SUMIFS(TaxableValuation[Taxable Ag Land],TaxableValuation[Dist],$C230,TaxableValuation[Tif_NonTIF],$A$4)</f>
        <v>81140658</v>
      </c>
      <c r="I230" s="8">
        <f>SUMIFS(TaxableValuation[Taxable Ag Building],TaxableValuation[Dist],$C230,TaxableValuation[Tif_NonTIF],$A$4)</f>
        <v>2649212</v>
      </c>
      <c r="J230" s="8">
        <f>SUMIFS(TaxableValuation[Taxable Commercial],TaxableValuation[Dist],$C230,TaxableValuation[Tif_NonTIF],$A$4)</f>
        <v>167981306</v>
      </c>
      <c r="K230" s="8">
        <f>SUMIFS(TaxableValuation[Taxable Industrial],TaxableValuation[Dist],$C230,TaxableValuation[Tif_NonTIF],$A$4)</f>
        <v>64600791</v>
      </c>
      <c r="L230" s="8">
        <f>SUMIFS(TaxableValuation[Taxable Multiresidential],TaxableValuation[Dist],$C230,TaxableValuation[Tif_NonTIF],$A$4)</f>
        <v>16655717</v>
      </c>
      <c r="M230" s="8">
        <f>SUMIFS(TaxableValuation[Taxable Reserved],TaxableValuation[Dist],$C230,TaxableValuation[Tif_NonTIF],$A$4)</f>
        <v>0</v>
      </c>
      <c r="N230" s="8">
        <f>SUMIFS(TaxableValuation[Taxable Railroads],TaxableValuation[Dist],$C230,TaxableValuation[Tif_NonTIF],$A$4)</f>
        <v>0</v>
      </c>
      <c r="O230" s="8">
        <f>SUMIFS(TaxableValuation[Taxable Utilities],TaxableValuation[Dist],$C230,TaxableValuation[Tif_NonTIF],$A$4)</f>
        <v>10410997</v>
      </c>
      <c r="P230" s="8">
        <f>SUMIFS(TaxableValuation[Taxable Other],TaxableValuation[Dist],$C230,TaxableValuation[Tif_NonTIF],$A$4)</f>
        <v>0</v>
      </c>
      <c r="Q230" s="8">
        <f>SUMIFS(TaxableValuation[Taxable Gross],TaxableValuation[Dist],$C230,TaxableValuation[Tif_NonTIF],$A$4)</f>
        <v>1587549354</v>
      </c>
      <c r="R230" s="8">
        <f>SUMIFS(TaxableValuation[Taxable Military Exempt],TaxableValuation[Dist],$C230,TaxableValuation[Tif_NonTIF],$A$4)</f>
        <v>666720</v>
      </c>
      <c r="S230" s="8">
        <f>SUMIFS(TaxableValuation[Taxable Net],TaxableValuation[Dist],$C230,TaxableValuation[Tif_NonTIF],$A$4)</f>
        <v>1586882634</v>
      </c>
      <c r="T230" s="8">
        <f>SUMIFS(TaxableValuation[Taxable Gas &amp; Elec Utilities],TaxableValuation[Dist],$C230,TaxableValuation[Tif_NonTIF],$A$4)</f>
        <v>6691714</v>
      </c>
      <c r="U230" s="8">
        <f t="shared" si="3"/>
        <v>1593574348</v>
      </c>
    </row>
    <row r="231" spans="1:21" x14ac:dyDescent="0.25">
      <c r="A231">
        <v>2023</v>
      </c>
      <c r="B231" t="s">
        <v>1057</v>
      </c>
      <c r="C231" t="s">
        <v>1499</v>
      </c>
      <c r="D231" t="s">
        <v>1499</v>
      </c>
      <c r="E231" t="s">
        <v>639</v>
      </c>
      <c r="F231" t="s">
        <v>1500</v>
      </c>
      <c r="G231" s="8">
        <f>SUMIFS(TaxableValuation[Taxable Residential],TaxableValuation[Dist],$C231,TaxableValuation[Tif_NonTIF],$A$4)</f>
        <v>38497704</v>
      </c>
      <c r="H231" s="8">
        <f>SUMIFS(TaxableValuation[Taxable Ag Land],TaxableValuation[Dist],$C231,TaxableValuation[Tif_NonTIF],$A$4)</f>
        <v>58024482</v>
      </c>
      <c r="I231" s="8">
        <f>SUMIFS(TaxableValuation[Taxable Ag Building],TaxableValuation[Dist],$C231,TaxableValuation[Tif_NonTIF],$A$4)</f>
        <v>2591788</v>
      </c>
      <c r="J231" s="8">
        <f>SUMIFS(TaxableValuation[Taxable Commercial],TaxableValuation[Dist],$C231,TaxableValuation[Tif_NonTIF],$A$4)</f>
        <v>4203437</v>
      </c>
      <c r="K231" s="8">
        <f>SUMIFS(TaxableValuation[Taxable Industrial],TaxableValuation[Dist],$C231,TaxableValuation[Tif_NonTIF],$A$4)</f>
        <v>0</v>
      </c>
      <c r="L231" s="8">
        <f>SUMIFS(TaxableValuation[Taxable Multiresidential],TaxableValuation[Dist],$C231,TaxableValuation[Tif_NonTIF],$A$4)</f>
        <v>229927</v>
      </c>
      <c r="M231" s="8">
        <f>SUMIFS(TaxableValuation[Taxable Reserved],TaxableValuation[Dist],$C231,TaxableValuation[Tif_NonTIF],$A$4)</f>
        <v>0</v>
      </c>
      <c r="N231" s="8">
        <f>SUMIFS(TaxableValuation[Taxable Railroads],TaxableValuation[Dist],$C231,TaxableValuation[Tif_NonTIF],$A$4)</f>
        <v>0</v>
      </c>
      <c r="O231" s="8">
        <f>SUMIFS(TaxableValuation[Taxable Utilities],TaxableValuation[Dist],$C231,TaxableValuation[Tif_NonTIF],$A$4)</f>
        <v>9164360</v>
      </c>
      <c r="P231" s="8">
        <f>SUMIFS(TaxableValuation[Taxable Other],TaxableValuation[Dist],$C231,TaxableValuation[Tif_NonTIF],$A$4)</f>
        <v>0</v>
      </c>
      <c r="Q231" s="8">
        <f>SUMIFS(TaxableValuation[Taxable Gross],TaxableValuation[Dist],$C231,TaxableValuation[Tif_NonTIF],$A$4)</f>
        <v>112711698</v>
      </c>
      <c r="R231" s="8">
        <f>SUMIFS(TaxableValuation[Taxable Military Exempt],TaxableValuation[Dist],$C231,TaxableValuation[Tif_NonTIF],$A$4)</f>
        <v>144456</v>
      </c>
      <c r="S231" s="8">
        <f>SUMIFS(TaxableValuation[Taxable Net],TaxableValuation[Dist],$C231,TaxableValuation[Tif_NonTIF],$A$4)</f>
        <v>112567242</v>
      </c>
      <c r="T231" s="8">
        <f>SUMIFS(TaxableValuation[Taxable Gas &amp; Elec Utilities],TaxableValuation[Dist],$C231,TaxableValuation[Tif_NonTIF],$A$4)</f>
        <v>2227277</v>
      </c>
      <c r="U231" s="8">
        <f t="shared" si="3"/>
        <v>114794519</v>
      </c>
    </row>
    <row r="232" spans="1:21" x14ac:dyDescent="0.25">
      <c r="A232">
        <v>2023</v>
      </c>
      <c r="B232" t="s">
        <v>1045</v>
      </c>
      <c r="C232" t="s">
        <v>1034</v>
      </c>
      <c r="D232" t="s">
        <v>1034</v>
      </c>
      <c r="E232" t="s">
        <v>81</v>
      </c>
      <c r="F232" t="s">
        <v>1501</v>
      </c>
      <c r="G232" s="8">
        <f>SUMIFS(TaxableValuation[Taxable Residential],TaxableValuation[Dist],$C232,TaxableValuation[Tif_NonTIF],$A$4)</f>
        <v>30849272</v>
      </c>
      <c r="H232" s="8">
        <f>SUMIFS(TaxableValuation[Taxable Ag Land],TaxableValuation[Dist],$C232,TaxableValuation[Tif_NonTIF],$A$4)</f>
        <v>94268873</v>
      </c>
      <c r="I232" s="8">
        <f>SUMIFS(TaxableValuation[Taxable Ag Building],TaxableValuation[Dist],$C232,TaxableValuation[Tif_NonTIF],$A$4)</f>
        <v>3194187</v>
      </c>
      <c r="J232" s="8">
        <f>SUMIFS(TaxableValuation[Taxable Commercial],TaxableValuation[Dist],$C232,TaxableValuation[Tif_NonTIF],$A$4)</f>
        <v>2813490</v>
      </c>
      <c r="K232" s="8">
        <f>SUMIFS(TaxableValuation[Taxable Industrial],TaxableValuation[Dist],$C232,TaxableValuation[Tif_NonTIF],$A$4)</f>
        <v>21503748</v>
      </c>
      <c r="L232" s="8">
        <f>SUMIFS(TaxableValuation[Taxable Multiresidential],TaxableValuation[Dist],$C232,TaxableValuation[Tif_NonTIF],$A$4)</f>
        <v>0</v>
      </c>
      <c r="M232" s="8">
        <f>SUMIFS(TaxableValuation[Taxable Reserved],TaxableValuation[Dist],$C232,TaxableValuation[Tif_NonTIF],$A$4)</f>
        <v>0</v>
      </c>
      <c r="N232" s="8">
        <f>SUMIFS(TaxableValuation[Taxable Railroads],TaxableValuation[Dist],$C232,TaxableValuation[Tif_NonTIF],$A$4)</f>
        <v>0</v>
      </c>
      <c r="O232" s="8">
        <f>SUMIFS(TaxableValuation[Taxable Utilities],TaxableValuation[Dist],$C232,TaxableValuation[Tif_NonTIF],$A$4)</f>
        <v>12183062</v>
      </c>
      <c r="P232" s="8">
        <f>SUMIFS(TaxableValuation[Taxable Other],TaxableValuation[Dist],$C232,TaxableValuation[Tif_NonTIF],$A$4)</f>
        <v>0</v>
      </c>
      <c r="Q232" s="8">
        <f>SUMIFS(TaxableValuation[Taxable Gross],TaxableValuation[Dist],$C232,TaxableValuation[Tif_NonTIF],$A$4)</f>
        <v>164812632</v>
      </c>
      <c r="R232" s="8">
        <f>SUMIFS(TaxableValuation[Taxable Military Exempt],TaxableValuation[Dist],$C232,TaxableValuation[Tif_NonTIF],$A$4)</f>
        <v>121836</v>
      </c>
      <c r="S232" s="8">
        <f>SUMIFS(TaxableValuation[Taxable Net],TaxableValuation[Dist],$C232,TaxableValuation[Tif_NonTIF],$A$4)</f>
        <v>164690796</v>
      </c>
      <c r="T232" s="8">
        <f>SUMIFS(TaxableValuation[Taxable Gas &amp; Elec Utilities],TaxableValuation[Dist],$C232,TaxableValuation[Tif_NonTIF],$A$4)</f>
        <v>9872281</v>
      </c>
      <c r="U232" s="8">
        <f t="shared" si="3"/>
        <v>174563077</v>
      </c>
    </row>
    <row r="233" spans="1:21" x14ac:dyDescent="0.25">
      <c r="A233">
        <v>2023</v>
      </c>
      <c r="B233" t="s">
        <v>1043</v>
      </c>
      <c r="C233" t="s">
        <v>1502</v>
      </c>
      <c r="D233" t="s">
        <v>1502</v>
      </c>
      <c r="E233" t="s">
        <v>580</v>
      </c>
      <c r="F233" t="s">
        <v>1503</v>
      </c>
      <c r="G233" s="8">
        <f>SUMIFS(TaxableValuation[Taxable Residential],TaxableValuation[Dist],$C233,TaxableValuation[Tif_NonTIF],$A$4)</f>
        <v>181087062</v>
      </c>
      <c r="H233" s="8">
        <f>SUMIFS(TaxableValuation[Taxable Ag Land],TaxableValuation[Dist],$C233,TaxableValuation[Tif_NonTIF],$A$4)</f>
        <v>161013467</v>
      </c>
      <c r="I233" s="8">
        <f>SUMIFS(TaxableValuation[Taxable Ag Building],TaxableValuation[Dist],$C233,TaxableValuation[Tif_NonTIF],$A$4)</f>
        <v>12319595</v>
      </c>
      <c r="J233" s="8">
        <f>SUMIFS(TaxableValuation[Taxable Commercial],TaxableValuation[Dist],$C233,TaxableValuation[Tif_NonTIF],$A$4)</f>
        <v>19463979</v>
      </c>
      <c r="K233" s="8">
        <f>SUMIFS(TaxableValuation[Taxable Industrial],TaxableValuation[Dist],$C233,TaxableValuation[Tif_NonTIF],$A$4)</f>
        <v>3433826</v>
      </c>
      <c r="L233" s="8">
        <f>SUMIFS(TaxableValuation[Taxable Multiresidential],TaxableValuation[Dist],$C233,TaxableValuation[Tif_NonTIF],$A$4)</f>
        <v>3795669</v>
      </c>
      <c r="M233" s="8">
        <f>SUMIFS(TaxableValuation[Taxable Reserved],TaxableValuation[Dist],$C233,TaxableValuation[Tif_NonTIF],$A$4)</f>
        <v>0</v>
      </c>
      <c r="N233" s="8">
        <f>SUMIFS(TaxableValuation[Taxable Railroads],TaxableValuation[Dist],$C233,TaxableValuation[Tif_NonTIF],$A$4)</f>
        <v>3447778</v>
      </c>
      <c r="O233" s="8">
        <f>SUMIFS(TaxableValuation[Taxable Utilities],TaxableValuation[Dist],$C233,TaxableValuation[Tif_NonTIF],$A$4)</f>
        <v>13903832</v>
      </c>
      <c r="P233" s="8">
        <f>SUMIFS(TaxableValuation[Taxable Other],TaxableValuation[Dist],$C233,TaxableValuation[Tif_NonTIF],$A$4)</f>
        <v>0</v>
      </c>
      <c r="Q233" s="8">
        <f>SUMIFS(TaxableValuation[Taxable Gross],TaxableValuation[Dist],$C233,TaxableValuation[Tif_NonTIF],$A$4)</f>
        <v>398465208</v>
      </c>
      <c r="R233" s="8">
        <f>SUMIFS(TaxableValuation[Taxable Military Exempt],TaxableValuation[Dist],$C233,TaxableValuation[Tif_NonTIF],$A$4)</f>
        <v>533376</v>
      </c>
      <c r="S233" s="8">
        <f>SUMIFS(TaxableValuation[Taxable Net],TaxableValuation[Dist],$C233,TaxableValuation[Tif_NonTIF],$A$4)</f>
        <v>397931832</v>
      </c>
      <c r="T233" s="8">
        <f>SUMIFS(TaxableValuation[Taxable Gas &amp; Elec Utilities],TaxableValuation[Dist],$C233,TaxableValuation[Tif_NonTIF],$A$4)</f>
        <v>2009147</v>
      </c>
      <c r="U233" s="8">
        <f t="shared" si="3"/>
        <v>399940979</v>
      </c>
    </row>
    <row r="234" spans="1:21" x14ac:dyDescent="0.25">
      <c r="A234">
        <v>2023</v>
      </c>
      <c r="B234" t="s">
        <v>1054</v>
      </c>
      <c r="C234" t="s">
        <v>1504</v>
      </c>
      <c r="D234" t="s">
        <v>1504</v>
      </c>
      <c r="E234" t="s">
        <v>665</v>
      </c>
      <c r="F234" t="s">
        <v>1505</v>
      </c>
      <c r="G234" s="8">
        <f>SUMIFS(TaxableValuation[Taxable Residential],TaxableValuation[Dist],$C234,TaxableValuation[Tif_NonTIF],$A$4)</f>
        <v>374879006</v>
      </c>
      <c r="H234" s="8">
        <f>SUMIFS(TaxableValuation[Taxable Ag Land],TaxableValuation[Dist],$C234,TaxableValuation[Tif_NonTIF],$A$4)</f>
        <v>103463835</v>
      </c>
      <c r="I234" s="8">
        <f>SUMIFS(TaxableValuation[Taxable Ag Building],TaxableValuation[Dist],$C234,TaxableValuation[Tif_NonTIF],$A$4)</f>
        <v>6526493</v>
      </c>
      <c r="J234" s="8">
        <f>SUMIFS(TaxableValuation[Taxable Commercial],TaxableValuation[Dist],$C234,TaxableValuation[Tif_NonTIF],$A$4)</f>
        <v>94265331</v>
      </c>
      <c r="K234" s="8">
        <f>SUMIFS(TaxableValuation[Taxable Industrial],TaxableValuation[Dist],$C234,TaxableValuation[Tif_NonTIF],$A$4)</f>
        <v>34192278</v>
      </c>
      <c r="L234" s="8">
        <f>SUMIFS(TaxableValuation[Taxable Multiresidential],TaxableValuation[Dist],$C234,TaxableValuation[Tif_NonTIF],$A$4)</f>
        <v>24047174</v>
      </c>
      <c r="M234" s="8">
        <f>SUMIFS(TaxableValuation[Taxable Reserved],TaxableValuation[Dist],$C234,TaxableValuation[Tif_NonTIF],$A$4)</f>
        <v>0</v>
      </c>
      <c r="N234" s="8">
        <f>SUMIFS(TaxableValuation[Taxable Railroads],TaxableValuation[Dist],$C234,TaxableValuation[Tif_NonTIF],$A$4)</f>
        <v>12384288</v>
      </c>
      <c r="O234" s="8">
        <f>SUMIFS(TaxableValuation[Taxable Utilities],TaxableValuation[Dist],$C234,TaxableValuation[Tif_NonTIF],$A$4)</f>
        <v>34175474</v>
      </c>
      <c r="P234" s="8">
        <f>SUMIFS(TaxableValuation[Taxable Other],TaxableValuation[Dist],$C234,TaxableValuation[Tif_NonTIF],$A$4)</f>
        <v>0</v>
      </c>
      <c r="Q234" s="8">
        <f>SUMIFS(TaxableValuation[Taxable Gross],TaxableValuation[Dist],$C234,TaxableValuation[Tif_NonTIF],$A$4)</f>
        <v>683933879</v>
      </c>
      <c r="R234" s="8">
        <f>SUMIFS(TaxableValuation[Taxable Military Exempt],TaxableValuation[Dist],$C234,TaxableValuation[Tif_NonTIF],$A$4)</f>
        <v>1015822</v>
      </c>
      <c r="S234" s="8">
        <f>SUMIFS(TaxableValuation[Taxable Net],TaxableValuation[Dist],$C234,TaxableValuation[Tif_NonTIF],$A$4)</f>
        <v>682918057</v>
      </c>
      <c r="T234" s="8">
        <f>SUMIFS(TaxableValuation[Taxable Gas &amp; Elec Utilities],TaxableValuation[Dist],$C234,TaxableValuation[Tif_NonTIF],$A$4)</f>
        <v>34296151</v>
      </c>
      <c r="U234" s="8">
        <f t="shared" si="3"/>
        <v>717214208</v>
      </c>
    </row>
    <row r="235" spans="1:21" x14ac:dyDescent="0.25">
      <c r="A235">
        <v>2023</v>
      </c>
      <c r="B235" t="s">
        <v>1054</v>
      </c>
      <c r="C235" t="s">
        <v>1506</v>
      </c>
      <c r="D235" t="s">
        <v>1506</v>
      </c>
      <c r="E235" t="s">
        <v>955</v>
      </c>
      <c r="F235" t="s">
        <v>1507</v>
      </c>
      <c r="G235" s="8">
        <f>SUMIFS(TaxableValuation[Taxable Residential],TaxableValuation[Dist],$C235,TaxableValuation[Tif_NonTIF],$A$4)</f>
        <v>507826259</v>
      </c>
      <c r="H235" s="8">
        <f>SUMIFS(TaxableValuation[Taxable Ag Land],TaxableValuation[Dist],$C235,TaxableValuation[Tif_NonTIF],$A$4)</f>
        <v>39827588</v>
      </c>
      <c r="I235" s="8">
        <f>SUMIFS(TaxableValuation[Taxable Ag Building],TaxableValuation[Dist],$C235,TaxableValuation[Tif_NonTIF],$A$4)</f>
        <v>1631874</v>
      </c>
      <c r="J235" s="8">
        <f>SUMIFS(TaxableValuation[Taxable Commercial],TaxableValuation[Dist],$C235,TaxableValuation[Tif_NonTIF],$A$4)</f>
        <v>239332269</v>
      </c>
      <c r="K235" s="8">
        <f>SUMIFS(TaxableValuation[Taxable Industrial],TaxableValuation[Dist],$C235,TaxableValuation[Tif_NonTIF],$A$4)</f>
        <v>34492002</v>
      </c>
      <c r="L235" s="8">
        <f>SUMIFS(TaxableValuation[Taxable Multiresidential],TaxableValuation[Dist],$C235,TaxableValuation[Tif_NonTIF],$A$4)</f>
        <v>29358756</v>
      </c>
      <c r="M235" s="8">
        <f>SUMIFS(TaxableValuation[Taxable Reserved],TaxableValuation[Dist],$C235,TaxableValuation[Tif_NonTIF],$A$4)</f>
        <v>0</v>
      </c>
      <c r="N235" s="8">
        <f>SUMIFS(TaxableValuation[Taxable Railroads],TaxableValuation[Dist],$C235,TaxableValuation[Tif_NonTIF],$A$4)</f>
        <v>10042141</v>
      </c>
      <c r="O235" s="8">
        <f>SUMIFS(TaxableValuation[Taxable Utilities],TaxableValuation[Dist],$C235,TaxableValuation[Tif_NonTIF],$A$4)</f>
        <v>11308926</v>
      </c>
      <c r="P235" s="8">
        <f>SUMIFS(TaxableValuation[Taxable Other],TaxableValuation[Dist],$C235,TaxableValuation[Tif_NonTIF],$A$4)</f>
        <v>0</v>
      </c>
      <c r="Q235" s="8">
        <f>SUMIFS(TaxableValuation[Taxable Gross],TaxableValuation[Dist],$C235,TaxableValuation[Tif_NonTIF],$A$4)</f>
        <v>873819815</v>
      </c>
      <c r="R235" s="8">
        <f>SUMIFS(TaxableValuation[Taxable Military Exempt],TaxableValuation[Dist],$C235,TaxableValuation[Tif_NonTIF],$A$4)</f>
        <v>2057976</v>
      </c>
      <c r="S235" s="8">
        <f>SUMIFS(TaxableValuation[Taxable Net],TaxableValuation[Dist],$C235,TaxableValuation[Tif_NonTIF],$A$4)</f>
        <v>871761839</v>
      </c>
      <c r="T235" s="8">
        <f>SUMIFS(TaxableValuation[Taxable Gas &amp; Elec Utilities],TaxableValuation[Dist],$C235,TaxableValuation[Tif_NonTIF],$A$4)</f>
        <v>30058186</v>
      </c>
      <c r="U235" s="8">
        <f t="shared" si="3"/>
        <v>901820025</v>
      </c>
    </row>
    <row r="236" spans="1:21" x14ac:dyDescent="0.25">
      <c r="A236">
        <v>2023</v>
      </c>
      <c r="B236" t="s">
        <v>1038</v>
      </c>
      <c r="C236" t="s">
        <v>1508</v>
      </c>
      <c r="D236" t="s">
        <v>1508</v>
      </c>
      <c r="E236" t="s">
        <v>369</v>
      </c>
      <c r="F236" t="s">
        <v>1509</v>
      </c>
      <c r="G236" s="8">
        <f>SUMIFS(TaxableValuation[Taxable Residential],TaxableValuation[Dist],$C236,TaxableValuation[Tif_NonTIF],$A$4)</f>
        <v>260936465</v>
      </c>
      <c r="H236" s="8">
        <f>SUMIFS(TaxableValuation[Taxable Ag Land],TaxableValuation[Dist],$C236,TaxableValuation[Tif_NonTIF],$A$4)</f>
        <v>123709526</v>
      </c>
      <c r="I236" s="8">
        <f>SUMIFS(TaxableValuation[Taxable Ag Building],TaxableValuation[Dist],$C236,TaxableValuation[Tif_NonTIF],$A$4)</f>
        <v>4126245</v>
      </c>
      <c r="J236" s="8">
        <f>SUMIFS(TaxableValuation[Taxable Commercial],TaxableValuation[Dist],$C236,TaxableValuation[Tif_NonTIF],$A$4)</f>
        <v>27438148</v>
      </c>
      <c r="K236" s="8">
        <f>SUMIFS(TaxableValuation[Taxable Industrial],TaxableValuation[Dist],$C236,TaxableValuation[Tif_NonTIF],$A$4)</f>
        <v>792990</v>
      </c>
      <c r="L236" s="8">
        <f>SUMIFS(TaxableValuation[Taxable Multiresidential],TaxableValuation[Dist],$C236,TaxableValuation[Tif_NonTIF],$A$4)</f>
        <v>3857906</v>
      </c>
      <c r="M236" s="8">
        <f>SUMIFS(TaxableValuation[Taxable Reserved],TaxableValuation[Dist],$C236,TaxableValuation[Tif_NonTIF],$A$4)</f>
        <v>0</v>
      </c>
      <c r="N236" s="8">
        <f>SUMIFS(TaxableValuation[Taxable Railroads],TaxableValuation[Dist],$C236,TaxableValuation[Tif_NonTIF],$A$4)</f>
        <v>0</v>
      </c>
      <c r="O236" s="8">
        <f>SUMIFS(TaxableValuation[Taxable Utilities],TaxableValuation[Dist],$C236,TaxableValuation[Tif_NonTIF],$A$4)</f>
        <v>23666584</v>
      </c>
      <c r="P236" s="8">
        <f>SUMIFS(TaxableValuation[Taxable Other],TaxableValuation[Dist],$C236,TaxableValuation[Tif_NonTIF],$A$4)</f>
        <v>0</v>
      </c>
      <c r="Q236" s="8">
        <f>SUMIFS(TaxableValuation[Taxable Gross],TaxableValuation[Dist],$C236,TaxableValuation[Tif_NonTIF],$A$4)</f>
        <v>444527864</v>
      </c>
      <c r="R236" s="8">
        <f>SUMIFS(TaxableValuation[Taxable Military Exempt],TaxableValuation[Dist],$C236,TaxableValuation[Tif_NonTIF],$A$4)</f>
        <v>487075</v>
      </c>
      <c r="S236" s="8">
        <f>SUMIFS(TaxableValuation[Taxable Net],TaxableValuation[Dist],$C236,TaxableValuation[Tif_NonTIF],$A$4)</f>
        <v>444040789</v>
      </c>
      <c r="T236" s="8">
        <f>SUMIFS(TaxableValuation[Taxable Gas &amp; Elec Utilities],TaxableValuation[Dist],$C236,TaxableValuation[Tif_NonTIF],$A$4)</f>
        <v>5757959</v>
      </c>
      <c r="U236" s="8">
        <f t="shared" si="3"/>
        <v>449798748</v>
      </c>
    </row>
    <row r="237" spans="1:21" x14ac:dyDescent="0.25">
      <c r="A237">
        <v>2023</v>
      </c>
      <c r="B237" t="s">
        <v>1051</v>
      </c>
      <c r="C237" t="s">
        <v>1510</v>
      </c>
      <c r="D237" t="s">
        <v>1510</v>
      </c>
      <c r="E237" t="s">
        <v>446</v>
      </c>
      <c r="F237" t="s">
        <v>1511</v>
      </c>
      <c r="G237" s="8">
        <f>SUMIFS(TaxableValuation[Taxable Residential],TaxableValuation[Dist],$C237,TaxableValuation[Tif_NonTIF],$A$4)</f>
        <v>20823699</v>
      </c>
      <c r="H237" s="8">
        <f>SUMIFS(TaxableValuation[Taxable Ag Land],TaxableValuation[Dist],$C237,TaxableValuation[Tif_NonTIF],$A$4)</f>
        <v>94323216</v>
      </c>
      <c r="I237" s="8">
        <f>SUMIFS(TaxableValuation[Taxable Ag Building],TaxableValuation[Dist],$C237,TaxableValuation[Tif_NonTIF],$A$4)</f>
        <v>4195712</v>
      </c>
      <c r="J237" s="8">
        <f>SUMIFS(TaxableValuation[Taxable Commercial],TaxableValuation[Dist],$C237,TaxableValuation[Tif_NonTIF],$A$4)</f>
        <v>6162930</v>
      </c>
      <c r="K237" s="8">
        <f>SUMIFS(TaxableValuation[Taxable Industrial],TaxableValuation[Dist],$C237,TaxableValuation[Tif_NonTIF],$A$4)</f>
        <v>10620000</v>
      </c>
      <c r="L237" s="8">
        <f>SUMIFS(TaxableValuation[Taxable Multiresidential],TaxableValuation[Dist],$C237,TaxableValuation[Tif_NonTIF],$A$4)</f>
        <v>34616</v>
      </c>
      <c r="M237" s="8">
        <f>SUMIFS(TaxableValuation[Taxable Reserved],TaxableValuation[Dist],$C237,TaxableValuation[Tif_NonTIF],$A$4)</f>
        <v>0</v>
      </c>
      <c r="N237" s="8">
        <f>SUMIFS(TaxableValuation[Taxable Railroads],TaxableValuation[Dist],$C237,TaxableValuation[Tif_NonTIF],$A$4)</f>
        <v>5488492</v>
      </c>
      <c r="O237" s="8">
        <f>SUMIFS(TaxableValuation[Taxable Utilities],TaxableValuation[Dist],$C237,TaxableValuation[Tif_NonTIF],$A$4)</f>
        <v>224347</v>
      </c>
      <c r="P237" s="8">
        <f>SUMIFS(TaxableValuation[Taxable Other],TaxableValuation[Dist],$C237,TaxableValuation[Tif_NonTIF],$A$4)</f>
        <v>0</v>
      </c>
      <c r="Q237" s="8">
        <f>SUMIFS(TaxableValuation[Taxable Gross],TaxableValuation[Dist],$C237,TaxableValuation[Tif_NonTIF],$A$4)</f>
        <v>141873012</v>
      </c>
      <c r="R237" s="8">
        <f>SUMIFS(TaxableValuation[Taxable Military Exempt],TaxableValuation[Dist],$C237,TaxableValuation[Tif_NonTIF],$A$4)</f>
        <v>125275</v>
      </c>
      <c r="S237" s="8">
        <f>SUMIFS(TaxableValuation[Taxable Net],TaxableValuation[Dist],$C237,TaxableValuation[Tif_NonTIF],$A$4)</f>
        <v>141747737</v>
      </c>
      <c r="T237" s="8">
        <f>SUMIFS(TaxableValuation[Taxable Gas &amp; Elec Utilities],TaxableValuation[Dist],$C237,TaxableValuation[Tif_NonTIF],$A$4)</f>
        <v>1276731</v>
      </c>
      <c r="U237" s="8">
        <f t="shared" si="3"/>
        <v>143024468</v>
      </c>
    </row>
    <row r="238" spans="1:21" x14ac:dyDescent="0.25">
      <c r="A238">
        <v>2023</v>
      </c>
      <c r="B238" t="s">
        <v>1038</v>
      </c>
      <c r="C238" t="s">
        <v>1512</v>
      </c>
      <c r="D238" t="s">
        <v>1747</v>
      </c>
      <c r="E238" t="s">
        <v>631</v>
      </c>
      <c r="F238" t="s">
        <v>631</v>
      </c>
      <c r="G238" s="8">
        <f>SUMIFS(TaxableValuation[Taxable Residential],TaxableValuation[Dist],$C238,TaxableValuation[Tif_NonTIF],$A$4)</f>
        <v>186225358</v>
      </c>
      <c r="H238" s="8">
        <f>SUMIFS(TaxableValuation[Taxable Ag Land],TaxableValuation[Dist],$C238,TaxableValuation[Tif_NonTIF],$A$4)</f>
        <v>119185050</v>
      </c>
      <c r="I238" s="8">
        <f>SUMIFS(TaxableValuation[Taxable Ag Building],TaxableValuation[Dist],$C238,TaxableValuation[Tif_NonTIF],$A$4)</f>
        <v>4074625</v>
      </c>
      <c r="J238" s="8">
        <f>SUMIFS(TaxableValuation[Taxable Commercial],TaxableValuation[Dist],$C238,TaxableValuation[Tif_NonTIF],$A$4)</f>
        <v>21247089</v>
      </c>
      <c r="K238" s="8">
        <f>SUMIFS(TaxableValuation[Taxable Industrial],TaxableValuation[Dist],$C238,TaxableValuation[Tif_NonTIF],$A$4)</f>
        <v>2371142</v>
      </c>
      <c r="L238" s="8">
        <f>SUMIFS(TaxableValuation[Taxable Multiresidential],TaxableValuation[Dist],$C238,TaxableValuation[Tif_NonTIF],$A$4)</f>
        <v>3401005</v>
      </c>
      <c r="M238" s="8">
        <f>SUMIFS(TaxableValuation[Taxable Reserved],TaxableValuation[Dist],$C238,TaxableValuation[Tif_NonTIF],$A$4)</f>
        <v>0</v>
      </c>
      <c r="N238" s="8">
        <f>SUMIFS(TaxableValuation[Taxable Railroads],TaxableValuation[Dist],$C238,TaxableValuation[Tif_NonTIF],$A$4)</f>
        <v>1293921</v>
      </c>
      <c r="O238" s="8">
        <f>SUMIFS(TaxableValuation[Taxable Utilities],TaxableValuation[Dist],$C238,TaxableValuation[Tif_NonTIF],$A$4)</f>
        <v>6949034</v>
      </c>
      <c r="P238" s="8">
        <f>SUMIFS(TaxableValuation[Taxable Other],TaxableValuation[Dist],$C238,TaxableValuation[Tif_NonTIF],$A$4)</f>
        <v>0</v>
      </c>
      <c r="Q238" s="8">
        <f>SUMIFS(TaxableValuation[Taxable Gross],TaxableValuation[Dist],$C238,TaxableValuation[Tif_NonTIF],$A$4)</f>
        <v>344747224</v>
      </c>
      <c r="R238" s="8">
        <f>SUMIFS(TaxableValuation[Taxable Military Exempt],TaxableValuation[Dist],$C238,TaxableValuation[Tif_NonTIF],$A$4)</f>
        <v>455592</v>
      </c>
      <c r="S238" s="8">
        <f>SUMIFS(TaxableValuation[Taxable Net],TaxableValuation[Dist],$C238,TaxableValuation[Tif_NonTIF],$A$4)</f>
        <v>344291632</v>
      </c>
      <c r="T238" s="8">
        <f>SUMIFS(TaxableValuation[Taxable Gas &amp; Elec Utilities],TaxableValuation[Dist],$C238,TaxableValuation[Tif_NonTIF],$A$4)</f>
        <v>12154698</v>
      </c>
      <c r="U238" s="8">
        <f t="shared" si="3"/>
        <v>356446330</v>
      </c>
    </row>
    <row r="239" spans="1:21" x14ac:dyDescent="0.25">
      <c r="A239">
        <v>2023</v>
      </c>
      <c r="B239" t="s">
        <v>1054</v>
      </c>
      <c r="C239" t="s">
        <v>1513</v>
      </c>
      <c r="D239" t="s">
        <v>1513</v>
      </c>
      <c r="E239" t="s">
        <v>542</v>
      </c>
      <c r="F239" t="s">
        <v>1514</v>
      </c>
      <c r="G239" s="8">
        <f>SUMIFS(TaxableValuation[Taxable Residential],TaxableValuation[Dist],$C239,TaxableValuation[Tif_NonTIF],$A$4)</f>
        <v>79480431</v>
      </c>
      <c r="H239" s="8">
        <f>SUMIFS(TaxableValuation[Taxable Ag Land],TaxableValuation[Dist],$C239,TaxableValuation[Tif_NonTIF],$A$4)</f>
        <v>165068851</v>
      </c>
      <c r="I239" s="8">
        <f>SUMIFS(TaxableValuation[Taxable Ag Building],TaxableValuation[Dist],$C239,TaxableValuation[Tif_NonTIF],$A$4)</f>
        <v>10395628</v>
      </c>
      <c r="J239" s="8">
        <f>SUMIFS(TaxableValuation[Taxable Commercial],TaxableValuation[Dist],$C239,TaxableValuation[Tif_NonTIF],$A$4)</f>
        <v>10442963</v>
      </c>
      <c r="K239" s="8">
        <f>SUMIFS(TaxableValuation[Taxable Industrial],TaxableValuation[Dist],$C239,TaxableValuation[Tif_NonTIF],$A$4)</f>
        <v>16194573</v>
      </c>
      <c r="L239" s="8">
        <f>SUMIFS(TaxableValuation[Taxable Multiresidential],TaxableValuation[Dist],$C239,TaxableValuation[Tif_NonTIF],$A$4)</f>
        <v>510615</v>
      </c>
      <c r="M239" s="8">
        <f>SUMIFS(TaxableValuation[Taxable Reserved],TaxableValuation[Dist],$C239,TaxableValuation[Tif_NonTIF],$A$4)</f>
        <v>0</v>
      </c>
      <c r="N239" s="8">
        <f>SUMIFS(TaxableValuation[Taxable Railroads],TaxableValuation[Dist],$C239,TaxableValuation[Tif_NonTIF],$A$4)</f>
        <v>5700193</v>
      </c>
      <c r="O239" s="8">
        <f>SUMIFS(TaxableValuation[Taxable Utilities],TaxableValuation[Dist],$C239,TaxableValuation[Tif_NonTIF],$A$4)</f>
        <v>34368877</v>
      </c>
      <c r="P239" s="8">
        <f>SUMIFS(TaxableValuation[Taxable Other],TaxableValuation[Dist],$C239,TaxableValuation[Tif_NonTIF],$A$4)</f>
        <v>115060</v>
      </c>
      <c r="Q239" s="8">
        <f>SUMIFS(TaxableValuation[Taxable Gross],TaxableValuation[Dist],$C239,TaxableValuation[Tif_NonTIF],$A$4)</f>
        <v>322277191</v>
      </c>
      <c r="R239" s="8">
        <f>SUMIFS(TaxableValuation[Taxable Military Exempt],TaxableValuation[Dist],$C239,TaxableValuation[Tif_NonTIF],$A$4)</f>
        <v>296639</v>
      </c>
      <c r="S239" s="8">
        <f>SUMIFS(TaxableValuation[Taxable Net],TaxableValuation[Dist],$C239,TaxableValuation[Tif_NonTIF],$A$4)</f>
        <v>321980552</v>
      </c>
      <c r="T239" s="8">
        <f>SUMIFS(TaxableValuation[Taxable Gas &amp; Elec Utilities],TaxableValuation[Dist],$C239,TaxableValuation[Tif_NonTIF],$A$4)</f>
        <v>5993600</v>
      </c>
      <c r="U239" s="8">
        <f t="shared" si="3"/>
        <v>327974152</v>
      </c>
    </row>
    <row r="240" spans="1:21" x14ac:dyDescent="0.25">
      <c r="A240">
        <v>2023</v>
      </c>
      <c r="B240" t="s">
        <v>1038</v>
      </c>
      <c r="C240" t="s">
        <v>1515</v>
      </c>
      <c r="D240" t="s">
        <v>1515</v>
      </c>
      <c r="E240" t="s">
        <v>632</v>
      </c>
      <c r="F240" t="s">
        <v>1516</v>
      </c>
      <c r="G240" s="8">
        <f>SUMIFS(TaxableValuation[Taxable Residential],TaxableValuation[Dist],$C240,TaxableValuation[Tif_NonTIF],$A$4)</f>
        <v>680344519</v>
      </c>
      <c r="H240" s="8">
        <f>SUMIFS(TaxableValuation[Taxable Ag Land],TaxableValuation[Dist],$C240,TaxableValuation[Tif_NonTIF],$A$4)</f>
        <v>107176489</v>
      </c>
      <c r="I240" s="8">
        <f>SUMIFS(TaxableValuation[Taxable Ag Building],TaxableValuation[Dist],$C240,TaxableValuation[Tif_NonTIF],$A$4)</f>
        <v>7454605</v>
      </c>
      <c r="J240" s="8">
        <f>SUMIFS(TaxableValuation[Taxable Commercial],TaxableValuation[Dist],$C240,TaxableValuation[Tif_NonTIF],$A$4)</f>
        <v>165588764</v>
      </c>
      <c r="K240" s="8">
        <f>SUMIFS(TaxableValuation[Taxable Industrial],TaxableValuation[Dist],$C240,TaxableValuation[Tif_NonTIF],$A$4)</f>
        <v>48594217</v>
      </c>
      <c r="L240" s="8">
        <f>SUMIFS(TaxableValuation[Taxable Multiresidential],TaxableValuation[Dist],$C240,TaxableValuation[Tif_NonTIF],$A$4)</f>
        <v>20816404</v>
      </c>
      <c r="M240" s="8">
        <f>SUMIFS(TaxableValuation[Taxable Reserved],TaxableValuation[Dist],$C240,TaxableValuation[Tif_NonTIF],$A$4)</f>
        <v>0</v>
      </c>
      <c r="N240" s="8">
        <f>SUMIFS(TaxableValuation[Taxable Railroads],TaxableValuation[Dist],$C240,TaxableValuation[Tif_NonTIF],$A$4)</f>
        <v>1055028</v>
      </c>
      <c r="O240" s="8">
        <f>SUMIFS(TaxableValuation[Taxable Utilities],TaxableValuation[Dist],$C240,TaxableValuation[Tif_NonTIF],$A$4)</f>
        <v>20188915</v>
      </c>
      <c r="P240" s="8">
        <f>SUMIFS(TaxableValuation[Taxable Other],TaxableValuation[Dist],$C240,TaxableValuation[Tif_NonTIF],$A$4)</f>
        <v>7269</v>
      </c>
      <c r="Q240" s="8">
        <f>SUMIFS(TaxableValuation[Taxable Gross],TaxableValuation[Dist],$C240,TaxableValuation[Tif_NonTIF],$A$4)</f>
        <v>1051226210</v>
      </c>
      <c r="R240" s="8">
        <f>SUMIFS(TaxableValuation[Taxable Military Exempt],TaxableValuation[Dist],$C240,TaxableValuation[Tif_NonTIF],$A$4)</f>
        <v>703760</v>
      </c>
      <c r="S240" s="8">
        <f>SUMIFS(TaxableValuation[Taxable Net],TaxableValuation[Dist],$C240,TaxableValuation[Tif_NonTIF],$A$4)</f>
        <v>1050522450</v>
      </c>
      <c r="T240" s="8">
        <f>SUMIFS(TaxableValuation[Taxable Gas &amp; Elec Utilities],TaxableValuation[Dist],$C240,TaxableValuation[Tif_NonTIF],$A$4)</f>
        <v>6221862</v>
      </c>
      <c r="U240" s="8">
        <f t="shared" si="3"/>
        <v>1056744312</v>
      </c>
    </row>
    <row r="241" spans="1:21" x14ac:dyDescent="0.25">
      <c r="A241">
        <v>2023</v>
      </c>
      <c r="B241" t="s">
        <v>1038</v>
      </c>
      <c r="C241" t="s">
        <v>1517</v>
      </c>
      <c r="D241" t="s">
        <v>1517</v>
      </c>
      <c r="E241" t="s">
        <v>207</v>
      </c>
      <c r="F241" t="s">
        <v>1518</v>
      </c>
      <c r="G241" s="8">
        <f>SUMIFS(TaxableValuation[Taxable Residential],TaxableValuation[Dist],$C241,TaxableValuation[Tif_NonTIF],$A$4)</f>
        <v>198077614</v>
      </c>
      <c r="H241" s="8">
        <f>SUMIFS(TaxableValuation[Taxable Ag Land],TaxableValuation[Dist],$C241,TaxableValuation[Tif_NonTIF],$A$4)</f>
        <v>108820782</v>
      </c>
      <c r="I241" s="8">
        <f>SUMIFS(TaxableValuation[Taxable Ag Building],TaxableValuation[Dist],$C241,TaxableValuation[Tif_NonTIF],$A$4)</f>
        <v>4391952</v>
      </c>
      <c r="J241" s="8">
        <f>SUMIFS(TaxableValuation[Taxable Commercial],TaxableValuation[Dist],$C241,TaxableValuation[Tif_NonTIF],$A$4)</f>
        <v>48888663</v>
      </c>
      <c r="K241" s="8">
        <f>SUMIFS(TaxableValuation[Taxable Industrial],TaxableValuation[Dist],$C241,TaxableValuation[Tif_NonTIF],$A$4)</f>
        <v>16653141</v>
      </c>
      <c r="L241" s="8">
        <f>SUMIFS(TaxableValuation[Taxable Multiresidential],TaxableValuation[Dist],$C241,TaxableValuation[Tif_NonTIF],$A$4)</f>
        <v>8023070</v>
      </c>
      <c r="M241" s="8">
        <f>SUMIFS(TaxableValuation[Taxable Reserved],TaxableValuation[Dist],$C241,TaxableValuation[Tif_NonTIF],$A$4)</f>
        <v>0</v>
      </c>
      <c r="N241" s="8">
        <f>SUMIFS(TaxableValuation[Taxable Railroads],TaxableValuation[Dist],$C241,TaxableValuation[Tif_NonTIF],$A$4)</f>
        <v>0</v>
      </c>
      <c r="O241" s="8">
        <f>SUMIFS(TaxableValuation[Taxable Utilities],TaxableValuation[Dist],$C241,TaxableValuation[Tif_NonTIF],$A$4)</f>
        <v>4001877</v>
      </c>
      <c r="P241" s="8">
        <f>SUMIFS(TaxableValuation[Taxable Other],TaxableValuation[Dist],$C241,TaxableValuation[Tif_NonTIF],$A$4)</f>
        <v>0</v>
      </c>
      <c r="Q241" s="8">
        <f>SUMIFS(TaxableValuation[Taxable Gross],TaxableValuation[Dist],$C241,TaxableValuation[Tif_NonTIF],$A$4)</f>
        <v>388857099</v>
      </c>
      <c r="R241" s="8">
        <f>SUMIFS(TaxableValuation[Taxable Military Exempt],TaxableValuation[Dist],$C241,TaxableValuation[Tif_NonTIF],$A$4)</f>
        <v>609833</v>
      </c>
      <c r="S241" s="8">
        <f>SUMIFS(TaxableValuation[Taxable Net],TaxableValuation[Dist],$C241,TaxableValuation[Tif_NonTIF],$A$4)</f>
        <v>388247266</v>
      </c>
      <c r="T241" s="8">
        <f>SUMIFS(TaxableValuation[Taxable Gas &amp; Elec Utilities],TaxableValuation[Dist],$C241,TaxableValuation[Tif_NonTIF],$A$4)</f>
        <v>11308345</v>
      </c>
      <c r="U241" s="8">
        <f t="shared" si="3"/>
        <v>399555611</v>
      </c>
    </row>
    <row r="242" spans="1:21" x14ac:dyDescent="0.25">
      <c r="A242">
        <v>2023</v>
      </c>
      <c r="B242" t="s">
        <v>1076</v>
      </c>
      <c r="C242" t="s">
        <v>1519</v>
      </c>
      <c r="D242" t="s">
        <v>1519</v>
      </c>
      <c r="E242" t="s">
        <v>892</v>
      </c>
      <c r="F242" t="s">
        <v>1520</v>
      </c>
      <c r="G242" s="8">
        <f>SUMIFS(TaxableValuation[Taxable Residential],TaxableValuation[Dist],$C242,TaxableValuation[Tif_NonTIF],$A$4)</f>
        <v>1594006479</v>
      </c>
      <c r="H242" s="8">
        <f>SUMIFS(TaxableValuation[Taxable Ag Land],TaxableValuation[Dist],$C242,TaxableValuation[Tif_NonTIF],$A$4)</f>
        <v>18028635</v>
      </c>
      <c r="I242" s="8">
        <f>SUMIFS(TaxableValuation[Taxable Ag Building],TaxableValuation[Dist],$C242,TaxableValuation[Tif_NonTIF],$A$4)</f>
        <v>1473641</v>
      </c>
      <c r="J242" s="8">
        <f>SUMIFS(TaxableValuation[Taxable Commercial],TaxableValuation[Dist],$C242,TaxableValuation[Tif_NonTIF],$A$4)</f>
        <v>166788396</v>
      </c>
      <c r="K242" s="8">
        <f>SUMIFS(TaxableValuation[Taxable Industrial],TaxableValuation[Dist],$C242,TaxableValuation[Tif_NonTIF],$A$4)</f>
        <v>65823539</v>
      </c>
      <c r="L242" s="8">
        <f>SUMIFS(TaxableValuation[Taxable Multiresidential],TaxableValuation[Dist],$C242,TaxableValuation[Tif_NonTIF],$A$4)</f>
        <v>56939631</v>
      </c>
      <c r="M242" s="8">
        <f>SUMIFS(TaxableValuation[Taxable Reserved],TaxableValuation[Dist],$C242,TaxableValuation[Tif_NonTIF],$A$4)</f>
        <v>0</v>
      </c>
      <c r="N242" s="8">
        <f>SUMIFS(TaxableValuation[Taxable Railroads],TaxableValuation[Dist],$C242,TaxableValuation[Tif_NonTIF],$A$4)</f>
        <v>3204798</v>
      </c>
      <c r="O242" s="8">
        <f>SUMIFS(TaxableValuation[Taxable Utilities],TaxableValuation[Dist],$C242,TaxableValuation[Tif_NonTIF],$A$4)</f>
        <v>14262069</v>
      </c>
      <c r="P242" s="8">
        <f>SUMIFS(TaxableValuation[Taxable Other],TaxableValuation[Dist],$C242,TaxableValuation[Tif_NonTIF],$A$4)</f>
        <v>0</v>
      </c>
      <c r="Q242" s="8">
        <f>SUMIFS(TaxableValuation[Taxable Gross],TaxableValuation[Dist],$C242,TaxableValuation[Tif_NonTIF],$A$4)</f>
        <v>1920527188</v>
      </c>
      <c r="R242" s="8">
        <f>SUMIFS(TaxableValuation[Taxable Military Exempt],TaxableValuation[Dist],$C242,TaxableValuation[Tif_NonTIF],$A$4)</f>
        <v>2113132</v>
      </c>
      <c r="S242" s="8">
        <f>SUMIFS(TaxableValuation[Taxable Net],TaxableValuation[Dist],$C242,TaxableValuation[Tif_NonTIF],$A$4)</f>
        <v>1918414056</v>
      </c>
      <c r="T242" s="8">
        <f>SUMIFS(TaxableValuation[Taxable Gas &amp; Elec Utilities],TaxableValuation[Dist],$C242,TaxableValuation[Tif_NonTIF],$A$4)</f>
        <v>65519019</v>
      </c>
      <c r="U242" s="8">
        <f t="shared" si="3"/>
        <v>1983933075</v>
      </c>
    </row>
    <row r="243" spans="1:21" x14ac:dyDescent="0.25">
      <c r="A243">
        <v>2023</v>
      </c>
      <c r="B243" t="s">
        <v>1038</v>
      </c>
      <c r="C243" t="s">
        <v>1521</v>
      </c>
      <c r="D243" t="s">
        <v>1521</v>
      </c>
      <c r="E243" t="s">
        <v>668</v>
      </c>
      <c r="F243" t="s">
        <v>1522</v>
      </c>
      <c r="G243" s="8">
        <f>SUMIFS(TaxableValuation[Taxable Residential],TaxableValuation[Dist],$C243,TaxableValuation[Tif_NonTIF],$A$4)</f>
        <v>120731963</v>
      </c>
      <c r="H243" s="8">
        <f>SUMIFS(TaxableValuation[Taxable Ag Land],TaxableValuation[Dist],$C243,TaxableValuation[Tif_NonTIF],$A$4)</f>
        <v>52829682</v>
      </c>
      <c r="I243" s="8">
        <f>SUMIFS(TaxableValuation[Taxable Ag Building],TaxableValuation[Dist],$C243,TaxableValuation[Tif_NonTIF],$A$4)</f>
        <v>1944284</v>
      </c>
      <c r="J243" s="8">
        <f>SUMIFS(TaxableValuation[Taxable Commercial],TaxableValuation[Dist],$C243,TaxableValuation[Tif_NonTIF],$A$4)</f>
        <v>5780227</v>
      </c>
      <c r="K243" s="8">
        <f>SUMIFS(TaxableValuation[Taxable Industrial],TaxableValuation[Dist],$C243,TaxableValuation[Tif_NonTIF],$A$4)</f>
        <v>1916190</v>
      </c>
      <c r="L243" s="8">
        <f>SUMIFS(TaxableValuation[Taxable Multiresidential],TaxableValuation[Dist],$C243,TaxableValuation[Tif_NonTIF],$A$4)</f>
        <v>1141875</v>
      </c>
      <c r="M243" s="8">
        <f>SUMIFS(TaxableValuation[Taxable Reserved],TaxableValuation[Dist],$C243,TaxableValuation[Tif_NonTIF],$A$4)</f>
        <v>0</v>
      </c>
      <c r="N243" s="8">
        <f>SUMIFS(TaxableValuation[Taxable Railroads],TaxableValuation[Dist],$C243,TaxableValuation[Tif_NonTIF],$A$4)</f>
        <v>23277610</v>
      </c>
      <c r="O243" s="8">
        <f>SUMIFS(TaxableValuation[Taxable Utilities],TaxableValuation[Dist],$C243,TaxableValuation[Tif_NonTIF],$A$4)</f>
        <v>300164</v>
      </c>
      <c r="P243" s="8">
        <f>SUMIFS(TaxableValuation[Taxable Other],TaxableValuation[Dist],$C243,TaxableValuation[Tif_NonTIF],$A$4)</f>
        <v>0</v>
      </c>
      <c r="Q243" s="8">
        <f>SUMIFS(TaxableValuation[Taxable Gross],TaxableValuation[Dist],$C243,TaxableValuation[Tif_NonTIF],$A$4)</f>
        <v>207921995</v>
      </c>
      <c r="R243" s="8">
        <f>SUMIFS(TaxableValuation[Taxable Military Exempt],TaxableValuation[Dist],$C243,TaxableValuation[Tif_NonTIF],$A$4)</f>
        <v>258944</v>
      </c>
      <c r="S243" s="8">
        <f>SUMIFS(TaxableValuation[Taxable Net],TaxableValuation[Dist],$C243,TaxableValuation[Tif_NonTIF],$A$4)</f>
        <v>207663051</v>
      </c>
      <c r="T243" s="8">
        <f>SUMIFS(TaxableValuation[Taxable Gas &amp; Elec Utilities],TaxableValuation[Dist],$C243,TaxableValuation[Tif_NonTIF],$A$4)</f>
        <v>4629929</v>
      </c>
      <c r="U243" s="8">
        <f t="shared" si="3"/>
        <v>212292980</v>
      </c>
    </row>
    <row r="244" spans="1:21" x14ac:dyDescent="0.25">
      <c r="A244">
        <v>2023</v>
      </c>
      <c r="B244" t="s">
        <v>1051</v>
      </c>
      <c r="C244" t="s">
        <v>1523</v>
      </c>
      <c r="D244" t="s">
        <v>1523</v>
      </c>
      <c r="E244" t="s">
        <v>1524</v>
      </c>
      <c r="F244" t="s">
        <v>1525</v>
      </c>
      <c r="G244" s="8">
        <f>SUMIFS(TaxableValuation[Taxable Residential],TaxableValuation[Dist],$C244,TaxableValuation[Tif_NonTIF],$A$4)</f>
        <v>118064217</v>
      </c>
      <c r="H244" s="8">
        <f>SUMIFS(TaxableValuation[Taxable Ag Land],TaxableValuation[Dist],$C244,TaxableValuation[Tif_NonTIF],$A$4)</f>
        <v>327974229</v>
      </c>
      <c r="I244" s="8">
        <f>SUMIFS(TaxableValuation[Taxable Ag Building],TaxableValuation[Dist],$C244,TaxableValuation[Tif_NonTIF],$A$4)</f>
        <v>11429818</v>
      </c>
      <c r="J244" s="8">
        <f>SUMIFS(TaxableValuation[Taxable Commercial],TaxableValuation[Dist],$C244,TaxableValuation[Tif_NonTIF],$A$4)</f>
        <v>54378778</v>
      </c>
      <c r="K244" s="8">
        <f>SUMIFS(TaxableValuation[Taxable Industrial],TaxableValuation[Dist],$C244,TaxableValuation[Tif_NonTIF],$A$4)</f>
        <v>122875117</v>
      </c>
      <c r="L244" s="8">
        <f>SUMIFS(TaxableValuation[Taxable Multiresidential],TaxableValuation[Dist],$C244,TaxableValuation[Tif_NonTIF],$A$4)</f>
        <v>2255566</v>
      </c>
      <c r="M244" s="8">
        <f>SUMIFS(TaxableValuation[Taxable Reserved],TaxableValuation[Dist],$C244,TaxableValuation[Tif_NonTIF],$A$4)</f>
        <v>0</v>
      </c>
      <c r="N244" s="8">
        <f>SUMIFS(TaxableValuation[Taxable Railroads],TaxableValuation[Dist],$C244,TaxableValuation[Tif_NonTIF],$A$4)</f>
        <v>27787962</v>
      </c>
      <c r="O244" s="8">
        <f>SUMIFS(TaxableValuation[Taxable Utilities],TaxableValuation[Dist],$C244,TaxableValuation[Tif_NonTIF],$A$4)</f>
        <v>7939097</v>
      </c>
      <c r="P244" s="8">
        <f>SUMIFS(TaxableValuation[Taxable Other],TaxableValuation[Dist],$C244,TaxableValuation[Tif_NonTIF],$A$4)</f>
        <v>0</v>
      </c>
      <c r="Q244" s="8">
        <f>SUMIFS(TaxableValuation[Taxable Gross],TaxableValuation[Dist],$C244,TaxableValuation[Tif_NonTIF],$A$4)</f>
        <v>672704784</v>
      </c>
      <c r="R244" s="8">
        <f>SUMIFS(TaxableValuation[Taxable Military Exempt],TaxableValuation[Dist],$C244,TaxableValuation[Tif_NonTIF],$A$4)</f>
        <v>558479</v>
      </c>
      <c r="S244" s="8">
        <f>SUMIFS(TaxableValuation[Taxable Net],TaxableValuation[Dist],$C244,TaxableValuation[Tif_NonTIF],$A$4)</f>
        <v>672146305</v>
      </c>
      <c r="T244" s="8">
        <f>SUMIFS(TaxableValuation[Taxable Gas &amp; Elec Utilities],TaxableValuation[Dist],$C244,TaxableValuation[Tif_NonTIF],$A$4)</f>
        <v>8682757</v>
      </c>
      <c r="U244" s="8">
        <f t="shared" si="3"/>
        <v>680829062</v>
      </c>
    </row>
    <row r="245" spans="1:21" x14ac:dyDescent="0.25">
      <c r="A245">
        <v>2023</v>
      </c>
      <c r="B245" t="s">
        <v>1066</v>
      </c>
      <c r="C245" t="s">
        <v>1526</v>
      </c>
      <c r="D245" t="s">
        <v>1526</v>
      </c>
      <c r="E245" t="s">
        <v>90</v>
      </c>
      <c r="F245" t="s">
        <v>1527</v>
      </c>
      <c r="G245" s="8">
        <f>SUMIFS(TaxableValuation[Taxable Residential],TaxableValuation[Dist],$C245,TaxableValuation[Tif_NonTIF],$A$4)</f>
        <v>63052498</v>
      </c>
      <c r="H245" s="8">
        <f>SUMIFS(TaxableValuation[Taxable Ag Land],TaxableValuation[Dist],$C245,TaxableValuation[Tif_NonTIF],$A$4)</f>
        <v>88392239</v>
      </c>
      <c r="I245" s="8">
        <f>SUMIFS(TaxableValuation[Taxable Ag Building],TaxableValuation[Dist],$C245,TaxableValuation[Tif_NonTIF],$A$4)</f>
        <v>6423922</v>
      </c>
      <c r="J245" s="8">
        <f>SUMIFS(TaxableValuation[Taxable Commercial],TaxableValuation[Dist],$C245,TaxableValuation[Tif_NonTIF],$A$4)</f>
        <v>17816568</v>
      </c>
      <c r="K245" s="8">
        <f>SUMIFS(TaxableValuation[Taxable Industrial],TaxableValuation[Dist],$C245,TaxableValuation[Tif_NonTIF],$A$4)</f>
        <v>9261383</v>
      </c>
      <c r="L245" s="8">
        <f>SUMIFS(TaxableValuation[Taxable Multiresidential],TaxableValuation[Dist],$C245,TaxableValuation[Tif_NonTIF],$A$4)</f>
        <v>2403318</v>
      </c>
      <c r="M245" s="8">
        <f>SUMIFS(TaxableValuation[Taxable Reserved],TaxableValuation[Dist],$C245,TaxableValuation[Tif_NonTIF],$A$4)</f>
        <v>0</v>
      </c>
      <c r="N245" s="8">
        <f>SUMIFS(TaxableValuation[Taxable Railroads],TaxableValuation[Dist],$C245,TaxableValuation[Tif_NonTIF],$A$4)</f>
        <v>3349675</v>
      </c>
      <c r="O245" s="8">
        <f>SUMIFS(TaxableValuation[Taxable Utilities],TaxableValuation[Dist],$C245,TaxableValuation[Tif_NonTIF],$A$4)</f>
        <v>2427257</v>
      </c>
      <c r="P245" s="8">
        <f>SUMIFS(TaxableValuation[Taxable Other],TaxableValuation[Dist],$C245,TaxableValuation[Tif_NonTIF],$A$4)</f>
        <v>0</v>
      </c>
      <c r="Q245" s="8">
        <f>SUMIFS(TaxableValuation[Taxable Gross],TaxableValuation[Dist],$C245,TaxableValuation[Tif_NonTIF],$A$4)</f>
        <v>193126860</v>
      </c>
      <c r="R245" s="8">
        <f>SUMIFS(TaxableValuation[Taxable Military Exempt],TaxableValuation[Dist],$C245,TaxableValuation[Tif_NonTIF],$A$4)</f>
        <v>188904</v>
      </c>
      <c r="S245" s="8">
        <f>SUMIFS(TaxableValuation[Taxable Net],TaxableValuation[Dist],$C245,TaxableValuation[Tif_NonTIF],$A$4)</f>
        <v>192937956</v>
      </c>
      <c r="T245" s="8">
        <f>SUMIFS(TaxableValuation[Taxable Gas &amp; Elec Utilities],TaxableValuation[Dist],$C245,TaxableValuation[Tif_NonTIF],$A$4)</f>
        <v>2570365</v>
      </c>
      <c r="U245" s="8">
        <f t="shared" si="3"/>
        <v>195508321</v>
      </c>
    </row>
    <row r="246" spans="1:21" x14ac:dyDescent="0.25">
      <c r="A246">
        <v>2023</v>
      </c>
      <c r="B246" t="s">
        <v>1051</v>
      </c>
      <c r="C246" t="s">
        <v>1528</v>
      </c>
      <c r="D246" t="s">
        <v>1748</v>
      </c>
      <c r="E246" t="s">
        <v>150</v>
      </c>
      <c r="F246" t="s">
        <v>1529</v>
      </c>
      <c r="G246" s="8">
        <f>SUMIFS(TaxableValuation[Taxable Residential],TaxableValuation[Dist],$C246,TaxableValuation[Tif_NonTIF],$A$4)</f>
        <v>87459830</v>
      </c>
      <c r="H246" s="8">
        <f>SUMIFS(TaxableValuation[Taxable Ag Land],TaxableValuation[Dist],$C246,TaxableValuation[Tif_NonTIF],$A$4)</f>
        <v>215123287</v>
      </c>
      <c r="I246" s="8">
        <f>SUMIFS(TaxableValuation[Taxable Ag Building],TaxableValuation[Dist],$C246,TaxableValuation[Tif_NonTIF],$A$4)</f>
        <v>10706511</v>
      </c>
      <c r="J246" s="8">
        <f>SUMIFS(TaxableValuation[Taxable Commercial],TaxableValuation[Dist],$C246,TaxableValuation[Tif_NonTIF],$A$4)</f>
        <v>38479914</v>
      </c>
      <c r="K246" s="8">
        <f>SUMIFS(TaxableValuation[Taxable Industrial],TaxableValuation[Dist],$C246,TaxableValuation[Tif_NonTIF],$A$4)</f>
        <v>34143097</v>
      </c>
      <c r="L246" s="8">
        <f>SUMIFS(TaxableValuation[Taxable Multiresidential],TaxableValuation[Dist],$C246,TaxableValuation[Tif_NonTIF],$A$4)</f>
        <v>1644389</v>
      </c>
      <c r="M246" s="8">
        <f>SUMIFS(TaxableValuation[Taxable Reserved],TaxableValuation[Dist],$C246,TaxableValuation[Tif_NonTIF],$A$4)</f>
        <v>0</v>
      </c>
      <c r="N246" s="8">
        <f>SUMIFS(TaxableValuation[Taxable Railroads],TaxableValuation[Dist],$C246,TaxableValuation[Tif_NonTIF],$A$4)</f>
        <v>33284239</v>
      </c>
      <c r="O246" s="8">
        <f>SUMIFS(TaxableValuation[Taxable Utilities],TaxableValuation[Dist],$C246,TaxableValuation[Tif_NonTIF],$A$4)</f>
        <v>52348466</v>
      </c>
      <c r="P246" s="8">
        <f>SUMIFS(TaxableValuation[Taxable Other],TaxableValuation[Dist],$C246,TaxableValuation[Tif_NonTIF],$A$4)</f>
        <v>47210</v>
      </c>
      <c r="Q246" s="8">
        <f>SUMIFS(TaxableValuation[Taxable Gross],TaxableValuation[Dist],$C246,TaxableValuation[Tif_NonTIF],$A$4)</f>
        <v>473236943</v>
      </c>
      <c r="R246" s="8">
        <f>SUMIFS(TaxableValuation[Taxable Military Exempt],TaxableValuation[Dist],$C246,TaxableValuation[Tif_NonTIF],$A$4)</f>
        <v>324100</v>
      </c>
      <c r="S246" s="8">
        <f>SUMIFS(TaxableValuation[Taxable Net],TaxableValuation[Dist],$C246,TaxableValuation[Tif_NonTIF],$A$4)</f>
        <v>472912843</v>
      </c>
      <c r="T246" s="8">
        <f>SUMIFS(TaxableValuation[Taxable Gas &amp; Elec Utilities],TaxableValuation[Dist],$C246,TaxableValuation[Tif_NonTIF],$A$4)</f>
        <v>16643293</v>
      </c>
      <c r="U246" s="8">
        <f t="shared" si="3"/>
        <v>489556136</v>
      </c>
    </row>
    <row r="247" spans="1:21" x14ac:dyDescent="0.25">
      <c r="A247">
        <v>2023</v>
      </c>
      <c r="B247" t="s">
        <v>1045</v>
      </c>
      <c r="C247" t="s">
        <v>1530</v>
      </c>
      <c r="D247" t="s">
        <v>1530</v>
      </c>
      <c r="E247" t="s">
        <v>731</v>
      </c>
      <c r="F247" t="s">
        <v>1531</v>
      </c>
      <c r="G247" s="8">
        <f>SUMIFS(TaxableValuation[Taxable Residential],TaxableValuation[Dist],$C247,TaxableValuation[Tif_NonTIF],$A$4)</f>
        <v>143628602</v>
      </c>
      <c r="H247" s="8">
        <f>SUMIFS(TaxableValuation[Taxable Ag Land],TaxableValuation[Dist],$C247,TaxableValuation[Tif_NonTIF],$A$4)</f>
        <v>124847278</v>
      </c>
      <c r="I247" s="8">
        <f>SUMIFS(TaxableValuation[Taxable Ag Building],TaxableValuation[Dist],$C247,TaxableValuation[Tif_NonTIF],$A$4)</f>
        <v>7942090</v>
      </c>
      <c r="J247" s="8">
        <f>SUMIFS(TaxableValuation[Taxable Commercial],TaxableValuation[Dist],$C247,TaxableValuation[Tif_NonTIF],$A$4)</f>
        <v>55214496</v>
      </c>
      <c r="K247" s="8">
        <f>SUMIFS(TaxableValuation[Taxable Industrial],TaxableValuation[Dist],$C247,TaxableValuation[Tif_NonTIF],$A$4)</f>
        <v>15862383</v>
      </c>
      <c r="L247" s="8">
        <f>SUMIFS(TaxableValuation[Taxable Multiresidential],TaxableValuation[Dist],$C247,TaxableValuation[Tif_NonTIF],$A$4)</f>
        <v>6415305</v>
      </c>
      <c r="M247" s="8">
        <f>SUMIFS(TaxableValuation[Taxable Reserved],TaxableValuation[Dist],$C247,TaxableValuation[Tif_NonTIF],$A$4)</f>
        <v>0</v>
      </c>
      <c r="N247" s="8">
        <f>SUMIFS(TaxableValuation[Taxable Railroads],TaxableValuation[Dist],$C247,TaxableValuation[Tif_NonTIF],$A$4)</f>
        <v>21313326</v>
      </c>
      <c r="O247" s="8">
        <f>SUMIFS(TaxableValuation[Taxable Utilities],TaxableValuation[Dist],$C247,TaxableValuation[Tif_NonTIF],$A$4)</f>
        <v>11229218</v>
      </c>
      <c r="P247" s="8">
        <f>SUMIFS(TaxableValuation[Taxable Other],TaxableValuation[Dist],$C247,TaxableValuation[Tif_NonTIF],$A$4)</f>
        <v>0</v>
      </c>
      <c r="Q247" s="8">
        <f>SUMIFS(TaxableValuation[Taxable Gross],TaxableValuation[Dist],$C247,TaxableValuation[Tif_NonTIF],$A$4)</f>
        <v>386452698</v>
      </c>
      <c r="R247" s="8">
        <f>SUMIFS(TaxableValuation[Taxable Military Exempt],TaxableValuation[Dist],$C247,TaxableValuation[Tif_NonTIF],$A$4)</f>
        <v>515782</v>
      </c>
      <c r="S247" s="8">
        <f>SUMIFS(TaxableValuation[Taxable Net],TaxableValuation[Dist],$C247,TaxableValuation[Tif_NonTIF],$A$4)</f>
        <v>385936916</v>
      </c>
      <c r="T247" s="8">
        <f>SUMIFS(TaxableValuation[Taxable Gas &amp; Elec Utilities],TaxableValuation[Dist],$C247,TaxableValuation[Tif_NonTIF],$A$4)</f>
        <v>11490499</v>
      </c>
      <c r="U247" s="8">
        <f t="shared" si="3"/>
        <v>397427415</v>
      </c>
    </row>
    <row r="248" spans="1:21" x14ac:dyDescent="0.25">
      <c r="A248">
        <v>2023</v>
      </c>
      <c r="B248" t="s">
        <v>1048</v>
      </c>
      <c r="C248" t="s">
        <v>1532</v>
      </c>
      <c r="D248" t="s">
        <v>1532</v>
      </c>
      <c r="E248" t="s">
        <v>770</v>
      </c>
      <c r="F248" t="s">
        <v>1533</v>
      </c>
      <c r="G248" s="8">
        <f>SUMIFS(TaxableValuation[Taxable Residential],TaxableValuation[Dist],$C248,TaxableValuation[Tif_NonTIF],$A$4)</f>
        <v>95846692</v>
      </c>
      <c r="H248" s="8">
        <f>SUMIFS(TaxableValuation[Taxable Ag Land],TaxableValuation[Dist],$C248,TaxableValuation[Tif_NonTIF],$A$4)</f>
        <v>167187154</v>
      </c>
      <c r="I248" s="8">
        <f>SUMIFS(TaxableValuation[Taxable Ag Building],TaxableValuation[Dist],$C248,TaxableValuation[Tif_NonTIF],$A$4)</f>
        <v>13598283</v>
      </c>
      <c r="J248" s="8">
        <f>SUMIFS(TaxableValuation[Taxable Commercial],TaxableValuation[Dist],$C248,TaxableValuation[Tif_NonTIF],$A$4)</f>
        <v>25820054</v>
      </c>
      <c r="K248" s="8">
        <f>SUMIFS(TaxableValuation[Taxable Industrial],TaxableValuation[Dist],$C248,TaxableValuation[Tif_NonTIF],$A$4)</f>
        <v>634367</v>
      </c>
      <c r="L248" s="8">
        <f>SUMIFS(TaxableValuation[Taxable Multiresidential],TaxableValuation[Dist],$C248,TaxableValuation[Tif_NonTIF],$A$4)</f>
        <v>4046397</v>
      </c>
      <c r="M248" s="8">
        <f>SUMIFS(TaxableValuation[Taxable Reserved],TaxableValuation[Dist],$C248,TaxableValuation[Tif_NonTIF],$A$4)</f>
        <v>0</v>
      </c>
      <c r="N248" s="8">
        <f>SUMIFS(TaxableValuation[Taxable Railroads],TaxableValuation[Dist],$C248,TaxableValuation[Tif_NonTIF],$A$4)</f>
        <v>1873381</v>
      </c>
      <c r="O248" s="8">
        <f>SUMIFS(TaxableValuation[Taxable Utilities],TaxableValuation[Dist],$C248,TaxableValuation[Tif_NonTIF],$A$4)</f>
        <v>7239520</v>
      </c>
      <c r="P248" s="8">
        <f>SUMIFS(TaxableValuation[Taxable Other],TaxableValuation[Dist],$C248,TaxableValuation[Tif_NonTIF],$A$4)</f>
        <v>0</v>
      </c>
      <c r="Q248" s="8">
        <f>SUMIFS(TaxableValuation[Taxable Gross],TaxableValuation[Dist],$C248,TaxableValuation[Tif_NonTIF],$A$4)</f>
        <v>316245848</v>
      </c>
      <c r="R248" s="8">
        <f>SUMIFS(TaxableValuation[Taxable Military Exempt],TaxableValuation[Dist],$C248,TaxableValuation[Tif_NonTIF],$A$4)</f>
        <v>237056</v>
      </c>
      <c r="S248" s="8">
        <f>SUMIFS(TaxableValuation[Taxable Net],TaxableValuation[Dist],$C248,TaxableValuation[Tif_NonTIF],$A$4)</f>
        <v>316008792</v>
      </c>
      <c r="T248" s="8">
        <f>SUMIFS(TaxableValuation[Taxable Gas &amp; Elec Utilities],TaxableValuation[Dist],$C248,TaxableValuation[Tif_NonTIF],$A$4)</f>
        <v>3652466</v>
      </c>
      <c r="U248" s="8">
        <f t="shared" si="3"/>
        <v>319661258</v>
      </c>
    </row>
    <row r="249" spans="1:21" x14ac:dyDescent="0.25">
      <c r="A249">
        <v>2023</v>
      </c>
      <c r="B249" t="s">
        <v>1066</v>
      </c>
      <c r="C249" t="s">
        <v>1534</v>
      </c>
      <c r="D249" t="s">
        <v>1534</v>
      </c>
      <c r="E249" t="s">
        <v>497</v>
      </c>
      <c r="F249" t="s">
        <v>1535</v>
      </c>
      <c r="G249" s="8">
        <f>SUMIFS(TaxableValuation[Taxable Residential],TaxableValuation[Dist],$C249,TaxableValuation[Tif_NonTIF],$A$4)</f>
        <v>58982964</v>
      </c>
      <c r="H249" s="8">
        <f>SUMIFS(TaxableValuation[Taxable Ag Land],TaxableValuation[Dist],$C249,TaxableValuation[Tif_NonTIF],$A$4)</f>
        <v>147664634</v>
      </c>
      <c r="I249" s="8">
        <f>SUMIFS(TaxableValuation[Taxable Ag Building],TaxableValuation[Dist],$C249,TaxableValuation[Tif_NonTIF],$A$4)</f>
        <v>17503604</v>
      </c>
      <c r="J249" s="8">
        <f>SUMIFS(TaxableValuation[Taxable Commercial],TaxableValuation[Dist],$C249,TaxableValuation[Tif_NonTIF],$A$4)</f>
        <v>8715011</v>
      </c>
      <c r="K249" s="8">
        <f>SUMIFS(TaxableValuation[Taxable Industrial],TaxableValuation[Dist],$C249,TaxableValuation[Tif_NonTIF],$A$4)</f>
        <v>59712706</v>
      </c>
      <c r="L249" s="8">
        <f>SUMIFS(TaxableValuation[Taxable Multiresidential],TaxableValuation[Dist],$C249,TaxableValuation[Tif_NonTIF],$A$4)</f>
        <v>232250</v>
      </c>
      <c r="M249" s="8">
        <f>SUMIFS(TaxableValuation[Taxable Reserved],TaxableValuation[Dist],$C249,TaxableValuation[Tif_NonTIF],$A$4)</f>
        <v>0</v>
      </c>
      <c r="N249" s="8">
        <f>SUMIFS(TaxableValuation[Taxable Railroads],TaxableValuation[Dist],$C249,TaxableValuation[Tif_NonTIF],$A$4)</f>
        <v>0</v>
      </c>
      <c r="O249" s="8">
        <f>SUMIFS(TaxableValuation[Taxable Utilities],TaxableValuation[Dist],$C249,TaxableValuation[Tif_NonTIF],$A$4)</f>
        <v>14654845</v>
      </c>
      <c r="P249" s="8">
        <f>SUMIFS(TaxableValuation[Taxable Other],TaxableValuation[Dist],$C249,TaxableValuation[Tif_NonTIF],$A$4)</f>
        <v>0</v>
      </c>
      <c r="Q249" s="8">
        <f>SUMIFS(TaxableValuation[Taxable Gross],TaxableValuation[Dist],$C249,TaxableValuation[Tif_NonTIF],$A$4)</f>
        <v>307466014</v>
      </c>
      <c r="R249" s="8">
        <f>SUMIFS(TaxableValuation[Taxable Military Exempt],TaxableValuation[Dist],$C249,TaxableValuation[Tif_NonTIF],$A$4)</f>
        <v>201868</v>
      </c>
      <c r="S249" s="8">
        <f>SUMIFS(TaxableValuation[Taxable Net],TaxableValuation[Dist],$C249,TaxableValuation[Tif_NonTIF],$A$4)</f>
        <v>307264146</v>
      </c>
      <c r="T249" s="8">
        <f>SUMIFS(TaxableValuation[Taxable Gas &amp; Elec Utilities],TaxableValuation[Dist],$C249,TaxableValuation[Tif_NonTIF],$A$4)</f>
        <v>1953011</v>
      </c>
      <c r="U249" s="8">
        <f t="shared" si="3"/>
        <v>309217157</v>
      </c>
    </row>
    <row r="250" spans="1:21" x14ac:dyDescent="0.25">
      <c r="A250">
        <v>2023</v>
      </c>
      <c r="B250" t="s">
        <v>1048</v>
      </c>
      <c r="C250" t="s">
        <v>1536</v>
      </c>
      <c r="D250" t="s">
        <v>1536</v>
      </c>
      <c r="E250" t="s">
        <v>321</v>
      </c>
      <c r="F250" t="s">
        <v>1537</v>
      </c>
      <c r="G250" s="8">
        <f>SUMIFS(TaxableValuation[Taxable Residential],TaxableValuation[Dist],$C250,TaxableValuation[Tif_NonTIF],$A$4)</f>
        <v>53693593</v>
      </c>
      <c r="H250" s="8">
        <f>SUMIFS(TaxableValuation[Taxable Ag Land],TaxableValuation[Dist],$C250,TaxableValuation[Tif_NonTIF],$A$4)</f>
        <v>170797743</v>
      </c>
      <c r="I250" s="8">
        <f>SUMIFS(TaxableValuation[Taxable Ag Building],TaxableValuation[Dist],$C250,TaxableValuation[Tif_NonTIF],$A$4)</f>
        <v>8973456</v>
      </c>
      <c r="J250" s="8">
        <f>SUMIFS(TaxableValuation[Taxable Commercial],TaxableValuation[Dist],$C250,TaxableValuation[Tif_NonTIF],$A$4)</f>
        <v>11822022</v>
      </c>
      <c r="K250" s="8">
        <f>SUMIFS(TaxableValuation[Taxable Industrial],TaxableValuation[Dist],$C250,TaxableValuation[Tif_NonTIF],$A$4)</f>
        <v>842751</v>
      </c>
      <c r="L250" s="8">
        <f>SUMIFS(TaxableValuation[Taxable Multiresidential],TaxableValuation[Dist],$C250,TaxableValuation[Tif_NonTIF],$A$4)</f>
        <v>62456</v>
      </c>
      <c r="M250" s="8">
        <f>SUMIFS(TaxableValuation[Taxable Reserved],TaxableValuation[Dist],$C250,TaxableValuation[Tif_NonTIF],$A$4)</f>
        <v>0</v>
      </c>
      <c r="N250" s="8">
        <f>SUMIFS(TaxableValuation[Taxable Railroads],TaxableValuation[Dist],$C250,TaxableValuation[Tif_NonTIF],$A$4)</f>
        <v>0</v>
      </c>
      <c r="O250" s="8">
        <f>SUMIFS(TaxableValuation[Taxable Utilities],TaxableValuation[Dist],$C250,TaxableValuation[Tif_NonTIF],$A$4)</f>
        <v>1572573</v>
      </c>
      <c r="P250" s="8">
        <f>SUMIFS(TaxableValuation[Taxable Other],TaxableValuation[Dist],$C250,TaxableValuation[Tif_NonTIF],$A$4)</f>
        <v>0</v>
      </c>
      <c r="Q250" s="8">
        <f>SUMIFS(TaxableValuation[Taxable Gross],TaxableValuation[Dist],$C250,TaxableValuation[Tif_NonTIF],$A$4)</f>
        <v>247764594</v>
      </c>
      <c r="R250" s="8">
        <f>SUMIFS(TaxableValuation[Taxable Military Exempt],TaxableValuation[Dist],$C250,TaxableValuation[Tif_NonTIF],$A$4)</f>
        <v>287060</v>
      </c>
      <c r="S250" s="8">
        <f>SUMIFS(TaxableValuation[Taxable Net],TaxableValuation[Dist],$C250,TaxableValuation[Tif_NonTIF],$A$4)</f>
        <v>247477534</v>
      </c>
      <c r="T250" s="8">
        <f>SUMIFS(TaxableValuation[Taxable Gas &amp; Elec Utilities],TaxableValuation[Dist],$C250,TaxableValuation[Tif_NonTIF],$A$4)</f>
        <v>9914796</v>
      </c>
      <c r="U250" s="8">
        <f t="shared" si="3"/>
        <v>257392330</v>
      </c>
    </row>
    <row r="251" spans="1:21" x14ac:dyDescent="0.25">
      <c r="A251">
        <v>2023</v>
      </c>
      <c r="B251" t="s">
        <v>1045</v>
      </c>
      <c r="C251" t="s">
        <v>1538</v>
      </c>
      <c r="D251" t="s">
        <v>1749</v>
      </c>
      <c r="E251" t="s">
        <v>786</v>
      </c>
      <c r="F251" t="s">
        <v>1539</v>
      </c>
      <c r="G251" s="8">
        <f>SUMIFS(TaxableValuation[Taxable Residential],TaxableValuation[Dist],$C251,TaxableValuation[Tif_NonTIF],$A$4)</f>
        <v>123313774</v>
      </c>
      <c r="H251" s="8">
        <f>SUMIFS(TaxableValuation[Taxable Ag Land],TaxableValuation[Dist],$C251,TaxableValuation[Tif_NonTIF],$A$4)</f>
        <v>180998638</v>
      </c>
      <c r="I251" s="8">
        <f>SUMIFS(TaxableValuation[Taxable Ag Building],TaxableValuation[Dist],$C251,TaxableValuation[Tif_NonTIF],$A$4)</f>
        <v>5282886</v>
      </c>
      <c r="J251" s="8">
        <f>SUMIFS(TaxableValuation[Taxable Commercial],TaxableValuation[Dist],$C251,TaxableValuation[Tif_NonTIF],$A$4)</f>
        <v>12744428</v>
      </c>
      <c r="K251" s="8">
        <f>SUMIFS(TaxableValuation[Taxable Industrial],TaxableValuation[Dist],$C251,TaxableValuation[Tif_NonTIF],$A$4)</f>
        <v>11197914</v>
      </c>
      <c r="L251" s="8">
        <f>SUMIFS(TaxableValuation[Taxable Multiresidential],TaxableValuation[Dist],$C251,TaxableValuation[Tif_NonTIF],$A$4)</f>
        <v>2874387</v>
      </c>
      <c r="M251" s="8">
        <f>SUMIFS(TaxableValuation[Taxable Reserved],TaxableValuation[Dist],$C251,TaxableValuation[Tif_NonTIF],$A$4)</f>
        <v>0</v>
      </c>
      <c r="N251" s="8">
        <f>SUMIFS(TaxableValuation[Taxable Railroads],TaxableValuation[Dist],$C251,TaxableValuation[Tif_NonTIF],$A$4)</f>
        <v>4288861</v>
      </c>
      <c r="O251" s="8">
        <f>SUMIFS(TaxableValuation[Taxable Utilities],TaxableValuation[Dist],$C251,TaxableValuation[Tif_NonTIF],$A$4)</f>
        <v>42002238</v>
      </c>
      <c r="P251" s="8">
        <f>SUMIFS(TaxableValuation[Taxable Other],TaxableValuation[Dist],$C251,TaxableValuation[Tif_NonTIF],$A$4)</f>
        <v>0</v>
      </c>
      <c r="Q251" s="8">
        <f>SUMIFS(TaxableValuation[Taxable Gross],TaxableValuation[Dist],$C251,TaxableValuation[Tif_NonTIF],$A$4)</f>
        <v>382703126</v>
      </c>
      <c r="R251" s="8">
        <f>SUMIFS(TaxableValuation[Taxable Military Exempt],TaxableValuation[Dist],$C251,TaxableValuation[Tif_NonTIF],$A$4)</f>
        <v>337064</v>
      </c>
      <c r="S251" s="8">
        <f>SUMIFS(TaxableValuation[Taxable Net],TaxableValuation[Dist],$C251,TaxableValuation[Tif_NonTIF],$A$4)</f>
        <v>382366062</v>
      </c>
      <c r="T251" s="8">
        <f>SUMIFS(TaxableValuation[Taxable Gas &amp; Elec Utilities],TaxableValuation[Dist],$C251,TaxableValuation[Tif_NonTIF],$A$4)</f>
        <v>13707323</v>
      </c>
      <c r="U251" s="8">
        <f t="shared" si="3"/>
        <v>396073385</v>
      </c>
    </row>
    <row r="252" spans="1:21" x14ac:dyDescent="0.25">
      <c r="A252">
        <v>2023</v>
      </c>
      <c r="B252" t="s">
        <v>1048</v>
      </c>
      <c r="C252" t="s">
        <v>1540</v>
      </c>
      <c r="D252" t="s">
        <v>1540</v>
      </c>
      <c r="E252" t="s">
        <v>662</v>
      </c>
      <c r="F252" t="s">
        <v>1541</v>
      </c>
      <c r="G252" s="8">
        <f>SUMIFS(TaxableValuation[Taxable Residential],TaxableValuation[Dist],$C252,TaxableValuation[Tif_NonTIF],$A$4)</f>
        <v>156088704</v>
      </c>
      <c r="H252" s="8">
        <f>SUMIFS(TaxableValuation[Taxable Ag Land],TaxableValuation[Dist],$C252,TaxableValuation[Tif_NonTIF],$A$4)</f>
        <v>80769177</v>
      </c>
      <c r="I252" s="8">
        <f>SUMIFS(TaxableValuation[Taxable Ag Building],TaxableValuation[Dist],$C252,TaxableValuation[Tif_NonTIF],$A$4)</f>
        <v>10183011</v>
      </c>
      <c r="J252" s="8">
        <f>SUMIFS(TaxableValuation[Taxable Commercial],TaxableValuation[Dist],$C252,TaxableValuation[Tif_NonTIF],$A$4)</f>
        <v>25303614</v>
      </c>
      <c r="K252" s="8">
        <f>SUMIFS(TaxableValuation[Taxable Industrial],TaxableValuation[Dist],$C252,TaxableValuation[Tif_NonTIF],$A$4)</f>
        <v>13967685</v>
      </c>
      <c r="L252" s="8">
        <f>SUMIFS(TaxableValuation[Taxable Multiresidential],TaxableValuation[Dist],$C252,TaxableValuation[Tif_NonTIF],$A$4)</f>
        <v>1321895</v>
      </c>
      <c r="M252" s="8">
        <f>SUMIFS(TaxableValuation[Taxable Reserved],TaxableValuation[Dist],$C252,TaxableValuation[Tif_NonTIF],$A$4)</f>
        <v>0</v>
      </c>
      <c r="N252" s="8">
        <f>SUMIFS(TaxableValuation[Taxable Railroads],TaxableValuation[Dist],$C252,TaxableValuation[Tif_NonTIF],$A$4)</f>
        <v>1258941</v>
      </c>
      <c r="O252" s="8">
        <f>SUMIFS(TaxableValuation[Taxable Utilities],TaxableValuation[Dist],$C252,TaxableValuation[Tif_NonTIF],$A$4)</f>
        <v>32330129</v>
      </c>
      <c r="P252" s="8">
        <f>SUMIFS(TaxableValuation[Taxable Other],TaxableValuation[Dist],$C252,TaxableValuation[Tif_NonTIF],$A$4)</f>
        <v>0</v>
      </c>
      <c r="Q252" s="8">
        <f>SUMIFS(TaxableValuation[Taxable Gross],TaxableValuation[Dist],$C252,TaxableValuation[Tif_NonTIF],$A$4)</f>
        <v>321223156</v>
      </c>
      <c r="R252" s="8">
        <f>SUMIFS(TaxableValuation[Taxable Military Exempt],TaxableValuation[Dist],$C252,TaxableValuation[Tif_NonTIF],$A$4)</f>
        <v>274096</v>
      </c>
      <c r="S252" s="8">
        <f>SUMIFS(TaxableValuation[Taxable Net],TaxableValuation[Dist],$C252,TaxableValuation[Tif_NonTIF],$A$4)</f>
        <v>320949060</v>
      </c>
      <c r="T252" s="8">
        <f>SUMIFS(TaxableValuation[Taxable Gas &amp; Elec Utilities],TaxableValuation[Dist],$C252,TaxableValuation[Tif_NonTIF],$A$4)</f>
        <v>5884786</v>
      </c>
      <c r="U252" s="8">
        <f t="shared" si="3"/>
        <v>326833846</v>
      </c>
    </row>
    <row r="253" spans="1:21" x14ac:dyDescent="0.25">
      <c r="A253">
        <v>2023</v>
      </c>
      <c r="B253" t="s">
        <v>1038</v>
      </c>
      <c r="C253" t="s">
        <v>1542</v>
      </c>
      <c r="D253" t="s">
        <v>1542</v>
      </c>
      <c r="E253" t="s">
        <v>209</v>
      </c>
      <c r="F253" t="s">
        <v>1543</v>
      </c>
      <c r="G253" s="8">
        <f>SUMIFS(TaxableValuation[Taxable Residential],TaxableValuation[Dist],$C253,TaxableValuation[Tif_NonTIF],$A$4)</f>
        <v>197131080</v>
      </c>
      <c r="H253" s="8">
        <f>SUMIFS(TaxableValuation[Taxable Ag Land],TaxableValuation[Dist],$C253,TaxableValuation[Tif_NonTIF],$A$4)</f>
        <v>70998174</v>
      </c>
      <c r="I253" s="8">
        <f>SUMIFS(TaxableValuation[Taxable Ag Building],TaxableValuation[Dist],$C253,TaxableValuation[Tif_NonTIF],$A$4)</f>
        <v>2614814</v>
      </c>
      <c r="J253" s="8">
        <f>SUMIFS(TaxableValuation[Taxable Commercial],TaxableValuation[Dist],$C253,TaxableValuation[Tif_NonTIF],$A$4)</f>
        <v>39290805</v>
      </c>
      <c r="K253" s="8">
        <f>SUMIFS(TaxableValuation[Taxable Industrial],TaxableValuation[Dist],$C253,TaxableValuation[Tif_NonTIF],$A$4)</f>
        <v>45682387</v>
      </c>
      <c r="L253" s="8">
        <f>SUMIFS(TaxableValuation[Taxable Multiresidential],TaxableValuation[Dist],$C253,TaxableValuation[Tif_NonTIF],$A$4)</f>
        <v>3608480</v>
      </c>
      <c r="M253" s="8">
        <f>SUMIFS(TaxableValuation[Taxable Reserved],TaxableValuation[Dist],$C253,TaxableValuation[Tif_NonTIF],$A$4)</f>
        <v>0</v>
      </c>
      <c r="N253" s="8">
        <f>SUMIFS(TaxableValuation[Taxable Railroads],TaxableValuation[Dist],$C253,TaxableValuation[Tif_NonTIF],$A$4)</f>
        <v>5564270</v>
      </c>
      <c r="O253" s="8">
        <f>SUMIFS(TaxableValuation[Taxable Utilities],TaxableValuation[Dist],$C253,TaxableValuation[Tif_NonTIF],$A$4)</f>
        <v>10501200</v>
      </c>
      <c r="P253" s="8">
        <f>SUMIFS(TaxableValuation[Taxable Other],TaxableValuation[Dist],$C253,TaxableValuation[Tif_NonTIF],$A$4)</f>
        <v>0</v>
      </c>
      <c r="Q253" s="8">
        <f>SUMIFS(TaxableValuation[Taxable Gross],TaxableValuation[Dist],$C253,TaxableValuation[Tif_NonTIF],$A$4)</f>
        <v>375391210</v>
      </c>
      <c r="R253" s="8">
        <f>SUMIFS(TaxableValuation[Taxable Military Exempt],TaxableValuation[Dist],$C253,TaxableValuation[Tif_NonTIF],$A$4)</f>
        <v>466704</v>
      </c>
      <c r="S253" s="8">
        <f>SUMIFS(TaxableValuation[Taxable Net],TaxableValuation[Dist],$C253,TaxableValuation[Tif_NonTIF],$A$4)</f>
        <v>374924506</v>
      </c>
      <c r="T253" s="8">
        <f>SUMIFS(TaxableValuation[Taxable Gas &amp; Elec Utilities],TaxableValuation[Dist],$C253,TaxableValuation[Tif_NonTIF],$A$4)</f>
        <v>4587556</v>
      </c>
      <c r="U253" s="8">
        <f t="shared" si="3"/>
        <v>379512062</v>
      </c>
    </row>
    <row r="254" spans="1:21" x14ac:dyDescent="0.25">
      <c r="A254">
        <v>2023</v>
      </c>
      <c r="B254" t="s">
        <v>1043</v>
      </c>
      <c r="C254" t="s">
        <v>1544</v>
      </c>
      <c r="D254" t="s">
        <v>1544</v>
      </c>
      <c r="E254" t="s">
        <v>318</v>
      </c>
      <c r="F254" t="s">
        <v>1545</v>
      </c>
      <c r="G254" s="8">
        <f>SUMIFS(TaxableValuation[Taxable Residential],TaxableValuation[Dist],$C254,TaxableValuation[Tif_NonTIF],$A$4)</f>
        <v>78611548</v>
      </c>
      <c r="H254" s="8">
        <f>SUMIFS(TaxableValuation[Taxable Ag Land],TaxableValuation[Dist],$C254,TaxableValuation[Tif_NonTIF],$A$4)</f>
        <v>136727679</v>
      </c>
      <c r="I254" s="8">
        <f>SUMIFS(TaxableValuation[Taxable Ag Building],TaxableValuation[Dist],$C254,TaxableValuation[Tif_NonTIF],$A$4)</f>
        <v>7241836</v>
      </c>
      <c r="J254" s="8">
        <f>SUMIFS(TaxableValuation[Taxable Commercial],TaxableValuation[Dist],$C254,TaxableValuation[Tif_NonTIF],$A$4)</f>
        <v>10189495</v>
      </c>
      <c r="K254" s="8">
        <f>SUMIFS(TaxableValuation[Taxable Industrial],TaxableValuation[Dist],$C254,TaxableValuation[Tif_NonTIF],$A$4)</f>
        <v>1098720</v>
      </c>
      <c r="L254" s="8">
        <f>SUMIFS(TaxableValuation[Taxable Multiresidential],TaxableValuation[Dist],$C254,TaxableValuation[Tif_NonTIF],$A$4)</f>
        <v>842533</v>
      </c>
      <c r="M254" s="8">
        <f>SUMIFS(TaxableValuation[Taxable Reserved],TaxableValuation[Dist],$C254,TaxableValuation[Tif_NonTIF],$A$4)</f>
        <v>0</v>
      </c>
      <c r="N254" s="8">
        <f>SUMIFS(TaxableValuation[Taxable Railroads],TaxableValuation[Dist],$C254,TaxableValuation[Tif_NonTIF],$A$4)</f>
        <v>5767231</v>
      </c>
      <c r="O254" s="8">
        <f>SUMIFS(TaxableValuation[Taxable Utilities],TaxableValuation[Dist],$C254,TaxableValuation[Tif_NonTIF],$A$4)</f>
        <v>2434839</v>
      </c>
      <c r="P254" s="8">
        <f>SUMIFS(TaxableValuation[Taxable Other],TaxableValuation[Dist],$C254,TaxableValuation[Tif_NonTIF],$A$4)</f>
        <v>0</v>
      </c>
      <c r="Q254" s="8">
        <f>SUMIFS(TaxableValuation[Taxable Gross],TaxableValuation[Dist],$C254,TaxableValuation[Tif_NonTIF],$A$4)</f>
        <v>242913881</v>
      </c>
      <c r="R254" s="8">
        <f>SUMIFS(TaxableValuation[Taxable Military Exempt],TaxableValuation[Dist],$C254,TaxableValuation[Tif_NonTIF],$A$4)</f>
        <v>305580</v>
      </c>
      <c r="S254" s="8">
        <f>SUMIFS(TaxableValuation[Taxable Net],TaxableValuation[Dist],$C254,TaxableValuation[Tif_NonTIF],$A$4)</f>
        <v>242608301</v>
      </c>
      <c r="T254" s="8">
        <f>SUMIFS(TaxableValuation[Taxable Gas &amp; Elec Utilities],TaxableValuation[Dist],$C254,TaxableValuation[Tif_NonTIF],$A$4)</f>
        <v>4071020</v>
      </c>
      <c r="U254" s="8">
        <f t="shared" si="3"/>
        <v>246679321</v>
      </c>
    </row>
    <row r="255" spans="1:21" x14ac:dyDescent="0.25">
      <c r="A255">
        <v>2023</v>
      </c>
      <c r="B255" t="s">
        <v>1051</v>
      </c>
      <c r="C255" t="s">
        <v>1546</v>
      </c>
      <c r="D255" t="s">
        <v>1546</v>
      </c>
      <c r="E255" t="s">
        <v>266</v>
      </c>
      <c r="F255" t="s">
        <v>1547</v>
      </c>
      <c r="G255" s="8">
        <f>SUMIFS(TaxableValuation[Taxable Residential],TaxableValuation[Dist],$C255,TaxableValuation[Tif_NonTIF],$A$4)</f>
        <v>46089370</v>
      </c>
      <c r="H255" s="8">
        <f>SUMIFS(TaxableValuation[Taxable Ag Land],TaxableValuation[Dist],$C255,TaxableValuation[Tif_NonTIF],$A$4)</f>
        <v>60535131</v>
      </c>
      <c r="I255" s="8">
        <f>SUMIFS(TaxableValuation[Taxable Ag Building],TaxableValuation[Dist],$C255,TaxableValuation[Tif_NonTIF],$A$4)</f>
        <v>4654413</v>
      </c>
      <c r="J255" s="8">
        <f>SUMIFS(TaxableValuation[Taxable Commercial],TaxableValuation[Dist],$C255,TaxableValuation[Tif_NonTIF],$A$4)</f>
        <v>9998478</v>
      </c>
      <c r="K255" s="8">
        <f>SUMIFS(TaxableValuation[Taxable Industrial],TaxableValuation[Dist],$C255,TaxableValuation[Tif_NonTIF],$A$4)</f>
        <v>6217353</v>
      </c>
      <c r="L255" s="8">
        <f>SUMIFS(TaxableValuation[Taxable Multiresidential],TaxableValuation[Dist],$C255,TaxableValuation[Tif_NonTIF],$A$4)</f>
        <v>1423175</v>
      </c>
      <c r="M255" s="8">
        <f>SUMIFS(TaxableValuation[Taxable Reserved],TaxableValuation[Dist],$C255,TaxableValuation[Tif_NonTIF],$A$4)</f>
        <v>0</v>
      </c>
      <c r="N255" s="8">
        <f>SUMIFS(TaxableValuation[Taxable Railroads],TaxableValuation[Dist],$C255,TaxableValuation[Tif_NonTIF],$A$4)</f>
        <v>2889096</v>
      </c>
      <c r="O255" s="8">
        <f>SUMIFS(TaxableValuation[Taxable Utilities],TaxableValuation[Dist],$C255,TaxableValuation[Tif_NonTIF],$A$4)</f>
        <v>706221</v>
      </c>
      <c r="P255" s="8">
        <f>SUMIFS(TaxableValuation[Taxable Other],TaxableValuation[Dist],$C255,TaxableValuation[Tif_NonTIF],$A$4)</f>
        <v>0</v>
      </c>
      <c r="Q255" s="8">
        <f>SUMIFS(TaxableValuation[Taxable Gross],TaxableValuation[Dist],$C255,TaxableValuation[Tif_NonTIF],$A$4)</f>
        <v>132513237</v>
      </c>
      <c r="R255" s="8">
        <f>SUMIFS(TaxableValuation[Taxable Military Exempt],TaxableValuation[Dist],$C255,TaxableValuation[Tif_NonTIF],$A$4)</f>
        <v>168532</v>
      </c>
      <c r="S255" s="8">
        <f>SUMIFS(TaxableValuation[Taxable Net],TaxableValuation[Dist],$C255,TaxableValuation[Tif_NonTIF],$A$4)</f>
        <v>132344705</v>
      </c>
      <c r="T255" s="8">
        <f>SUMIFS(TaxableValuation[Taxable Gas &amp; Elec Utilities],TaxableValuation[Dist],$C255,TaxableValuation[Tif_NonTIF],$A$4)</f>
        <v>4527726</v>
      </c>
      <c r="U255" s="8">
        <f t="shared" si="3"/>
        <v>136872431</v>
      </c>
    </row>
    <row r="256" spans="1:21" x14ac:dyDescent="0.25">
      <c r="A256">
        <v>2023</v>
      </c>
      <c r="B256" t="s">
        <v>1038</v>
      </c>
      <c r="C256" t="s">
        <v>1548</v>
      </c>
      <c r="D256" t="s">
        <v>1548</v>
      </c>
      <c r="E256" t="s">
        <v>820</v>
      </c>
      <c r="F256" t="s">
        <v>1549</v>
      </c>
      <c r="G256" s="8">
        <f>SUMIFS(TaxableValuation[Taxable Residential],TaxableValuation[Dist],$C256,TaxableValuation[Tif_NonTIF],$A$4)</f>
        <v>277644549</v>
      </c>
      <c r="H256" s="8">
        <f>SUMIFS(TaxableValuation[Taxable Ag Land],TaxableValuation[Dist],$C256,TaxableValuation[Tif_NonTIF],$A$4)</f>
        <v>3068797</v>
      </c>
      <c r="I256" s="8">
        <f>SUMIFS(TaxableValuation[Taxable Ag Building],TaxableValuation[Dist],$C256,TaxableValuation[Tif_NonTIF],$A$4)</f>
        <v>199965</v>
      </c>
      <c r="J256" s="8">
        <f>SUMIFS(TaxableValuation[Taxable Commercial],TaxableValuation[Dist],$C256,TaxableValuation[Tif_NonTIF],$A$4)</f>
        <v>596518928</v>
      </c>
      <c r="K256" s="8">
        <f>SUMIFS(TaxableValuation[Taxable Industrial],TaxableValuation[Dist],$C256,TaxableValuation[Tif_NonTIF],$A$4)</f>
        <v>277890598</v>
      </c>
      <c r="L256" s="8">
        <f>SUMIFS(TaxableValuation[Taxable Multiresidential],TaxableValuation[Dist],$C256,TaxableValuation[Tif_NonTIF],$A$4)</f>
        <v>10153719</v>
      </c>
      <c r="M256" s="8">
        <f>SUMIFS(TaxableValuation[Taxable Reserved],TaxableValuation[Dist],$C256,TaxableValuation[Tif_NonTIF],$A$4)</f>
        <v>0</v>
      </c>
      <c r="N256" s="8">
        <f>SUMIFS(TaxableValuation[Taxable Railroads],TaxableValuation[Dist],$C256,TaxableValuation[Tif_NonTIF],$A$4)</f>
        <v>9179961</v>
      </c>
      <c r="O256" s="8">
        <f>SUMIFS(TaxableValuation[Taxable Utilities],TaxableValuation[Dist],$C256,TaxableValuation[Tif_NonTIF],$A$4)</f>
        <v>1986495</v>
      </c>
      <c r="P256" s="8">
        <f>SUMIFS(TaxableValuation[Taxable Other],TaxableValuation[Dist],$C256,TaxableValuation[Tif_NonTIF],$A$4)</f>
        <v>0</v>
      </c>
      <c r="Q256" s="8">
        <f>SUMIFS(TaxableValuation[Taxable Gross],TaxableValuation[Dist],$C256,TaxableValuation[Tif_NonTIF],$A$4)</f>
        <v>1176643012</v>
      </c>
      <c r="R256" s="8">
        <f>SUMIFS(TaxableValuation[Taxable Military Exempt],TaxableValuation[Dist],$C256,TaxableValuation[Tif_NonTIF],$A$4)</f>
        <v>609308</v>
      </c>
      <c r="S256" s="8">
        <f>SUMIFS(TaxableValuation[Taxable Net],TaxableValuation[Dist],$C256,TaxableValuation[Tif_NonTIF],$A$4)</f>
        <v>1176033704</v>
      </c>
      <c r="T256" s="8">
        <f>SUMIFS(TaxableValuation[Taxable Gas &amp; Elec Utilities],TaxableValuation[Dist],$C256,TaxableValuation[Tif_NonTIF],$A$4)</f>
        <v>20819519</v>
      </c>
      <c r="U256" s="8">
        <f t="shared" si="3"/>
        <v>1196853223</v>
      </c>
    </row>
    <row r="257" spans="1:21" x14ac:dyDescent="0.25">
      <c r="A257">
        <v>2023</v>
      </c>
      <c r="B257" t="s">
        <v>1051</v>
      </c>
      <c r="C257" t="s">
        <v>1550</v>
      </c>
      <c r="D257" t="s">
        <v>1550</v>
      </c>
      <c r="E257" t="s">
        <v>77</v>
      </c>
      <c r="F257" t="s">
        <v>1551</v>
      </c>
      <c r="G257" s="8">
        <f>SUMIFS(TaxableValuation[Taxable Residential],TaxableValuation[Dist],$C257,TaxableValuation[Tif_NonTIF],$A$4)</f>
        <v>49880437</v>
      </c>
      <c r="H257" s="8">
        <f>SUMIFS(TaxableValuation[Taxable Ag Land],TaxableValuation[Dist],$C257,TaxableValuation[Tif_NonTIF],$A$4)</f>
        <v>146399152</v>
      </c>
      <c r="I257" s="8">
        <f>SUMIFS(TaxableValuation[Taxable Ag Building],TaxableValuation[Dist],$C257,TaxableValuation[Tif_NonTIF],$A$4)</f>
        <v>6552282</v>
      </c>
      <c r="J257" s="8">
        <f>SUMIFS(TaxableValuation[Taxable Commercial],TaxableValuation[Dist],$C257,TaxableValuation[Tif_NonTIF],$A$4)</f>
        <v>20570558</v>
      </c>
      <c r="K257" s="8">
        <f>SUMIFS(TaxableValuation[Taxable Industrial],TaxableValuation[Dist],$C257,TaxableValuation[Tif_NonTIF],$A$4)</f>
        <v>39508679</v>
      </c>
      <c r="L257" s="8">
        <f>SUMIFS(TaxableValuation[Taxable Multiresidential],TaxableValuation[Dist],$C257,TaxableValuation[Tif_NonTIF],$A$4)</f>
        <v>394797</v>
      </c>
      <c r="M257" s="8">
        <f>SUMIFS(TaxableValuation[Taxable Reserved],TaxableValuation[Dist],$C257,TaxableValuation[Tif_NonTIF],$A$4)</f>
        <v>0</v>
      </c>
      <c r="N257" s="8">
        <f>SUMIFS(TaxableValuation[Taxable Railroads],TaxableValuation[Dist],$C257,TaxableValuation[Tif_NonTIF],$A$4)</f>
        <v>0</v>
      </c>
      <c r="O257" s="8">
        <f>SUMIFS(TaxableValuation[Taxable Utilities],TaxableValuation[Dist],$C257,TaxableValuation[Tif_NonTIF],$A$4)</f>
        <v>1483488</v>
      </c>
      <c r="P257" s="8">
        <f>SUMIFS(TaxableValuation[Taxable Other],TaxableValuation[Dist],$C257,TaxableValuation[Tif_NonTIF],$A$4)</f>
        <v>860</v>
      </c>
      <c r="Q257" s="8">
        <f>SUMIFS(TaxableValuation[Taxable Gross],TaxableValuation[Dist],$C257,TaxableValuation[Tif_NonTIF],$A$4)</f>
        <v>264790253</v>
      </c>
      <c r="R257" s="8">
        <f>SUMIFS(TaxableValuation[Taxable Military Exempt],TaxableValuation[Dist],$C257,TaxableValuation[Tif_NonTIF],$A$4)</f>
        <v>215065</v>
      </c>
      <c r="S257" s="8">
        <f>SUMIFS(TaxableValuation[Taxable Net],TaxableValuation[Dist],$C257,TaxableValuation[Tif_NonTIF],$A$4)</f>
        <v>264575188</v>
      </c>
      <c r="T257" s="8">
        <f>SUMIFS(TaxableValuation[Taxable Gas &amp; Elec Utilities],TaxableValuation[Dist],$C257,TaxableValuation[Tif_NonTIF],$A$4)</f>
        <v>3917367</v>
      </c>
      <c r="U257" s="8">
        <f t="shared" si="3"/>
        <v>268492555</v>
      </c>
    </row>
    <row r="258" spans="1:21" x14ac:dyDescent="0.25">
      <c r="A258">
        <v>2023</v>
      </c>
      <c r="B258" t="s">
        <v>1048</v>
      </c>
      <c r="C258" t="s">
        <v>1552</v>
      </c>
      <c r="D258" t="s">
        <v>1552</v>
      </c>
      <c r="E258" t="s">
        <v>277</v>
      </c>
      <c r="F258" t="s">
        <v>1553</v>
      </c>
      <c r="G258" s="8">
        <f>SUMIFS(TaxableValuation[Taxable Residential],TaxableValuation[Dist],$C258,TaxableValuation[Tif_NonTIF],$A$4)</f>
        <v>42074747</v>
      </c>
      <c r="H258" s="8">
        <f>SUMIFS(TaxableValuation[Taxable Ag Land],TaxableValuation[Dist],$C258,TaxableValuation[Tif_NonTIF],$A$4)</f>
        <v>106075482</v>
      </c>
      <c r="I258" s="8">
        <f>SUMIFS(TaxableValuation[Taxable Ag Building],TaxableValuation[Dist],$C258,TaxableValuation[Tif_NonTIF],$A$4)</f>
        <v>8800970</v>
      </c>
      <c r="J258" s="8">
        <f>SUMIFS(TaxableValuation[Taxable Commercial],TaxableValuation[Dist],$C258,TaxableValuation[Tif_NonTIF],$A$4)</f>
        <v>9248513</v>
      </c>
      <c r="K258" s="8">
        <f>SUMIFS(TaxableValuation[Taxable Industrial],TaxableValuation[Dist],$C258,TaxableValuation[Tif_NonTIF],$A$4)</f>
        <v>43797114</v>
      </c>
      <c r="L258" s="8">
        <f>SUMIFS(TaxableValuation[Taxable Multiresidential],TaxableValuation[Dist],$C258,TaxableValuation[Tif_NonTIF],$A$4)</f>
        <v>479945</v>
      </c>
      <c r="M258" s="8">
        <f>SUMIFS(TaxableValuation[Taxable Reserved],TaxableValuation[Dist],$C258,TaxableValuation[Tif_NonTIF],$A$4)</f>
        <v>0</v>
      </c>
      <c r="N258" s="8">
        <f>SUMIFS(TaxableValuation[Taxable Railroads],TaxableValuation[Dist],$C258,TaxableValuation[Tif_NonTIF],$A$4)</f>
        <v>0</v>
      </c>
      <c r="O258" s="8">
        <f>SUMIFS(TaxableValuation[Taxable Utilities],TaxableValuation[Dist],$C258,TaxableValuation[Tif_NonTIF],$A$4)</f>
        <v>719532</v>
      </c>
      <c r="P258" s="8">
        <f>SUMIFS(TaxableValuation[Taxable Other],TaxableValuation[Dist],$C258,TaxableValuation[Tif_NonTIF],$A$4)</f>
        <v>0</v>
      </c>
      <c r="Q258" s="8">
        <f>SUMIFS(TaxableValuation[Taxable Gross],TaxableValuation[Dist],$C258,TaxableValuation[Tif_NonTIF],$A$4)</f>
        <v>211196303</v>
      </c>
      <c r="R258" s="8">
        <f>SUMIFS(TaxableValuation[Taxable Military Exempt],TaxableValuation[Dist],$C258,TaxableValuation[Tif_NonTIF],$A$4)</f>
        <v>146308</v>
      </c>
      <c r="S258" s="8">
        <f>SUMIFS(TaxableValuation[Taxable Net],TaxableValuation[Dist],$C258,TaxableValuation[Tif_NonTIF],$A$4)</f>
        <v>211049995</v>
      </c>
      <c r="T258" s="8">
        <f>SUMIFS(TaxableValuation[Taxable Gas &amp; Elec Utilities],TaxableValuation[Dist],$C258,TaxableValuation[Tif_NonTIF],$A$4)</f>
        <v>1744968</v>
      </c>
      <c r="U258" s="8">
        <f t="shared" si="3"/>
        <v>212794963</v>
      </c>
    </row>
    <row r="259" spans="1:21" x14ac:dyDescent="0.25">
      <c r="A259">
        <v>2023</v>
      </c>
      <c r="B259" t="s">
        <v>1048</v>
      </c>
      <c r="C259" t="s">
        <v>1554</v>
      </c>
      <c r="D259" t="s">
        <v>1554</v>
      </c>
      <c r="E259" t="s">
        <v>912</v>
      </c>
      <c r="F259" t="s">
        <v>1555</v>
      </c>
      <c r="G259" s="8">
        <f>SUMIFS(TaxableValuation[Taxable Residential],TaxableValuation[Dist],$C259,TaxableValuation[Tif_NonTIF],$A$4)</f>
        <v>243152705</v>
      </c>
      <c r="H259" s="8">
        <f>SUMIFS(TaxableValuation[Taxable Ag Land],TaxableValuation[Dist],$C259,TaxableValuation[Tif_NonTIF],$A$4)</f>
        <v>40327296</v>
      </c>
      <c r="I259" s="8">
        <f>SUMIFS(TaxableValuation[Taxable Ag Building],TaxableValuation[Dist],$C259,TaxableValuation[Tif_NonTIF],$A$4)</f>
        <v>3233601</v>
      </c>
      <c r="J259" s="8">
        <f>SUMIFS(TaxableValuation[Taxable Commercial],TaxableValuation[Dist],$C259,TaxableValuation[Tif_NonTIF],$A$4)</f>
        <v>145885302</v>
      </c>
      <c r="K259" s="8">
        <f>SUMIFS(TaxableValuation[Taxable Industrial],TaxableValuation[Dist],$C259,TaxableValuation[Tif_NonTIF],$A$4)</f>
        <v>182851996</v>
      </c>
      <c r="L259" s="8">
        <f>SUMIFS(TaxableValuation[Taxable Multiresidential],TaxableValuation[Dist],$C259,TaxableValuation[Tif_NonTIF],$A$4)</f>
        <v>15503530</v>
      </c>
      <c r="M259" s="8">
        <f>SUMIFS(TaxableValuation[Taxable Reserved],TaxableValuation[Dist],$C259,TaxableValuation[Tif_NonTIF],$A$4)</f>
        <v>0</v>
      </c>
      <c r="N259" s="8">
        <f>SUMIFS(TaxableValuation[Taxable Railroads],TaxableValuation[Dist],$C259,TaxableValuation[Tif_NonTIF],$A$4)</f>
        <v>5683350</v>
      </c>
      <c r="O259" s="8">
        <f>SUMIFS(TaxableValuation[Taxable Utilities],TaxableValuation[Dist],$C259,TaxableValuation[Tif_NonTIF],$A$4)</f>
        <v>4973034</v>
      </c>
      <c r="P259" s="8">
        <f>SUMIFS(TaxableValuation[Taxable Other],TaxableValuation[Dist],$C259,TaxableValuation[Tif_NonTIF],$A$4)</f>
        <v>0</v>
      </c>
      <c r="Q259" s="8">
        <f>SUMIFS(TaxableValuation[Taxable Gross],TaxableValuation[Dist],$C259,TaxableValuation[Tif_NonTIF],$A$4)</f>
        <v>641610814</v>
      </c>
      <c r="R259" s="8">
        <f>SUMIFS(TaxableValuation[Taxable Military Exempt],TaxableValuation[Dist],$C259,TaxableValuation[Tif_NonTIF],$A$4)</f>
        <v>481520</v>
      </c>
      <c r="S259" s="8">
        <f>SUMIFS(TaxableValuation[Taxable Net],TaxableValuation[Dist],$C259,TaxableValuation[Tif_NonTIF],$A$4)</f>
        <v>641129294</v>
      </c>
      <c r="T259" s="8">
        <f>SUMIFS(TaxableValuation[Taxable Gas &amp; Elec Utilities],TaxableValuation[Dist],$C259,TaxableValuation[Tif_NonTIF],$A$4)</f>
        <v>155765097</v>
      </c>
      <c r="U259" s="8">
        <f t="shared" si="3"/>
        <v>796894391</v>
      </c>
    </row>
    <row r="260" spans="1:21" x14ac:dyDescent="0.25">
      <c r="A260">
        <v>2023</v>
      </c>
      <c r="B260" t="s">
        <v>1054</v>
      </c>
      <c r="C260" t="s">
        <v>1556</v>
      </c>
      <c r="D260" t="s">
        <v>1556</v>
      </c>
      <c r="E260" t="s">
        <v>108</v>
      </c>
      <c r="F260" t="s">
        <v>1557</v>
      </c>
      <c r="G260" s="8">
        <f>SUMIFS(TaxableValuation[Taxable Residential],TaxableValuation[Dist],$C260,TaxableValuation[Tif_NonTIF],$A$4)</f>
        <v>45351011</v>
      </c>
      <c r="H260" s="8">
        <f>SUMIFS(TaxableValuation[Taxable Ag Land],TaxableValuation[Dist],$C260,TaxableValuation[Tif_NonTIF],$A$4)</f>
        <v>67919773</v>
      </c>
      <c r="I260" s="8">
        <f>SUMIFS(TaxableValuation[Taxable Ag Building],TaxableValuation[Dist],$C260,TaxableValuation[Tif_NonTIF],$A$4)</f>
        <v>4228742</v>
      </c>
      <c r="J260" s="8">
        <f>SUMIFS(TaxableValuation[Taxable Commercial],TaxableValuation[Dist],$C260,TaxableValuation[Tif_NonTIF],$A$4)</f>
        <v>3569562</v>
      </c>
      <c r="K260" s="8">
        <f>SUMIFS(TaxableValuation[Taxable Industrial],TaxableValuation[Dist],$C260,TaxableValuation[Tif_NonTIF],$A$4)</f>
        <v>0</v>
      </c>
      <c r="L260" s="8">
        <f>SUMIFS(TaxableValuation[Taxable Multiresidential],TaxableValuation[Dist],$C260,TaxableValuation[Tif_NonTIF],$A$4)</f>
        <v>17174</v>
      </c>
      <c r="M260" s="8">
        <f>SUMIFS(TaxableValuation[Taxable Reserved],TaxableValuation[Dist],$C260,TaxableValuation[Tif_NonTIF],$A$4)</f>
        <v>0</v>
      </c>
      <c r="N260" s="8">
        <f>SUMIFS(TaxableValuation[Taxable Railroads],TaxableValuation[Dist],$C260,TaxableValuation[Tif_NonTIF],$A$4)</f>
        <v>4261407</v>
      </c>
      <c r="O260" s="8">
        <f>SUMIFS(TaxableValuation[Taxable Utilities],TaxableValuation[Dist],$C260,TaxableValuation[Tif_NonTIF],$A$4)</f>
        <v>3944027</v>
      </c>
      <c r="P260" s="8">
        <f>SUMIFS(TaxableValuation[Taxable Other],TaxableValuation[Dist],$C260,TaxableValuation[Tif_NonTIF],$A$4)</f>
        <v>5922</v>
      </c>
      <c r="Q260" s="8">
        <f>SUMIFS(TaxableValuation[Taxable Gross],TaxableValuation[Dist],$C260,TaxableValuation[Tif_NonTIF],$A$4)</f>
        <v>129297618</v>
      </c>
      <c r="R260" s="8">
        <f>SUMIFS(TaxableValuation[Taxable Military Exempt],TaxableValuation[Dist],$C260,TaxableValuation[Tif_NonTIF],$A$4)</f>
        <v>166680</v>
      </c>
      <c r="S260" s="8">
        <f>SUMIFS(TaxableValuation[Taxable Net],TaxableValuation[Dist],$C260,TaxableValuation[Tif_NonTIF],$A$4)</f>
        <v>129130938</v>
      </c>
      <c r="T260" s="8">
        <f>SUMIFS(TaxableValuation[Taxable Gas &amp; Elec Utilities],TaxableValuation[Dist],$C260,TaxableValuation[Tif_NonTIF],$A$4)</f>
        <v>2494335</v>
      </c>
      <c r="U260" s="8">
        <f t="shared" si="3"/>
        <v>131625273</v>
      </c>
    </row>
    <row r="261" spans="1:21" x14ac:dyDescent="0.25">
      <c r="A261">
        <v>2023</v>
      </c>
      <c r="B261" t="s">
        <v>1048</v>
      </c>
      <c r="C261" t="s">
        <v>1558</v>
      </c>
      <c r="D261" t="s">
        <v>1558</v>
      </c>
      <c r="E261" t="s">
        <v>735</v>
      </c>
      <c r="F261" t="s">
        <v>1559</v>
      </c>
      <c r="G261" s="8">
        <f>SUMIFS(TaxableValuation[Taxable Residential],TaxableValuation[Dist],$C261,TaxableValuation[Tif_NonTIF],$A$4)</f>
        <v>167806880</v>
      </c>
      <c r="H261" s="8">
        <f>SUMIFS(TaxableValuation[Taxable Ag Land],TaxableValuation[Dist],$C261,TaxableValuation[Tif_NonTIF],$A$4)</f>
        <v>163102426</v>
      </c>
      <c r="I261" s="8">
        <f>SUMIFS(TaxableValuation[Taxable Ag Building],TaxableValuation[Dist],$C261,TaxableValuation[Tif_NonTIF],$A$4)</f>
        <v>11008463</v>
      </c>
      <c r="J261" s="8">
        <f>SUMIFS(TaxableValuation[Taxable Commercial],TaxableValuation[Dist],$C261,TaxableValuation[Tif_NonTIF],$A$4)</f>
        <v>34133858</v>
      </c>
      <c r="K261" s="8">
        <f>SUMIFS(TaxableValuation[Taxable Industrial],TaxableValuation[Dist],$C261,TaxableValuation[Tif_NonTIF],$A$4)</f>
        <v>13699864</v>
      </c>
      <c r="L261" s="8">
        <f>SUMIFS(TaxableValuation[Taxable Multiresidential],TaxableValuation[Dist],$C261,TaxableValuation[Tif_NonTIF],$A$4)</f>
        <v>1933887</v>
      </c>
      <c r="M261" s="8">
        <f>SUMIFS(TaxableValuation[Taxable Reserved],TaxableValuation[Dist],$C261,TaxableValuation[Tif_NonTIF],$A$4)</f>
        <v>0</v>
      </c>
      <c r="N261" s="8">
        <f>SUMIFS(TaxableValuation[Taxable Railroads],TaxableValuation[Dist],$C261,TaxableValuation[Tif_NonTIF],$A$4)</f>
        <v>19669630</v>
      </c>
      <c r="O261" s="8">
        <f>SUMIFS(TaxableValuation[Taxable Utilities],TaxableValuation[Dist],$C261,TaxableValuation[Tif_NonTIF],$A$4)</f>
        <v>2646273</v>
      </c>
      <c r="P261" s="8">
        <f>SUMIFS(TaxableValuation[Taxable Other],TaxableValuation[Dist],$C261,TaxableValuation[Tif_NonTIF],$A$4)</f>
        <v>0</v>
      </c>
      <c r="Q261" s="8">
        <f>SUMIFS(TaxableValuation[Taxable Gross],TaxableValuation[Dist],$C261,TaxableValuation[Tif_NonTIF],$A$4)</f>
        <v>414001281</v>
      </c>
      <c r="R261" s="8">
        <f>SUMIFS(TaxableValuation[Taxable Military Exempt],TaxableValuation[Dist],$C261,TaxableValuation[Tif_NonTIF],$A$4)</f>
        <v>503744</v>
      </c>
      <c r="S261" s="8">
        <f>SUMIFS(TaxableValuation[Taxable Net],TaxableValuation[Dist],$C261,TaxableValuation[Tif_NonTIF],$A$4)</f>
        <v>413497537</v>
      </c>
      <c r="T261" s="8">
        <f>SUMIFS(TaxableValuation[Taxable Gas &amp; Elec Utilities],TaxableValuation[Dist],$C261,TaxableValuation[Tif_NonTIF],$A$4)</f>
        <v>10661592</v>
      </c>
      <c r="U261" s="8">
        <f t="shared" si="3"/>
        <v>424159129</v>
      </c>
    </row>
    <row r="262" spans="1:21" x14ac:dyDescent="0.25">
      <c r="A262">
        <v>2023</v>
      </c>
      <c r="B262" t="s">
        <v>1045</v>
      </c>
      <c r="C262" t="s">
        <v>1560</v>
      </c>
      <c r="D262" t="s">
        <v>1560</v>
      </c>
      <c r="E262" t="s">
        <v>445</v>
      </c>
      <c r="F262" t="s">
        <v>1561</v>
      </c>
      <c r="G262" s="8">
        <f>SUMIFS(TaxableValuation[Taxable Residential],TaxableValuation[Dist],$C262,TaxableValuation[Tif_NonTIF],$A$4)</f>
        <v>154869153</v>
      </c>
      <c r="H262" s="8">
        <f>SUMIFS(TaxableValuation[Taxable Ag Land],TaxableValuation[Dist],$C262,TaxableValuation[Tif_NonTIF],$A$4)</f>
        <v>155015322</v>
      </c>
      <c r="I262" s="8">
        <f>SUMIFS(TaxableValuation[Taxable Ag Building],TaxableValuation[Dist],$C262,TaxableValuation[Tif_NonTIF],$A$4)</f>
        <v>4153369</v>
      </c>
      <c r="J262" s="8">
        <f>SUMIFS(TaxableValuation[Taxable Commercial],TaxableValuation[Dist],$C262,TaxableValuation[Tif_NonTIF],$A$4)</f>
        <v>51500020</v>
      </c>
      <c r="K262" s="8">
        <f>SUMIFS(TaxableValuation[Taxable Industrial],TaxableValuation[Dist],$C262,TaxableValuation[Tif_NonTIF],$A$4)</f>
        <v>13294575</v>
      </c>
      <c r="L262" s="8">
        <f>SUMIFS(TaxableValuation[Taxable Multiresidential],TaxableValuation[Dist],$C262,TaxableValuation[Tif_NonTIF],$A$4)</f>
        <v>7673295</v>
      </c>
      <c r="M262" s="8">
        <f>SUMIFS(TaxableValuation[Taxable Reserved],TaxableValuation[Dist],$C262,TaxableValuation[Tif_NonTIF],$A$4)</f>
        <v>0</v>
      </c>
      <c r="N262" s="8">
        <f>SUMIFS(TaxableValuation[Taxable Railroads],TaxableValuation[Dist],$C262,TaxableValuation[Tif_NonTIF],$A$4)</f>
        <v>4379694</v>
      </c>
      <c r="O262" s="8">
        <f>SUMIFS(TaxableValuation[Taxable Utilities],TaxableValuation[Dist],$C262,TaxableValuation[Tif_NonTIF],$A$4)</f>
        <v>9183925</v>
      </c>
      <c r="P262" s="8">
        <f>SUMIFS(TaxableValuation[Taxable Other],TaxableValuation[Dist],$C262,TaxableValuation[Tif_NonTIF],$A$4)</f>
        <v>0</v>
      </c>
      <c r="Q262" s="8">
        <f>SUMIFS(TaxableValuation[Taxable Gross],TaxableValuation[Dist],$C262,TaxableValuation[Tif_NonTIF],$A$4)</f>
        <v>400069353</v>
      </c>
      <c r="R262" s="8">
        <f>SUMIFS(TaxableValuation[Taxable Military Exempt],TaxableValuation[Dist],$C262,TaxableValuation[Tif_NonTIF],$A$4)</f>
        <v>594492</v>
      </c>
      <c r="S262" s="8">
        <f>SUMIFS(TaxableValuation[Taxable Net],TaxableValuation[Dist],$C262,TaxableValuation[Tif_NonTIF],$A$4)</f>
        <v>399474861</v>
      </c>
      <c r="T262" s="8">
        <f>SUMIFS(TaxableValuation[Taxable Gas &amp; Elec Utilities],TaxableValuation[Dist],$C262,TaxableValuation[Tif_NonTIF],$A$4)</f>
        <v>8277854</v>
      </c>
      <c r="U262" s="8">
        <f t="shared" si="3"/>
        <v>407752715</v>
      </c>
    </row>
    <row r="263" spans="1:21" x14ac:dyDescent="0.25">
      <c r="A263">
        <v>2023</v>
      </c>
      <c r="B263" t="s">
        <v>1048</v>
      </c>
      <c r="C263" t="s">
        <v>1562</v>
      </c>
      <c r="D263" t="s">
        <v>1562</v>
      </c>
      <c r="E263" t="s">
        <v>740</v>
      </c>
      <c r="F263" t="s">
        <v>1563</v>
      </c>
      <c r="G263" s="8">
        <f>SUMIFS(TaxableValuation[Taxable Residential],TaxableValuation[Dist],$C263,TaxableValuation[Tif_NonTIF],$A$4)</f>
        <v>89207378</v>
      </c>
      <c r="H263" s="8">
        <f>SUMIFS(TaxableValuation[Taxable Ag Land],TaxableValuation[Dist],$C263,TaxableValuation[Tif_NonTIF],$A$4)</f>
        <v>178992346</v>
      </c>
      <c r="I263" s="8">
        <f>SUMIFS(TaxableValuation[Taxable Ag Building],TaxableValuation[Dist],$C263,TaxableValuation[Tif_NonTIF],$A$4)</f>
        <v>11534653</v>
      </c>
      <c r="J263" s="8">
        <f>SUMIFS(TaxableValuation[Taxable Commercial],TaxableValuation[Dist],$C263,TaxableValuation[Tif_NonTIF],$A$4)</f>
        <v>28144999</v>
      </c>
      <c r="K263" s="8">
        <f>SUMIFS(TaxableValuation[Taxable Industrial],TaxableValuation[Dist],$C263,TaxableValuation[Tif_NonTIF],$A$4)</f>
        <v>11309795</v>
      </c>
      <c r="L263" s="8">
        <f>SUMIFS(TaxableValuation[Taxable Multiresidential],TaxableValuation[Dist],$C263,TaxableValuation[Tif_NonTIF],$A$4)</f>
        <v>1491927</v>
      </c>
      <c r="M263" s="8">
        <f>SUMIFS(TaxableValuation[Taxable Reserved],TaxableValuation[Dist],$C263,TaxableValuation[Tif_NonTIF],$A$4)</f>
        <v>0</v>
      </c>
      <c r="N263" s="8">
        <f>SUMIFS(TaxableValuation[Taxable Railroads],TaxableValuation[Dist],$C263,TaxableValuation[Tif_NonTIF],$A$4)</f>
        <v>14278737</v>
      </c>
      <c r="O263" s="8">
        <f>SUMIFS(TaxableValuation[Taxable Utilities],TaxableValuation[Dist],$C263,TaxableValuation[Tif_NonTIF],$A$4)</f>
        <v>2600775</v>
      </c>
      <c r="P263" s="8">
        <f>SUMIFS(TaxableValuation[Taxable Other],TaxableValuation[Dist],$C263,TaxableValuation[Tif_NonTIF],$A$4)</f>
        <v>0</v>
      </c>
      <c r="Q263" s="8">
        <f>SUMIFS(TaxableValuation[Taxable Gross],TaxableValuation[Dist],$C263,TaxableValuation[Tif_NonTIF],$A$4)</f>
        <v>337560610</v>
      </c>
      <c r="R263" s="8">
        <f>SUMIFS(TaxableValuation[Taxable Military Exempt],TaxableValuation[Dist],$C263,TaxableValuation[Tif_NonTIF],$A$4)</f>
        <v>400032</v>
      </c>
      <c r="S263" s="8">
        <f>SUMIFS(TaxableValuation[Taxable Net],TaxableValuation[Dist],$C263,TaxableValuation[Tif_NonTIF],$A$4)</f>
        <v>337160578</v>
      </c>
      <c r="T263" s="8">
        <f>SUMIFS(TaxableValuation[Taxable Gas &amp; Elec Utilities],TaxableValuation[Dist],$C263,TaxableValuation[Tif_NonTIF],$A$4)</f>
        <v>3297018</v>
      </c>
      <c r="U263" s="8">
        <f t="shared" si="3"/>
        <v>340457596</v>
      </c>
    </row>
    <row r="264" spans="1:21" x14ac:dyDescent="0.25">
      <c r="A264">
        <v>2023</v>
      </c>
      <c r="B264" t="s">
        <v>1045</v>
      </c>
      <c r="C264" t="s">
        <v>1564</v>
      </c>
      <c r="D264" t="s">
        <v>1564</v>
      </c>
      <c r="E264" t="s">
        <v>434</v>
      </c>
      <c r="F264" t="s">
        <v>1565</v>
      </c>
      <c r="G264" s="8">
        <f>SUMIFS(TaxableValuation[Taxable Residential],TaxableValuation[Dist],$C264,TaxableValuation[Tif_NonTIF],$A$4)</f>
        <v>63093682</v>
      </c>
      <c r="H264" s="8">
        <f>SUMIFS(TaxableValuation[Taxable Ag Land],TaxableValuation[Dist],$C264,TaxableValuation[Tif_NonTIF],$A$4)</f>
        <v>103244466</v>
      </c>
      <c r="I264" s="8">
        <f>SUMIFS(TaxableValuation[Taxable Ag Building],TaxableValuation[Dist],$C264,TaxableValuation[Tif_NonTIF],$A$4)</f>
        <v>2498795</v>
      </c>
      <c r="J264" s="8">
        <f>SUMIFS(TaxableValuation[Taxable Commercial],TaxableValuation[Dist],$C264,TaxableValuation[Tif_NonTIF],$A$4)</f>
        <v>7425369</v>
      </c>
      <c r="K264" s="8">
        <f>SUMIFS(TaxableValuation[Taxable Industrial],TaxableValuation[Dist],$C264,TaxableValuation[Tif_NonTIF],$A$4)</f>
        <v>113382</v>
      </c>
      <c r="L264" s="8">
        <f>SUMIFS(TaxableValuation[Taxable Multiresidential],TaxableValuation[Dist],$C264,TaxableValuation[Tif_NonTIF],$A$4)</f>
        <v>976762</v>
      </c>
      <c r="M264" s="8">
        <f>SUMIFS(TaxableValuation[Taxable Reserved],TaxableValuation[Dist],$C264,TaxableValuation[Tif_NonTIF],$A$4)</f>
        <v>0</v>
      </c>
      <c r="N264" s="8">
        <f>SUMIFS(TaxableValuation[Taxable Railroads],TaxableValuation[Dist],$C264,TaxableValuation[Tif_NonTIF],$A$4)</f>
        <v>5408123</v>
      </c>
      <c r="O264" s="8">
        <f>SUMIFS(TaxableValuation[Taxable Utilities],TaxableValuation[Dist],$C264,TaxableValuation[Tif_NonTIF],$A$4)</f>
        <v>792305</v>
      </c>
      <c r="P264" s="8">
        <f>SUMIFS(TaxableValuation[Taxable Other],TaxableValuation[Dist],$C264,TaxableValuation[Tif_NonTIF],$A$4)</f>
        <v>0</v>
      </c>
      <c r="Q264" s="8">
        <f>SUMIFS(TaxableValuation[Taxable Gross],TaxableValuation[Dist],$C264,TaxableValuation[Tif_NonTIF],$A$4)</f>
        <v>183552884</v>
      </c>
      <c r="R264" s="8">
        <f>SUMIFS(TaxableValuation[Taxable Military Exempt],TaxableValuation[Dist],$C264,TaxableValuation[Tif_NonTIF],$A$4)</f>
        <v>255576</v>
      </c>
      <c r="S264" s="8">
        <f>SUMIFS(TaxableValuation[Taxable Net],TaxableValuation[Dist],$C264,TaxableValuation[Tif_NonTIF],$A$4)</f>
        <v>183297308</v>
      </c>
      <c r="T264" s="8">
        <f>SUMIFS(TaxableValuation[Taxable Gas &amp; Elec Utilities],TaxableValuation[Dist],$C264,TaxableValuation[Tif_NonTIF],$A$4)</f>
        <v>4961145</v>
      </c>
      <c r="U264" s="8">
        <f t="shared" ref="U264:U327" si="4">SUM(S264:T264)</f>
        <v>188258453</v>
      </c>
    </row>
    <row r="265" spans="1:21" x14ac:dyDescent="0.25">
      <c r="A265">
        <v>2023</v>
      </c>
      <c r="B265" t="s">
        <v>1054</v>
      </c>
      <c r="C265" t="s">
        <v>1566</v>
      </c>
      <c r="D265" t="s">
        <v>1566</v>
      </c>
      <c r="E265" t="s">
        <v>597</v>
      </c>
      <c r="F265" t="s">
        <v>1567</v>
      </c>
      <c r="G265" s="8">
        <f>SUMIFS(TaxableValuation[Taxable Residential],TaxableValuation[Dist],$C265,TaxableValuation[Tif_NonTIF],$A$4)</f>
        <v>75049901</v>
      </c>
      <c r="H265" s="8">
        <f>SUMIFS(TaxableValuation[Taxable Ag Land],TaxableValuation[Dist],$C265,TaxableValuation[Tif_NonTIF],$A$4)</f>
        <v>89316093</v>
      </c>
      <c r="I265" s="8">
        <f>SUMIFS(TaxableValuation[Taxable Ag Building],TaxableValuation[Dist],$C265,TaxableValuation[Tif_NonTIF],$A$4)</f>
        <v>6952549</v>
      </c>
      <c r="J265" s="8">
        <f>SUMIFS(TaxableValuation[Taxable Commercial],TaxableValuation[Dist],$C265,TaxableValuation[Tif_NonTIF],$A$4)</f>
        <v>18215353</v>
      </c>
      <c r="K265" s="8">
        <f>SUMIFS(TaxableValuation[Taxable Industrial],TaxableValuation[Dist],$C265,TaxableValuation[Tif_NonTIF],$A$4)</f>
        <v>3672350</v>
      </c>
      <c r="L265" s="8">
        <f>SUMIFS(TaxableValuation[Taxable Multiresidential],TaxableValuation[Dist],$C265,TaxableValuation[Tif_NonTIF],$A$4)</f>
        <v>4794911</v>
      </c>
      <c r="M265" s="8">
        <f>SUMIFS(TaxableValuation[Taxable Reserved],TaxableValuation[Dist],$C265,TaxableValuation[Tif_NonTIF],$A$4)</f>
        <v>0</v>
      </c>
      <c r="N265" s="8">
        <f>SUMIFS(TaxableValuation[Taxable Railroads],TaxableValuation[Dist],$C265,TaxableValuation[Tif_NonTIF],$A$4)</f>
        <v>0</v>
      </c>
      <c r="O265" s="8">
        <f>SUMIFS(TaxableValuation[Taxable Utilities],TaxableValuation[Dist],$C265,TaxableValuation[Tif_NonTIF],$A$4)</f>
        <v>8632903</v>
      </c>
      <c r="P265" s="8">
        <f>SUMIFS(TaxableValuation[Taxable Other],TaxableValuation[Dist],$C265,TaxableValuation[Tif_NonTIF],$A$4)</f>
        <v>0</v>
      </c>
      <c r="Q265" s="8">
        <f>SUMIFS(TaxableValuation[Taxable Gross],TaxableValuation[Dist],$C265,TaxableValuation[Tif_NonTIF],$A$4)</f>
        <v>206634060</v>
      </c>
      <c r="R265" s="8">
        <f>SUMIFS(TaxableValuation[Taxable Military Exempt],TaxableValuation[Dist],$C265,TaxableValuation[Tif_NonTIF],$A$4)</f>
        <v>337064</v>
      </c>
      <c r="S265" s="8">
        <f>SUMIFS(TaxableValuation[Taxable Net],TaxableValuation[Dist],$C265,TaxableValuation[Tif_NonTIF],$A$4)</f>
        <v>206296996</v>
      </c>
      <c r="T265" s="8">
        <f>SUMIFS(TaxableValuation[Taxable Gas &amp; Elec Utilities],TaxableValuation[Dist],$C265,TaxableValuation[Tif_NonTIF],$A$4)</f>
        <v>4556226</v>
      </c>
      <c r="U265" s="8">
        <f t="shared" si="4"/>
        <v>210853222</v>
      </c>
    </row>
    <row r="266" spans="1:21" x14ac:dyDescent="0.25">
      <c r="A266">
        <v>2023</v>
      </c>
      <c r="B266" t="s">
        <v>1048</v>
      </c>
      <c r="C266" t="s">
        <v>1568</v>
      </c>
      <c r="D266" t="s">
        <v>1568</v>
      </c>
      <c r="E266" t="s">
        <v>814</v>
      </c>
      <c r="F266" t="s">
        <v>1569</v>
      </c>
      <c r="G266" s="8">
        <f>SUMIFS(TaxableValuation[Taxable Residential],TaxableValuation[Dist],$C266,TaxableValuation[Tif_NonTIF],$A$4)</f>
        <v>329606112</v>
      </c>
      <c r="H266" s="8">
        <f>SUMIFS(TaxableValuation[Taxable Ag Land],TaxableValuation[Dist],$C266,TaxableValuation[Tif_NonTIF],$A$4)</f>
        <v>83626338</v>
      </c>
      <c r="I266" s="8">
        <f>SUMIFS(TaxableValuation[Taxable Ag Building],TaxableValuation[Dist],$C266,TaxableValuation[Tif_NonTIF],$A$4)</f>
        <v>9980661</v>
      </c>
      <c r="J266" s="8">
        <f>SUMIFS(TaxableValuation[Taxable Commercial],TaxableValuation[Dist],$C266,TaxableValuation[Tif_NonTIF],$A$4)</f>
        <v>84189614</v>
      </c>
      <c r="K266" s="8">
        <f>SUMIFS(TaxableValuation[Taxable Industrial],TaxableValuation[Dist],$C266,TaxableValuation[Tif_NonTIF],$A$4)</f>
        <v>23860804</v>
      </c>
      <c r="L266" s="8">
        <f>SUMIFS(TaxableValuation[Taxable Multiresidential],TaxableValuation[Dist],$C266,TaxableValuation[Tif_NonTIF],$A$4)</f>
        <v>4474680</v>
      </c>
      <c r="M266" s="8">
        <f>SUMIFS(TaxableValuation[Taxable Reserved],TaxableValuation[Dist],$C266,TaxableValuation[Tif_NonTIF],$A$4)</f>
        <v>0</v>
      </c>
      <c r="N266" s="8">
        <f>SUMIFS(TaxableValuation[Taxable Railroads],TaxableValuation[Dist],$C266,TaxableValuation[Tif_NonTIF],$A$4)</f>
        <v>9184944</v>
      </c>
      <c r="O266" s="8">
        <f>SUMIFS(TaxableValuation[Taxable Utilities],TaxableValuation[Dist],$C266,TaxableValuation[Tif_NonTIF],$A$4)</f>
        <v>21232243</v>
      </c>
      <c r="P266" s="8">
        <f>SUMIFS(TaxableValuation[Taxable Other],TaxableValuation[Dist],$C266,TaxableValuation[Tif_NonTIF],$A$4)</f>
        <v>0</v>
      </c>
      <c r="Q266" s="8">
        <f>SUMIFS(TaxableValuation[Taxable Gross],TaxableValuation[Dist],$C266,TaxableValuation[Tif_NonTIF],$A$4)</f>
        <v>566155396</v>
      </c>
      <c r="R266" s="8">
        <f>SUMIFS(TaxableValuation[Taxable Military Exempt],TaxableValuation[Dist],$C266,TaxableValuation[Tif_NonTIF],$A$4)</f>
        <v>349645</v>
      </c>
      <c r="S266" s="8">
        <f>SUMIFS(TaxableValuation[Taxable Net],TaxableValuation[Dist],$C266,TaxableValuation[Tif_NonTIF],$A$4)</f>
        <v>565805751</v>
      </c>
      <c r="T266" s="8">
        <f>SUMIFS(TaxableValuation[Taxable Gas &amp; Elec Utilities],TaxableValuation[Dist],$C266,TaxableValuation[Tif_NonTIF],$A$4)</f>
        <v>4662921</v>
      </c>
      <c r="U266" s="8">
        <f t="shared" si="4"/>
        <v>570468672</v>
      </c>
    </row>
    <row r="267" spans="1:21" x14ac:dyDescent="0.25">
      <c r="A267">
        <v>2023</v>
      </c>
      <c r="B267" t="s">
        <v>1051</v>
      </c>
      <c r="C267" t="s">
        <v>1570</v>
      </c>
      <c r="D267" t="s">
        <v>1750</v>
      </c>
      <c r="E267" t="s">
        <v>221</v>
      </c>
      <c r="F267" t="s">
        <v>1571</v>
      </c>
      <c r="G267" s="8">
        <f>SUMIFS(TaxableValuation[Taxable Residential],TaxableValuation[Dist],$C267,TaxableValuation[Tif_NonTIF],$A$4)</f>
        <v>67349765</v>
      </c>
      <c r="H267" s="8">
        <f>SUMIFS(TaxableValuation[Taxable Ag Land],TaxableValuation[Dist],$C267,TaxableValuation[Tif_NonTIF],$A$4)</f>
        <v>176483437</v>
      </c>
      <c r="I267" s="8">
        <f>SUMIFS(TaxableValuation[Taxable Ag Building],TaxableValuation[Dist],$C267,TaxableValuation[Tif_NonTIF],$A$4)</f>
        <v>15150257</v>
      </c>
      <c r="J267" s="8">
        <f>SUMIFS(TaxableValuation[Taxable Commercial],TaxableValuation[Dist],$C267,TaxableValuation[Tif_NonTIF],$A$4)</f>
        <v>14798484</v>
      </c>
      <c r="K267" s="8">
        <f>SUMIFS(TaxableValuation[Taxable Industrial],TaxableValuation[Dist],$C267,TaxableValuation[Tif_NonTIF],$A$4)</f>
        <v>18189945</v>
      </c>
      <c r="L267" s="8">
        <f>SUMIFS(TaxableValuation[Taxable Multiresidential],TaxableValuation[Dist],$C267,TaxableValuation[Tif_NonTIF],$A$4)</f>
        <v>135611</v>
      </c>
      <c r="M267" s="8">
        <f>SUMIFS(TaxableValuation[Taxable Reserved],TaxableValuation[Dist],$C267,TaxableValuation[Tif_NonTIF],$A$4)</f>
        <v>0</v>
      </c>
      <c r="N267" s="8">
        <f>SUMIFS(TaxableValuation[Taxable Railroads],TaxableValuation[Dist],$C267,TaxableValuation[Tif_NonTIF],$A$4)</f>
        <v>0</v>
      </c>
      <c r="O267" s="8">
        <f>SUMIFS(TaxableValuation[Taxable Utilities],TaxableValuation[Dist],$C267,TaxableValuation[Tif_NonTIF],$A$4)</f>
        <v>2284441</v>
      </c>
      <c r="P267" s="8">
        <f>SUMIFS(TaxableValuation[Taxable Other],TaxableValuation[Dist],$C267,TaxableValuation[Tif_NonTIF],$A$4)</f>
        <v>0</v>
      </c>
      <c r="Q267" s="8">
        <f>SUMIFS(TaxableValuation[Taxable Gross],TaxableValuation[Dist],$C267,TaxableValuation[Tif_NonTIF],$A$4)</f>
        <v>294391940</v>
      </c>
      <c r="R267" s="8">
        <f>SUMIFS(TaxableValuation[Taxable Military Exempt],TaxableValuation[Dist],$C267,TaxableValuation[Tif_NonTIF],$A$4)</f>
        <v>334193</v>
      </c>
      <c r="S267" s="8">
        <f>SUMIFS(TaxableValuation[Taxable Net],TaxableValuation[Dist],$C267,TaxableValuation[Tif_NonTIF],$A$4)</f>
        <v>294057747</v>
      </c>
      <c r="T267" s="8">
        <f>SUMIFS(TaxableValuation[Taxable Gas &amp; Elec Utilities],TaxableValuation[Dist],$C267,TaxableValuation[Tif_NonTIF],$A$4)</f>
        <v>3949785</v>
      </c>
      <c r="U267" s="8">
        <f t="shared" si="4"/>
        <v>298007532</v>
      </c>
    </row>
    <row r="268" spans="1:21" x14ac:dyDescent="0.25">
      <c r="A268">
        <v>2023</v>
      </c>
      <c r="B268" t="s">
        <v>1048</v>
      </c>
      <c r="C268" t="s">
        <v>1572</v>
      </c>
      <c r="D268" t="s">
        <v>1572</v>
      </c>
      <c r="E268" t="s">
        <v>832</v>
      </c>
      <c r="F268" t="s">
        <v>1573</v>
      </c>
      <c r="G268" s="8">
        <f>SUMIFS(TaxableValuation[Taxable Residential],TaxableValuation[Dist],$C268,TaxableValuation[Tif_NonTIF],$A$4)</f>
        <v>1950266487</v>
      </c>
      <c r="H268" s="8">
        <f>SUMIFS(TaxableValuation[Taxable Ag Land],TaxableValuation[Dist],$C268,TaxableValuation[Tif_NonTIF],$A$4)</f>
        <v>8905490</v>
      </c>
      <c r="I268" s="8">
        <f>SUMIFS(TaxableValuation[Taxable Ag Building],TaxableValuation[Dist],$C268,TaxableValuation[Tif_NonTIF],$A$4)</f>
        <v>541627</v>
      </c>
      <c r="J268" s="8">
        <f>SUMIFS(TaxableValuation[Taxable Commercial],TaxableValuation[Dist],$C268,TaxableValuation[Tif_NonTIF],$A$4)</f>
        <v>798225290</v>
      </c>
      <c r="K268" s="8">
        <f>SUMIFS(TaxableValuation[Taxable Industrial],TaxableValuation[Dist],$C268,TaxableValuation[Tif_NonTIF],$A$4)</f>
        <v>71471352</v>
      </c>
      <c r="L268" s="8">
        <f>SUMIFS(TaxableValuation[Taxable Multiresidential],TaxableValuation[Dist],$C268,TaxableValuation[Tif_NonTIF],$A$4)</f>
        <v>164093842</v>
      </c>
      <c r="M268" s="8">
        <f>SUMIFS(TaxableValuation[Taxable Reserved],TaxableValuation[Dist],$C268,TaxableValuation[Tif_NonTIF],$A$4)</f>
        <v>0</v>
      </c>
      <c r="N268" s="8">
        <f>SUMIFS(TaxableValuation[Taxable Railroads],TaxableValuation[Dist],$C268,TaxableValuation[Tif_NonTIF],$A$4)</f>
        <v>19486109</v>
      </c>
      <c r="O268" s="8">
        <f>SUMIFS(TaxableValuation[Taxable Utilities],TaxableValuation[Dist],$C268,TaxableValuation[Tif_NonTIF],$A$4)</f>
        <v>14252061</v>
      </c>
      <c r="P268" s="8">
        <f>SUMIFS(TaxableValuation[Taxable Other],TaxableValuation[Dist],$C268,TaxableValuation[Tif_NonTIF],$A$4)</f>
        <v>4374000</v>
      </c>
      <c r="Q268" s="8">
        <f>SUMIFS(TaxableValuation[Taxable Gross],TaxableValuation[Dist],$C268,TaxableValuation[Tif_NonTIF],$A$4)</f>
        <v>3031616258</v>
      </c>
      <c r="R268" s="8">
        <f>SUMIFS(TaxableValuation[Taxable Military Exempt],TaxableValuation[Dist],$C268,TaxableValuation[Tif_NonTIF],$A$4)</f>
        <v>4810942</v>
      </c>
      <c r="S268" s="8">
        <f>SUMIFS(TaxableValuation[Taxable Net],TaxableValuation[Dist],$C268,TaxableValuation[Tif_NonTIF],$A$4)</f>
        <v>3026805316</v>
      </c>
      <c r="T268" s="8">
        <f>SUMIFS(TaxableValuation[Taxable Gas &amp; Elec Utilities],TaxableValuation[Dist],$C268,TaxableValuation[Tif_NonTIF],$A$4)</f>
        <v>104768920</v>
      </c>
      <c r="U268" s="8">
        <f t="shared" si="4"/>
        <v>3131574236</v>
      </c>
    </row>
    <row r="269" spans="1:21" x14ac:dyDescent="0.25">
      <c r="A269">
        <v>2023</v>
      </c>
      <c r="B269" t="s">
        <v>1057</v>
      </c>
      <c r="C269" t="s">
        <v>1574</v>
      </c>
      <c r="D269" t="s">
        <v>1574</v>
      </c>
      <c r="E269" t="s">
        <v>592</v>
      </c>
      <c r="F269" t="s">
        <v>1575</v>
      </c>
      <c r="G269" s="8">
        <f>SUMIFS(TaxableValuation[Taxable Residential],TaxableValuation[Dist],$C269,TaxableValuation[Tif_NonTIF],$A$4)</f>
        <v>461938892</v>
      </c>
      <c r="H269" s="8">
        <f>SUMIFS(TaxableValuation[Taxable Ag Land],TaxableValuation[Dist],$C269,TaxableValuation[Tif_NonTIF],$A$4)</f>
        <v>37771170</v>
      </c>
      <c r="I269" s="8">
        <f>SUMIFS(TaxableValuation[Taxable Ag Building],TaxableValuation[Dist],$C269,TaxableValuation[Tif_NonTIF],$A$4)</f>
        <v>2299838</v>
      </c>
      <c r="J269" s="8">
        <f>SUMIFS(TaxableValuation[Taxable Commercial],TaxableValuation[Dist],$C269,TaxableValuation[Tif_NonTIF],$A$4)</f>
        <v>32358794</v>
      </c>
      <c r="K269" s="8">
        <f>SUMIFS(TaxableValuation[Taxable Industrial],TaxableValuation[Dist],$C269,TaxableValuation[Tif_NonTIF],$A$4)</f>
        <v>702392</v>
      </c>
      <c r="L269" s="8">
        <f>SUMIFS(TaxableValuation[Taxable Multiresidential],TaxableValuation[Dist],$C269,TaxableValuation[Tif_NonTIF],$A$4)</f>
        <v>4717806</v>
      </c>
      <c r="M269" s="8">
        <f>SUMIFS(TaxableValuation[Taxable Reserved],TaxableValuation[Dist],$C269,TaxableValuation[Tif_NonTIF],$A$4)</f>
        <v>0</v>
      </c>
      <c r="N269" s="8">
        <f>SUMIFS(TaxableValuation[Taxable Railroads],TaxableValuation[Dist],$C269,TaxableValuation[Tif_NonTIF],$A$4)</f>
        <v>0</v>
      </c>
      <c r="O269" s="8">
        <f>SUMIFS(TaxableValuation[Taxable Utilities],TaxableValuation[Dist],$C269,TaxableValuation[Tif_NonTIF],$A$4)</f>
        <v>3889104</v>
      </c>
      <c r="P269" s="8">
        <f>SUMIFS(TaxableValuation[Taxable Other],TaxableValuation[Dist],$C269,TaxableValuation[Tif_NonTIF],$A$4)</f>
        <v>0</v>
      </c>
      <c r="Q269" s="8">
        <f>SUMIFS(TaxableValuation[Taxable Gross],TaxableValuation[Dist],$C269,TaxableValuation[Tif_NonTIF],$A$4)</f>
        <v>543677996</v>
      </c>
      <c r="R269" s="8">
        <f>SUMIFS(TaxableValuation[Taxable Military Exempt],TaxableValuation[Dist],$C269,TaxableValuation[Tif_NonTIF],$A$4)</f>
        <v>511152</v>
      </c>
      <c r="S269" s="8">
        <f>SUMIFS(TaxableValuation[Taxable Net],TaxableValuation[Dist],$C269,TaxableValuation[Tif_NonTIF],$A$4)</f>
        <v>543166844</v>
      </c>
      <c r="T269" s="8">
        <f>SUMIFS(TaxableValuation[Taxable Gas &amp; Elec Utilities],TaxableValuation[Dist],$C269,TaxableValuation[Tif_NonTIF],$A$4)</f>
        <v>3812146</v>
      </c>
      <c r="U269" s="8">
        <f t="shared" si="4"/>
        <v>546978990</v>
      </c>
    </row>
    <row r="270" spans="1:21" x14ac:dyDescent="0.25">
      <c r="A270">
        <v>2023</v>
      </c>
      <c r="B270" t="s">
        <v>1051</v>
      </c>
      <c r="C270" t="s">
        <v>1576</v>
      </c>
      <c r="D270" t="s">
        <v>1576</v>
      </c>
      <c r="E270" t="s">
        <v>184</v>
      </c>
      <c r="F270" t="s">
        <v>1577</v>
      </c>
      <c r="G270" s="8">
        <f>SUMIFS(TaxableValuation[Taxable Residential],TaxableValuation[Dist],$C270,TaxableValuation[Tif_NonTIF],$A$4)</f>
        <v>153064408</v>
      </c>
      <c r="H270" s="8">
        <f>SUMIFS(TaxableValuation[Taxable Ag Land],TaxableValuation[Dist],$C270,TaxableValuation[Tif_NonTIF],$A$4)</f>
        <v>320399239</v>
      </c>
      <c r="I270" s="8">
        <f>SUMIFS(TaxableValuation[Taxable Ag Building],TaxableValuation[Dist],$C270,TaxableValuation[Tif_NonTIF],$A$4)</f>
        <v>13493368</v>
      </c>
      <c r="J270" s="8">
        <f>SUMIFS(TaxableValuation[Taxable Commercial],TaxableValuation[Dist],$C270,TaxableValuation[Tif_NonTIF],$A$4)</f>
        <v>34679072</v>
      </c>
      <c r="K270" s="8">
        <f>SUMIFS(TaxableValuation[Taxable Industrial],TaxableValuation[Dist],$C270,TaxableValuation[Tif_NonTIF],$A$4)</f>
        <v>3417345</v>
      </c>
      <c r="L270" s="8">
        <f>SUMIFS(TaxableValuation[Taxable Multiresidential],TaxableValuation[Dist],$C270,TaxableValuation[Tif_NonTIF],$A$4)</f>
        <v>1581215</v>
      </c>
      <c r="M270" s="8">
        <f>SUMIFS(TaxableValuation[Taxable Reserved],TaxableValuation[Dist],$C270,TaxableValuation[Tif_NonTIF],$A$4)</f>
        <v>0</v>
      </c>
      <c r="N270" s="8">
        <f>SUMIFS(TaxableValuation[Taxable Railroads],TaxableValuation[Dist],$C270,TaxableValuation[Tif_NonTIF],$A$4)</f>
        <v>4052496</v>
      </c>
      <c r="O270" s="8">
        <f>SUMIFS(TaxableValuation[Taxable Utilities],TaxableValuation[Dist],$C270,TaxableValuation[Tif_NonTIF],$A$4)</f>
        <v>46313287</v>
      </c>
      <c r="P270" s="8">
        <f>SUMIFS(TaxableValuation[Taxable Other],TaxableValuation[Dist],$C270,TaxableValuation[Tif_NonTIF],$A$4)</f>
        <v>0</v>
      </c>
      <c r="Q270" s="8">
        <f>SUMIFS(TaxableValuation[Taxable Gross],TaxableValuation[Dist],$C270,TaxableValuation[Tif_NonTIF],$A$4)</f>
        <v>577000430</v>
      </c>
      <c r="R270" s="8">
        <f>SUMIFS(TaxableValuation[Taxable Military Exempt],TaxableValuation[Dist],$C270,TaxableValuation[Tif_NonTIF],$A$4)</f>
        <v>540179</v>
      </c>
      <c r="S270" s="8">
        <f>SUMIFS(TaxableValuation[Taxable Net],TaxableValuation[Dist],$C270,TaxableValuation[Tif_NonTIF],$A$4)</f>
        <v>576460251</v>
      </c>
      <c r="T270" s="8">
        <f>SUMIFS(TaxableValuation[Taxable Gas &amp; Elec Utilities],TaxableValuation[Dist],$C270,TaxableValuation[Tif_NonTIF],$A$4)</f>
        <v>9741733</v>
      </c>
      <c r="U270" s="8">
        <f t="shared" si="4"/>
        <v>586201984</v>
      </c>
    </row>
    <row r="271" spans="1:21" x14ac:dyDescent="0.25">
      <c r="A271">
        <v>2023</v>
      </c>
      <c r="B271" t="s">
        <v>1051</v>
      </c>
      <c r="C271" t="s">
        <v>1578</v>
      </c>
      <c r="D271" t="s">
        <v>1578</v>
      </c>
      <c r="E271" t="s">
        <v>142</v>
      </c>
      <c r="F271" t="s">
        <v>1579</v>
      </c>
      <c r="G271" s="8">
        <f>SUMIFS(TaxableValuation[Taxable Residential],TaxableValuation[Dist],$C271,TaxableValuation[Tif_NonTIF],$A$4)</f>
        <v>112778828</v>
      </c>
      <c r="H271" s="8">
        <f>SUMIFS(TaxableValuation[Taxable Ag Land],TaxableValuation[Dist],$C271,TaxableValuation[Tif_NonTIF],$A$4)</f>
        <v>160848255</v>
      </c>
      <c r="I271" s="8">
        <f>SUMIFS(TaxableValuation[Taxable Ag Building],TaxableValuation[Dist],$C271,TaxableValuation[Tif_NonTIF],$A$4)</f>
        <v>4546505</v>
      </c>
      <c r="J271" s="8">
        <f>SUMIFS(TaxableValuation[Taxable Commercial],TaxableValuation[Dist],$C271,TaxableValuation[Tif_NonTIF],$A$4)</f>
        <v>25597214</v>
      </c>
      <c r="K271" s="8">
        <f>SUMIFS(TaxableValuation[Taxable Industrial],TaxableValuation[Dist],$C271,TaxableValuation[Tif_NonTIF],$A$4)</f>
        <v>27505026</v>
      </c>
      <c r="L271" s="8">
        <f>SUMIFS(TaxableValuation[Taxable Multiresidential],TaxableValuation[Dist],$C271,TaxableValuation[Tif_NonTIF],$A$4)</f>
        <v>483885</v>
      </c>
      <c r="M271" s="8">
        <f>SUMIFS(TaxableValuation[Taxable Reserved],TaxableValuation[Dist],$C271,TaxableValuation[Tif_NonTIF],$A$4)</f>
        <v>0</v>
      </c>
      <c r="N271" s="8">
        <f>SUMIFS(TaxableValuation[Taxable Railroads],TaxableValuation[Dist],$C271,TaxableValuation[Tif_NonTIF],$A$4)</f>
        <v>13499307</v>
      </c>
      <c r="O271" s="8">
        <f>SUMIFS(TaxableValuation[Taxable Utilities],TaxableValuation[Dist],$C271,TaxableValuation[Tif_NonTIF],$A$4)</f>
        <v>2497913</v>
      </c>
      <c r="P271" s="8">
        <f>SUMIFS(TaxableValuation[Taxable Other],TaxableValuation[Dist],$C271,TaxableValuation[Tif_NonTIF],$A$4)</f>
        <v>7370</v>
      </c>
      <c r="Q271" s="8">
        <f>SUMIFS(TaxableValuation[Taxable Gross],TaxableValuation[Dist],$C271,TaxableValuation[Tif_NonTIF],$A$4)</f>
        <v>347764303</v>
      </c>
      <c r="R271" s="8">
        <f>SUMIFS(TaxableValuation[Taxable Military Exempt],TaxableValuation[Dist],$C271,TaxableValuation[Tif_NonTIF],$A$4)</f>
        <v>337064</v>
      </c>
      <c r="S271" s="8">
        <f>SUMIFS(TaxableValuation[Taxable Net],TaxableValuation[Dist],$C271,TaxableValuation[Tif_NonTIF],$A$4)</f>
        <v>347427239</v>
      </c>
      <c r="T271" s="8">
        <f>SUMIFS(TaxableValuation[Taxable Gas &amp; Elec Utilities],TaxableValuation[Dist],$C271,TaxableValuation[Tif_NonTIF],$A$4)</f>
        <v>10458524</v>
      </c>
      <c r="U271" s="8">
        <f t="shared" si="4"/>
        <v>357885763</v>
      </c>
    </row>
    <row r="272" spans="1:21" x14ac:dyDescent="0.25">
      <c r="A272">
        <v>2023</v>
      </c>
      <c r="B272" t="s">
        <v>1048</v>
      </c>
      <c r="C272" t="s">
        <v>1580</v>
      </c>
      <c r="D272" t="s">
        <v>1751</v>
      </c>
      <c r="E272" t="s">
        <v>265</v>
      </c>
      <c r="F272" t="s">
        <v>1581</v>
      </c>
      <c r="G272" s="8">
        <f>SUMIFS(TaxableValuation[Taxable Residential],TaxableValuation[Dist],$C272,TaxableValuation[Tif_NonTIF],$A$4)</f>
        <v>91054699</v>
      </c>
      <c r="H272" s="8">
        <f>SUMIFS(TaxableValuation[Taxable Ag Land],TaxableValuation[Dist],$C272,TaxableValuation[Tif_NonTIF],$A$4)</f>
        <v>268508342</v>
      </c>
      <c r="I272" s="8">
        <f>SUMIFS(TaxableValuation[Taxable Ag Building],TaxableValuation[Dist],$C272,TaxableValuation[Tif_NonTIF],$A$4)</f>
        <v>14521289</v>
      </c>
      <c r="J272" s="8">
        <f>SUMIFS(TaxableValuation[Taxable Commercial],TaxableValuation[Dist],$C272,TaxableValuation[Tif_NonTIF],$A$4)</f>
        <v>28062510</v>
      </c>
      <c r="K272" s="8">
        <f>SUMIFS(TaxableValuation[Taxable Industrial],TaxableValuation[Dist],$C272,TaxableValuation[Tif_NonTIF],$A$4)</f>
        <v>181135337</v>
      </c>
      <c r="L272" s="8">
        <f>SUMIFS(TaxableValuation[Taxable Multiresidential],TaxableValuation[Dist],$C272,TaxableValuation[Tif_NonTIF],$A$4)</f>
        <v>1705326</v>
      </c>
      <c r="M272" s="8">
        <f>SUMIFS(TaxableValuation[Taxable Reserved],TaxableValuation[Dist],$C272,TaxableValuation[Tif_NonTIF],$A$4)</f>
        <v>0</v>
      </c>
      <c r="N272" s="8">
        <f>SUMIFS(TaxableValuation[Taxable Railroads],TaxableValuation[Dist],$C272,TaxableValuation[Tif_NonTIF],$A$4)</f>
        <v>0</v>
      </c>
      <c r="O272" s="8">
        <f>SUMIFS(TaxableValuation[Taxable Utilities],TaxableValuation[Dist],$C272,TaxableValuation[Tif_NonTIF],$A$4)</f>
        <v>53189258</v>
      </c>
      <c r="P272" s="8">
        <f>SUMIFS(TaxableValuation[Taxable Other],TaxableValuation[Dist],$C272,TaxableValuation[Tif_NonTIF],$A$4)</f>
        <v>0</v>
      </c>
      <c r="Q272" s="8">
        <f>SUMIFS(TaxableValuation[Taxable Gross],TaxableValuation[Dist],$C272,TaxableValuation[Tif_NonTIF],$A$4)</f>
        <v>638176761</v>
      </c>
      <c r="R272" s="8">
        <f>SUMIFS(TaxableValuation[Taxable Military Exempt],TaxableValuation[Dist],$C272,TaxableValuation[Tif_NonTIF],$A$4)</f>
        <v>412996</v>
      </c>
      <c r="S272" s="8">
        <f>SUMIFS(TaxableValuation[Taxable Net],TaxableValuation[Dist],$C272,TaxableValuation[Tif_NonTIF],$A$4)</f>
        <v>637763765</v>
      </c>
      <c r="T272" s="8">
        <f>SUMIFS(TaxableValuation[Taxable Gas &amp; Elec Utilities],TaxableValuation[Dist],$C272,TaxableValuation[Tif_NonTIF],$A$4)</f>
        <v>6414219</v>
      </c>
      <c r="U272" s="8">
        <f t="shared" si="4"/>
        <v>644177984</v>
      </c>
    </row>
    <row r="273" spans="1:21" x14ac:dyDescent="0.25">
      <c r="A273">
        <v>2023</v>
      </c>
      <c r="B273" t="s">
        <v>1045</v>
      </c>
      <c r="C273" t="s">
        <v>1582</v>
      </c>
      <c r="D273" t="s">
        <v>1582</v>
      </c>
      <c r="E273" t="s">
        <v>829</v>
      </c>
      <c r="F273" t="s">
        <v>1583</v>
      </c>
      <c r="G273" s="8">
        <f>SUMIFS(TaxableValuation[Taxable Residential],TaxableValuation[Dist],$C273,TaxableValuation[Tif_NonTIF],$A$4)</f>
        <v>31496513</v>
      </c>
      <c r="H273" s="8">
        <f>SUMIFS(TaxableValuation[Taxable Ag Land],TaxableValuation[Dist],$C273,TaxableValuation[Tif_NonTIF],$A$4)</f>
        <v>78242902</v>
      </c>
      <c r="I273" s="8">
        <f>SUMIFS(TaxableValuation[Taxable Ag Building],TaxableValuation[Dist],$C273,TaxableValuation[Tif_NonTIF],$A$4)</f>
        <v>2443682</v>
      </c>
      <c r="J273" s="8">
        <f>SUMIFS(TaxableValuation[Taxable Commercial],TaxableValuation[Dist],$C273,TaxableValuation[Tif_NonTIF],$A$4)</f>
        <v>2717750</v>
      </c>
      <c r="K273" s="8">
        <f>SUMIFS(TaxableValuation[Taxable Industrial],TaxableValuation[Dist],$C273,TaxableValuation[Tif_NonTIF],$A$4)</f>
        <v>960624</v>
      </c>
      <c r="L273" s="8">
        <f>SUMIFS(TaxableValuation[Taxable Multiresidential],TaxableValuation[Dist],$C273,TaxableValuation[Tif_NonTIF],$A$4)</f>
        <v>115374</v>
      </c>
      <c r="M273" s="8">
        <f>SUMIFS(TaxableValuation[Taxable Reserved],TaxableValuation[Dist],$C273,TaxableValuation[Tif_NonTIF],$A$4)</f>
        <v>0</v>
      </c>
      <c r="N273" s="8">
        <f>SUMIFS(TaxableValuation[Taxable Railroads],TaxableValuation[Dist],$C273,TaxableValuation[Tif_NonTIF],$A$4)</f>
        <v>0</v>
      </c>
      <c r="O273" s="8">
        <f>SUMIFS(TaxableValuation[Taxable Utilities],TaxableValuation[Dist],$C273,TaxableValuation[Tif_NonTIF],$A$4)</f>
        <v>3775833</v>
      </c>
      <c r="P273" s="8">
        <f>SUMIFS(TaxableValuation[Taxable Other],TaxableValuation[Dist],$C273,TaxableValuation[Tif_NonTIF],$A$4)</f>
        <v>0</v>
      </c>
      <c r="Q273" s="8">
        <f>SUMIFS(TaxableValuation[Taxable Gross],TaxableValuation[Dist],$C273,TaxableValuation[Tif_NonTIF],$A$4)</f>
        <v>119752678</v>
      </c>
      <c r="R273" s="8">
        <f>SUMIFS(TaxableValuation[Taxable Military Exempt],TaxableValuation[Dist],$C273,TaxableValuation[Tif_NonTIF],$A$4)</f>
        <v>125936</v>
      </c>
      <c r="S273" s="8">
        <f>SUMIFS(TaxableValuation[Taxable Net],TaxableValuation[Dist],$C273,TaxableValuation[Tif_NonTIF],$A$4)</f>
        <v>119626742</v>
      </c>
      <c r="T273" s="8">
        <f>SUMIFS(TaxableValuation[Taxable Gas &amp; Elec Utilities],TaxableValuation[Dist],$C273,TaxableValuation[Tif_NonTIF],$A$4)</f>
        <v>5306867</v>
      </c>
      <c r="U273" s="8">
        <f t="shared" si="4"/>
        <v>124933609</v>
      </c>
    </row>
    <row r="274" spans="1:21" x14ac:dyDescent="0.25">
      <c r="A274">
        <v>2023</v>
      </c>
      <c r="B274" t="s">
        <v>1043</v>
      </c>
      <c r="C274" t="s">
        <v>1584</v>
      </c>
      <c r="D274" t="s">
        <v>1584</v>
      </c>
      <c r="E274" t="s">
        <v>842</v>
      </c>
      <c r="F274" t="s">
        <v>1585</v>
      </c>
      <c r="G274" s="8">
        <f>SUMIFS(TaxableValuation[Taxable Residential],TaxableValuation[Dist],$C274,TaxableValuation[Tif_NonTIF],$A$4)</f>
        <v>160432090</v>
      </c>
      <c r="H274" s="8">
        <f>SUMIFS(TaxableValuation[Taxable Ag Land],TaxableValuation[Dist],$C274,TaxableValuation[Tif_NonTIF],$A$4)</f>
        <v>147802962</v>
      </c>
      <c r="I274" s="8">
        <f>SUMIFS(TaxableValuation[Taxable Ag Building],TaxableValuation[Dist],$C274,TaxableValuation[Tif_NonTIF],$A$4)</f>
        <v>4045597</v>
      </c>
      <c r="J274" s="8">
        <f>SUMIFS(TaxableValuation[Taxable Commercial],TaxableValuation[Dist],$C274,TaxableValuation[Tif_NonTIF],$A$4)</f>
        <v>41469469</v>
      </c>
      <c r="K274" s="8">
        <f>SUMIFS(TaxableValuation[Taxable Industrial],TaxableValuation[Dist],$C274,TaxableValuation[Tif_NonTIF],$A$4)</f>
        <v>13389750</v>
      </c>
      <c r="L274" s="8">
        <f>SUMIFS(TaxableValuation[Taxable Multiresidential],TaxableValuation[Dist],$C274,TaxableValuation[Tif_NonTIF],$A$4)</f>
        <v>8292232</v>
      </c>
      <c r="M274" s="8">
        <f>SUMIFS(TaxableValuation[Taxable Reserved],TaxableValuation[Dist],$C274,TaxableValuation[Tif_NonTIF],$A$4)</f>
        <v>0</v>
      </c>
      <c r="N274" s="8">
        <f>SUMIFS(TaxableValuation[Taxable Railroads],TaxableValuation[Dist],$C274,TaxableValuation[Tif_NonTIF],$A$4)</f>
        <v>20893073</v>
      </c>
      <c r="O274" s="8">
        <f>SUMIFS(TaxableValuation[Taxable Utilities],TaxableValuation[Dist],$C274,TaxableValuation[Tif_NonTIF],$A$4)</f>
        <v>16344562</v>
      </c>
      <c r="P274" s="8">
        <f>SUMIFS(TaxableValuation[Taxable Other],TaxableValuation[Dist],$C274,TaxableValuation[Tif_NonTIF],$A$4)</f>
        <v>0</v>
      </c>
      <c r="Q274" s="8">
        <f>SUMIFS(TaxableValuation[Taxable Gross],TaxableValuation[Dist],$C274,TaxableValuation[Tif_NonTIF],$A$4)</f>
        <v>412669735</v>
      </c>
      <c r="R274" s="8">
        <f>SUMIFS(TaxableValuation[Taxable Military Exempt],TaxableValuation[Dist],$C274,TaxableValuation[Tif_NonTIF],$A$4)</f>
        <v>618568</v>
      </c>
      <c r="S274" s="8">
        <f>SUMIFS(TaxableValuation[Taxable Net],TaxableValuation[Dist],$C274,TaxableValuation[Tif_NonTIF],$A$4)</f>
        <v>412051167</v>
      </c>
      <c r="T274" s="8">
        <f>SUMIFS(TaxableValuation[Taxable Gas &amp; Elec Utilities],TaxableValuation[Dist],$C274,TaxableValuation[Tif_NonTIF],$A$4)</f>
        <v>9978147</v>
      </c>
      <c r="U274" s="8">
        <f t="shared" si="4"/>
        <v>422029314</v>
      </c>
    </row>
    <row r="275" spans="1:21" x14ac:dyDescent="0.25">
      <c r="A275">
        <v>2023</v>
      </c>
      <c r="B275" t="s">
        <v>1066</v>
      </c>
      <c r="C275" t="s">
        <v>1586</v>
      </c>
      <c r="D275" t="s">
        <v>1586</v>
      </c>
      <c r="E275" t="s">
        <v>910</v>
      </c>
      <c r="F275" t="s">
        <v>1587</v>
      </c>
      <c r="G275" s="8">
        <f>SUMIFS(TaxableValuation[Taxable Residential],TaxableValuation[Dist],$C275,TaxableValuation[Tif_NonTIF],$A$4)</f>
        <v>136754348</v>
      </c>
      <c r="H275" s="8">
        <f>SUMIFS(TaxableValuation[Taxable Ag Land],TaxableValuation[Dist],$C275,TaxableValuation[Tif_NonTIF],$A$4)</f>
        <v>104162453</v>
      </c>
      <c r="I275" s="8">
        <f>SUMIFS(TaxableValuation[Taxable Ag Building],TaxableValuation[Dist],$C275,TaxableValuation[Tif_NonTIF],$A$4)</f>
        <v>10609807</v>
      </c>
      <c r="J275" s="8">
        <f>SUMIFS(TaxableValuation[Taxable Commercial],TaxableValuation[Dist],$C275,TaxableValuation[Tif_NonTIF],$A$4)</f>
        <v>23225486</v>
      </c>
      <c r="K275" s="8">
        <f>SUMIFS(TaxableValuation[Taxable Industrial],TaxableValuation[Dist],$C275,TaxableValuation[Tif_NonTIF],$A$4)</f>
        <v>1031328</v>
      </c>
      <c r="L275" s="8">
        <f>SUMIFS(TaxableValuation[Taxable Multiresidential],TaxableValuation[Dist],$C275,TaxableValuation[Tif_NonTIF],$A$4)</f>
        <v>891935</v>
      </c>
      <c r="M275" s="8">
        <f>SUMIFS(TaxableValuation[Taxable Reserved],TaxableValuation[Dist],$C275,TaxableValuation[Tif_NonTIF],$A$4)</f>
        <v>0</v>
      </c>
      <c r="N275" s="8">
        <f>SUMIFS(TaxableValuation[Taxable Railroads],TaxableValuation[Dist],$C275,TaxableValuation[Tif_NonTIF],$A$4)</f>
        <v>3312207</v>
      </c>
      <c r="O275" s="8">
        <f>SUMIFS(TaxableValuation[Taxable Utilities],TaxableValuation[Dist],$C275,TaxableValuation[Tif_NonTIF],$A$4)</f>
        <v>2060523</v>
      </c>
      <c r="P275" s="8">
        <f>SUMIFS(TaxableValuation[Taxable Other],TaxableValuation[Dist],$C275,TaxableValuation[Tif_NonTIF],$A$4)</f>
        <v>0</v>
      </c>
      <c r="Q275" s="8">
        <f>SUMIFS(TaxableValuation[Taxable Gross],TaxableValuation[Dist],$C275,TaxableValuation[Tif_NonTIF],$A$4)</f>
        <v>282048087</v>
      </c>
      <c r="R275" s="8">
        <f>SUMIFS(TaxableValuation[Taxable Military Exempt],TaxableValuation[Dist],$C275,TaxableValuation[Tif_NonTIF],$A$4)</f>
        <v>353732</v>
      </c>
      <c r="S275" s="8">
        <f>SUMIFS(TaxableValuation[Taxable Net],TaxableValuation[Dist],$C275,TaxableValuation[Tif_NonTIF],$A$4)</f>
        <v>281694355</v>
      </c>
      <c r="T275" s="8">
        <f>SUMIFS(TaxableValuation[Taxable Gas &amp; Elec Utilities],TaxableValuation[Dist],$C275,TaxableValuation[Tif_NonTIF],$A$4)</f>
        <v>3118074</v>
      </c>
      <c r="U275" s="8">
        <f t="shared" si="4"/>
        <v>284812429</v>
      </c>
    </row>
    <row r="276" spans="1:21" x14ac:dyDescent="0.25">
      <c r="A276">
        <v>2023</v>
      </c>
      <c r="B276" t="s">
        <v>1038</v>
      </c>
      <c r="C276" t="s">
        <v>1588</v>
      </c>
      <c r="D276" t="s">
        <v>1588</v>
      </c>
      <c r="E276" t="s">
        <v>548</v>
      </c>
      <c r="F276" t="s">
        <v>1589</v>
      </c>
      <c r="G276" s="8">
        <f>SUMIFS(TaxableValuation[Taxable Residential],TaxableValuation[Dist],$C276,TaxableValuation[Tif_NonTIF],$A$4)</f>
        <v>1591675258</v>
      </c>
      <c r="H276" s="8">
        <f>SUMIFS(TaxableValuation[Taxable Ag Land],TaxableValuation[Dist],$C276,TaxableValuation[Tif_NonTIF],$A$4)</f>
        <v>41847114</v>
      </c>
      <c r="I276" s="8">
        <f>SUMIFS(TaxableValuation[Taxable Ag Building],TaxableValuation[Dist],$C276,TaxableValuation[Tif_NonTIF],$A$4)</f>
        <v>2211760</v>
      </c>
      <c r="J276" s="8">
        <f>SUMIFS(TaxableValuation[Taxable Commercial],TaxableValuation[Dist],$C276,TaxableValuation[Tif_NonTIF],$A$4)</f>
        <v>340305896</v>
      </c>
      <c r="K276" s="8">
        <f>SUMIFS(TaxableValuation[Taxable Industrial],TaxableValuation[Dist],$C276,TaxableValuation[Tif_NonTIF],$A$4)</f>
        <v>13891199</v>
      </c>
      <c r="L276" s="8">
        <f>SUMIFS(TaxableValuation[Taxable Multiresidential],TaxableValuation[Dist],$C276,TaxableValuation[Tif_NonTIF],$A$4)</f>
        <v>32633337</v>
      </c>
      <c r="M276" s="8">
        <f>SUMIFS(TaxableValuation[Taxable Reserved],TaxableValuation[Dist],$C276,TaxableValuation[Tif_NonTIF],$A$4)</f>
        <v>0</v>
      </c>
      <c r="N276" s="8">
        <f>SUMIFS(TaxableValuation[Taxable Railroads],TaxableValuation[Dist],$C276,TaxableValuation[Tif_NonTIF],$A$4)</f>
        <v>13425770</v>
      </c>
      <c r="O276" s="8">
        <f>SUMIFS(TaxableValuation[Taxable Utilities],TaxableValuation[Dist],$C276,TaxableValuation[Tif_NonTIF],$A$4)</f>
        <v>118337589</v>
      </c>
      <c r="P276" s="8">
        <f>SUMIFS(TaxableValuation[Taxable Other],TaxableValuation[Dist],$C276,TaxableValuation[Tif_NonTIF],$A$4)</f>
        <v>0</v>
      </c>
      <c r="Q276" s="8">
        <f>SUMIFS(TaxableValuation[Taxable Gross],TaxableValuation[Dist],$C276,TaxableValuation[Tif_NonTIF],$A$4)</f>
        <v>2154327923</v>
      </c>
      <c r="R276" s="8">
        <f>SUMIFS(TaxableValuation[Taxable Military Exempt],TaxableValuation[Dist],$C276,TaxableValuation[Tif_NonTIF],$A$4)</f>
        <v>2502052</v>
      </c>
      <c r="S276" s="8">
        <f>SUMIFS(TaxableValuation[Taxable Net],TaxableValuation[Dist],$C276,TaxableValuation[Tif_NonTIF],$A$4)</f>
        <v>2151825871</v>
      </c>
      <c r="T276" s="8">
        <f>SUMIFS(TaxableValuation[Taxable Gas &amp; Elec Utilities],TaxableValuation[Dist],$C276,TaxableValuation[Tif_NonTIF],$A$4)</f>
        <v>116220420</v>
      </c>
      <c r="U276" s="8">
        <f t="shared" si="4"/>
        <v>2268046291</v>
      </c>
    </row>
    <row r="277" spans="1:21" x14ac:dyDescent="0.25">
      <c r="A277">
        <v>2023</v>
      </c>
      <c r="B277" t="s">
        <v>1038</v>
      </c>
      <c r="C277" t="s">
        <v>1590</v>
      </c>
      <c r="D277" t="s">
        <v>1590</v>
      </c>
      <c r="E277" t="s">
        <v>854</v>
      </c>
      <c r="F277" t="s">
        <v>1591</v>
      </c>
      <c r="G277" s="8">
        <f>SUMIFS(TaxableValuation[Taxable Residential],TaxableValuation[Dist],$C277,TaxableValuation[Tif_NonTIF],$A$4)</f>
        <v>103750054</v>
      </c>
      <c r="H277" s="8">
        <f>SUMIFS(TaxableValuation[Taxable Ag Land],TaxableValuation[Dist],$C277,TaxableValuation[Tif_NonTIF],$A$4)</f>
        <v>54284178</v>
      </c>
      <c r="I277" s="8">
        <f>SUMIFS(TaxableValuation[Taxable Ag Building],TaxableValuation[Dist],$C277,TaxableValuation[Tif_NonTIF],$A$4)</f>
        <v>1489544</v>
      </c>
      <c r="J277" s="8">
        <f>SUMIFS(TaxableValuation[Taxable Commercial],TaxableValuation[Dist],$C277,TaxableValuation[Tif_NonTIF],$A$4)</f>
        <v>3783600</v>
      </c>
      <c r="K277" s="8">
        <f>SUMIFS(TaxableValuation[Taxable Industrial],TaxableValuation[Dist],$C277,TaxableValuation[Tif_NonTIF],$A$4)</f>
        <v>1008180</v>
      </c>
      <c r="L277" s="8">
        <f>SUMIFS(TaxableValuation[Taxable Multiresidential],TaxableValuation[Dist],$C277,TaxableValuation[Tif_NonTIF],$A$4)</f>
        <v>256467</v>
      </c>
      <c r="M277" s="8">
        <f>SUMIFS(TaxableValuation[Taxable Reserved],TaxableValuation[Dist],$C277,TaxableValuation[Tif_NonTIF],$A$4)</f>
        <v>0</v>
      </c>
      <c r="N277" s="8">
        <f>SUMIFS(TaxableValuation[Taxable Railroads],TaxableValuation[Dist],$C277,TaxableValuation[Tif_NonTIF],$A$4)</f>
        <v>0</v>
      </c>
      <c r="O277" s="8">
        <f>SUMIFS(TaxableValuation[Taxable Utilities],TaxableValuation[Dist],$C277,TaxableValuation[Tif_NonTIF],$A$4)</f>
        <v>4667424</v>
      </c>
      <c r="P277" s="8">
        <f>SUMIFS(TaxableValuation[Taxable Other],TaxableValuation[Dist],$C277,TaxableValuation[Tif_NonTIF],$A$4)</f>
        <v>0</v>
      </c>
      <c r="Q277" s="8">
        <f>SUMIFS(TaxableValuation[Taxable Gross],TaxableValuation[Dist],$C277,TaxableValuation[Tif_NonTIF],$A$4)</f>
        <v>169239447</v>
      </c>
      <c r="R277" s="8">
        <f>SUMIFS(TaxableValuation[Taxable Military Exempt],TaxableValuation[Dist],$C277,TaxableValuation[Tif_NonTIF],$A$4)</f>
        <v>300024</v>
      </c>
      <c r="S277" s="8">
        <f>SUMIFS(TaxableValuation[Taxable Net],TaxableValuation[Dist],$C277,TaxableValuation[Tif_NonTIF],$A$4)</f>
        <v>168939423</v>
      </c>
      <c r="T277" s="8">
        <f>SUMIFS(TaxableValuation[Taxable Gas &amp; Elec Utilities],TaxableValuation[Dist],$C277,TaxableValuation[Tif_NonTIF],$A$4)</f>
        <v>4854766</v>
      </c>
      <c r="U277" s="8">
        <f t="shared" si="4"/>
        <v>173794189</v>
      </c>
    </row>
    <row r="278" spans="1:21" x14ac:dyDescent="0.25">
      <c r="A278">
        <v>2023</v>
      </c>
      <c r="B278" t="s">
        <v>1051</v>
      </c>
      <c r="C278" t="s">
        <v>1592</v>
      </c>
      <c r="D278" t="s">
        <v>1592</v>
      </c>
      <c r="E278" t="s">
        <v>65</v>
      </c>
      <c r="F278" t="s">
        <v>1593</v>
      </c>
      <c r="G278" s="8">
        <f>SUMIFS(TaxableValuation[Taxable Residential],TaxableValuation[Dist],$C278,TaxableValuation[Tif_NonTIF],$A$4)</f>
        <v>74224071</v>
      </c>
      <c r="H278" s="8">
        <f>SUMIFS(TaxableValuation[Taxable Ag Land],TaxableValuation[Dist],$C278,TaxableValuation[Tif_NonTIF],$A$4)</f>
        <v>145710544</v>
      </c>
      <c r="I278" s="8">
        <f>SUMIFS(TaxableValuation[Taxable Ag Building],TaxableValuation[Dist],$C278,TaxableValuation[Tif_NonTIF],$A$4)</f>
        <v>7626097</v>
      </c>
      <c r="J278" s="8">
        <f>SUMIFS(TaxableValuation[Taxable Commercial],TaxableValuation[Dist],$C278,TaxableValuation[Tif_NonTIF],$A$4)</f>
        <v>12422388</v>
      </c>
      <c r="K278" s="8">
        <f>SUMIFS(TaxableValuation[Taxable Industrial],TaxableValuation[Dist],$C278,TaxableValuation[Tif_NonTIF],$A$4)</f>
        <v>32681840</v>
      </c>
      <c r="L278" s="8">
        <f>SUMIFS(TaxableValuation[Taxable Multiresidential],TaxableValuation[Dist],$C278,TaxableValuation[Tif_NonTIF],$A$4)</f>
        <v>1024858</v>
      </c>
      <c r="M278" s="8">
        <f>SUMIFS(TaxableValuation[Taxable Reserved],TaxableValuation[Dist],$C278,TaxableValuation[Tif_NonTIF],$A$4)</f>
        <v>0</v>
      </c>
      <c r="N278" s="8">
        <f>SUMIFS(TaxableValuation[Taxable Railroads],TaxableValuation[Dist],$C278,TaxableValuation[Tif_NonTIF],$A$4)</f>
        <v>0</v>
      </c>
      <c r="O278" s="8">
        <f>SUMIFS(TaxableValuation[Taxable Utilities],TaxableValuation[Dist],$C278,TaxableValuation[Tif_NonTIF],$A$4)</f>
        <v>66422272</v>
      </c>
      <c r="P278" s="8">
        <f>SUMIFS(TaxableValuation[Taxable Other],TaxableValuation[Dist],$C278,TaxableValuation[Tif_NonTIF],$A$4)</f>
        <v>45003</v>
      </c>
      <c r="Q278" s="8">
        <f>SUMIFS(TaxableValuation[Taxable Gross],TaxableValuation[Dist],$C278,TaxableValuation[Tif_NonTIF],$A$4)</f>
        <v>340157073</v>
      </c>
      <c r="R278" s="8">
        <f>SUMIFS(TaxableValuation[Taxable Military Exempt],TaxableValuation[Dist],$C278,TaxableValuation[Tif_NonTIF],$A$4)</f>
        <v>316880</v>
      </c>
      <c r="S278" s="8">
        <f>SUMIFS(TaxableValuation[Taxable Net],TaxableValuation[Dist],$C278,TaxableValuation[Tif_NonTIF],$A$4)</f>
        <v>339840193</v>
      </c>
      <c r="T278" s="8">
        <f>SUMIFS(TaxableValuation[Taxable Gas &amp; Elec Utilities],TaxableValuation[Dist],$C278,TaxableValuation[Tif_NonTIF],$A$4)</f>
        <v>9199392</v>
      </c>
      <c r="U278" s="8">
        <f t="shared" si="4"/>
        <v>349039585</v>
      </c>
    </row>
    <row r="279" spans="1:21" x14ac:dyDescent="0.25">
      <c r="A279">
        <v>2023</v>
      </c>
      <c r="B279" t="s">
        <v>1051</v>
      </c>
      <c r="C279" t="s">
        <v>1594</v>
      </c>
      <c r="D279" t="s">
        <v>1594</v>
      </c>
      <c r="E279" t="s">
        <v>261</v>
      </c>
      <c r="F279" t="s">
        <v>1595</v>
      </c>
      <c r="G279" s="8">
        <f>SUMIFS(TaxableValuation[Taxable Residential],TaxableValuation[Dist],$C279,TaxableValuation[Tif_NonTIF],$A$4)</f>
        <v>357603587</v>
      </c>
      <c r="H279" s="8">
        <f>SUMIFS(TaxableValuation[Taxable Ag Land],TaxableValuation[Dist],$C279,TaxableValuation[Tif_NonTIF],$A$4)</f>
        <v>102113502</v>
      </c>
      <c r="I279" s="8">
        <f>SUMIFS(TaxableValuation[Taxable Ag Building],TaxableValuation[Dist],$C279,TaxableValuation[Tif_NonTIF],$A$4)</f>
        <v>3429683</v>
      </c>
      <c r="J279" s="8">
        <f>SUMIFS(TaxableValuation[Taxable Commercial],TaxableValuation[Dist],$C279,TaxableValuation[Tif_NonTIF],$A$4)</f>
        <v>199615106</v>
      </c>
      <c r="K279" s="8">
        <f>SUMIFS(TaxableValuation[Taxable Industrial],TaxableValuation[Dist],$C279,TaxableValuation[Tif_NonTIF],$A$4)</f>
        <v>34412382</v>
      </c>
      <c r="L279" s="8">
        <f>SUMIFS(TaxableValuation[Taxable Multiresidential],TaxableValuation[Dist],$C279,TaxableValuation[Tif_NonTIF],$A$4)</f>
        <v>21481706</v>
      </c>
      <c r="M279" s="8">
        <f>SUMIFS(TaxableValuation[Taxable Reserved],TaxableValuation[Dist],$C279,TaxableValuation[Tif_NonTIF],$A$4)</f>
        <v>0</v>
      </c>
      <c r="N279" s="8">
        <f>SUMIFS(TaxableValuation[Taxable Railroads],TaxableValuation[Dist],$C279,TaxableValuation[Tif_NonTIF],$A$4)</f>
        <v>3122366</v>
      </c>
      <c r="O279" s="8">
        <f>SUMIFS(TaxableValuation[Taxable Utilities],TaxableValuation[Dist],$C279,TaxableValuation[Tif_NonTIF],$A$4)</f>
        <v>2697429</v>
      </c>
      <c r="P279" s="8">
        <f>SUMIFS(TaxableValuation[Taxable Other],TaxableValuation[Dist],$C279,TaxableValuation[Tif_NonTIF],$A$4)</f>
        <v>0</v>
      </c>
      <c r="Q279" s="8">
        <f>SUMIFS(TaxableValuation[Taxable Gross],TaxableValuation[Dist],$C279,TaxableValuation[Tif_NonTIF],$A$4)</f>
        <v>724475761</v>
      </c>
      <c r="R279" s="8">
        <f>SUMIFS(TaxableValuation[Taxable Military Exempt],TaxableValuation[Dist],$C279,TaxableValuation[Tif_NonTIF],$A$4)</f>
        <v>1151944</v>
      </c>
      <c r="S279" s="8">
        <f>SUMIFS(TaxableValuation[Taxable Net],TaxableValuation[Dist],$C279,TaxableValuation[Tif_NonTIF],$A$4)</f>
        <v>723323817</v>
      </c>
      <c r="T279" s="8">
        <f>SUMIFS(TaxableValuation[Taxable Gas &amp; Elec Utilities],TaxableValuation[Dist],$C279,TaxableValuation[Tif_NonTIF],$A$4)</f>
        <v>18942890</v>
      </c>
      <c r="U279" s="8">
        <f t="shared" si="4"/>
        <v>742266707</v>
      </c>
    </row>
    <row r="280" spans="1:21" x14ac:dyDescent="0.25">
      <c r="A280">
        <v>2023</v>
      </c>
      <c r="B280" t="s">
        <v>1051</v>
      </c>
      <c r="C280" t="s">
        <v>1596</v>
      </c>
      <c r="D280" t="s">
        <v>1596</v>
      </c>
      <c r="E280" t="s">
        <v>379</v>
      </c>
      <c r="F280" t="s">
        <v>1597</v>
      </c>
      <c r="G280" s="8">
        <f>SUMIFS(TaxableValuation[Taxable Residential],TaxableValuation[Dist],$C280,TaxableValuation[Tif_NonTIF],$A$4)</f>
        <v>1069313517</v>
      </c>
      <c r="H280" s="8">
        <f>SUMIFS(TaxableValuation[Taxable Ag Land],TaxableValuation[Dist],$C280,TaxableValuation[Tif_NonTIF],$A$4)</f>
        <v>49802162</v>
      </c>
      <c r="I280" s="8">
        <f>SUMIFS(TaxableValuation[Taxable Ag Building],TaxableValuation[Dist],$C280,TaxableValuation[Tif_NonTIF],$A$4)</f>
        <v>1606652</v>
      </c>
      <c r="J280" s="8">
        <f>SUMIFS(TaxableValuation[Taxable Commercial],TaxableValuation[Dist],$C280,TaxableValuation[Tif_NonTIF],$A$4)</f>
        <v>145598689</v>
      </c>
      <c r="K280" s="8">
        <f>SUMIFS(TaxableValuation[Taxable Industrial],TaxableValuation[Dist],$C280,TaxableValuation[Tif_NonTIF],$A$4)</f>
        <v>40774180</v>
      </c>
      <c r="L280" s="8">
        <f>SUMIFS(TaxableValuation[Taxable Multiresidential],TaxableValuation[Dist],$C280,TaxableValuation[Tif_NonTIF],$A$4)</f>
        <v>9845826</v>
      </c>
      <c r="M280" s="8">
        <f>SUMIFS(TaxableValuation[Taxable Reserved],TaxableValuation[Dist],$C280,TaxableValuation[Tif_NonTIF],$A$4)</f>
        <v>0</v>
      </c>
      <c r="N280" s="8">
        <f>SUMIFS(TaxableValuation[Taxable Railroads],TaxableValuation[Dist],$C280,TaxableValuation[Tif_NonTIF],$A$4)</f>
        <v>1428957</v>
      </c>
      <c r="O280" s="8">
        <f>SUMIFS(TaxableValuation[Taxable Utilities],TaxableValuation[Dist],$C280,TaxableValuation[Tif_NonTIF],$A$4)</f>
        <v>1906392</v>
      </c>
      <c r="P280" s="8">
        <f>SUMIFS(TaxableValuation[Taxable Other],TaxableValuation[Dist],$C280,TaxableValuation[Tif_NonTIF],$A$4)</f>
        <v>0</v>
      </c>
      <c r="Q280" s="8">
        <f>SUMIFS(TaxableValuation[Taxable Gross],TaxableValuation[Dist],$C280,TaxableValuation[Tif_NonTIF],$A$4)</f>
        <v>1320276375</v>
      </c>
      <c r="R280" s="8">
        <f>SUMIFS(TaxableValuation[Taxable Military Exempt],TaxableValuation[Dist],$C280,TaxableValuation[Tif_NonTIF],$A$4)</f>
        <v>711168</v>
      </c>
      <c r="S280" s="8">
        <f>SUMIFS(TaxableValuation[Taxable Net],TaxableValuation[Dist],$C280,TaxableValuation[Tif_NonTIF],$A$4)</f>
        <v>1319565207</v>
      </c>
      <c r="T280" s="8">
        <f>SUMIFS(TaxableValuation[Taxable Gas &amp; Elec Utilities],TaxableValuation[Dist],$C280,TaxableValuation[Tif_NonTIF],$A$4)</f>
        <v>18068360</v>
      </c>
      <c r="U280" s="8">
        <f t="shared" si="4"/>
        <v>1337633567</v>
      </c>
    </row>
    <row r="281" spans="1:21" x14ac:dyDescent="0.25">
      <c r="A281">
        <v>2023</v>
      </c>
      <c r="B281" t="s">
        <v>1057</v>
      </c>
      <c r="C281" t="s">
        <v>1598</v>
      </c>
      <c r="D281" t="s">
        <v>1598</v>
      </c>
      <c r="E281" t="s">
        <v>625</v>
      </c>
      <c r="F281" t="s">
        <v>1599</v>
      </c>
      <c r="G281" s="8">
        <f>SUMIFS(TaxableValuation[Taxable Residential],TaxableValuation[Dist],$C281,TaxableValuation[Tif_NonTIF],$A$4)</f>
        <v>109121176</v>
      </c>
      <c r="H281" s="8">
        <f>SUMIFS(TaxableValuation[Taxable Ag Land],TaxableValuation[Dist],$C281,TaxableValuation[Tif_NonTIF],$A$4)</f>
        <v>46947306</v>
      </c>
      <c r="I281" s="8">
        <f>SUMIFS(TaxableValuation[Taxable Ag Building],TaxableValuation[Dist],$C281,TaxableValuation[Tif_NonTIF],$A$4)</f>
        <v>1752597</v>
      </c>
      <c r="J281" s="8">
        <f>SUMIFS(TaxableValuation[Taxable Commercial],TaxableValuation[Dist],$C281,TaxableValuation[Tif_NonTIF],$A$4)</f>
        <v>7247032</v>
      </c>
      <c r="K281" s="8">
        <f>SUMIFS(TaxableValuation[Taxable Industrial],TaxableValuation[Dist],$C281,TaxableValuation[Tif_NonTIF],$A$4)</f>
        <v>295380</v>
      </c>
      <c r="L281" s="8">
        <f>SUMIFS(TaxableValuation[Taxable Multiresidential],TaxableValuation[Dist],$C281,TaxableValuation[Tif_NonTIF],$A$4)</f>
        <v>544935</v>
      </c>
      <c r="M281" s="8">
        <f>SUMIFS(TaxableValuation[Taxable Reserved],TaxableValuation[Dist],$C281,TaxableValuation[Tif_NonTIF],$A$4)</f>
        <v>0</v>
      </c>
      <c r="N281" s="8">
        <f>SUMIFS(TaxableValuation[Taxable Railroads],TaxableValuation[Dist],$C281,TaxableValuation[Tif_NonTIF],$A$4)</f>
        <v>0</v>
      </c>
      <c r="O281" s="8">
        <f>SUMIFS(TaxableValuation[Taxable Utilities],TaxableValuation[Dist],$C281,TaxableValuation[Tif_NonTIF],$A$4)</f>
        <v>311761</v>
      </c>
      <c r="P281" s="8">
        <f>SUMIFS(TaxableValuation[Taxable Other],TaxableValuation[Dist],$C281,TaxableValuation[Tif_NonTIF],$A$4)</f>
        <v>0</v>
      </c>
      <c r="Q281" s="8">
        <f>SUMIFS(TaxableValuation[Taxable Gross],TaxableValuation[Dist],$C281,TaxableValuation[Tif_NonTIF],$A$4)</f>
        <v>166220187</v>
      </c>
      <c r="R281" s="8">
        <f>SUMIFS(TaxableValuation[Taxable Military Exempt],TaxableValuation[Dist],$C281,TaxableValuation[Tif_NonTIF],$A$4)</f>
        <v>227796</v>
      </c>
      <c r="S281" s="8">
        <f>SUMIFS(TaxableValuation[Taxable Net],TaxableValuation[Dist],$C281,TaxableValuation[Tif_NonTIF],$A$4)</f>
        <v>165992391</v>
      </c>
      <c r="T281" s="8">
        <f>SUMIFS(TaxableValuation[Taxable Gas &amp; Elec Utilities],TaxableValuation[Dist],$C281,TaxableValuation[Tif_NonTIF],$A$4)</f>
        <v>2944700</v>
      </c>
      <c r="U281" s="8">
        <f t="shared" si="4"/>
        <v>168937091</v>
      </c>
    </row>
    <row r="282" spans="1:21" x14ac:dyDescent="0.25">
      <c r="A282">
        <v>2023</v>
      </c>
      <c r="B282" t="s">
        <v>1043</v>
      </c>
      <c r="C282" t="s">
        <v>1600</v>
      </c>
      <c r="D282" t="s">
        <v>1600</v>
      </c>
      <c r="E282" t="s">
        <v>794</v>
      </c>
      <c r="F282" t="s">
        <v>1601</v>
      </c>
      <c r="G282" s="8">
        <f>SUMIFS(TaxableValuation[Taxable Residential],TaxableValuation[Dist],$C282,TaxableValuation[Tif_NonTIF],$A$4)</f>
        <v>103317025</v>
      </c>
      <c r="H282" s="8">
        <f>SUMIFS(TaxableValuation[Taxable Ag Land],TaxableValuation[Dist],$C282,TaxableValuation[Tif_NonTIF],$A$4)</f>
        <v>171075318</v>
      </c>
      <c r="I282" s="8">
        <f>SUMIFS(TaxableValuation[Taxable Ag Building],TaxableValuation[Dist],$C282,TaxableValuation[Tif_NonTIF],$A$4)</f>
        <v>9586327</v>
      </c>
      <c r="J282" s="8">
        <f>SUMIFS(TaxableValuation[Taxable Commercial],TaxableValuation[Dist],$C282,TaxableValuation[Tif_NonTIF],$A$4)</f>
        <v>14656750</v>
      </c>
      <c r="K282" s="8">
        <f>SUMIFS(TaxableValuation[Taxable Industrial],TaxableValuation[Dist],$C282,TaxableValuation[Tif_NonTIF],$A$4)</f>
        <v>26597976</v>
      </c>
      <c r="L282" s="8">
        <f>SUMIFS(TaxableValuation[Taxable Multiresidential],TaxableValuation[Dist],$C282,TaxableValuation[Tif_NonTIF],$A$4)</f>
        <v>309847</v>
      </c>
      <c r="M282" s="8">
        <f>SUMIFS(TaxableValuation[Taxable Reserved],TaxableValuation[Dist],$C282,TaxableValuation[Tif_NonTIF],$A$4)</f>
        <v>0</v>
      </c>
      <c r="N282" s="8">
        <f>SUMIFS(TaxableValuation[Taxable Railroads],TaxableValuation[Dist],$C282,TaxableValuation[Tif_NonTIF],$A$4)</f>
        <v>7575429</v>
      </c>
      <c r="O282" s="8">
        <f>SUMIFS(TaxableValuation[Taxable Utilities],TaxableValuation[Dist],$C282,TaxableValuation[Tif_NonTIF],$A$4)</f>
        <v>17512229</v>
      </c>
      <c r="P282" s="8">
        <f>SUMIFS(TaxableValuation[Taxable Other],TaxableValuation[Dist],$C282,TaxableValuation[Tif_NonTIF],$A$4)</f>
        <v>0</v>
      </c>
      <c r="Q282" s="8">
        <f>SUMIFS(TaxableValuation[Taxable Gross],TaxableValuation[Dist],$C282,TaxableValuation[Tif_NonTIF],$A$4)</f>
        <v>350630901</v>
      </c>
      <c r="R282" s="8">
        <f>SUMIFS(TaxableValuation[Taxable Military Exempt],TaxableValuation[Dist],$C282,TaxableValuation[Tif_NonTIF],$A$4)</f>
        <v>350028</v>
      </c>
      <c r="S282" s="8">
        <f>SUMIFS(TaxableValuation[Taxable Net],TaxableValuation[Dist],$C282,TaxableValuation[Tif_NonTIF],$A$4)</f>
        <v>350280873</v>
      </c>
      <c r="T282" s="8">
        <f>SUMIFS(TaxableValuation[Taxable Gas &amp; Elec Utilities],TaxableValuation[Dist],$C282,TaxableValuation[Tif_NonTIF],$A$4)</f>
        <v>9602623</v>
      </c>
      <c r="U282" s="8">
        <f t="shared" si="4"/>
        <v>359883496</v>
      </c>
    </row>
    <row r="283" spans="1:21" x14ac:dyDescent="0.25">
      <c r="A283">
        <v>2023</v>
      </c>
      <c r="B283" t="s">
        <v>1045</v>
      </c>
      <c r="C283" t="s">
        <v>1602</v>
      </c>
      <c r="D283" t="s">
        <v>1602</v>
      </c>
      <c r="E283" t="s">
        <v>733</v>
      </c>
      <c r="F283" t="s">
        <v>1603</v>
      </c>
      <c r="G283" s="8">
        <f>SUMIFS(TaxableValuation[Taxable Residential],TaxableValuation[Dist],$C283,TaxableValuation[Tif_NonTIF],$A$4)</f>
        <v>27913252</v>
      </c>
      <c r="H283" s="8">
        <f>SUMIFS(TaxableValuation[Taxable Ag Land],TaxableValuation[Dist],$C283,TaxableValuation[Tif_NonTIF],$A$4)</f>
        <v>43991714</v>
      </c>
      <c r="I283" s="8">
        <f>SUMIFS(TaxableValuation[Taxable Ag Building],TaxableValuation[Dist],$C283,TaxableValuation[Tif_NonTIF],$A$4)</f>
        <v>1492644</v>
      </c>
      <c r="J283" s="8">
        <f>SUMIFS(TaxableValuation[Taxable Commercial],TaxableValuation[Dist],$C283,TaxableValuation[Tif_NonTIF],$A$4)</f>
        <v>2790073</v>
      </c>
      <c r="K283" s="8">
        <f>SUMIFS(TaxableValuation[Taxable Industrial],TaxableValuation[Dist],$C283,TaxableValuation[Tif_NonTIF],$A$4)</f>
        <v>0</v>
      </c>
      <c r="L283" s="8">
        <f>SUMIFS(TaxableValuation[Taxable Multiresidential],TaxableValuation[Dist],$C283,TaxableValuation[Tif_NonTIF],$A$4)</f>
        <v>714218</v>
      </c>
      <c r="M283" s="8">
        <f>SUMIFS(TaxableValuation[Taxable Reserved],TaxableValuation[Dist],$C283,TaxableValuation[Tif_NonTIF],$A$4)</f>
        <v>0</v>
      </c>
      <c r="N283" s="8">
        <f>SUMIFS(TaxableValuation[Taxable Railroads],TaxableValuation[Dist],$C283,TaxableValuation[Tif_NonTIF],$A$4)</f>
        <v>5532244</v>
      </c>
      <c r="O283" s="8">
        <f>SUMIFS(TaxableValuation[Taxable Utilities],TaxableValuation[Dist],$C283,TaxableValuation[Tif_NonTIF],$A$4)</f>
        <v>309029</v>
      </c>
      <c r="P283" s="8">
        <f>SUMIFS(TaxableValuation[Taxable Other],TaxableValuation[Dist],$C283,TaxableValuation[Tif_NonTIF],$A$4)</f>
        <v>0</v>
      </c>
      <c r="Q283" s="8">
        <f>SUMIFS(TaxableValuation[Taxable Gross],TaxableValuation[Dist],$C283,TaxableValuation[Tif_NonTIF],$A$4)</f>
        <v>82743174</v>
      </c>
      <c r="R283" s="8">
        <f>SUMIFS(TaxableValuation[Taxable Military Exempt],TaxableValuation[Dist],$C283,TaxableValuation[Tif_NonTIF],$A$4)</f>
        <v>116676</v>
      </c>
      <c r="S283" s="8">
        <f>SUMIFS(TaxableValuation[Taxable Net],TaxableValuation[Dist],$C283,TaxableValuation[Tif_NonTIF],$A$4)</f>
        <v>82626498</v>
      </c>
      <c r="T283" s="8">
        <f>SUMIFS(TaxableValuation[Taxable Gas &amp; Elec Utilities],TaxableValuation[Dist],$C283,TaxableValuation[Tif_NonTIF],$A$4)</f>
        <v>1082445</v>
      </c>
      <c r="U283" s="8">
        <f t="shared" si="4"/>
        <v>83708943</v>
      </c>
    </row>
    <row r="284" spans="1:21" x14ac:dyDescent="0.25">
      <c r="A284">
        <v>2023</v>
      </c>
      <c r="B284" t="s">
        <v>1066</v>
      </c>
      <c r="C284" t="s">
        <v>1604</v>
      </c>
      <c r="D284" t="s">
        <v>1604</v>
      </c>
      <c r="E284" t="s">
        <v>176</v>
      </c>
      <c r="F284" t="s">
        <v>1605</v>
      </c>
      <c r="G284" s="8">
        <f>SUMIFS(TaxableValuation[Taxable Residential],TaxableValuation[Dist],$C284,TaxableValuation[Tif_NonTIF],$A$4)</f>
        <v>97012307</v>
      </c>
      <c r="H284" s="8">
        <f>SUMIFS(TaxableValuation[Taxable Ag Land],TaxableValuation[Dist],$C284,TaxableValuation[Tif_NonTIF],$A$4)</f>
        <v>151247802</v>
      </c>
      <c r="I284" s="8">
        <f>SUMIFS(TaxableValuation[Taxable Ag Building],TaxableValuation[Dist],$C284,TaxableValuation[Tif_NonTIF],$A$4)</f>
        <v>11032614</v>
      </c>
      <c r="J284" s="8">
        <f>SUMIFS(TaxableValuation[Taxable Commercial],TaxableValuation[Dist],$C284,TaxableValuation[Tif_NonTIF],$A$4)</f>
        <v>17847922</v>
      </c>
      <c r="K284" s="8">
        <f>SUMIFS(TaxableValuation[Taxable Industrial],TaxableValuation[Dist],$C284,TaxableValuation[Tif_NonTIF],$A$4)</f>
        <v>3790525</v>
      </c>
      <c r="L284" s="8">
        <f>SUMIFS(TaxableValuation[Taxable Multiresidential],TaxableValuation[Dist],$C284,TaxableValuation[Tif_NonTIF],$A$4)</f>
        <v>831813</v>
      </c>
      <c r="M284" s="8">
        <f>SUMIFS(TaxableValuation[Taxable Reserved],TaxableValuation[Dist],$C284,TaxableValuation[Tif_NonTIF],$A$4)</f>
        <v>0</v>
      </c>
      <c r="N284" s="8">
        <f>SUMIFS(TaxableValuation[Taxable Railroads],TaxableValuation[Dist],$C284,TaxableValuation[Tif_NonTIF],$A$4)</f>
        <v>0</v>
      </c>
      <c r="O284" s="8">
        <f>SUMIFS(TaxableValuation[Taxable Utilities],TaxableValuation[Dist],$C284,TaxableValuation[Tif_NonTIF],$A$4)</f>
        <v>13641649</v>
      </c>
      <c r="P284" s="8">
        <f>SUMIFS(TaxableValuation[Taxable Other],TaxableValuation[Dist],$C284,TaxableValuation[Tif_NonTIF],$A$4)</f>
        <v>0</v>
      </c>
      <c r="Q284" s="8">
        <f>SUMIFS(TaxableValuation[Taxable Gross],TaxableValuation[Dist],$C284,TaxableValuation[Tif_NonTIF],$A$4)</f>
        <v>295404632</v>
      </c>
      <c r="R284" s="8">
        <f>SUMIFS(TaxableValuation[Taxable Military Exempt],TaxableValuation[Dist],$C284,TaxableValuation[Tif_NonTIF],$A$4)</f>
        <v>377808</v>
      </c>
      <c r="S284" s="8">
        <f>SUMIFS(TaxableValuation[Taxable Net],TaxableValuation[Dist],$C284,TaxableValuation[Tif_NonTIF],$A$4)</f>
        <v>295026824</v>
      </c>
      <c r="T284" s="8">
        <f>SUMIFS(TaxableValuation[Taxable Gas &amp; Elec Utilities],TaxableValuation[Dist],$C284,TaxableValuation[Tif_NonTIF],$A$4)</f>
        <v>4424164</v>
      </c>
      <c r="U284" s="8">
        <f t="shared" si="4"/>
        <v>299450988</v>
      </c>
    </row>
    <row r="285" spans="1:21" x14ac:dyDescent="0.25">
      <c r="A285">
        <v>2023</v>
      </c>
      <c r="B285" t="s">
        <v>1051</v>
      </c>
      <c r="C285" t="s">
        <v>1606</v>
      </c>
      <c r="D285" t="s">
        <v>1606</v>
      </c>
      <c r="E285" t="s">
        <v>76</v>
      </c>
      <c r="F285" t="s">
        <v>1607</v>
      </c>
      <c r="G285" s="8">
        <f>SUMIFS(TaxableValuation[Taxable Residential],TaxableValuation[Dist],$C285,TaxableValuation[Tif_NonTIF],$A$4)</f>
        <v>291347863</v>
      </c>
      <c r="H285" s="8">
        <f>SUMIFS(TaxableValuation[Taxable Ag Land],TaxableValuation[Dist],$C285,TaxableValuation[Tif_NonTIF],$A$4)</f>
        <v>59314691</v>
      </c>
      <c r="I285" s="8">
        <f>SUMIFS(TaxableValuation[Taxable Ag Building],TaxableValuation[Dist],$C285,TaxableValuation[Tif_NonTIF],$A$4)</f>
        <v>3567903</v>
      </c>
      <c r="J285" s="8">
        <f>SUMIFS(TaxableValuation[Taxable Commercial],TaxableValuation[Dist],$C285,TaxableValuation[Tif_NonTIF],$A$4)</f>
        <v>107136819</v>
      </c>
      <c r="K285" s="8">
        <f>SUMIFS(TaxableValuation[Taxable Industrial],TaxableValuation[Dist],$C285,TaxableValuation[Tif_NonTIF],$A$4)</f>
        <v>27282440</v>
      </c>
      <c r="L285" s="8">
        <f>SUMIFS(TaxableValuation[Taxable Multiresidential],TaxableValuation[Dist],$C285,TaxableValuation[Tif_NonTIF],$A$4)</f>
        <v>12115814</v>
      </c>
      <c r="M285" s="8">
        <f>SUMIFS(TaxableValuation[Taxable Reserved],TaxableValuation[Dist],$C285,TaxableValuation[Tif_NonTIF],$A$4)</f>
        <v>0</v>
      </c>
      <c r="N285" s="8">
        <f>SUMIFS(TaxableValuation[Taxable Railroads],TaxableValuation[Dist],$C285,TaxableValuation[Tif_NonTIF],$A$4)</f>
        <v>1850811</v>
      </c>
      <c r="O285" s="8">
        <f>SUMIFS(TaxableValuation[Taxable Utilities],TaxableValuation[Dist],$C285,TaxableValuation[Tif_NonTIF],$A$4)</f>
        <v>26863561</v>
      </c>
      <c r="P285" s="8">
        <f>SUMIFS(TaxableValuation[Taxable Other],TaxableValuation[Dist],$C285,TaxableValuation[Tif_NonTIF],$A$4)</f>
        <v>0</v>
      </c>
      <c r="Q285" s="8">
        <f>SUMIFS(TaxableValuation[Taxable Gross],TaxableValuation[Dist],$C285,TaxableValuation[Tif_NonTIF],$A$4)</f>
        <v>529479902</v>
      </c>
      <c r="R285" s="8">
        <f>SUMIFS(TaxableValuation[Taxable Military Exempt],TaxableValuation[Dist],$C285,TaxableValuation[Tif_NonTIF],$A$4)</f>
        <v>455592</v>
      </c>
      <c r="S285" s="8">
        <f>SUMIFS(TaxableValuation[Taxable Net],TaxableValuation[Dist],$C285,TaxableValuation[Tif_NonTIF],$A$4)</f>
        <v>529024310</v>
      </c>
      <c r="T285" s="8">
        <f>SUMIFS(TaxableValuation[Taxable Gas &amp; Elec Utilities],TaxableValuation[Dist],$C285,TaxableValuation[Tif_NonTIF],$A$4)</f>
        <v>12902113</v>
      </c>
      <c r="U285" s="8">
        <f t="shared" si="4"/>
        <v>541926423</v>
      </c>
    </row>
    <row r="286" spans="1:21" x14ac:dyDescent="0.25">
      <c r="A286">
        <v>2023</v>
      </c>
      <c r="B286" t="s">
        <v>1051</v>
      </c>
      <c r="C286" t="s">
        <v>1608</v>
      </c>
      <c r="D286" t="s">
        <v>1608</v>
      </c>
      <c r="E286" t="s">
        <v>143</v>
      </c>
      <c r="F286" t="s">
        <v>1609</v>
      </c>
      <c r="G286" s="8">
        <f>SUMIFS(TaxableValuation[Taxable Residential],TaxableValuation[Dist],$C286,TaxableValuation[Tif_NonTIF],$A$4)</f>
        <v>35041261</v>
      </c>
      <c r="H286" s="8">
        <f>SUMIFS(TaxableValuation[Taxable Ag Land],TaxableValuation[Dist],$C286,TaxableValuation[Tif_NonTIF],$A$4)</f>
        <v>51526299</v>
      </c>
      <c r="I286" s="8">
        <f>SUMIFS(TaxableValuation[Taxable Ag Building],TaxableValuation[Dist],$C286,TaxableValuation[Tif_NonTIF],$A$4)</f>
        <v>1803187</v>
      </c>
      <c r="J286" s="8">
        <f>SUMIFS(TaxableValuation[Taxable Commercial],TaxableValuation[Dist],$C286,TaxableValuation[Tif_NonTIF],$A$4)</f>
        <v>3609806</v>
      </c>
      <c r="K286" s="8">
        <f>SUMIFS(TaxableValuation[Taxable Industrial],TaxableValuation[Dist],$C286,TaxableValuation[Tif_NonTIF],$A$4)</f>
        <v>28566</v>
      </c>
      <c r="L286" s="8">
        <f>SUMIFS(TaxableValuation[Taxable Multiresidential],TaxableValuation[Dist],$C286,TaxableValuation[Tif_NonTIF],$A$4)</f>
        <v>77986</v>
      </c>
      <c r="M286" s="8">
        <f>SUMIFS(TaxableValuation[Taxable Reserved],TaxableValuation[Dist],$C286,TaxableValuation[Tif_NonTIF],$A$4)</f>
        <v>0</v>
      </c>
      <c r="N286" s="8">
        <f>SUMIFS(TaxableValuation[Taxable Railroads],TaxableValuation[Dist],$C286,TaxableValuation[Tif_NonTIF],$A$4)</f>
        <v>779431</v>
      </c>
      <c r="O286" s="8">
        <f>SUMIFS(TaxableValuation[Taxable Utilities],TaxableValuation[Dist],$C286,TaxableValuation[Tif_NonTIF],$A$4)</f>
        <v>342184</v>
      </c>
      <c r="P286" s="8">
        <f>SUMIFS(TaxableValuation[Taxable Other],TaxableValuation[Dist],$C286,TaxableValuation[Tif_NonTIF],$A$4)</f>
        <v>17273</v>
      </c>
      <c r="Q286" s="8">
        <f>SUMIFS(TaxableValuation[Taxable Gross],TaxableValuation[Dist],$C286,TaxableValuation[Tif_NonTIF],$A$4)</f>
        <v>93225993</v>
      </c>
      <c r="R286" s="8">
        <f>SUMIFS(TaxableValuation[Taxable Military Exempt],TaxableValuation[Dist],$C286,TaxableValuation[Tif_NonTIF],$A$4)</f>
        <v>107416</v>
      </c>
      <c r="S286" s="8">
        <f>SUMIFS(TaxableValuation[Taxable Net],TaxableValuation[Dist],$C286,TaxableValuation[Tif_NonTIF],$A$4)</f>
        <v>93118577</v>
      </c>
      <c r="T286" s="8">
        <f>SUMIFS(TaxableValuation[Taxable Gas &amp; Elec Utilities],TaxableValuation[Dist],$C286,TaxableValuation[Tif_NonTIF],$A$4)</f>
        <v>627749</v>
      </c>
      <c r="U286" s="8">
        <f t="shared" si="4"/>
        <v>93746326</v>
      </c>
    </row>
    <row r="287" spans="1:21" x14ac:dyDescent="0.25">
      <c r="A287">
        <v>2023</v>
      </c>
      <c r="B287" t="s">
        <v>1043</v>
      </c>
      <c r="C287" t="s">
        <v>1610</v>
      </c>
      <c r="D287" t="s">
        <v>1610</v>
      </c>
      <c r="E287" t="s">
        <v>145</v>
      </c>
      <c r="F287" t="s">
        <v>1611</v>
      </c>
      <c r="G287" s="8">
        <f>SUMIFS(TaxableValuation[Taxable Residential],TaxableValuation[Dist],$C287,TaxableValuation[Tif_NonTIF],$A$4)</f>
        <v>135844881</v>
      </c>
      <c r="H287" s="8">
        <f>SUMIFS(TaxableValuation[Taxable Ag Land],TaxableValuation[Dist],$C287,TaxableValuation[Tif_NonTIF],$A$4)</f>
        <v>174041625</v>
      </c>
      <c r="I287" s="8">
        <f>SUMIFS(TaxableValuation[Taxable Ag Building],TaxableValuation[Dist],$C287,TaxableValuation[Tif_NonTIF],$A$4)</f>
        <v>11239936</v>
      </c>
      <c r="J287" s="8">
        <f>SUMIFS(TaxableValuation[Taxable Commercial],TaxableValuation[Dist],$C287,TaxableValuation[Tif_NonTIF],$A$4)</f>
        <v>21327929</v>
      </c>
      <c r="K287" s="8">
        <f>SUMIFS(TaxableValuation[Taxable Industrial],TaxableValuation[Dist],$C287,TaxableValuation[Tif_NonTIF],$A$4)</f>
        <v>18727486</v>
      </c>
      <c r="L287" s="8">
        <f>SUMIFS(TaxableValuation[Taxable Multiresidential],TaxableValuation[Dist],$C287,TaxableValuation[Tif_NonTIF],$A$4)</f>
        <v>1967509</v>
      </c>
      <c r="M287" s="8">
        <f>SUMIFS(TaxableValuation[Taxable Reserved],TaxableValuation[Dist],$C287,TaxableValuation[Tif_NonTIF],$A$4)</f>
        <v>0</v>
      </c>
      <c r="N287" s="8">
        <f>SUMIFS(TaxableValuation[Taxable Railroads],TaxableValuation[Dist],$C287,TaxableValuation[Tif_NonTIF],$A$4)</f>
        <v>0</v>
      </c>
      <c r="O287" s="8">
        <f>SUMIFS(TaxableValuation[Taxable Utilities],TaxableValuation[Dist],$C287,TaxableValuation[Tif_NonTIF],$A$4)</f>
        <v>24407385</v>
      </c>
      <c r="P287" s="8">
        <f>SUMIFS(TaxableValuation[Taxable Other],TaxableValuation[Dist],$C287,TaxableValuation[Tif_NonTIF],$A$4)</f>
        <v>0</v>
      </c>
      <c r="Q287" s="8">
        <f>SUMIFS(TaxableValuation[Taxable Gross],TaxableValuation[Dist],$C287,TaxableValuation[Tif_NonTIF],$A$4)</f>
        <v>387556751</v>
      </c>
      <c r="R287" s="8">
        <f>SUMIFS(TaxableValuation[Taxable Military Exempt],TaxableValuation[Dist],$C287,TaxableValuation[Tif_NonTIF],$A$4)</f>
        <v>437072</v>
      </c>
      <c r="S287" s="8">
        <f>SUMIFS(TaxableValuation[Taxable Net],TaxableValuation[Dist],$C287,TaxableValuation[Tif_NonTIF],$A$4)</f>
        <v>387119679</v>
      </c>
      <c r="T287" s="8">
        <f>SUMIFS(TaxableValuation[Taxable Gas &amp; Elec Utilities],TaxableValuation[Dist],$C287,TaxableValuation[Tif_NonTIF],$A$4)</f>
        <v>6251724</v>
      </c>
      <c r="U287" s="8">
        <f t="shared" si="4"/>
        <v>393371403</v>
      </c>
    </row>
    <row r="288" spans="1:21" x14ac:dyDescent="0.25">
      <c r="A288">
        <v>2023</v>
      </c>
      <c r="B288" t="s">
        <v>1057</v>
      </c>
      <c r="C288" t="s">
        <v>1612</v>
      </c>
      <c r="D288" t="s">
        <v>1612</v>
      </c>
      <c r="E288" t="s">
        <v>214</v>
      </c>
      <c r="F288" t="s">
        <v>1613</v>
      </c>
      <c r="G288" s="8">
        <f>SUMIFS(TaxableValuation[Taxable Residential],TaxableValuation[Dist],$C288,TaxableValuation[Tif_NonTIF],$A$4)</f>
        <v>181255174</v>
      </c>
      <c r="H288" s="8">
        <f>SUMIFS(TaxableValuation[Taxable Ag Land],TaxableValuation[Dist],$C288,TaxableValuation[Tif_NonTIF],$A$4)</f>
        <v>102677451</v>
      </c>
      <c r="I288" s="8">
        <f>SUMIFS(TaxableValuation[Taxable Ag Building],TaxableValuation[Dist],$C288,TaxableValuation[Tif_NonTIF],$A$4)</f>
        <v>4657842</v>
      </c>
      <c r="J288" s="8">
        <f>SUMIFS(TaxableValuation[Taxable Commercial],TaxableValuation[Dist],$C288,TaxableValuation[Tif_NonTIF],$A$4)</f>
        <v>30749896</v>
      </c>
      <c r="K288" s="8">
        <f>SUMIFS(TaxableValuation[Taxable Industrial],TaxableValuation[Dist],$C288,TaxableValuation[Tif_NonTIF],$A$4)</f>
        <v>11343411</v>
      </c>
      <c r="L288" s="8">
        <f>SUMIFS(TaxableValuation[Taxable Multiresidential],TaxableValuation[Dist],$C288,TaxableValuation[Tif_NonTIF],$A$4)</f>
        <v>2966354</v>
      </c>
      <c r="M288" s="8">
        <f>SUMIFS(TaxableValuation[Taxable Reserved],TaxableValuation[Dist],$C288,TaxableValuation[Tif_NonTIF],$A$4)</f>
        <v>0</v>
      </c>
      <c r="N288" s="8">
        <f>SUMIFS(TaxableValuation[Taxable Railroads],TaxableValuation[Dist],$C288,TaxableValuation[Tif_NonTIF],$A$4)</f>
        <v>0</v>
      </c>
      <c r="O288" s="8">
        <f>SUMIFS(TaxableValuation[Taxable Utilities],TaxableValuation[Dist],$C288,TaxableValuation[Tif_NonTIF],$A$4)</f>
        <v>4388999</v>
      </c>
      <c r="P288" s="8">
        <f>SUMIFS(TaxableValuation[Taxable Other],TaxableValuation[Dist],$C288,TaxableValuation[Tif_NonTIF],$A$4)</f>
        <v>0</v>
      </c>
      <c r="Q288" s="8">
        <f>SUMIFS(TaxableValuation[Taxable Gross],TaxableValuation[Dist],$C288,TaxableValuation[Tif_NonTIF],$A$4)</f>
        <v>338039127</v>
      </c>
      <c r="R288" s="8">
        <f>SUMIFS(TaxableValuation[Taxable Military Exempt],TaxableValuation[Dist],$C288,TaxableValuation[Tif_NonTIF],$A$4)</f>
        <v>546340</v>
      </c>
      <c r="S288" s="8">
        <f>SUMIFS(TaxableValuation[Taxable Net],TaxableValuation[Dist],$C288,TaxableValuation[Tif_NonTIF],$A$4)</f>
        <v>337492787</v>
      </c>
      <c r="T288" s="8">
        <f>SUMIFS(TaxableValuation[Taxable Gas &amp; Elec Utilities],TaxableValuation[Dist],$C288,TaxableValuation[Tif_NonTIF],$A$4)</f>
        <v>3317874</v>
      </c>
      <c r="U288" s="8">
        <f t="shared" si="4"/>
        <v>340810661</v>
      </c>
    </row>
    <row r="289" spans="1:21" x14ac:dyDescent="0.25">
      <c r="A289">
        <v>2023</v>
      </c>
      <c r="B289" t="s">
        <v>1045</v>
      </c>
      <c r="C289" t="s">
        <v>1614</v>
      </c>
      <c r="D289" t="s">
        <v>1614</v>
      </c>
      <c r="E289" t="s">
        <v>730</v>
      </c>
      <c r="F289" t="s">
        <v>1615</v>
      </c>
      <c r="G289" s="8">
        <f>SUMIFS(TaxableValuation[Taxable Residential],TaxableValuation[Dist],$C289,TaxableValuation[Tif_NonTIF],$A$4)</f>
        <v>174222282</v>
      </c>
      <c r="H289" s="8">
        <f>SUMIFS(TaxableValuation[Taxable Ag Land],TaxableValuation[Dist],$C289,TaxableValuation[Tif_NonTIF],$A$4)</f>
        <v>69012677</v>
      </c>
      <c r="I289" s="8">
        <f>SUMIFS(TaxableValuation[Taxable Ag Building],TaxableValuation[Dist],$C289,TaxableValuation[Tif_NonTIF],$A$4)</f>
        <v>2328027</v>
      </c>
      <c r="J289" s="8">
        <f>SUMIFS(TaxableValuation[Taxable Commercial],TaxableValuation[Dist],$C289,TaxableValuation[Tif_NonTIF],$A$4)</f>
        <v>8005574</v>
      </c>
      <c r="K289" s="8">
        <f>SUMIFS(TaxableValuation[Taxable Industrial],TaxableValuation[Dist],$C289,TaxableValuation[Tif_NonTIF],$A$4)</f>
        <v>436050</v>
      </c>
      <c r="L289" s="8">
        <f>SUMIFS(TaxableValuation[Taxable Multiresidential],TaxableValuation[Dist],$C289,TaxableValuation[Tif_NonTIF],$A$4)</f>
        <v>930064</v>
      </c>
      <c r="M289" s="8">
        <f>SUMIFS(TaxableValuation[Taxable Reserved],TaxableValuation[Dist],$C289,TaxableValuation[Tif_NonTIF],$A$4)</f>
        <v>0</v>
      </c>
      <c r="N289" s="8">
        <f>SUMIFS(TaxableValuation[Taxable Railroads],TaxableValuation[Dist],$C289,TaxableValuation[Tif_NonTIF],$A$4)</f>
        <v>0</v>
      </c>
      <c r="O289" s="8">
        <f>SUMIFS(TaxableValuation[Taxable Utilities],TaxableValuation[Dist],$C289,TaxableValuation[Tif_NonTIF],$A$4)</f>
        <v>5411598</v>
      </c>
      <c r="P289" s="8">
        <f>SUMIFS(TaxableValuation[Taxable Other],TaxableValuation[Dist],$C289,TaxableValuation[Tif_NonTIF],$A$4)</f>
        <v>0</v>
      </c>
      <c r="Q289" s="8">
        <f>SUMIFS(TaxableValuation[Taxable Gross],TaxableValuation[Dist],$C289,TaxableValuation[Tif_NonTIF],$A$4)</f>
        <v>260346272</v>
      </c>
      <c r="R289" s="8">
        <f>SUMIFS(TaxableValuation[Taxable Military Exempt],TaxableValuation[Dist],$C289,TaxableValuation[Tif_NonTIF],$A$4)</f>
        <v>272244</v>
      </c>
      <c r="S289" s="8">
        <f>SUMIFS(TaxableValuation[Taxable Net],TaxableValuation[Dist],$C289,TaxableValuation[Tif_NonTIF],$A$4)</f>
        <v>260074028</v>
      </c>
      <c r="T289" s="8">
        <f>SUMIFS(TaxableValuation[Taxable Gas &amp; Elec Utilities],TaxableValuation[Dist],$C289,TaxableValuation[Tif_NonTIF],$A$4)</f>
        <v>8412756</v>
      </c>
      <c r="U289" s="8">
        <f t="shared" si="4"/>
        <v>268486784</v>
      </c>
    </row>
    <row r="290" spans="1:21" x14ac:dyDescent="0.25">
      <c r="A290">
        <v>2023</v>
      </c>
      <c r="B290" t="s">
        <v>1045</v>
      </c>
      <c r="C290" t="s">
        <v>1616</v>
      </c>
      <c r="D290" t="s">
        <v>1616</v>
      </c>
      <c r="E290" t="s">
        <v>462</v>
      </c>
      <c r="F290" t="s">
        <v>1617</v>
      </c>
      <c r="G290" s="8">
        <f>SUMIFS(TaxableValuation[Taxable Residential],TaxableValuation[Dist],$C290,TaxableValuation[Tif_NonTIF],$A$4)</f>
        <v>108164570</v>
      </c>
      <c r="H290" s="8">
        <f>SUMIFS(TaxableValuation[Taxable Ag Land],TaxableValuation[Dist],$C290,TaxableValuation[Tif_NonTIF],$A$4)</f>
        <v>121026168</v>
      </c>
      <c r="I290" s="8">
        <f>SUMIFS(TaxableValuation[Taxable Ag Building],TaxableValuation[Dist],$C290,TaxableValuation[Tif_NonTIF],$A$4)</f>
        <v>3660718</v>
      </c>
      <c r="J290" s="8">
        <f>SUMIFS(TaxableValuation[Taxable Commercial],TaxableValuation[Dist],$C290,TaxableValuation[Tif_NonTIF],$A$4)</f>
        <v>9603368</v>
      </c>
      <c r="K290" s="8">
        <f>SUMIFS(TaxableValuation[Taxable Industrial],TaxableValuation[Dist],$C290,TaxableValuation[Tif_NonTIF],$A$4)</f>
        <v>1635640</v>
      </c>
      <c r="L290" s="8">
        <f>SUMIFS(TaxableValuation[Taxable Multiresidential],TaxableValuation[Dist],$C290,TaxableValuation[Tif_NonTIF],$A$4)</f>
        <v>373082</v>
      </c>
      <c r="M290" s="8">
        <f>SUMIFS(TaxableValuation[Taxable Reserved],TaxableValuation[Dist],$C290,TaxableValuation[Tif_NonTIF],$A$4)</f>
        <v>0</v>
      </c>
      <c r="N290" s="8">
        <f>SUMIFS(TaxableValuation[Taxable Railroads],TaxableValuation[Dist],$C290,TaxableValuation[Tif_NonTIF],$A$4)</f>
        <v>12456417</v>
      </c>
      <c r="O290" s="8">
        <f>SUMIFS(TaxableValuation[Taxable Utilities],TaxableValuation[Dist],$C290,TaxableValuation[Tif_NonTIF],$A$4)</f>
        <v>2825805</v>
      </c>
      <c r="P290" s="8">
        <f>SUMIFS(TaxableValuation[Taxable Other],TaxableValuation[Dist],$C290,TaxableValuation[Tif_NonTIF],$A$4)</f>
        <v>259</v>
      </c>
      <c r="Q290" s="8">
        <f>SUMIFS(TaxableValuation[Taxable Gross],TaxableValuation[Dist],$C290,TaxableValuation[Tif_NonTIF],$A$4)</f>
        <v>259746027</v>
      </c>
      <c r="R290" s="8">
        <f>SUMIFS(TaxableValuation[Taxable Military Exempt],TaxableValuation[Dist],$C290,TaxableValuation[Tif_NonTIF],$A$4)</f>
        <v>307432</v>
      </c>
      <c r="S290" s="8">
        <f>SUMIFS(TaxableValuation[Taxable Net],TaxableValuation[Dist],$C290,TaxableValuation[Tif_NonTIF],$A$4)</f>
        <v>259438595</v>
      </c>
      <c r="T290" s="8">
        <f>SUMIFS(TaxableValuation[Taxable Gas &amp; Elec Utilities],TaxableValuation[Dist],$C290,TaxableValuation[Tif_NonTIF],$A$4)</f>
        <v>4283083</v>
      </c>
      <c r="U290" s="8">
        <f t="shared" si="4"/>
        <v>263721678</v>
      </c>
    </row>
    <row r="291" spans="1:21" x14ac:dyDescent="0.25">
      <c r="A291">
        <v>2023</v>
      </c>
      <c r="B291" t="s">
        <v>1054</v>
      </c>
      <c r="C291" t="s">
        <v>1618</v>
      </c>
      <c r="D291" t="s">
        <v>1618</v>
      </c>
      <c r="E291" t="s">
        <v>561</v>
      </c>
      <c r="F291" t="s">
        <v>1619</v>
      </c>
      <c r="G291" s="8">
        <f>SUMIFS(TaxableValuation[Taxable Residential],TaxableValuation[Dist],$C291,TaxableValuation[Tif_NonTIF],$A$4)</f>
        <v>33482240</v>
      </c>
      <c r="H291" s="8">
        <f>SUMIFS(TaxableValuation[Taxable Ag Land],TaxableValuation[Dist],$C291,TaxableValuation[Tif_NonTIF],$A$4)</f>
        <v>83830861</v>
      </c>
      <c r="I291" s="8">
        <f>SUMIFS(TaxableValuation[Taxable Ag Building],TaxableValuation[Dist],$C291,TaxableValuation[Tif_NonTIF],$A$4)</f>
        <v>4938786</v>
      </c>
      <c r="J291" s="8">
        <f>SUMIFS(TaxableValuation[Taxable Commercial],TaxableValuation[Dist],$C291,TaxableValuation[Tif_NonTIF],$A$4)</f>
        <v>4965899</v>
      </c>
      <c r="K291" s="8">
        <f>SUMIFS(TaxableValuation[Taxable Industrial],TaxableValuation[Dist],$C291,TaxableValuation[Tif_NonTIF],$A$4)</f>
        <v>1644863</v>
      </c>
      <c r="L291" s="8">
        <f>SUMIFS(TaxableValuation[Taxable Multiresidential],TaxableValuation[Dist],$C291,TaxableValuation[Tif_NonTIF],$A$4)</f>
        <v>78680</v>
      </c>
      <c r="M291" s="8">
        <f>SUMIFS(TaxableValuation[Taxable Reserved],TaxableValuation[Dist],$C291,TaxableValuation[Tif_NonTIF],$A$4)</f>
        <v>0</v>
      </c>
      <c r="N291" s="8">
        <f>SUMIFS(TaxableValuation[Taxable Railroads],TaxableValuation[Dist],$C291,TaxableValuation[Tif_NonTIF],$A$4)</f>
        <v>0</v>
      </c>
      <c r="O291" s="8">
        <f>SUMIFS(TaxableValuation[Taxable Utilities],TaxableValuation[Dist],$C291,TaxableValuation[Tif_NonTIF],$A$4)</f>
        <v>1163066</v>
      </c>
      <c r="P291" s="8">
        <f>SUMIFS(TaxableValuation[Taxable Other],TaxableValuation[Dist],$C291,TaxableValuation[Tif_NonTIF],$A$4)</f>
        <v>0</v>
      </c>
      <c r="Q291" s="8">
        <f>SUMIFS(TaxableValuation[Taxable Gross],TaxableValuation[Dist],$C291,TaxableValuation[Tif_NonTIF],$A$4)</f>
        <v>130104395</v>
      </c>
      <c r="R291" s="8">
        <f>SUMIFS(TaxableValuation[Taxable Military Exempt],TaxableValuation[Dist],$C291,TaxableValuation[Tif_NonTIF],$A$4)</f>
        <v>166680</v>
      </c>
      <c r="S291" s="8">
        <f>SUMIFS(TaxableValuation[Taxable Net],TaxableValuation[Dist],$C291,TaxableValuation[Tif_NonTIF],$A$4)</f>
        <v>129937715</v>
      </c>
      <c r="T291" s="8">
        <f>SUMIFS(TaxableValuation[Taxable Gas &amp; Elec Utilities],TaxableValuation[Dist],$C291,TaxableValuation[Tif_NonTIF],$A$4)</f>
        <v>3470099</v>
      </c>
      <c r="U291" s="8">
        <f t="shared" si="4"/>
        <v>133407814</v>
      </c>
    </row>
    <row r="292" spans="1:21" x14ac:dyDescent="0.25">
      <c r="A292">
        <v>2023</v>
      </c>
      <c r="B292" t="s">
        <v>1043</v>
      </c>
      <c r="C292" t="s">
        <v>1620</v>
      </c>
      <c r="D292" t="s">
        <v>1620</v>
      </c>
      <c r="E292" t="s">
        <v>212</v>
      </c>
      <c r="F292" t="s">
        <v>1621</v>
      </c>
      <c r="G292" s="8">
        <f>SUMIFS(TaxableValuation[Taxable Residential],TaxableValuation[Dist],$C292,TaxableValuation[Tif_NonTIF],$A$4)</f>
        <v>71568446</v>
      </c>
      <c r="H292" s="8">
        <f>SUMIFS(TaxableValuation[Taxable Ag Land],TaxableValuation[Dist],$C292,TaxableValuation[Tif_NonTIF],$A$4)</f>
        <v>68025616</v>
      </c>
      <c r="I292" s="8">
        <f>SUMIFS(TaxableValuation[Taxable Ag Building],TaxableValuation[Dist],$C292,TaxableValuation[Tif_NonTIF],$A$4)</f>
        <v>4008228</v>
      </c>
      <c r="J292" s="8">
        <f>SUMIFS(TaxableValuation[Taxable Commercial],TaxableValuation[Dist],$C292,TaxableValuation[Tif_NonTIF],$A$4)</f>
        <v>9057387</v>
      </c>
      <c r="K292" s="8">
        <f>SUMIFS(TaxableValuation[Taxable Industrial],TaxableValuation[Dist],$C292,TaxableValuation[Tif_NonTIF],$A$4)</f>
        <v>0</v>
      </c>
      <c r="L292" s="8">
        <f>SUMIFS(TaxableValuation[Taxable Multiresidential],TaxableValuation[Dist],$C292,TaxableValuation[Tif_NonTIF],$A$4)</f>
        <v>394886</v>
      </c>
      <c r="M292" s="8">
        <f>SUMIFS(TaxableValuation[Taxable Reserved],TaxableValuation[Dist],$C292,TaxableValuation[Tif_NonTIF],$A$4)</f>
        <v>0</v>
      </c>
      <c r="N292" s="8">
        <f>SUMIFS(TaxableValuation[Taxable Railroads],TaxableValuation[Dist],$C292,TaxableValuation[Tif_NonTIF],$A$4)</f>
        <v>0</v>
      </c>
      <c r="O292" s="8">
        <f>SUMIFS(TaxableValuation[Taxable Utilities],TaxableValuation[Dist],$C292,TaxableValuation[Tif_NonTIF],$A$4)</f>
        <v>713008</v>
      </c>
      <c r="P292" s="8">
        <f>SUMIFS(TaxableValuation[Taxable Other],TaxableValuation[Dist],$C292,TaxableValuation[Tif_NonTIF],$A$4)</f>
        <v>0</v>
      </c>
      <c r="Q292" s="8">
        <f>SUMIFS(TaxableValuation[Taxable Gross],TaxableValuation[Dist],$C292,TaxableValuation[Tif_NonTIF],$A$4)</f>
        <v>153767571</v>
      </c>
      <c r="R292" s="8">
        <f>SUMIFS(TaxableValuation[Taxable Military Exempt],TaxableValuation[Dist],$C292,TaxableValuation[Tif_NonTIF],$A$4)</f>
        <v>250020</v>
      </c>
      <c r="S292" s="8">
        <f>SUMIFS(TaxableValuation[Taxable Net],TaxableValuation[Dist],$C292,TaxableValuation[Tif_NonTIF],$A$4)</f>
        <v>153517551</v>
      </c>
      <c r="T292" s="8">
        <f>SUMIFS(TaxableValuation[Taxable Gas &amp; Elec Utilities],TaxableValuation[Dist],$C292,TaxableValuation[Tif_NonTIF],$A$4)</f>
        <v>2174083</v>
      </c>
      <c r="U292" s="8">
        <f t="shared" si="4"/>
        <v>155691634</v>
      </c>
    </row>
    <row r="293" spans="1:21" x14ac:dyDescent="0.25">
      <c r="A293">
        <v>2023</v>
      </c>
      <c r="B293" t="s">
        <v>1066</v>
      </c>
      <c r="C293" t="s">
        <v>1622</v>
      </c>
      <c r="D293" t="s">
        <v>1622</v>
      </c>
      <c r="E293" t="s">
        <v>224</v>
      </c>
      <c r="F293" t="s">
        <v>1623</v>
      </c>
      <c r="G293" s="8">
        <f>SUMIFS(TaxableValuation[Taxable Residential],TaxableValuation[Dist],$C293,TaxableValuation[Tif_NonTIF],$A$4)</f>
        <v>86604496</v>
      </c>
      <c r="H293" s="8">
        <f>SUMIFS(TaxableValuation[Taxable Ag Land],TaxableValuation[Dist],$C293,TaxableValuation[Tif_NonTIF],$A$4)</f>
        <v>116104039</v>
      </c>
      <c r="I293" s="8">
        <f>SUMIFS(TaxableValuation[Taxable Ag Building],TaxableValuation[Dist],$C293,TaxableValuation[Tif_NonTIF],$A$4)</f>
        <v>10716371</v>
      </c>
      <c r="J293" s="8">
        <f>SUMIFS(TaxableValuation[Taxable Commercial],TaxableValuation[Dist],$C293,TaxableValuation[Tif_NonTIF],$A$4)</f>
        <v>19378700</v>
      </c>
      <c r="K293" s="8">
        <f>SUMIFS(TaxableValuation[Taxable Industrial],TaxableValuation[Dist],$C293,TaxableValuation[Tif_NonTIF],$A$4)</f>
        <v>3068145</v>
      </c>
      <c r="L293" s="8">
        <f>SUMIFS(TaxableValuation[Taxable Multiresidential],TaxableValuation[Dist],$C293,TaxableValuation[Tif_NonTIF],$A$4)</f>
        <v>546382</v>
      </c>
      <c r="M293" s="8">
        <f>SUMIFS(TaxableValuation[Taxable Reserved],TaxableValuation[Dist],$C293,TaxableValuation[Tif_NonTIF],$A$4)</f>
        <v>0</v>
      </c>
      <c r="N293" s="8">
        <f>SUMIFS(TaxableValuation[Taxable Railroads],TaxableValuation[Dist],$C293,TaxableValuation[Tif_NonTIF],$A$4)</f>
        <v>4238926</v>
      </c>
      <c r="O293" s="8">
        <f>SUMIFS(TaxableValuation[Taxable Utilities],TaxableValuation[Dist],$C293,TaxableValuation[Tif_NonTIF],$A$4)</f>
        <v>996515</v>
      </c>
      <c r="P293" s="8">
        <f>SUMIFS(TaxableValuation[Taxable Other],TaxableValuation[Dist],$C293,TaxableValuation[Tif_NonTIF],$A$4)</f>
        <v>0</v>
      </c>
      <c r="Q293" s="8">
        <f>SUMIFS(TaxableValuation[Taxable Gross],TaxableValuation[Dist],$C293,TaxableValuation[Tif_NonTIF],$A$4)</f>
        <v>241653574</v>
      </c>
      <c r="R293" s="8">
        <f>SUMIFS(TaxableValuation[Taxable Military Exempt],TaxableValuation[Dist],$C293,TaxableValuation[Tif_NonTIF],$A$4)</f>
        <v>283356</v>
      </c>
      <c r="S293" s="8">
        <f>SUMIFS(TaxableValuation[Taxable Net],TaxableValuation[Dist],$C293,TaxableValuation[Tif_NonTIF],$A$4)</f>
        <v>241370218</v>
      </c>
      <c r="T293" s="8">
        <f>SUMIFS(TaxableValuation[Taxable Gas &amp; Elec Utilities],TaxableValuation[Dist],$C293,TaxableValuation[Tif_NonTIF],$A$4)</f>
        <v>2141803</v>
      </c>
      <c r="U293" s="8">
        <f t="shared" si="4"/>
        <v>243512021</v>
      </c>
    </row>
    <row r="294" spans="1:21" x14ac:dyDescent="0.25">
      <c r="A294">
        <v>2023</v>
      </c>
      <c r="B294" t="s">
        <v>1038</v>
      </c>
      <c r="C294" t="s">
        <v>1624</v>
      </c>
      <c r="D294" t="s">
        <v>1624</v>
      </c>
      <c r="E294" t="s">
        <v>724</v>
      </c>
      <c r="F294" t="s">
        <v>1625</v>
      </c>
      <c r="G294" s="8">
        <f>SUMIFS(TaxableValuation[Taxable Residential],TaxableValuation[Dist],$C294,TaxableValuation[Tif_NonTIF],$A$4)</f>
        <v>51089048</v>
      </c>
      <c r="H294" s="8">
        <f>SUMIFS(TaxableValuation[Taxable Ag Land],TaxableValuation[Dist],$C294,TaxableValuation[Tif_NonTIF],$A$4)</f>
        <v>58928545</v>
      </c>
      <c r="I294" s="8">
        <f>SUMIFS(TaxableValuation[Taxable Ag Building],TaxableValuation[Dist],$C294,TaxableValuation[Tif_NonTIF],$A$4)</f>
        <v>1875259</v>
      </c>
      <c r="J294" s="8">
        <f>SUMIFS(TaxableValuation[Taxable Commercial],TaxableValuation[Dist],$C294,TaxableValuation[Tif_NonTIF],$A$4)</f>
        <v>6903117</v>
      </c>
      <c r="K294" s="8">
        <f>SUMIFS(TaxableValuation[Taxable Industrial],TaxableValuation[Dist],$C294,TaxableValuation[Tif_NonTIF],$A$4)</f>
        <v>503217</v>
      </c>
      <c r="L294" s="8">
        <f>SUMIFS(TaxableValuation[Taxable Multiresidential],TaxableValuation[Dist],$C294,TaxableValuation[Tif_NonTIF],$A$4)</f>
        <v>169422</v>
      </c>
      <c r="M294" s="8">
        <f>SUMIFS(TaxableValuation[Taxable Reserved],TaxableValuation[Dist],$C294,TaxableValuation[Tif_NonTIF],$A$4)</f>
        <v>0</v>
      </c>
      <c r="N294" s="8">
        <f>SUMIFS(TaxableValuation[Taxable Railroads],TaxableValuation[Dist],$C294,TaxableValuation[Tif_NonTIF],$A$4)</f>
        <v>10044926</v>
      </c>
      <c r="O294" s="8">
        <f>SUMIFS(TaxableValuation[Taxable Utilities],TaxableValuation[Dist],$C294,TaxableValuation[Tif_NonTIF],$A$4)</f>
        <v>2913520</v>
      </c>
      <c r="P294" s="8">
        <f>SUMIFS(TaxableValuation[Taxable Other],TaxableValuation[Dist],$C294,TaxableValuation[Tif_NonTIF],$A$4)</f>
        <v>1940</v>
      </c>
      <c r="Q294" s="8">
        <f>SUMIFS(TaxableValuation[Taxable Gross],TaxableValuation[Dist],$C294,TaxableValuation[Tif_NonTIF],$A$4)</f>
        <v>132428994</v>
      </c>
      <c r="R294" s="8">
        <f>SUMIFS(TaxableValuation[Taxable Military Exempt],TaxableValuation[Dist],$C294,TaxableValuation[Tif_NonTIF],$A$4)</f>
        <v>218123</v>
      </c>
      <c r="S294" s="8">
        <f>SUMIFS(TaxableValuation[Taxable Net],TaxableValuation[Dist],$C294,TaxableValuation[Tif_NonTIF],$A$4)</f>
        <v>132210871</v>
      </c>
      <c r="T294" s="8">
        <f>SUMIFS(TaxableValuation[Taxable Gas &amp; Elec Utilities],TaxableValuation[Dist],$C294,TaxableValuation[Tif_NonTIF],$A$4)</f>
        <v>5469735</v>
      </c>
      <c r="U294" s="8">
        <f t="shared" si="4"/>
        <v>137680606</v>
      </c>
    </row>
    <row r="295" spans="1:21" x14ac:dyDescent="0.25">
      <c r="A295">
        <v>2023</v>
      </c>
      <c r="B295" t="s">
        <v>1051</v>
      </c>
      <c r="C295" t="s">
        <v>1626</v>
      </c>
      <c r="D295" t="s">
        <v>1626</v>
      </c>
      <c r="E295" t="s">
        <v>469</v>
      </c>
      <c r="F295" t="s">
        <v>1627</v>
      </c>
      <c r="G295" s="8">
        <f>SUMIFS(TaxableValuation[Taxable Residential],TaxableValuation[Dist],$C295,TaxableValuation[Tif_NonTIF],$A$4)</f>
        <v>23355950</v>
      </c>
      <c r="H295" s="8">
        <f>SUMIFS(TaxableValuation[Taxable Ag Land],TaxableValuation[Dist],$C295,TaxableValuation[Tif_NonTIF],$A$4)</f>
        <v>78904301</v>
      </c>
      <c r="I295" s="8">
        <f>SUMIFS(TaxableValuation[Taxable Ag Building],TaxableValuation[Dist],$C295,TaxableValuation[Tif_NonTIF],$A$4)</f>
        <v>4504509</v>
      </c>
      <c r="J295" s="8">
        <f>SUMIFS(TaxableValuation[Taxable Commercial],TaxableValuation[Dist],$C295,TaxableValuation[Tif_NonTIF],$A$4)</f>
        <v>18539009</v>
      </c>
      <c r="K295" s="8">
        <f>SUMIFS(TaxableValuation[Taxable Industrial],TaxableValuation[Dist],$C295,TaxableValuation[Tif_NonTIF],$A$4)</f>
        <v>832896</v>
      </c>
      <c r="L295" s="8">
        <f>SUMIFS(TaxableValuation[Taxable Multiresidential],TaxableValuation[Dist],$C295,TaxableValuation[Tif_NonTIF],$A$4)</f>
        <v>293514</v>
      </c>
      <c r="M295" s="8">
        <f>SUMIFS(TaxableValuation[Taxable Reserved],TaxableValuation[Dist],$C295,TaxableValuation[Tif_NonTIF],$A$4)</f>
        <v>0</v>
      </c>
      <c r="N295" s="8">
        <f>SUMIFS(TaxableValuation[Taxable Railroads],TaxableValuation[Dist],$C295,TaxableValuation[Tif_NonTIF],$A$4)</f>
        <v>19453291</v>
      </c>
      <c r="O295" s="8">
        <f>SUMIFS(TaxableValuation[Taxable Utilities],TaxableValuation[Dist],$C295,TaxableValuation[Tif_NonTIF],$A$4)</f>
        <v>702000</v>
      </c>
      <c r="P295" s="8">
        <f>SUMIFS(TaxableValuation[Taxable Other],TaxableValuation[Dist],$C295,TaxableValuation[Tif_NonTIF],$A$4)</f>
        <v>24836</v>
      </c>
      <c r="Q295" s="8">
        <f>SUMIFS(TaxableValuation[Taxable Gross],TaxableValuation[Dist],$C295,TaxableValuation[Tif_NonTIF],$A$4)</f>
        <v>146610306</v>
      </c>
      <c r="R295" s="8">
        <f>SUMIFS(TaxableValuation[Taxable Military Exempt],TaxableValuation[Dist],$C295,TaxableValuation[Tif_NonTIF],$A$4)</f>
        <v>111120</v>
      </c>
      <c r="S295" s="8">
        <f>SUMIFS(TaxableValuation[Taxable Net],TaxableValuation[Dist],$C295,TaxableValuation[Tif_NonTIF],$A$4)</f>
        <v>146499186</v>
      </c>
      <c r="T295" s="8">
        <f>SUMIFS(TaxableValuation[Taxable Gas &amp; Elec Utilities],TaxableValuation[Dist],$C295,TaxableValuation[Tif_NonTIF],$A$4)</f>
        <v>7900235</v>
      </c>
      <c r="U295" s="8">
        <f t="shared" si="4"/>
        <v>154399421</v>
      </c>
    </row>
    <row r="296" spans="1:21" x14ac:dyDescent="0.25">
      <c r="A296">
        <v>2023</v>
      </c>
      <c r="B296" t="s">
        <v>1045</v>
      </c>
      <c r="C296" t="s">
        <v>1628</v>
      </c>
      <c r="D296" t="s">
        <v>1628</v>
      </c>
      <c r="E296" t="s">
        <v>788</v>
      </c>
      <c r="F296" t="s">
        <v>1629</v>
      </c>
      <c r="G296" s="8">
        <f>SUMIFS(TaxableValuation[Taxable Residential],TaxableValuation[Dist],$C296,TaxableValuation[Tif_NonTIF],$A$4)</f>
        <v>186561680</v>
      </c>
      <c r="H296" s="8">
        <f>SUMIFS(TaxableValuation[Taxable Ag Land],TaxableValuation[Dist],$C296,TaxableValuation[Tif_NonTIF],$A$4)</f>
        <v>77279047</v>
      </c>
      <c r="I296" s="8">
        <f>SUMIFS(TaxableValuation[Taxable Ag Building],TaxableValuation[Dist],$C296,TaxableValuation[Tif_NonTIF],$A$4)</f>
        <v>2697318</v>
      </c>
      <c r="J296" s="8">
        <f>SUMIFS(TaxableValuation[Taxable Commercial],TaxableValuation[Dist],$C296,TaxableValuation[Tif_NonTIF],$A$4)</f>
        <v>12323470</v>
      </c>
      <c r="K296" s="8">
        <f>SUMIFS(TaxableValuation[Taxable Industrial],TaxableValuation[Dist],$C296,TaxableValuation[Tif_NonTIF],$A$4)</f>
        <v>210150</v>
      </c>
      <c r="L296" s="8">
        <f>SUMIFS(TaxableValuation[Taxable Multiresidential],TaxableValuation[Dist],$C296,TaxableValuation[Tif_NonTIF],$A$4)</f>
        <v>1407397</v>
      </c>
      <c r="M296" s="8">
        <f>SUMIFS(TaxableValuation[Taxable Reserved],TaxableValuation[Dist],$C296,TaxableValuation[Tif_NonTIF],$A$4)</f>
        <v>0</v>
      </c>
      <c r="N296" s="8">
        <f>SUMIFS(TaxableValuation[Taxable Railroads],TaxableValuation[Dist],$C296,TaxableValuation[Tif_NonTIF],$A$4)</f>
        <v>12281311</v>
      </c>
      <c r="O296" s="8">
        <f>SUMIFS(TaxableValuation[Taxable Utilities],TaxableValuation[Dist],$C296,TaxableValuation[Tif_NonTIF],$A$4)</f>
        <v>1473743</v>
      </c>
      <c r="P296" s="8">
        <f>SUMIFS(TaxableValuation[Taxable Other],TaxableValuation[Dist],$C296,TaxableValuation[Tif_NonTIF],$A$4)</f>
        <v>0</v>
      </c>
      <c r="Q296" s="8">
        <f>SUMIFS(TaxableValuation[Taxable Gross],TaxableValuation[Dist],$C296,TaxableValuation[Tif_NonTIF],$A$4)</f>
        <v>294234116</v>
      </c>
      <c r="R296" s="8">
        <f>SUMIFS(TaxableValuation[Taxable Military Exempt],TaxableValuation[Dist],$C296,TaxableValuation[Tif_NonTIF],$A$4)</f>
        <v>353732</v>
      </c>
      <c r="S296" s="8">
        <f>SUMIFS(TaxableValuation[Taxable Net],TaxableValuation[Dist],$C296,TaxableValuation[Tif_NonTIF],$A$4)</f>
        <v>293880384</v>
      </c>
      <c r="T296" s="8">
        <f>SUMIFS(TaxableValuation[Taxable Gas &amp; Elec Utilities],TaxableValuation[Dist],$C296,TaxableValuation[Tif_NonTIF],$A$4)</f>
        <v>8359668</v>
      </c>
      <c r="U296" s="8">
        <f t="shared" si="4"/>
        <v>302240052</v>
      </c>
    </row>
    <row r="297" spans="1:21" x14ac:dyDescent="0.25">
      <c r="A297">
        <v>2023</v>
      </c>
      <c r="B297" t="s">
        <v>1043</v>
      </c>
      <c r="C297" t="s">
        <v>1630</v>
      </c>
      <c r="D297" t="s">
        <v>1752</v>
      </c>
      <c r="E297" t="s">
        <v>177</v>
      </c>
      <c r="F297" t="s">
        <v>1631</v>
      </c>
      <c r="G297" s="8">
        <f>SUMIFS(TaxableValuation[Taxable Residential],TaxableValuation[Dist],$C297,TaxableValuation[Tif_NonTIF],$A$4)</f>
        <v>197724143</v>
      </c>
      <c r="H297" s="8">
        <f>SUMIFS(TaxableValuation[Taxable Ag Land],TaxableValuation[Dist],$C297,TaxableValuation[Tif_NonTIF],$A$4)</f>
        <v>221564354</v>
      </c>
      <c r="I297" s="8">
        <f>SUMIFS(TaxableValuation[Taxable Ag Building],TaxableValuation[Dist],$C297,TaxableValuation[Tif_NonTIF],$A$4)</f>
        <v>8198331</v>
      </c>
      <c r="J297" s="8">
        <f>SUMIFS(TaxableValuation[Taxable Commercial],TaxableValuation[Dist],$C297,TaxableValuation[Tif_NonTIF],$A$4)</f>
        <v>22002993</v>
      </c>
      <c r="K297" s="8">
        <f>SUMIFS(TaxableValuation[Taxable Industrial],TaxableValuation[Dist],$C297,TaxableValuation[Tif_NonTIF],$A$4)</f>
        <v>5036084</v>
      </c>
      <c r="L297" s="8">
        <f>SUMIFS(TaxableValuation[Taxable Multiresidential],TaxableValuation[Dist],$C297,TaxableValuation[Tif_NonTIF],$A$4)</f>
        <v>2311610</v>
      </c>
      <c r="M297" s="8">
        <f>SUMIFS(TaxableValuation[Taxable Reserved],TaxableValuation[Dist],$C297,TaxableValuation[Tif_NonTIF],$A$4)</f>
        <v>0</v>
      </c>
      <c r="N297" s="8">
        <f>SUMIFS(TaxableValuation[Taxable Railroads],TaxableValuation[Dist],$C297,TaxableValuation[Tif_NonTIF],$A$4)</f>
        <v>3433196</v>
      </c>
      <c r="O297" s="8">
        <f>SUMIFS(TaxableValuation[Taxable Utilities],TaxableValuation[Dist],$C297,TaxableValuation[Tif_NonTIF],$A$4)</f>
        <v>4475543</v>
      </c>
      <c r="P297" s="8">
        <f>SUMIFS(TaxableValuation[Taxable Other],TaxableValuation[Dist],$C297,TaxableValuation[Tif_NonTIF],$A$4)</f>
        <v>0</v>
      </c>
      <c r="Q297" s="8">
        <f>SUMIFS(TaxableValuation[Taxable Gross],TaxableValuation[Dist],$C297,TaxableValuation[Tif_NonTIF],$A$4)</f>
        <v>464746254</v>
      </c>
      <c r="R297" s="8">
        <f>SUMIFS(TaxableValuation[Taxable Military Exempt],TaxableValuation[Dist],$C297,TaxableValuation[Tif_NonTIF],$A$4)</f>
        <v>542636</v>
      </c>
      <c r="S297" s="8">
        <f>SUMIFS(TaxableValuation[Taxable Net],TaxableValuation[Dist],$C297,TaxableValuation[Tif_NonTIF],$A$4)</f>
        <v>464203618</v>
      </c>
      <c r="T297" s="8">
        <f>SUMIFS(TaxableValuation[Taxable Gas &amp; Elec Utilities],TaxableValuation[Dist],$C297,TaxableValuation[Tif_NonTIF],$A$4)</f>
        <v>8206728</v>
      </c>
      <c r="U297" s="8">
        <f t="shared" si="4"/>
        <v>472410346</v>
      </c>
    </row>
    <row r="298" spans="1:21" x14ac:dyDescent="0.25">
      <c r="A298">
        <v>2023</v>
      </c>
      <c r="B298" t="s">
        <v>1038</v>
      </c>
      <c r="C298" t="s">
        <v>1632</v>
      </c>
      <c r="D298" t="s">
        <v>1632</v>
      </c>
      <c r="E298" t="s">
        <v>62</v>
      </c>
      <c r="F298" t="s">
        <v>1633</v>
      </c>
      <c r="G298" s="8">
        <f>SUMIFS(TaxableValuation[Taxable Residential],TaxableValuation[Dist],$C298,TaxableValuation[Tif_NonTIF],$A$4)</f>
        <v>128174006</v>
      </c>
      <c r="H298" s="8">
        <f>SUMIFS(TaxableValuation[Taxable Ag Land],TaxableValuation[Dist],$C298,TaxableValuation[Tif_NonTIF],$A$4)</f>
        <v>93061240</v>
      </c>
      <c r="I298" s="8">
        <f>SUMIFS(TaxableValuation[Taxable Ag Building],TaxableValuation[Dist],$C298,TaxableValuation[Tif_NonTIF],$A$4)</f>
        <v>3875470</v>
      </c>
      <c r="J298" s="8">
        <f>SUMIFS(TaxableValuation[Taxable Commercial],TaxableValuation[Dist],$C298,TaxableValuation[Tif_NonTIF],$A$4)</f>
        <v>40707059</v>
      </c>
      <c r="K298" s="8">
        <f>SUMIFS(TaxableValuation[Taxable Industrial],TaxableValuation[Dist],$C298,TaxableValuation[Tif_NonTIF],$A$4)</f>
        <v>36424230</v>
      </c>
      <c r="L298" s="8">
        <f>SUMIFS(TaxableValuation[Taxable Multiresidential],TaxableValuation[Dist],$C298,TaxableValuation[Tif_NonTIF],$A$4)</f>
        <v>4211855</v>
      </c>
      <c r="M298" s="8">
        <f>SUMIFS(TaxableValuation[Taxable Reserved],TaxableValuation[Dist],$C298,TaxableValuation[Tif_NonTIF],$A$4)</f>
        <v>0</v>
      </c>
      <c r="N298" s="8">
        <f>SUMIFS(TaxableValuation[Taxable Railroads],TaxableValuation[Dist],$C298,TaxableValuation[Tif_NonTIF],$A$4)</f>
        <v>7740180</v>
      </c>
      <c r="O298" s="8">
        <f>SUMIFS(TaxableValuation[Taxable Utilities],TaxableValuation[Dist],$C298,TaxableValuation[Tif_NonTIF],$A$4)</f>
        <v>42498600</v>
      </c>
      <c r="P298" s="8">
        <f>SUMIFS(TaxableValuation[Taxable Other],TaxableValuation[Dist],$C298,TaxableValuation[Tif_NonTIF],$A$4)</f>
        <v>231</v>
      </c>
      <c r="Q298" s="8">
        <f>SUMIFS(TaxableValuation[Taxable Gross],TaxableValuation[Dist],$C298,TaxableValuation[Tif_NonTIF],$A$4)</f>
        <v>356692871</v>
      </c>
      <c r="R298" s="8">
        <f>SUMIFS(TaxableValuation[Taxable Military Exempt],TaxableValuation[Dist],$C298,TaxableValuation[Tif_NonTIF],$A$4)</f>
        <v>203720</v>
      </c>
      <c r="S298" s="8">
        <f>SUMIFS(TaxableValuation[Taxable Net],TaxableValuation[Dist],$C298,TaxableValuation[Tif_NonTIF],$A$4)</f>
        <v>356489151</v>
      </c>
      <c r="T298" s="8">
        <f>SUMIFS(TaxableValuation[Taxable Gas &amp; Elec Utilities],TaxableValuation[Dist],$C298,TaxableValuation[Tif_NonTIF],$A$4)</f>
        <v>8661565</v>
      </c>
      <c r="U298" s="8">
        <f t="shared" si="4"/>
        <v>365150716</v>
      </c>
    </row>
    <row r="299" spans="1:21" x14ac:dyDescent="0.25">
      <c r="A299">
        <v>2023</v>
      </c>
      <c r="B299" t="s">
        <v>1038</v>
      </c>
      <c r="C299" t="s">
        <v>1634</v>
      </c>
      <c r="D299" t="s">
        <v>1634</v>
      </c>
      <c r="E299" t="s">
        <v>877</v>
      </c>
      <c r="F299" t="s">
        <v>1635</v>
      </c>
      <c r="G299" s="8">
        <f>SUMIFS(TaxableValuation[Taxable Residential],TaxableValuation[Dist],$C299,TaxableValuation[Tif_NonTIF],$A$4)</f>
        <v>985501638</v>
      </c>
      <c r="H299" s="8">
        <f>SUMIFS(TaxableValuation[Taxable Ag Land],TaxableValuation[Dist],$C299,TaxableValuation[Tif_NonTIF],$A$4)</f>
        <v>975902</v>
      </c>
      <c r="I299" s="8">
        <f>SUMIFS(TaxableValuation[Taxable Ag Building],TaxableValuation[Dist],$C299,TaxableValuation[Tif_NonTIF],$A$4)</f>
        <v>102290</v>
      </c>
      <c r="J299" s="8">
        <f>SUMIFS(TaxableValuation[Taxable Commercial],TaxableValuation[Dist],$C299,TaxableValuation[Tif_NonTIF],$A$4)</f>
        <v>333939732</v>
      </c>
      <c r="K299" s="8">
        <f>SUMIFS(TaxableValuation[Taxable Industrial],TaxableValuation[Dist],$C299,TaxableValuation[Tif_NonTIF],$A$4)</f>
        <v>12790453</v>
      </c>
      <c r="L299" s="8">
        <f>SUMIFS(TaxableValuation[Taxable Multiresidential],TaxableValuation[Dist],$C299,TaxableValuation[Tif_NonTIF],$A$4)</f>
        <v>28404865</v>
      </c>
      <c r="M299" s="8">
        <f>SUMIFS(TaxableValuation[Taxable Reserved],TaxableValuation[Dist],$C299,TaxableValuation[Tif_NonTIF],$A$4)</f>
        <v>0</v>
      </c>
      <c r="N299" s="8">
        <f>SUMIFS(TaxableValuation[Taxable Railroads],TaxableValuation[Dist],$C299,TaxableValuation[Tif_NonTIF],$A$4)</f>
        <v>0</v>
      </c>
      <c r="O299" s="8">
        <f>SUMIFS(TaxableValuation[Taxable Utilities],TaxableValuation[Dist],$C299,TaxableValuation[Tif_NonTIF],$A$4)</f>
        <v>1432587</v>
      </c>
      <c r="P299" s="8">
        <f>SUMIFS(TaxableValuation[Taxable Other],TaxableValuation[Dist],$C299,TaxableValuation[Tif_NonTIF],$A$4)</f>
        <v>0</v>
      </c>
      <c r="Q299" s="8">
        <f>SUMIFS(TaxableValuation[Taxable Gross],TaxableValuation[Dist],$C299,TaxableValuation[Tif_NonTIF],$A$4)</f>
        <v>1363147467</v>
      </c>
      <c r="R299" s="8">
        <f>SUMIFS(TaxableValuation[Taxable Military Exempt],TaxableValuation[Dist],$C299,TaxableValuation[Tif_NonTIF],$A$4)</f>
        <v>1420484</v>
      </c>
      <c r="S299" s="8">
        <f>SUMIFS(TaxableValuation[Taxable Net],TaxableValuation[Dist],$C299,TaxableValuation[Tif_NonTIF],$A$4)</f>
        <v>1361726983</v>
      </c>
      <c r="T299" s="8">
        <f>SUMIFS(TaxableValuation[Taxable Gas &amp; Elec Utilities],TaxableValuation[Dist],$C299,TaxableValuation[Tif_NonTIF],$A$4)</f>
        <v>132275220</v>
      </c>
      <c r="U299" s="8">
        <f t="shared" si="4"/>
        <v>1494002203</v>
      </c>
    </row>
    <row r="300" spans="1:21" x14ac:dyDescent="0.25">
      <c r="A300">
        <v>2023</v>
      </c>
      <c r="B300" t="s">
        <v>1054</v>
      </c>
      <c r="C300" t="s">
        <v>1636</v>
      </c>
      <c r="D300" t="s">
        <v>1636</v>
      </c>
      <c r="E300" t="s">
        <v>845</v>
      </c>
      <c r="F300" t="s">
        <v>1637</v>
      </c>
      <c r="G300" s="8">
        <f>SUMIFS(TaxableValuation[Taxable Residential],TaxableValuation[Dist],$C300,TaxableValuation[Tif_NonTIF],$A$4)</f>
        <v>176745967</v>
      </c>
      <c r="H300" s="8">
        <f>SUMIFS(TaxableValuation[Taxable Ag Land],TaxableValuation[Dist],$C300,TaxableValuation[Tif_NonTIF],$A$4)</f>
        <v>192498033</v>
      </c>
      <c r="I300" s="8">
        <f>SUMIFS(TaxableValuation[Taxable Ag Building],TaxableValuation[Dist],$C300,TaxableValuation[Tif_NonTIF],$A$4)</f>
        <v>9724563</v>
      </c>
      <c r="J300" s="8">
        <f>SUMIFS(TaxableValuation[Taxable Commercial],TaxableValuation[Dist],$C300,TaxableValuation[Tif_NonTIF],$A$4)</f>
        <v>31508515</v>
      </c>
      <c r="K300" s="8">
        <f>SUMIFS(TaxableValuation[Taxable Industrial],TaxableValuation[Dist],$C300,TaxableValuation[Tif_NonTIF],$A$4)</f>
        <v>7960788</v>
      </c>
      <c r="L300" s="8">
        <f>SUMIFS(TaxableValuation[Taxable Multiresidential],TaxableValuation[Dist],$C300,TaxableValuation[Tif_NonTIF],$A$4)</f>
        <v>2262327</v>
      </c>
      <c r="M300" s="8">
        <f>SUMIFS(TaxableValuation[Taxable Reserved],TaxableValuation[Dist],$C300,TaxableValuation[Tif_NonTIF],$A$4)</f>
        <v>0</v>
      </c>
      <c r="N300" s="8">
        <f>SUMIFS(TaxableValuation[Taxable Railroads],TaxableValuation[Dist],$C300,TaxableValuation[Tif_NonTIF],$A$4)</f>
        <v>0</v>
      </c>
      <c r="O300" s="8">
        <f>SUMIFS(TaxableValuation[Taxable Utilities],TaxableValuation[Dist],$C300,TaxableValuation[Tif_NonTIF],$A$4)</f>
        <v>64850552</v>
      </c>
      <c r="P300" s="8">
        <f>SUMIFS(TaxableValuation[Taxable Other],TaxableValuation[Dist],$C300,TaxableValuation[Tif_NonTIF],$A$4)</f>
        <v>0</v>
      </c>
      <c r="Q300" s="8">
        <f>SUMIFS(TaxableValuation[Taxable Gross],TaxableValuation[Dist],$C300,TaxableValuation[Tif_NonTIF],$A$4)</f>
        <v>485550745</v>
      </c>
      <c r="R300" s="8">
        <f>SUMIFS(TaxableValuation[Taxable Military Exempt],TaxableValuation[Dist],$C300,TaxableValuation[Tif_NonTIF],$A$4)</f>
        <v>750060</v>
      </c>
      <c r="S300" s="8">
        <f>SUMIFS(TaxableValuation[Taxable Net],TaxableValuation[Dist],$C300,TaxableValuation[Tif_NonTIF],$A$4)</f>
        <v>484800685</v>
      </c>
      <c r="T300" s="8">
        <f>SUMIFS(TaxableValuation[Taxable Gas &amp; Elec Utilities],TaxableValuation[Dist],$C300,TaxableValuation[Tif_NonTIF],$A$4)</f>
        <v>5611441</v>
      </c>
      <c r="U300" s="8">
        <f t="shared" si="4"/>
        <v>490412126</v>
      </c>
    </row>
    <row r="301" spans="1:21" x14ac:dyDescent="0.25">
      <c r="A301">
        <v>2023</v>
      </c>
      <c r="B301" t="s">
        <v>1038</v>
      </c>
      <c r="C301" t="s">
        <v>1638</v>
      </c>
      <c r="D301" t="s">
        <v>1638</v>
      </c>
      <c r="E301" t="s">
        <v>334</v>
      </c>
      <c r="F301" t="s">
        <v>1639</v>
      </c>
      <c r="G301" s="8">
        <f>SUMIFS(TaxableValuation[Taxable Residential],TaxableValuation[Dist],$C301,TaxableValuation[Tif_NonTIF],$A$4)</f>
        <v>222150417</v>
      </c>
      <c r="H301" s="8">
        <f>SUMIFS(TaxableValuation[Taxable Ag Land],TaxableValuation[Dist],$C301,TaxableValuation[Tif_NonTIF],$A$4)</f>
        <v>23707772</v>
      </c>
      <c r="I301" s="8">
        <f>SUMIFS(TaxableValuation[Taxable Ag Building],TaxableValuation[Dist],$C301,TaxableValuation[Tif_NonTIF],$A$4)</f>
        <v>922927</v>
      </c>
      <c r="J301" s="8">
        <f>SUMIFS(TaxableValuation[Taxable Commercial],TaxableValuation[Dist],$C301,TaxableValuation[Tif_NonTIF],$A$4)</f>
        <v>14912132</v>
      </c>
      <c r="K301" s="8">
        <f>SUMIFS(TaxableValuation[Taxable Industrial],TaxableValuation[Dist],$C301,TaxableValuation[Tif_NonTIF],$A$4)</f>
        <v>771273</v>
      </c>
      <c r="L301" s="8">
        <f>SUMIFS(TaxableValuation[Taxable Multiresidential],TaxableValuation[Dist],$C301,TaxableValuation[Tif_NonTIF],$A$4)</f>
        <v>2300639</v>
      </c>
      <c r="M301" s="8">
        <f>SUMIFS(TaxableValuation[Taxable Reserved],TaxableValuation[Dist],$C301,TaxableValuation[Tif_NonTIF],$A$4)</f>
        <v>0</v>
      </c>
      <c r="N301" s="8">
        <f>SUMIFS(TaxableValuation[Taxable Railroads],TaxableValuation[Dist],$C301,TaxableValuation[Tif_NonTIF],$A$4)</f>
        <v>1600864</v>
      </c>
      <c r="O301" s="8">
        <f>SUMIFS(TaxableValuation[Taxable Utilities],TaxableValuation[Dist],$C301,TaxableValuation[Tif_NonTIF],$A$4)</f>
        <v>1639175</v>
      </c>
      <c r="P301" s="8">
        <f>SUMIFS(TaxableValuation[Taxable Other],TaxableValuation[Dist],$C301,TaxableValuation[Tif_NonTIF],$A$4)</f>
        <v>0</v>
      </c>
      <c r="Q301" s="8">
        <f>SUMIFS(TaxableValuation[Taxable Gross],TaxableValuation[Dist],$C301,TaxableValuation[Tif_NonTIF],$A$4)</f>
        <v>268005199</v>
      </c>
      <c r="R301" s="8">
        <f>SUMIFS(TaxableValuation[Taxable Military Exempt],TaxableValuation[Dist],$C301,TaxableValuation[Tif_NonTIF],$A$4)</f>
        <v>198164</v>
      </c>
      <c r="S301" s="8">
        <f>SUMIFS(TaxableValuation[Taxable Net],TaxableValuation[Dist],$C301,TaxableValuation[Tif_NonTIF],$A$4)</f>
        <v>267807035</v>
      </c>
      <c r="T301" s="8">
        <f>SUMIFS(TaxableValuation[Taxable Gas &amp; Elec Utilities],TaxableValuation[Dist],$C301,TaxableValuation[Tif_NonTIF],$A$4)</f>
        <v>13710349</v>
      </c>
      <c r="U301" s="8">
        <f t="shared" si="4"/>
        <v>281517384</v>
      </c>
    </row>
    <row r="302" spans="1:21" x14ac:dyDescent="0.25">
      <c r="A302">
        <v>2023</v>
      </c>
      <c r="B302" t="s">
        <v>1045</v>
      </c>
      <c r="C302" t="s">
        <v>1640</v>
      </c>
      <c r="D302" t="s">
        <v>1640</v>
      </c>
      <c r="E302" t="s">
        <v>104</v>
      </c>
      <c r="F302" t="s">
        <v>1641</v>
      </c>
      <c r="G302" s="8">
        <f>SUMIFS(TaxableValuation[Taxable Residential],TaxableValuation[Dist],$C302,TaxableValuation[Tif_NonTIF],$A$4)</f>
        <v>39162263</v>
      </c>
      <c r="H302" s="8">
        <f>SUMIFS(TaxableValuation[Taxable Ag Land],TaxableValuation[Dist],$C302,TaxableValuation[Tif_NonTIF],$A$4)</f>
        <v>83106049</v>
      </c>
      <c r="I302" s="8">
        <f>SUMIFS(TaxableValuation[Taxable Ag Building],TaxableValuation[Dist],$C302,TaxableValuation[Tif_NonTIF],$A$4)</f>
        <v>4544316</v>
      </c>
      <c r="J302" s="8">
        <f>SUMIFS(TaxableValuation[Taxable Commercial],TaxableValuation[Dist],$C302,TaxableValuation[Tif_NonTIF],$A$4)</f>
        <v>9574315</v>
      </c>
      <c r="K302" s="8">
        <f>SUMIFS(TaxableValuation[Taxable Industrial],TaxableValuation[Dist],$C302,TaxableValuation[Tif_NonTIF],$A$4)</f>
        <v>0</v>
      </c>
      <c r="L302" s="8">
        <f>SUMIFS(TaxableValuation[Taxable Multiresidential],TaxableValuation[Dist],$C302,TaxableValuation[Tif_NonTIF],$A$4)</f>
        <v>180729</v>
      </c>
      <c r="M302" s="8">
        <f>SUMIFS(TaxableValuation[Taxable Reserved],TaxableValuation[Dist],$C302,TaxableValuation[Tif_NonTIF],$A$4)</f>
        <v>0</v>
      </c>
      <c r="N302" s="8">
        <f>SUMIFS(TaxableValuation[Taxable Railroads],TaxableValuation[Dist],$C302,TaxableValuation[Tif_NonTIF],$A$4)</f>
        <v>9433188</v>
      </c>
      <c r="O302" s="8">
        <f>SUMIFS(TaxableValuation[Taxable Utilities],TaxableValuation[Dist],$C302,TaxableValuation[Tif_NonTIF],$A$4)</f>
        <v>4270124</v>
      </c>
      <c r="P302" s="8">
        <f>SUMIFS(TaxableValuation[Taxable Other],TaxableValuation[Dist],$C302,TaxableValuation[Tif_NonTIF],$A$4)</f>
        <v>0</v>
      </c>
      <c r="Q302" s="8">
        <f>SUMIFS(TaxableValuation[Taxable Gross],TaxableValuation[Dist],$C302,TaxableValuation[Tif_NonTIF],$A$4)</f>
        <v>150270984</v>
      </c>
      <c r="R302" s="8">
        <f>SUMIFS(TaxableValuation[Taxable Military Exempt],TaxableValuation[Dist],$C302,TaxableValuation[Tif_NonTIF],$A$4)</f>
        <v>157420</v>
      </c>
      <c r="S302" s="8">
        <f>SUMIFS(TaxableValuation[Taxable Net],TaxableValuation[Dist],$C302,TaxableValuation[Tif_NonTIF],$A$4)</f>
        <v>150113564</v>
      </c>
      <c r="T302" s="8">
        <f>SUMIFS(TaxableValuation[Taxable Gas &amp; Elec Utilities],TaxableValuation[Dist],$C302,TaxableValuation[Tif_NonTIF],$A$4)</f>
        <v>7859216</v>
      </c>
      <c r="U302" s="8">
        <f t="shared" si="4"/>
        <v>157972780</v>
      </c>
    </row>
    <row r="303" spans="1:21" x14ac:dyDescent="0.25">
      <c r="A303">
        <v>2023</v>
      </c>
      <c r="B303" t="s">
        <v>1057</v>
      </c>
      <c r="C303" t="s">
        <v>1642</v>
      </c>
      <c r="D303" t="s">
        <v>1642</v>
      </c>
      <c r="E303" t="s">
        <v>109</v>
      </c>
      <c r="F303" t="s">
        <v>1643</v>
      </c>
      <c r="G303" s="8">
        <f>SUMIFS(TaxableValuation[Taxable Residential],TaxableValuation[Dist],$C303,TaxableValuation[Tif_NonTIF],$A$4)</f>
        <v>327842577</v>
      </c>
      <c r="H303" s="8">
        <f>SUMIFS(TaxableValuation[Taxable Ag Land],TaxableValuation[Dist],$C303,TaxableValuation[Tif_NonTIF],$A$4)</f>
        <v>166728289</v>
      </c>
      <c r="I303" s="8">
        <f>SUMIFS(TaxableValuation[Taxable Ag Building],TaxableValuation[Dist],$C303,TaxableValuation[Tif_NonTIF],$A$4)</f>
        <v>7596949</v>
      </c>
      <c r="J303" s="8">
        <f>SUMIFS(TaxableValuation[Taxable Commercial],TaxableValuation[Dist],$C303,TaxableValuation[Tif_NonTIF],$A$4)</f>
        <v>55222394</v>
      </c>
      <c r="K303" s="8">
        <f>SUMIFS(TaxableValuation[Taxable Industrial],TaxableValuation[Dist],$C303,TaxableValuation[Tif_NonTIF],$A$4)</f>
        <v>10129230</v>
      </c>
      <c r="L303" s="8">
        <f>SUMIFS(TaxableValuation[Taxable Multiresidential],TaxableValuation[Dist],$C303,TaxableValuation[Tif_NonTIF],$A$4)</f>
        <v>9785480</v>
      </c>
      <c r="M303" s="8">
        <f>SUMIFS(TaxableValuation[Taxable Reserved],TaxableValuation[Dist],$C303,TaxableValuation[Tif_NonTIF],$A$4)</f>
        <v>0</v>
      </c>
      <c r="N303" s="8">
        <f>SUMIFS(TaxableValuation[Taxable Railroads],TaxableValuation[Dist],$C303,TaxableValuation[Tif_NonTIF],$A$4)</f>
        <v>4904919</v>
      </c>
      <c r="O303" s="8">
        <f>SUMIFS(TaxableValuation[Taxable Utilities],TaxableValuation[Dist],$C303,TaxableValuation[Tif_NonTIF],$A$4)</f>
        <v>4313997</v>
      </c>
      <c r="P303" s="8">
        <f>SUMIFS(TaxableValuation[Taxable Other],TaxableValuation[Dist],$C303,TaxableValuation[Tif_NonTIF],$A$4)</f>
        <v>0</v>
      </c>
      <c r="Q303" s="8">
        <f>SUMIFS(TaxableValuation[Taxable Gross],TaxableValuation[Dist],$C303,TaxableValuation[Tif_NonTIF],$A$4)</f>
        <v>586523835</v>
      </c>
      <c r="R303" s="8">
        <f>SUMIFS(TaxableValuation[Taxable Military Exempt],TaxableValuation[Dist],$C303,TaxableValuation[Tif_NonTIF],$A$4)</f>
        <v>1068105</v>
      </c>
      <c r="S303" s="8">
        <f>SUMIFS(TaxableValuation[Taxable Net],TaxableValuation[Dist],$C303,TaxableValuation[Tif_NonTIF],$A$4)</f>
        <v>585455730</v>
      </c>
      <c r="T303" s="8">
        <f>SUMIFS(TaxableValuation[Taxable Gas &amp; Elec Utilities],TaxableValuation[Dist],$C303,TaxableValuation[Tif_NonTIF],$A$4)</f>
        <v>8785452</v>
      </c>
      <c r="U303" s="8">
        <f t="shared" si="4"/>
        <v>594241182</v>
      </c>
    </row>
    <row r="304" spans="1:21" x14ac:dyDescent="0.25">
      <c r="A304">
        <v>2023</v>
      </c>
      <c r="B304" t="s">
        <v>1054</v>
      </c>
      <c r="C304" t="s">
        <v>1644</v>
      </c>
      <c r="D304" t="s">
        <v>1644</v>
      </c>
      <c r="E304" t="s">
        <v>465</v>
      </c>
      <c r="F304" t="s">
        <v>1645</v>
      </c>
      <c r="G304" s="8">
        <f>SUMIFS(TaxableValuation[Taxable Residential],TaxableValuation[Dist],$C304,TaxableValuation[Tif_NonTIF],$A$4)</f>
        <v>74385317</v>
      </c>
      <c r="H304" s="8">
        <f>SUMIFS(TaxableValuation[Taxable Ag Land],TaxableValuation[Dist],$C304,TaxableValuation[Tif_NonTIF],$A$4)</f>
        <v>70409373</v>
      </c>
      <c r="I304" s="8">
        <f>SUMIFS(TaxableValuation[Taxable Ag Building],TaxableValuation[Dist],$C304,TaxableValuation[Tif_NonTIF],$A$4)</f>
        <v>7576311</v>
      </c>
      <c r="J304" s="8">
        <f>SUMIFS(TaxableValuation[Taxable Commercial],TaxableValuation[Dist],$C304,TaxableValuation[Tif_NonTIF],$A$4)</f>
        <v>15164129</v>
      </c>
      <c r="K304" s="8">
        <f>SUMIFS(TaxableValuation[Taxable Industrial],TaxableValuation[Dist],$C304,TaxableValuation[Tif_NonTIF],$A$4)</f>
        <v>9181071</v>
      </c>
      <c r="L304" s="8">
        <f>SUMIFS(TaxableValuation[Taxable Multiresidential],TaxableValuation[Dist],$C304,TaxableValuation[Tif_NonTIF],$A$4)</f>
        <v>696117</v>
      </c>
      <c r="M304" s="8">
        <f>SUMIFS(TaxableValuation[Taxable Reserved],TaxableValuation[Dist],$C304,TaxableValuation[Tif_NonTIF],$A$4)</f>
        <v>0</v>
      </c>
      <c r="N304" s="8">
        <f>SUMIFS(TaxableValuation[Taxable Railroads],TaxableValuation[Dist],$C304,TaxableValuation[Tif_NonTIF],$A$4)</f>
        <v>0</v>
      </c>
      <c r="O304" s="8">
        <f>SUMIFS(TaxableValuation[Taxable Utilities],TaxableValuation[Dist],$C304,TaxableValuation[Tif_NonTIF],$A$4)</f>
        <v>562373</v>
      </c>
      <c r="P304" s="8">
        <f>SUMIFS(TaxableValuation[Taxable Other],TaxableValuation[Dist],$C304,TaxableValuation[Tif_NonTIF],$A$4)</f>
        <v>0</v>
      </c>
      <c r="Q304" s="8">
        <f>SUMIFS(TaxableValuation[Taxable Gross],TaxableValuation[Dist],$C304,TaxableValuation[Tif_NonTIF],$A$4)</f>
        <v>177974691</v>
      </c>
      <c r="R304" s="8">
        <f>SUMIFS(TaxableValuation[Taxable Military Exempt],TaxableValuation[Dist],$C304,TaxableValuation[Tif_NonTIF],$A$4)</f>
        <v>200016</v>
      </c>
      <c r="S304" s="8">
        <f>SUMIFS(TaxableValuation[Taxable Net],TaxableValuation[Dist],$C304,TaxableValuation[Tif_NonTIF],$A$4)</f>
        <v>177774675</v>
      </c>
      <c r="T304" s="8">
        <f>SUMIFS(TaxableValuation[Taxable Gas &amp; Elec Utilities],TaxableValuation[Dist],$C304,TaxableValuation[Tif_NonTIF],$A$4)</f>
        <v>4341735</v>
      </c>
      <c r="U304" s="8">
        <f t="shared" si="4"/>
        <v>182116410</v>
      </c>
    </row>
    <row r="305" spans="1:21" x14ac:dyDescent="0.25">
      <c r="A305">
        <v>2023</v>
      </c>
      <c r="B305" t="s">
        <v>1054</v>
      </c>
      <c r="C305" t="s">
        <v>1646</v>
      </c>
      <c r="D305" t="s">
        <v>1646</v>
      </c>
      <c r="E305" t="s">
        <v>378</v>
      </c>
      <c r="F305" t="s">
        <v>1647</v>
      </c>
      <c r="G305" s="8">
        <f>SUMIFS(TaxableValuation[Taxable Residential],TaxableValuation[Dist],$C305,TaxableValuation[Tif_NonTIF],$A$4)</f>
        <v>91491252</v>
      </c>
      <c r="H305" s="8">
        <f>SUMIFS(TaxableValuation[Taxable Ag Land],TaxableValuation[Dist],$C305,TaxableValuation[Tif_NonTIF],$A$4)</f>
        <v>77912310</v>
      </c>
      <c r="I305" s="8">
        <f>SUMIFS(TaxableValuation[Taxable Ag Building],TaxableValuation[Dist],$C305,TaxableValuation[Tif_NonTIF],$A$4)</f>
        <v>3140690</v>
      </c>
      <c r="J305" s="8">
        <f>SUMIFS(TaxableValuation[Taxable Commercial],TaxableValuation[Dist],$C305,TaxableValuation[Tif_NonTIF],$A$4)</f>
        <v>15866538</v>
      </c>
      <c r="K305" s="8">
        <f>SUMIFS(TaxableValuation[Taxable Industrial],TaxableValuation[Dist],$C305,TaxableValuation[Tif_NonTIF],$A$4)</f>
        <v>4570567</v>
      </c>
      <c r="L305" s="8">
        <f>SUMIFS(TaxableValuation[Taxable Multiresidential],TaxableValuation[Dist],$C305,TaxableValuation[Tif_NonTIF],$A$4)</f>
        <v>1530204</v>
      </c>
      <c r="M305" s="8">
        <f>SUMIFS(TaxableValuation[Taxable Reserved],TaxableValuation[Dist],$C305,TaxableValuation[Tif_NonTIF],$A$4)</f>
        <v>0</v>
      </c>
      <c r="N305" s="8">
        <f>SUMIFS(TaxableValuation[Taxable Railroads],TaxableValuation[Dist],$C305,TaxableValuation[Tif_NonTIF],$A$4)</f>
        <v>0</v>
      </c>
      <c r="O305" s="8">
        <f>SUMIFS(TaxableValuation[Taxable Utilities],TaxableValuation[Dist],$C305,TaxableValuation[Tif_NonTIF],$A$4)</f>
        <v>27900496</v>
      </c>
      <c r="P305" s="8">
        <f>SUMIFS(TaxableValuation[Taxable Other],TaxableValuation[Dist],$C305,TaxableValuation[Tif_NonTIF],$A$4)</f>
        <v>0</v>
      </c>
      <c r="Q305" s="8">
        <f>SUMIFS(TaxableValuation[Taxable Gross],TaxableValuation[Dist],$C305,TaxableValuation[Tif_NonTIF],$A$4)</f>
        <v>222412057</v>
      </c>
      <c r="R305" s="8">
        <f>SUMIFS(TaxableValuation[Taxable Military Exempt],TaxableValuation[Dist],$C305,TaxableValuation[Tif_NonTIF],$A$4)</f>
        <v>337064</v>
      </c>
      <c r="S305" s="8">
        <f>SUMIFS(TaxableValuation[Taxable Net],TaxableValuation[Dist],$C305,TaxableValuation[Tif_NonTIF],$A$4)</f>
        <v>222074993</v>
      </c>
      <c r="T305" s="8">
        <f>SUMIFS(TaxableValuation[Taxable Gas &amp; Elec Utilities],TaxableValuation[Dist],$C305,TaxableValuation[Tif_NonTIF],$A$4)</f>
        <v>12980637</v>
      </c>
      <c r="U305" s="8">
        <f t="shared" si="4"/>
        <v>235055630</v>
      </c>
    </row>
    <row r="306" spans="1:21" x14ac:dyDescent="0.25">
      <c r="A306">
        <v>2023</v>
      </c>
      <c r="B306" t="s">
        <v>1043</v>
      </c>
      <c r="C306" t="s">
        <v>1648</v>
      </c>
      <c r="D306" t="s">
        <v>1648</v>
      </c>
      <c r="E306" t="s">
        <v>57</v>
      </c>
      <c r="F306" t="s">
        <v>1649</v>
      </c>
      <c r="G306" s="8">
        <f>SUMIFS(TaxableValuation[Taxable Residential],TaxableValuation[Dist],$C306,TaxableValuation[Tif_NonTIF],$A$4)</f>
        <v>120885054</v>
      </c>
      <c r="H306" s="8">
        <f>SUMIFS(TaxableValuation[Taxable Ag Land],TaxableValuation[Dist],$C306,TaxableValuation[Tif_NonTIF],$A$4)</f>
        <v>90558793</v>
      </c>
      <c r="I306" s="8">
        <f>SUMIFS(TaxableValuation[Taxable Ag Building],TaxableValuation[Dist],$C306,TaxableValuation[Tif_NonTIF],$A$4)</f>
        <v>7865223</v>
      </c>
      <c r="J306" s="8">
        <f>SUMIFS(TaxableValuation[Taxable Commercial],TaxableValuation[Dist],$C306,TaxableValuation[Tif_NonTIF],$A$4)</f>
        <v>15508524</v>
      </c>
      <c r="K306" s="8">
        <f>SUMIFS(TaxableValuation[Taxable Industrial],TaxableValuation[Dist],$C306,TaxableValuation[Tif_NonTIF],$A$4)</f>
        <v>17247195</v>
      </c>
      <c r="L306" s="8">
        <f>SUMIFS(TaxableValuation[Taxable Multiresidential],TaxableValuation[Dist],$C306,TaxableValuation[Tif_NonTIF],$A$4)</f>
        <v>1465303</v>
      </c>
      <c r="M306" s="8">
        <f>SUMIFS(TaxableValuation[Taxable Reserved],TaxableValuation[Dist],$C306,TaxableValuation[Tif_NonTIF],$A$4)</f>
        <v>0</v>
      </c>
      <c r="N306" s="8">
        <f>SUMIFS(TaxableValuation[Taxable Railroads],TaxableValuation[Dist],$C306,TaxableValuation[Tif_NonTIF],$A$4)</f>
        <v>1914237</v>
      </c>
      <c r="O306" s="8">
        <f>SUMIFS(TaxableValuation[Taxable Utilities],TaxableValuation[Dist],$C306,TaxableValuation[Tif_NonTIF],$A$4)</f>
        <v>627908</v>
      </c>
      <c r="P306" s="8">
        <f>SUMIFS(TaxableValuation[Taxable Other],TaxableValuation[Dist],$C306,TaxableValuation[Tif_NonTIF],$A$4)</f>
        <v>0</v>
      </c>
      <c r="Q306" s="8">
        <f>SUMIFS(TaxableValuation[Taxable Gross],TaxableValuation[Dist],$C306,TaxableValuation[Tif_NonTIF],$A$4)</f>
        <v>256072237</v>
      </c>
      <c r="R306" s="8">
        <f>SUMIFS(TaxableValuation[Taxable Military Exempt],TaxableValuation[Dist],$C306,TaxableValuation[Tif_NonTIF],$A$4)</f>
        <v>303728</v>
      </c>
      <c r="S306" s="8">
        <f>SUMIFS(TaxableValuation[Taxable Net],TaxableValuation[Dist],$C306,TaxableValuation[Tif_NonTIF],$A$4)</f>
        <v>255768509</v>
      </c>
      <c r="T306" s="8">
        <f>SUMIFS(TaxableValuation[Taxable Gas &amp; Elec Utilities],TaxableValuation[Dist],$C306,TaxableValuation[Tif_NonTIF],$A$4)</f>
        <v>3042167</v>
      </c>
      <c r="U306" s="8">
        <f t="shared" si="4"/>
        <v>258810676</v>
      </c>
    </row>
    <row r="307" spans="1:21" x14ac:dyDescent="0.25">
      <c r="A307">
        <v>2023</v>
      </c>
      <c r="B307" t="s">
        <v>1057</v>
      </c>
      <c r="C307" t="s">
        <v>1650</v>
      </c>
      <c r="D307" t="s">
        <v>1650</v>
      </c>
      <c r="E307" t="s">
        <v>633</v>
      </c>
      <c r="F307" t="s">
        <v>1651</v>
      </c>
      <c r="G307" s="8">
        <f>SUMIFS(TaxableValuation[Taxable Residential],TaxableValuation[Dist],$C307,TaxableValuation[Tif_NonTIF],$A$4)</f>
        <v>271195975</v>
      </c>
      <c r="H307" s="8">
        <f>SUMIFS(TaxableValuation[Taxable Ag Land],TaxableValuation[Dist],$C307,TaxableValuation[Tif_NonTIF],$A$4)</f>
        <v>118211896</v>
      </c>
      <c r="I307" s="8">
        <f>SUMIFS(TaxableValuation[Taxable Ag Building],TaxableValuation[Dist],$C307,TaxableValuation[Tif_NonTIF],$A$4)</f>
        <v>14271683</v>
      </c>
      <c r="J307" s="8">
        <f>SUMIFS(TaxableValuation[Taxable Commercial],TaxableValuation[Dist],$C307,TaxableValuation[Tif_NonTIF],$A$4)</f>
        <v>69928342</v>
      </c>
      <c r="K307" s="8">
        <f>SUMIFS(TaxableValuation[Taxable Industrial],TaxableValuation[Dist],$C307,TaxableValuation[Tif_NonTIF],$A$4)</f>
        <v>8283939</v>
      </c>
      <c r="L307" s="8">
        <f>SUMIFS(TaxableValuation[Taxable Multiresidential],TaxableValuation[Dist],$C307,TaxableValuation[Tif_NonTIF],$A$4)</f>
        <v>9865469</v>
      </c>
      <c r="M307" s="8">
        <f>SUMIFS(TaxableValuation[Taxable Reserved],TaxableValuation[Dist],$C307,TaxableValuation[Tif_NonTIF],$A$4)</f>
        <v>0</v>
      </c>
      <c r="N307" s="8">
        <f>SUMIFS(TaxableValuation[Taxable Railroads],TaxableValuation[Dist],$C307,TaxableValuation[Tif_NonTIF],$A$4)</f>
        <v>4059076</v>
      </c>
      <c r="O307" s="8">
        <f>SUMIFS(TaxableValuation[Taxable Utilities],TaxableValuation[Dist],$C307,TaxableValuation[Tif_NonTIF],$A$4)</f>
        <v>11456665</v>
      </c>
      <c r="P307" s="8">
        <f>SUMIFS(TaxableValuation[Taxable Other],TaxableValuation[Dist],$C307,TaxableValuation[Tif_NonTIF],$A$4)</f>
        <v>0</v>
      </c>
      <c r="Q307" s="8">
        <f>SUMIFS(TaxableValuation[Taxable Gross],TaxableValuation[Dist],$C307,TaxableValuation[Tif_NonTIF],$A$4)</f>
        <v>507273045</v>
      </c>
      <c r="R307" s="8">
        <f>SUMIFS(TaxableValuation[Taxable Military Exempt],TaxableValuation[Dist],$C307,TaxableValuation[Tif_NonTIF],$A$4)</f>
        <v>788952</v>
      </c>
      <c r="S307" s="8">
        <f>SUMIFS(TaxableValuation[Taxable Net],TaxableValuation[Dist],$C307,TaxableValuation[Tif_NonTIF],$A$4)</f>
        <v>506484093</v>
      </c>
      <c r="T307" s="8">
        <f>SUMIFS(TaxableValuation[Taxable Gas &amp; Elec Utilities],TaxableValuation[Dist],$C307,TaxableValuation[Tif_NonTIF],$A$4)</f>
        <v>9113817</v>
      </c>
      <c r="U307" s="8">
        <f t="shared" si="4"/>
        <v>515597910</v>
      </c>
    </row>
    <row r="308" spans="1:21" x14ac:dyDescent="0.25">
      <c r="A308">
        <v>2023</v>
      </c>
      <c r="B308" t="s">
        <v>1043</v>
      </c>
      <c r="C308" t="s">
        <v>1652</v>
      </c>
      <c r="D308" t="s">
        <v>1652</v>
      </c>
      <c r="E308" t="s">
        <v>133</v>
      </c>
      <c r="F308" t="s">
        <v>1653</v>
      </c>
      <c r="G308" s="8">
        <f>SUMIFS(TaxableValuation[Taxable Residential],TaxableValuation[Dist],$C308,TaxableValuation[Tif_NonTIF],$A$4)</f>
        <v>1803068866</v>
      </c>
      <c r="H308" s="8">
        <f>SUMIFS(TaxableValuation[Taxable Ag Land],TaxableValuation[Dist],$C308,TaxableValuation[Tif_NonTIF],$A$4)</f>
        <v>64711155</v>
      </c>
      <c r="I308" s="8">
        <f>SUMIFS(TaxableValuation[Taxable Ag Building],TaxableValuation[Dist],$C308,TaxableValuation[Tif_NonTIF],$A$4)</f>
        <v>3627535</v>
      </c>
      <c r="J308" s="8">
        <f>SUMIFS(TaxableValuation[Taxable Commercial],TaxableValuation[Dist],$C308,TaxableValuation[Tif_NonTIF],$A$4)</f>
        <v>687321453</v>
      </c>
      <c r="K308" s="8">
        <f>SUMIFS(TaxableValuation[Taxable Industrial],TaxableValuation[Dist],$C308,TaxableValuation[Tif_NonTIF],$A$4)</f>
        <v>116299706</v>
      </c>
      <c r="L308" s="8">
        <f>SUMIFS(TaxableValuation[Taxable Multiresidential],TaxableValuation[Dist],$C308,TaxableValuation[Tif_NonTIF],$A$4)</f>
        <v>47568927</v>
      </c>
      <c r="M308" s="8">
        <f>SUMIFS(TaxableValuation[Taxable Reserved],TaxableValuation[Dist],$C308,TaxableValuation[Tif_NonTIF],$A$4)</f>
        <v>0</v>
      </c>
      <c r="N308" s="8">
        <f>SUMIFS(TaxableValuation[Taxable Railroads],TaxableValuation[Dist],$C308,TaxableValuation[Tif_NonTIF],$A$4)</f>
        <v>5488035</v>
      </c>
      <c r="O308" s="8">
        <f>SUMIFS(TaxableValuation[Taxable Utilities],TaxableValuation[Dist],$C308,TaxableValuation[Tif_NonTIF],$A$4)</f>
        <v>30230874</v>
      </c>
      <c r="P308" s="8">
        <f>SUMIFS(TaxableValuation[Taxable Other],TaxableValuation[Dist],$C308,TaxableValuation[Tif_NonTIF],$A$4)</f>
        <v>0</v>
      </c>
      <c r="Q308" s="8">
        <f>SUMIFS(TaxableValuation[Taxable Gross],TaxableValuation[Dist],$C308,TaxableValuation[Tif_NonTIF],$A$4)</f>
        <v>2758316551</v>
      </c>
      <c r="R308" s="8">
        <f>SUMIFS(TaxableValuation[Taxable Military Exempt],TaxableValuation[Dist],$C308,TaxableValuation[Tif_NonTIF],$A$4)</f>
        <v>5552175</v>
      </c>
      <c r="S308" s="8">
        <f>SUMIFS(TaxableValuation[Taxable Net],TaxableValuation[Dist],$C308,TaxableValuation[Tif_NonTIF],$A$4)</f>
        <v>2752764376</v>
      </c>
      <c r="T308" s="8">
        <f>SUMIFS(TaxableValuation[Taxable Gas &amp; Elec Utilities],TaxableValuation[Dist],$C308,TaxableValuation[Tif_NonTIF],$A$4)</f>
        <v>90942731</v>
      </c>
      <c r="U308" s="8">
        <f t="shared" si="4"/>
        <v>2843707107</v>
      </c>
    </row>
    <row r="309" spans="1:21" x14ac:dyDescent="0.25">
      <c r="A309">
        <v>2023</v>
      </c>
      <c r="B309" t="s">
        <v>1038</v>
      </c>
      <c r="C309" t="s">
        <v>1654</v>
      </c>
      <c r="D309" t="s">
        <v>1654</v>
      </c>
      <c r="E309" t="s">
        <v>366</v>
      </c>
      <c r="F309" t="s">
        <v>1655</v>
      </c>
      <c r="G309" s="8">
        <f>SUMIFS(TaxableValuation[Taxable Residential],TaxableValuation[Dist],$C309,TaxableValuation[Tif_NonTIF],$A$4)</f>
        <v>3664551302</v>
      </c>
      <c r="H309" s="8">
        <f>SUMIFS(TaxableValuation[Taxable Ag Land],TaxableValuation[Dist],$C309,TaxableValuation[Tif_NonTIF],$A$4)</f>
        <v>18639737</v>
      </c>
      <c r="I309" s="8">
        <f>SUMIFS(TaxableValuation[Taxable Ag Building],TaxableValuation[Dist],$C309,TaxableValuation[Tif_NonTIF],$A$4)</f>
        <v>654590</v>
      </c>
      <c r="J309" s="8">
        <f>SUMIFS(TaxableValuation[Taxable Commercial],TaxableValuation[Dist],$C309,TaxableValuation[Tif_NonTIF],$A$4)</f>
        <v>1373693492</v>
      </c>
      <c r="K309" s="8">
        <f>SUMIFS(TaxableValuation[Taxable Industrial],TaxableValuation[Dist],$C309,TaxableValuation[Tif_NonTIF],$A$4)</f>
        <v>5654460</v>
      </c>
      <c r="L309" s="8">
        <f>SUMIFS(TaxableValuation[Taxable Multiresidential],TaxableValuation[Dist],$C309,TaxableValuation[Tif_NonTIF],$A$4)</f>
        <v>218777578</v>
      </c>
      <c r="M309" s="8">
        <f>SUMIFS(TaxableValuation[Taxable Reserved],TaxableValuation[Dist],$C309,TaxableValuation[Tif_NonTIF],$A$4)</f>
        <v>0</v>
      </c>
      <c r="N309" s="8">
        <f>SUMIFS(TaxableValuation[Taxable Railroads],TaxableValuation[Dist],$C309,TaxableValuation[Tif_NonTIF],$A$4)</f>
        <v>5386617</v>
      </c>
      <c r="O309" s="8">
        <f>SUMIFS(TaxableValuation[Taxable Utilities],TaxableValuation[Dist],$C309,TaxableValuation[Tif_NonTIF],$A$4)</f>
        <v>3491400</v>
      </c>
      <c r="P309" s="8">
        <f>SUMIFS(TaxableValuation[Taxable Other],TaxableValuation[Dist],$C309,TaxableValuation[Tif_NonTIF],$A$4)</f>
        <v>0</v>
      </c>
      <c r="Q309" s="8">
        <f>SUMIFS(TaxableValuation[Taxable Gross],TaxableValuation[Dist],$C309,TaxableValuation[Tif_NonTIF],$A$4)</f>
        <v>5290849176</v>
      </c>
      <c r="R309" s="8">
        <f>SUMIFS(TaxableValuation[Taxable Military Exempt],TaxableValuation[Dist],$C309,TaxableValuation[Tif_NonTIF],$A$4)</f>
        <v>2324260</v>
      </c>
      <c r="S309" s="8">
        <f>SUMIFS(TaxableValuation[Taxable Net],TaxableValuation[Dist],$C309,TaxableValuation[Tif_NonTIF],$A$4)</f>
        <v>5288524916</v>
      </c>
      <c r="T309" s="8">
        <f>SUMIFS(TaxableValuation[Taxable Gas &amp; Elec Utilities],TaxableValuation[Dist],$C309,TaxableValuation[Tif_NonTIF],$A$4)</f>
        <v>40334422</v>
      </c>
      <c r="U309" s="8">
        <f t="shared" si="4"/>
        <v>5328859338</v>
      </c>
    </row>
    <row r="310" spans="1:21" x14ac:dyDescent="0.25">
      <c r="A310">
        <v>2023</v>
      </c>
      <c r="B310" t="s">
        <v>1043</v>
      </c>
      <c r="C310" t="s">
        <v>1656</v>
      </c>
      <c r="D310" t="s">
        <v>1656</v>
      </c>
      <c r="E310" t="s">
        <v>58</v>
      </c>
      <c r="F310" t="s">
        <v>1657</v>
      </c>
      <c r="G310" s="8">
        <f>SUMIFS(TaxableValuation[Taxable Residential],TaxableValuation[Dist],$C310,TaxableValuation[Tif_NonTIF],$A$4)</f>
        <v>525701110</v>
      </c>
      <c r="H310" s="8">
        <f>SUMIFS(TaxableValuation[Taxable Ag Land],TaxableValuation[Dist],$C310,TaxableValuation[Tif_NonTIF],$A$4)</f>
        <v>108711167</v>
      </c>
      <c r="I310" s="8">
        <f>SUMIFS(TaxableValuation[Taxable Ag Building],TaxableValuation[Dist],$C310,TaxableValuation[Tif_NonTIF],$A$4)</f>
        <v>6718407</v>
      </c>
      <c r="J310" s="8">
        <f>SUMIFS(TaxableValuation[Taxable Commercial],TaxableValuation[Dist],$C310,TaxableValuation[Tif_NonTIF],$A$4)</f>
        <v>103600630</v>
      </c>
      <c r="K310" s="8">
        <f>SUMIFS(TaxableValuation[Taxable Industrial],TaxableValuation[Dist],$C310,TaxableValuation[Tif_NonTIF],$A$4)</f>
        <v>16444034</v>
      </c>
      <c r="L310" s="8">
        <f>SUMIFS(TaxableValuation[Taxable Multiresidential],TaxableValuation[Dist],$C310,TaxableValuation[Tif_NonTIF],$A$4)</f>
        <v>10944633</v>
      </c>
      <c r="M310" s="8">
        <f>SUMIFS(TaxableValuation[Taxable Reserved],TaxableValuation[Dist],$C310,TaxableValuation[Tif_NonTIF],$A$4)</f>
        <v>0</v>
      </c>
      <c r="N310" s="8">
        <f>SUMIFS(TaxableValuation[Taxable Railroads],TaxableValuation[Dist],$C310,TaxableValuation[Tif_NonTIF],$A$4)</f>
        <v>5111191</v>
      </c>
      <c r="O310" s="8">
        <f>SUMIFS(TaxableValuation[Taxable Utilities],TaxableValuation[Dist],$C310,TaxableValuation[Tif_NonTIF],$A$4)</f>
        <v>2891562</v>
      </c>
      <c r="P310" s="8">
        <f>SUMIFS(TaxableValuation[Taxable Other],TaxableValuation[Dist],$C310,TaxableValuation[Tif_NonTIF],$A$4)</f>
        <v>0</v>
      </c>
      <c r="Q310" s="8">
        <f>SUMIFS(TaxableValuation[Taxable Gross],TaxableValuation[Dist],$C310,TaxableValuation[Tif_NonTIF],$A$4)</f>
        <v>780122734</v>
      </c>
      <c r="R310" s="8">
        <f>SUMIFS(TaxableValuation[Taxable Military Exempt],TaxableValuation[Dist],$C310,TaxableValuation[Tif_NonTIF],$A$4)</f>
        <v>1157500</v>
      </c>
      <c r="S310" s="8">
        <f>SUMIFS(TaxableValuation[Taxable Net],TaxableValuation[Dist],$C310,TaxableValuation[Tif_NonTIF],$A$4)</f>
        <v>778965234</v>
      </c>
      <c r="T310" s="8">
        <f>SUMIFS(TaxableValuation[Taxable Gas &amp; Elec Utilities],TaxableValuation[Dist],$C310,TaxableValuation[Tif_NonTIF],$A$4)</f>
        <v>20952788</v>
      </c>
      <c r="U310" s="8">
        <f t="shared" si="4"/>
        <v>799918022</v>
      </c>
    </row>
    <row r="311" spans="1:21" x14ac:dyDescent="0.25">
      <c r="A311">
        <v>2023</v>
      </c>
      <c r="B311" t="s">
        <v>1054</v>
      </c>
      <c r="C311" t="s">
        <v>1658</v>
      </c>
      <c r="D311" t="s">
        <v>1658</v>
      </c>
      <c r="E311" t="s">
        <v>509</v>
      </c>
      <c r="F311" t="s">
        <v>1659</v>
      </c>
      <c r="G311" s="8">
        <f>SUMIFS(TaxableValuation[Taxable Residential],TaxableValuation[Dist],$C311,TaxableValuation[Tif_NonTIF],$A$4)</f>
        <v>88931271</v>
      </c>
      <c r="H311" s="8">
        <f>SUMIFS(TaxableValuation[Taxable Ag Land],TaxableValuation[Dist],$C311,TaxableValuation[Tif_NonTIF],$A$4)</f>
        <v>112613299</v>
      </c>
      <c r="I311" s="8">
        <f>SUMIFS(TaxableValuation[Taxable Ag Building],TaxableValuation[Dist],$C311,TaxableValuation[Tif_NonTIF],$A$4)</f>
        <v>5134540</v>
      </c>
      <c r="J311" s="8">
        <f>SUMIFS(TaxableValuation[Taxable Commercial],TaxableValuation[Dist],$C311,TaxableValuation[Tif_NonTIF],$A$4)</f>
        <v>13623943</v>
      </c>
      <c r="K311" s="8">
        <f>SUMIFS(TaxableValuation[Taxable Industrial],TaxableValuation[Dist],$C311,TaxableValuation[Tif_NonTIF],$A$4)</f>
        <v>7911036</v>
      </c>
      <c r="L311" s="8">
        <f>SUMIFS(TaxableValuation[Taxable Multiresidential],TaxableValuation[Dist],$C311,TaxableValuation[Tif_NonTIF],$A$4)</f>
        <v>690498</v>
      </c>
      <c r="M311" s="8">
        <f>SUMIFS(TaxableValuation[Taxable Reserved],TaxableValuation[Dist],$C311,TaxableValuation[Tif_NonTIF],$A$4)</f>
        <v>0</v>
      </c>
      <c r="N311" s="8">
        <f>SUMIFS(TaxableValuation[Taxable Railroads],TaxableValuation[Dist],$C311,TaxableValuation[Tif_NonTIF],$A$4)</f>
        <v>33116578</v>
      </c>
      <c r="O311" s="8">
        <f>SUMIFS(TaxableValuation[Taxable Utilities],TaxableValuation[Dist],$C311,TaxableValuation[Tif_NonTIF],$A$4)</f>
        <v>29331014</v>
      </c>
      <c r="P311" s="8">
        <f>SUMIFS(TaxableValuation[Taxable Other],TaxableValuation[Dist],$C311,TaxableValuation[Tif_NonTIF],$A$4)</f>
        <v>0</v>
      </c>
      <c r="Q311" s="8">
        <f>SUMIFS(TaxableValuation[Taxable Gross],TaxableValuation[Dist],$C311,TaxableValuation[Tif_NonTIF],$A$4)</f>
        <v>291352179</v>
      </c>
      <c r="R311" s="8">
        <f>SUMIFS(TaxableValuation[Taxable Military Exempt],TaxableValuation[Dist],$C311,TaxableValuation[Tif_NonTIF],$A$4)</f>
        <v>307432</v>
      </c>
      <c r="S311" s="8">
        <f>SUMIFS(TaxableValuation[Taxable Net],TaxableValuation[Dist],$C311,TaxableValuation[Tif_NonTIF],$A$4)</f>
        <v>291044747</v>
      </c>
      <c r="T311" s="8">
        <f>SUMIFS(TaxableValuation[Taxable Gas &amp; Elec Utilities],TaxableValuation[Dist],$C311,TaxableValuation[Tif_NonTIF],$A$4)</f>
        <v>5375968</v>
      </c>
      <c r="U311" s="8">
        <f t="shared" si="4"/>
        <v>296420715</v>
      </c>
    </row>
    <row r="312" spans="1:21" x14ac:dyDescent="0.25">
      <c r="A312">
        <v>2023</v>
      </c>
      <c r="B312" t="s">
        <v>1051</v>
      </c>
      <c r="C312" t="s">
        <v>1660</v>
      </c>
      <c r="D312" t="s">
        <v>1660</v>
      </c>
      <c r="E312" t="s">
        <v>454</v>
      </c>
      <c r="F312" t="s">
        <v>1661</v>
      </c>
      <c r="G312" s="8">
        <f>SUMIFS(TaxableValuation[Taxable Residential],TaxableValuation[Dist],$C312,TaxableValuation[Tif_NonTIF],$A$4)</f>
        <v>30386229</v>
      </c>
      <c r="H312" s="8">
        <f>SUMIFS(TaxableValuation[Taxable Ag Land],TaxableValuation[Dist],$C312,TaxableValuation[Tif_NonTIF],$A$4)</f>
        <v>120125557</v>
      </c>
      <c r="I312" s="8">
        <f>SUMIFS(TaxableValuation[Taxable Ag Building],TaxableValuation[Dist],$C312,TaxableValuation[Tif_NonTIF],$A$4)</f>
        <v>3506283</v>
      </c>
      <c r="J312" s="8">
        <f>SUMIFS(TaxableValuation[Taxable Commercial],TaxableValuation[Dist],$C312,TaxableValuation[Tif_NonTIF],$A$4)</f>
        <v>22251907</v>
      </c>
      <c r="K312" s="8">
        <f>SUMIFS(TaxableValuation[Taxable Industrial],TaxableValuation[Dist],$C312,TaxableValuation[Tif_NonTIF],$A$4)</f>
        <v>44505058</v>
      </c>
      <c r="L312" s="8">
        <f>SUMIFS(TaxableValuation[Taxable Multiresidential],TaxableValuation[Dist],$C312,TaxableValuation[Tif_NonTIF],$A$4)</f>
        <v>148250</v>
      </c>
      <c r="M312" s="8">
        <f>SUMIFS(TaxableValuation[Taxable Reserved],TaxableValuation[Dist],$C312,TaxableValuation[Tif_NonTIF],$A$4)</f>
        <v>0</v>
      </c>
      <c r="N312" s="8">
        <f>SUMIFS(TaxableValuation[Taxable Railroads],TaxableValuation[Dist],$C312,TaxableValuation[Tif_NonTIF],$A$4)</f>
        <v>7580505</v>
      </c>
      <c r="O312" s="8">
        <f>SUMIFS(TaxableValuation[Taxable Utilities],TaxableValuation[Dist],$C312,TaxableValuation[Tif_NonTIF],$A$4)</f>
        <v>1264965</v>
      </c>
      <c r="P312" s="8">
        <f>SUMIFS(TaxableValuation[Taxable Other],TaxableValuation[Dist],$C312,TaxableValuation[Tif_NonTIF],$A$4)</f>
        <v>0</v>
      </c>
      <c r="Q312" s="8">
        <f>SUMIFS(TaxableValuation[Taxable Gross],TaxableValuation[Dist],$C312,TaxableValuation[Tif_NonTIF],$A$4)</f>
        <v>229768754</v>
      </c>
      <c r="R312" s="8">
        <f>SUMIFS(TaxableValuation[Taxable Military Exempt],TaxableValuation[Dist],$C312,TaxableValuation[Tif_NonTIF],$A$4)</f>
        <v>120380</v>
      </c>
      <c r="S312" s="8">
        <f>SUMIFS(TaxableValuation[Taxable Net],TaxableValuation[Dist],$C312,TaxableValuation[Tif_NonTIF],$A$4)</f>
        <v>229648374</v>
      </c>
      <c r="T312" s="8">
        <f>SUMIFS(TaxableValuation[Taxable Gas &amp; Elec Utilities],TaxableValuation[Dist],$C312,TaxableValuation[Tif_NonTIF],$A$4)</f>
        <v>2207762</v>
      </c>
      <c r="U312" s="8">
        <f t="shared" si="4"/>
        <v>231856136</v>
      </c>
    </row>
    <row r="313" spans="1:21" x14ac:dyDescent="0.25">
      <c r="A313">
        <v>2023</v>
      </c>
      <c r="B313" t="s">
        <v>1051</v>
      </c>
      <c r="C313" t="s">
        <v>1662</v>
      </c>
      <c r="D313" t="s">
        <v>1662</v>
      </c>
      <c r="E313" t="s">
        <v>484</v>
      </c>
      <c r="F313" t="s">
        <v>1663</v>
      </c>
      <c r="G313" s="8">
        <f>SUMIFS(TaxableValuation[Taxable Residential],TaxableValuation[Dist],$C313,TaxableValuation[Tif_NonTIF],$A$4)</f>
        <v>229933996</v>
      </c>
      <c r="H313" s="8">
        <f>SUMIFS(TaxableValuation[Taxable Ag Land],TaxableValuation[Dist],$C313,TaxableValuation[Tif_NonTIF],$A$4)</f>
        <v>149871719</v>
      </c>
      <c r="I313" s="8">
        <f>SUMIFS(TaxableValuation[Taxable Ag Building],TaxableValuation[Dist],$C313,TaxableValuation[Tif_NonTIF],$A$4)</f>
        <v>2409099</v>
      </c>
      <c r="J313" s="8">
        <f>SUMIFS(TaxableValuation[Taxable Commercial],TaxableValuation[Dist],$C313,TaxableValuation[Tif_NonTIF],$A$4)</f>
        <v>63823777</v>
      </c>
      <c r="K313" s="8">
        <f>SUMIFS(TaxableValuation[Taxable Industrial],TaxableValuation[Dist],$C313,TaxableValuation[Tif_NonTIF],$A$4)</f>
        <v>28039768</v>
      </c>
      <c r="L313" s="8">
        <f>SUMIFS(TaxableValuation[Taxable Multiresidential],TaxableValuation[Dist],$C313,TaxableValuation[Tif_NonTIF],$A$4)</f>
        <v>15918665</v>
      </c>
      <c r="M313" s="8">
        <f>SUMIFS(TaxableValuation[Taxable Reserved],TaxableValuation[Dist],$C313,TaxableValuation[Tif_NonTIF],$A$4)</f>
        <v>0</v>
      </c>
      <c r="N313" s="8">
        <f>SUMIFS(TaxableValuation[Taxable Railroads],TaxableValuation[Dist],$C313,TaxableValuation[Tif_NonTIF],$A$4)</f>
        <v>17822076</v>
      </c>
      <c r="O313" s="8">
        <f>SUMIFS(TaxableValuation[Taxable Utilities],TaxableValuation[Dist],$C313,TaxableValuation[Tif_NonTIF],$A$4)</f>
        <v>4053354</v>
      </c>
      <c r="P313" s="8">
        <f>SUMIFS(TaxableValuation[Taxable Other],TaxableValuation[Dist],$C313,TaxableValuation[Tif_NonTIF],$A$4)</f>
        <v>12500</v>
      </c>
      <c r="Q313" s="8">
        <f>SUMIFS(TaxableValuation[Taxable Gross],TaxableValuation[Dist],$C313,TaxableValuation[Tif_NonTIF],$A$4)</f>
        <v>511884954</v>
      </c>
      <c r="R313" s="8">
        <f>SUMIFS(TaxableValuation[Taxable Military Exempt],TaxableValuation[Dist],$C313,TaxableValuation[Tif_NonTIF],$A$4)</f>
        <v>713020</v>
      </c>
      <c r="S313" s="8">
        <f>SUMIFS(TaxableValuation[Taxable Net],TaxableValuation[Dist],$C313,TaxableValuation[Tif_NonTIF],$A$4)</f>
        <v>511171934</v>
      </c>
      <c r="T313" s="8">
        <f>SUMIFS(TaxableValuation[Taxable Gas &amp; Elec Utilities],TaxableValuation[Dist],$C313,TaxableValuation[Tif_NonTIF],$A$4)</f>
        <v>4519534</v>
      </c>
      <c r="U313" s="8">
        <f t="shared" si="4"/>
        <v>515691468</v>
      </c>
    </row>
    <row r="314" spans="1:21" x14ac:dyDescent="0.25">
      <c r="A314">
        <v>2023</v>
      </c>
      <c r="B314" t="s">
        <v>1051</v>
      </c>
      <c r="C314" t="s">
        <v>1664</v>
      </c>
      <c r="D314" t="s">
        <v>1664</v>
      </c>
      <c r="E314" t="s">
        <v>672</v>
      </c>
      <c r="F314" t="s">
        <v>1665</v>
      </c>
      <c r="G314" s="8">
        <f>SUMIFS(TaxableValuation[Taxable Residential],TaxableValuation[Dist],$C314,TaxableValuation[Tif_NonTIF],$A$4)</f>
        <v>46890809</v>
      </c>
      <c r="H314" s="8">
        <f>SUMIFS(TaxableValuation[Taxable Ag Land],TaxableValuation[Dist],$C314,TaxableValuation[Tif_NonTIF],$A$4)</f>
        <v>132824240</v>
      </c>
      <c r="I314" s="8">
        <f>SUMIFS(TaxableValuation[Taxable Ag Building],TaxableValuation[Dist],$C314,TaxableValuation[Tif_NonTIF],$A$4)</f>
        <v>11424649</v>
      </c>
      <c r="J314" s="8">
        <f>SUMIFS(TaxableValuation[Taxable Commercial],TaxableValuation[Dist],$C314,TaxableValuation[Tif_NonTIF],$A$4)</f>
        <v>18277408</v>
      </c>
      <c r="K314" s="8">
        <f>SUMIFS(TaxableValuation[Taxable Industrial],TaxableValuation[Dist],$C314,TaxableValuation[Tif_NonTIF],$A$4)</f>
        <v>4278725</v>
      </c>
      <c r="L314" s="8">
        <f>SUMIFS(TaxableValuation[Taxable Multiresidential],TaxableValuation[Dist],$C314,TaxableValuation[Tif_NonTIF],$A$4)</f>
        <v>1503319</v>
      </c>
      <c r="M314" s="8">
        <f>SUMIFS(TaxableValuation[Taxable Reserved],TaxableValuation[Dist],$C314,TaxableValuation[Tif_NonTIF],$A$4)</f>
        <v>0</v>
      </c>
      <c r="N314" s="8">
        <f>SUMIFS(TaxableValuation[Taxable Railroads],TaxableValuation[Dist],$C314,TaxableValuation[Tif_NonTIF],$A$4)</f>
        <v>15423950</v>
      </c>
      <c r="O314" s="8">
        <f>SUMIFS(TaxableValuation[Taxable Utilities],TaxableValuation[Dist],$C314,TaxableValuation[Tif_NonTIF],$A$4)</f>
        <v>859111</v>
      </c>
      <c r="P314" s="8">
        <f>SUMIFS(TaxableValuation[Taxable Other],TaxableValuation[Dist],$C314,TaxableValuation[Tif_NonTIF],$A$4)</f>
        <v>0</v>
      </c>
      <c r="Q314" s="8">
        <f>SUMIFS(TaxableValuation[Taxable Gross],TaxableValuation[Dist],$C314,TaxableValuation[Tif_NonTIF],$A$4)</f>
        <v>231482211</v>
      </c>
      <c r="R314" s="8">
        <f>SUMIFS(TaxableValuation[Taxable Military Exempt],TaxableValuation[Dist],$C314,TaxableValuation[Tif_NonTIF],$A$4)</f>
        <v>192608</v>
      </c>
      <c r="S314" s="8">
        <f>SUMIFS(TaxableValuation[Taxable Net],TaxableValuation[Dist],$C314,TaxableValuation[Tif_NonTIF],$A$4)</f>
        <v>231289603</v>
      </c>
      <c r="T314" s="8">
        <f>SUMIFS(TaxableValuation[Taxable Gas &amp; Elec Utilities],TaxableValuation[Dist],$C314,TaxableValuation[Tif_NonTIF],$A$4)</f>
        <v>2254444</v>
      </c>
      <c r="U314" s="8">
        <f t="shared" si="4"/>
        <v>233544047</v>
      </c>
    </row>
    <row r="315" spans="1:21" x14ac:dyDescent="0.25">
      <c r="A315">
        <v>2023</v>
      </c>
      <c r="B315" t="s">
        <v>1057</v>
      </c>
      <c r="C315" t="s">
        <v>1666</v>
      </c>
      <c r="D315" t="s">
        <v>1666</v>
      </c>
      <c r="E315" t="s">
        <v>164</v>
      </c>
      <c r="F315" t="s">
        <v>1667</v>
      </c>
      <c r="G315" s="8">
        <f>SUMIFS(TaxableValuation[Taxable Residential],TaxableValuation[Dist],$C315,TaxableValuation[Tif_NonTIF],$A$4)</f>
        <v>194226216</v>
      </c>
      <c r="H315" s="8">
        <f>SUMIFS(TaxableValuation[Taxable Ag Land],TaxableValuation[Dist],$C315,TaxableValuation[Tif_NonTIF],$A$4)</f>
        <v>83742910</v>
      </c>
      <c r="I315" s="8">
        <f>SUMIFS(TaxableValuation[Taxable Ag Building],TaxableValuation[Dist],$C315,TaxableValuation[Tif_NonTIF],$A$4)</f>
        <v>3795399</v>
      </c>
      <c r="J315" s="8">
        <f>SUMIFS(TaxableValuation[Taxable Commercial],TaxableValuation[Dist],$C315,TaxableValuation[Tif_NonTIF],$A$4)</f>
        <v>95871445</v>
      </c>
      <c r="K315" s="8">
        <f>SUMIFS(TaxableValuation[Taxable Industrial],TaxableValuation[Dist],$C315,TaxableValuation[Tif_NonTIF],$A$4)</f>
        <v>11657151</v>
      </c>
      <c r="L315" s="8">
        <f>SUMIFS(TaxableValuation[Taxable Multiresidential],TaxableValuation[Dist],$C315,TaxableValuation[Tif_NonTIF],$A$4)</f>
        <v>5118443</v>
      </c>
      <c r="M315" s="8">
        <f>SUMIFS(TaxableValuation[Taxable Reserved],TaxableValuation[Dist],$C315,TaxableValuation[Tif_NonTIF],$A$4)</f>
        <v>0</v>
      </c>
      <c r="N315" s="8">
        <f>SUMIFS(TaxableValuation[Taxable Railroads],TaxableValuation[Dist],$C315,TaxableValuation[Tif_NonTIF],$A$4)</f>
        <v>1406269</v>
      </c>
      <c r="O315" s="8">
        <f>SUMIFS(TaxableValuation[Taxable Utilities],TaxableValuation[Dist],$C315,TaxableValuation[Tif_NonTIF],$A$4)</f>
        <v>14483984</v>
      </c>
      <c r="P315" s="8">
        <f>SUMIFS(TaxableValuation[Taxable Other],TaxableValuation[Dist],$C315,TaxableValuation[Tif_NonTIF],$A$4)</f>
        <v>0</v>
      </c>
      <c r="Q315" s="8">
        <f>SUMIFS(TaxableValuation[Taxable Gross],TaxableValuation[Dist],$C315,TaxableValuation[Tif_NonTIF],$A$4)</f>
        <v>410301817</v>
      </c>
      <c r="R315" s="8">
        <f>SUMIFS(TaxableValuation[Taxable Military Exempt],TaxableValuation[Dist],$C315,TaxableValuation[Tif_NonTIF],$A$4)</f>
        <v>308144</v>
      </c>
      <c r="S315" s="8">
        <f>SUMIFS(TaxableValuation[Taxable Net],TaxableValuation[Dist],$C315,TaxableValuation[Tif_NonTIF],$A$4)</f>
        <v>409993673</v>
      </c>
      <c r="T315" s="8">
        <f>SUMIFS(TaxableValuation[Taxable Gas &amp; Elec Utilities],TaxableValuation[Dist],$C315,TaxableValuation[Tif_NonTIF],$A$4)</f>
        <v>5634359</v>
      </c>
      <c r="U315" s="8">
        <f t="shared" si="4"/>
        <v>415628032</v>
      </c>
    </row>
    <row r="316" spans="1:21" x14ac:dyDescent="0.25">
      <c r="A316">
        <v>2023</v>
      </c>
      <c r="B316" t="s">
        <v>1054</v>
      </c>
      <c r="C316" t="s">
        <v>1668</v>
      </c>
      <c r="D316" t="s">
        <v>1668</v>
      </c>
      <c r="E316" t="s">
        <v>308</v>
      </c>
      <c r="F316" t="s">
        <v>1669</v>
      </c>
      <c r="G316" s="8">
        <f>SUMIFS(TaxableValuation[Taxable Residential],TaxableValuation[Dist],$C316,TaxableValuation[Tif_NonTIF],$A$4)</f>
        <v>69574670</v>
      </c>
      <c r="H316" s="8">
        <f>SUMIFS(TaxableValuation[Taxable Ag Land],TaxableValuation[Dist],$C316,TaxableValuation[Tif_NonTIF],$A$4)</f>
        <v>328203</v>
      </c>
      <c r="I316" s="8">
        <f>SUMIFS(TaxableValuation[Taxable Ag Building],TaxableValuation[Dist],$C316,TaxableValuation[Tif_NonTIF],$A$4)</f>
        <v>17808</v>
      </c>
      <c r="J316" s="8">
        <f>SUMIFS(TaxableValuation[Taxable Commercial],TaxableValuation[Dist],$C316,TaxableValuation[Tif_NonTIF],$A$4)</f>
        <v>96826011</v>
      </c>
      <c r="K316" s="8">
        <f>SUMIFS(TaxableValuation[Taxable Industrial],TaxableValuation[Dist],$C316,TaxableValuation[Tif_NonTIF],$A$4)</f>
        <v>11081169</v>
      </c>
      <c r="L316" s="8">
        <f>SUMIFS(TaxableValuation[Taxable Multiresidential],TaxableValuation[Dist],$C316,TaxableValuation[Tif_NonTIF],$A$4)</f>
        <v>1711096</v>
      </c>
      <c r="M316" s="8">
        <f>SUMIFS(TaxableValuation[Taxable Reserved],TaxableValuation[Dist],$C316,TaxableValuation[Tif_NonTIF],$A$4)</f>
        <v>0</v>
      </c>
      <c r="N316" s="8">
        <f>SUMIFS(TaxableValuation[Taxable Railroads],TaxableValuation[Dist],$C316,TaxableValuation[Tif_NonTIF],$A$4)</f>
        <v>886577</v>
      </c>
      <c r="O316" s="8">
        <f>SUMIFS(TaxableValuation[Taxable Utilities],TaxableValuation[Dist],$C316,TaxableValuation[Tif_NonTIF],$A$4)</f>
        <v>327416</v>
      </c>
      <c r="P316" s="8">
        <f>SUMIFS(TaxableValuation[Taxable Other],TaxableValuation[Dist],$C316,TaxableValuation[Tif_NonTIF],$A$4)</f>
        <v>0</v>
      </c>
      <c r="Q316" s="8">
        <f>SUMIFS(TaxableValuation[Taxable Gross],TaxableValuation[Dist],$C316,TaxableValuation[Tif_NonTIF],$A$4)</f>
        <v>180752950</v>
      </c>
      <c r="R316" s="8">
        <f>SUMIFS(TaxableValuation[Taxable Military Exempt],TaxableValuation[Dist],$C316,TaxableValuation[Tif_NonTIF],$A$4)</f>
        <v>227796</v>
      </c>
      <c r="S316" s="8">
        <f>SUMIFS(TaxableValuation[Taxable Net],TaxableValuation[Dist],$C316,TaxableValuation[Tif_NonTIF],$A$4)</f>
        <v>180525154</v>
      </c>
      <c r="T316" s="8">
        <f>SUMIFS(TaxableValuation[Taxable Gas &amp; Elec Utilities],TaxableValuation[Dist],$C316,TaxableValuation[Tif_NonTIF],$A$4)</f>
        <v>4716676</v>
      </c>
      <c r="U316" s="8">
        <f t="shared" si="4"/>
        <v>185241830</v>
      </c>
    </row>
    <row r="317" spans="1:21" x14ac:dyDescent="0.25">
      <c r="A317">
        <v>2023</v>
      </c>
      <c r="B317" t="s">
        <v>1066</v>
      </c>
      <c r="C317" t="s">
        <v>1670</v>
      </c>
      <c r="D317" t="s">
        <v>1670</v>
      </c>
      <c r="E317" t="s">
        <v>442</v>
      </c>
      <c r="F317" t="s">
        <v>1671</v>
      </c>
      <c r="G317" s="8">
        <f>SUMIFS(TaxableValuation[Taxable Residential],TaxableValuation[Dist],$C317,TaxableValuation[Tif_NonTIF],$A$4)</f>
        <v>46201299</v>
      </c>
      <c r="H317" s="8">
        <f>SUMIFS(TaxableValuation[Taxable Ag Land],TaxableValuation[Dist],$C317,TaxableValuation[Tif_NonTIF],$A$4)</f>
        <v>111045343</v>
      </c>
      <c r="I317" s="8">
        <f>SUMIFS(TaxableValuation[Taxable Ag Building],TaxableValuation[Dist],$C317,TaxableValuation[Tif_NonTIF],$A$4)</f>
        <v>9402136</v>
      </c>
      <c r="J317" s="8">
        <f>SUMIFS(TaxableValuation[Taxable Commercial],TaxableValuation[Dist],$C317,TaxableValuation[Tif_NonTIF],$A$4)</f>
        <v>3626117</v>
      </c>
      <c r="K317" s="8">
        <f>SUMIFS(TaxableValuation[Taxable Industrial],TaxableValuation[Dist],$C317,TaxableValuation[Tif_NonTIF],$A$4)</f>
        <v>128538</v>
      </c>
      <c r="L317" s="8">
        <f>SUMIFS(TaxableValuation[Taxable Multiresidential],TaxableValuation[Dist],$C317,TaxableValuation[Tif_NonTIF],$A$4)</f>
        <v>397026</v>
      </c>
      <c r="M317" s="8">
        <f>SUMIFS(TaxableValuation[Taxable Reserved],TaxableValuation[Dist],$C317,TaxableValuation[Tif_NonTIF],$A$4)</f>
        <v>0</v>
      </c>
      <c r="N317" s="8">
        <f>SUMIFS(TaxableValuation[Taxable Railroads],TaxableValuation[Dist],$C317,TaxableValuation[Tif_NonTIF],$A$4)</f>
        <v>0</v>
      </c>
      <c r="O317" s="8">
        <f>SUMIFS(TaxableValuation[Taxable Utilities],TaxableValuation[Dist],$C317,TaxableValuation[Tif_NonTIF],$A$4)</f>
        <v>12088779</v>
      </c>
      <c r="P317" s="8">
        <f>SUMIFS(TaxableValuation[Taxable Other],TaxableValuation[Dist],$C317,TaxableValuation[Tif_NonTIF],$A$4)</f>
        <v>0</v>
      </c>
      <c r="Q317" s="8">
        <f>SUMIFS(TaxableValuation[Taxable Gross],TaxableValuation[Dist],$C317,TaxableValuation[Tif_NonTIF],$A$4)</f>
        <v>182889238</v>
      </c>
      <c r="R317" s="8">
        <f>SUMIFS(TaxableValuation[Taxable Military Exempt],TaxableValuation[Dist],$C317,TaxableValuation[Tif_NonTIF],$A$4)</f>
        <v>164828</v>
      </c>
      <c r="S317" s="8">
        <f>SUMIFS(TaxableValuation[Taxable Net],TaxableValuation[Dist],$C317,TaxableValuation[Tif_NonTIF],$A$4)</f>
        <v>182724410</v>
      </c>
      <c r="T317" s="8">
        <f>SUMIFS(TaxableValuation[Taxable Gas &amp; Elec Utilities],TaxableValuation[Dist],$C317,TaxableValuation[Tif_NonTIF],$A$4)</f>
        <v>2688678</v>
      </c>
      <c r="U317" s="8">
        <f t="shared" si="4"/>
        <v>185413088</v>
      </c>
    </row>
    <row r="318" spans="1:21" x14ac:dyDescent="0.25">
      <c r="A318">
        <v>2023</v>
      </c>
      <c r="B318" t="s">
        <v>1038</v>
      </c>
      <c r="C318" t="s">
        <v>1672</v>
      </c>
      <c r="D318" t="s">
        <v>1672</v>
      </c>
      <c r="E318" t="s">
        <v>34</v>
      </c>
      <c r="F318" t="s">
        <v>1673</v>
      </c>
      <c r="G318" s="8">
        <f>SUMIFS(TaxableValuation[Taxable Residential],TaxableValuation[Dist],$C318,TaxableValuation[Tif_NonTIF],$A$4)</f>
        <v>154958909</v>
      </c>
      <c r="H318" s="8">
        <f>SUMIFS(TaxableValuation[Taxable Ag Land],TaxableValuation[Dist],$C318,TaxableValuation[Tif_NonTIF],$A$4)</f>
        <v>128455002</v>
      </c>
      <c r="I318" s="8">
        <f>SUMIFS(TaxableValuation[Taxable Ag Building],TaxableValuation[Dist],$C318,TaxableValuation[Tif_NonTIF],$A$4)</f>
        <v>3165555</v>
      </c>
      <c r="J318" s="8">
        <f>SUMIFS(TaxableValuation[Taxable Commercial],TaxableValuation[Dist],$C318,TaxableValuation[Tif_NonTIF],$A$4)</f>
        <v>28724050</v>
      </c>
      <c r="K318" s="8">
        <f>SUMIFS(TaxableValuation[Taxable Industrial],TaxableValuation[Dist],$C318,TaxableValuation[Tif_NonTIF],$A$4)</f>
        <v>40644533</v>
      </c>
      <c r="L318" s="8">
        <f>SUMIFS(TaxableValuation[Taxable Multiresidential],TaxableValuation[Dist],$C318,TaxableValuation[Tif_NonTIF],$A$4)</f>
        <v>2496505</v>
      </c>
      <c r="M318" s="8">
        <f>SUMIFS(TaxableValuation[Taxable Reserved],TaxableValuation[Dist],$C318,TaxableValuation[Tif_NonTIF],$A$4)</f>
        <v>0</v>
      </c>
      <c r="N318" s="8">
        <f>SUMIFS(TaxableValuation[Taxable Railroads],TaxableValuation[Dist],$C318,TaxableValuation[Tif_NonTIF],$A$4)</f>
        <v>4208431</v>
      </c>
      <c r="O318" s="8">
        <f>SUMIFS(TaxableValuation[Taxable Utilities],TaxableValuation[Dist],$C318,TaxableValuation[Tif_NonTIF],$A$4)</f>
        <v>190979178</v>
      </c>
      <c r="P318" s="8">
        <f>SUMIFS(TaxableValuation[Taxable Other],TaxableValuation[Dist],$C318,TaxableValuation[Tif_NonTIF],$A$4)</f>
        <v>0</v>
      </c>
      <c r="Q318" s="8">
        <f>SUMIFS(TaxableValuation[Taxable Gross],TaxableValuation[Dist],$C318,TaxableValuation[Tif_NonTIF],$A$4)</f>
        <v>553632163</v>
      </c>
      <c r="R318" s="8">
        <f>SUMIFS(TaxableValuation[Taxable Military Exempt],TaxableValuation[Dist],$C318,TaxableValuation[Tif_NonTIF],$A$4)</f>
        <v>516708</v>
      </c>
      <c r="S318" s="8">
        <f>SUMIFS(TaxableValuation[Taxable Net],TaxableValuation[Dist],$C318,TaxableValuation[Tif_NonTIF],$A$4)</f>
        <v>553115455</v>
      </c>
      <c r="T318" s="8">
        <f>SUMIFS(TaxableValuation[Taxable Gas &amp; Elec Utilities],TaxableValuation[Dist],$C318,TaxableValuation[Tif_NonTIF],$A$4)</f>
        <v>28093511</v>
      </c>
      <c r="U318" s="8">
        <f t="shared" si="4"/>
        <v>581208966</v>
      </c>
    </row>
    <row r="319" spans="1:21" x14ac:dyDescent="0.25">
      <c r="A319">
        <v>2023</v>
      </c>
      <c r="B319" t="s">
        <v>1066</v>
      </c>
      <c r="C319" t="s">
        <v>1674</v>
      </c>
      <c r="D319" t="s">
        <v>1674</v>
      </c>
      <c r="E319" t="s">
        <v>281</v>
      </c>
      <c r="F319" t="s">
        <v>1675</v>
      </c>
      <c r="G319" s="8">
        <f>SUMIFS(TaxableValuation[Taxable Residential],TaxableValuation[Dist],$C319,TaxableValuation[Tif_NonTIF],$A$4)</f>
        <v>309160996</v>
      </c>
      <c r="H319" s="8">
        <f>SUMIFS(TaxableValuation[Taxable Ag Land],TaxableValuation[Dist],$C319,TaxableValuation[Tif_NonTIF],$A$4)</f>
        <v>157054053</v>
      </c>
      <c r="I319" s="8">
        <f>SUMIFS(TaxableValuation[Taxable Ag Building],TaxableValuation[Dist],$C319,TaxableValuation[Tif_NonTIF],$A$4)</f>
        <v>15256757</v>
      </c>
      <c r="J319" s="8">
        <f>SUMIFS(TaxableValuation[Taxable Commercial],TaxableValuation[Dist],$C319,TaxableValuation[Tif_NonTIF],$A$4)</f>
        <v>81489086</v>
      </c>
      <c r="K319" s="8">
        <f>SUMIFS(TaxableValuation[Taxable Industrial],TaxableValuation[Dist],$C319,TaxableValuation[Tif_NonTIF],$A$4)</f>
        <v>31593767</v>
      </c>
      <c r="L319" s="8">
        <f>SUMIFS(TaxableValuation[Taxable Multiresidential],TaxableValuation[Dist],$C319,TaxableValuation[Tif_NonTIF],$A$4)</f>
        <v>5604213</v>
      </c>
      <c r="M319" s="8">
        <f>SUMIFS(TaxableValuation[Taxable Reserved],TaxableValuation[Dist],$C319,TaxableValuation[Tif_NonTIF],$A$4)</f>
        <v>0</v>
      </c>
      <c r="N319" s="8">
        <f>SUMIFS(TaxableValuation[Taxable Railroads],TaxableValuation[Dist],$C319,TaxableValuation[Tif_NonTIF],$A$4)</f>
        <v>4883512</v>
      </c>
      <c r="O319" s="8">
        <f>SUMIFS(TaxableValuation[Taxable Utilities],TaxableValuation[Dist],$C319,TaxableValuation[Tif_NonTIF],$A$4)</f>
        <v>35231646</v>
      </c>
      <c r="P319" s="8">
        <f>SUMIFS(TaxableValuation[Taxable Other],TaxableValuation[Dist],$C319,TaxableValuation[Tif_NonTIF],$A$4)</f>
        <v>0</v>
      </c>
      <c r="Q319" s="8">
        <f>SUMIFS(TaxableValuation[Taxable Gross],TaxableValuation[Dist],$C319,TaxableValuation[Tif_NonTIF],$A$4)</f>
        <v>640274030</v>
      </c>
      <c r="R319" s="8">
        <f>SUMIFS(TaxableValuation[Taxable Military Exempt],TaxableValuation[Dist],$C319,TaxableValuation[Tif_NonTIF],$A$4)</f>
        <v>892664</v>
      </c>
      <c r="S319" s="8">
        <f>SUMIFS(TaxableValuation[Taxable Net],TaxableValuation[Dist],$C319,TaxableValuation[Tif_NonTIF],$A$4)</f>
        <v>639381366</v>
      </c>
      <c r="T319" s="8">
        <f>SUMIFS(TaxableValuation[Taxable Gas &amp; Elec Utilities],TaxableValuation[Dist],$C319,TaxableValuation[Tif_NonTIF],$A$4)</f>
        <v>12791176</v>
      </c>
      <c r="U319" s="8">
        <f t="shared" si="4"/>
        <v>652172542</v>
      </c>
    </row>
    <row r="320" spans="1:21" x14ac:dyDescent="0.25">
      <c r="A320">
        <v>2023</v>
      </c>
      <c r="B320" t="s">
        <v>1038</v>
      </c>
      <c r="C320" t="s">
        <v>1676</v>
      </c>
      <c r="D320" t="s">
        <v>1676</v>
      </c>
      <c r="E320" t="s">
        <v>289</v>
      </c>
      <c r="F320" t="s">
        <v>1677</v>
      </c>
      <c r="G320" s="8">
        <f>SUMIFS(TaxableValuation[Taxable Residential],TaxableValuation[Dist],$C320,TaxableValuation[Tif_NonTIF],$A$4)</f>
        <v>3030668783</v>
      </c>
      <c r="H320" s="8">
        <f>SUMIFS(TaxableValuation[Taxable Ag Land],TaxableValuation[Dist],$C320,TaxableValuation[Tif_NonTIF],$A$4)</f>
        <v>2366949</v>
      </c>
      <c r="I320" s="8">
        <f>SUMIFS(TaxableValuation[Taxable Ag Building],TaxableValuation[Dist],$C320,TaxableValuation[Tif_NonTIF],$A$4)</f>
        <v>161618</v>
      </c>
      <c r="J320" s="8">
        <f>SUMIFS(TaxableValuation[Taxable Commercial],TaxableValuation[Dist],$C320,TaxableValuation[Tif_NonTIF],$A$4)</f>
        <v>1813219711</v>
      </c>
      <c r="K320" s="8">
        <f>SUMIFS(TaxableValuation[Taxable Industrial],TaxableValuation[Dist],$C320,TaxableValuation[Tif_NonTIF],$A$4)</f>
        <v>72588499</v>
      </c>
      <c r="L320" s="8">
        <f>SUMIFS(TaxableValuation[Taxable Multiresidential],TaxableValuation[Dist],$C320,TaxableValuation[Tif_NonTIF],$A$4)</f>
        <v>312181577</v>
      </c>
      <c r="M320" s="8">
        <f>SUMIFS(TaxableValuation[Taxable Reserved],TaxableValuation[Dist],$C320,TaxableValuation[Tif_NonTIF],$A$4)</f>
        <v>0</v>
      </c>
      <c r="N320" s="8">
        <f>SUMIFS(TaxableValuation[Taxable Railroads],TaxableValuation[Dist],$C320,TaxableValuation[Tif_NonTIF],$A$4)</f>
        <v>5993296</v>
      </c>
      <c r="O320" s="8">
        <f>SUMIFS(TaxableValuation[Taxable Utilities],TaxableValuation[Dist],$C320,TaxableValuation[Tif_NonTIF],$A$4)</f>
        <v>17497469</v>
      </c>
      <c r="P320" s="8">
        <f>SUMIFS(TaxableValuation[Taxable Other],TaxableValuation[Dist],$C320,TaxableValuation[Tif_NonTIF],$A$4)</f>
        <v>0</v>
      </c>
      <c r="Q320" s="8">
        <f>SUMIFS(TaxableValuation[Taxable Gross],TaxableValuation[Dist],$C320,TaxableValuation[Tif_NonTIF],$A$4)</f>
        <v>5254677902</v>
      </c>
      <c r="R320" s="8">
        <f>SUMIFS(TaxableValuation[Taxable Military Exempt],TaxableValuation[Dist],$C320,TaxableValuation[Tif_NonTIF],$A$4)</f>
        <v>3081728</v>
      </c>
      <c r="S320" s="8">
        <f>SUMIFS(TaxableValuation[Taxable Net],TaxableValuation[Dist],$C320,TaxableValuation[Tif_NonTIF],$A$4)</f>
        <v>5251596174</v>
      </c>
      <c r="T320" s="8">
        <f>SUMIFS(TaxableValuation[Taxable Gas &amp; Elec Utilities],TaxableValuation[Dist],$C320,TaxableValuation[Tif_NonTIF],$A$4)</f>
        <v>68423849</v>
      </c>
      <c r="U320" s="8">
        <f t="shared" si="4"/>
        <v>5320020023</v>
      </c>
    </row>
    <row r="321" spans="1:21" x14ac:dyDescent="0.25">
      <c r="A321">
        <v>2023</v>
      </c>
      <c r="B321" t="s">
        <v>1043</v>
      </c>
      <c r="C321" t="s">
        <v>1678</v>
      </c>
      <c r="D321" t="s">
        <v>1678</v>
      </c>
      <c r="E321" t="s">
        <v>168</v>
      </c>
      <c r="F321" t="s">
        <v>1679</v>
      </c>
      <c r="G321" s="8">
        <f>SUMIFS(TaxableValuation[Taxable Residential],TaxableValuation[Dist],$C321,TaxableValuation[Tif_NonTIF],$A$4)</f>
        <v>112468028</v>
      </c>
      <c r="H321" s="8">
        <f>SUMIFS(TaxableValuation[Taxable Ag Land],TaxableValuation[Dist],$C321,TaxableValuation[Tif_NonTIF],$A$4)</f>
        <v>228977008</v>
      </c>
      <c r="I321" s="8">
        <f>SUMIFS(TaxableValuation[Taxable Ag Building],TaxableValuation[Dist],$C321,TaxableValuation[Tif_NonTIF],$A$4)</f>
        <v>10741761</v>
      </c>
      <c r="J321" s="8">
        <f>SUMIFS(TaxableValuation[Taxable Commercial],TaxableValuation[Dist],$C321,TaxableValuation[Tif_NonTIF],$A$4)</f>
        <v>27662340</v>
      </c>
      <c r="K321" s="8">
        <f>SUMIFS(TaxableValuation[Taxable Industrial],TaxableValuation[Dist],$C321,TaxableValuation[Tif_NonTIF],$A$4)</f>
        <v>12913164</v>
      </c>
      <c r="L321" s="8">
        <f>SUMIFS(TaxableValuation[Taxable Multiresidential],TaxableValuation[Dist],$C321,TaxableValuation[Tif_NonTIF],$A$4)</f>
        <v>1074878</v>
      </c>
      <c r="M321" s="8">
        <f>SUMIFS(TaxableValuation[Taxable Reserved],TaxableValuation[Dist],$C321,TaxableValuation[Tif_NonTIF],$A$4)</f>
        <v>0</v>
      </c>
      <c r="N321" s="8">
        <f>SUMIFS(TaxableValuation[Taxable Railroads],TaxableValuation[Dist],$C321,TaxableValuation[Tif_NonTIF],$A$4)</f>
        <v>22819999</v>
      </c>
      <c r="O321" s="8">
        <f>SUMIFS(TaxableValuation[Taxable Utilities],TaxableValuation[Dist],$C321,TaxableValuation[Tif_NonTIF],$A$4)</f>
        <v>10914882</v>
      </c>
      <c r="P321" s="8">
        <f>SUMIFS(TaxableValuation[Taxable Other],TaxableValuation[Dist],$C321,TaxableValuation[Tif_NonTIF],$A$4)</f>
        <v>0</v>
      </c>
      <c r="Q321" s="8">
        <f>SUMIFS(TaxableValuation[Taxable Gross],TaxableValuation[Dist],$C321,TaxableValuation[Tif_NonTIF],$A$4)</f>
        <v>427572060</v>
      </c>
      <c r="R321" s="8">
        <f>SUMIFS(TaxableValuation[Taxable Military Exempt],TaxableValuation[Dist],$C321,TaxableValuation[Tif_NonTIF],$A$4)</f>
        <v>405588</v>
      </c>
      <c r="S321" s="8">
        <f>SUMIFS(TaxableValuation[Taxable Net],TaxableValuation[Dist],$C321,TaxableValuation[Tif_NonTIF],$A$4)</f>
        <v>427166472</v>
      </c>
      <c r="T321" s="8">
        <f>SUMIFS(TaxableValuation[Taxable Gas &amp; Elec Utilities],TaxableValuation[Dist],$C321,TaxableValuation[Tif_NonTIF],$A$4)</f>
        <v>8884943</v>
      </c>
      <c r="U321" s="8">
        <f t="shared" si="4"/>
        <v>436051415</v>
      </c>
    </row>
    <row r="322" spans="1:21" x14ac:dyDescent="0.25">
      <c r="A322">
        <v>2023</v>
      </c>
      <c r="B322" t="s">
        <v>1043</v>
      </c>
      <c r="C322" t="s">
        <v>1680</v>
      </c>
      <c r="D322" t="s">
        <v>1680</v>
      </c>
      <c r="E322" t="s">
        <v>412</v>
      </c>
      <c r="F322" t="s">
        <v>1681</v>
      </c>
      <c r="G322" s="8">
        <f>SUMIFS(TaxableValuation[Taxable Residential],TaxableValuation[Dist],$C322,TaxableValuation[Tif_NonTIF],$A$4)</f>
        <v>85140739</v>
      </c>
      <c r="H322" s="8">
        <f>SUMIFS(TaxableValuation[Taxable Ag Land],TaxableValuation[Dist],$C322,TaxableValuation[Tif_NonTIF],$A$4)</f>
        <v>152000516</v>
      </c>
      <c r="I322" s="8">
        <f>SUMIFS(TaxableValuation[Taxable Ag Building],TaxableValuation[Dist],$C322,TaxableValuation[Tif_NonTIF],$A$4)</f>
        <v>9886928</v>
      </c>
      <c r="J322" s="8">
        <f>SUMIFS(TaxableValuation[Taxable Commercial],TaxableValuation[Dist],$C322,TaxableValuation[Tif_NonTIF],$A$4)</f>
        <v>33438665</v>
      </c>
      <c r="K322" s="8">
        <f>SUMIFS(TaxableValuation[Taxable Industrial],TaxableValuation[Dist],$C322,TaxableValuation[Tif_NonTIF],$A$4)</f>
        <v>16677315</v>
      </c>
      <c r="L322" s="8">
        <f>SUMIFS(TaxableValuation[Taxable Multiresidential],TaxableValuation[Dist],$C322,TaxableValuation[Tif_NonTIF],$A$4)</f>
        <v>3532240</v>
      </c>
      <c r="M322" s="8">
        <f>SUMIFS(TaxableValuation[Taxable Reserved],TaxableValuation[Dist],$C322,TaxableValuation[Tif_NonTIF],$A$4)</f>
        <v>0</v>
      </c>
      <c r="N322" s="8">
        <f>SUMIFS(TaxableValuation[Taxable Railroads],TaxableValuation[Dist],$C322,TaxableValuation[Tif_NonTIF],$A$4)</f>
        <v>7937225</v>
      </c>
      <c r="O322" s="8">
        <f>SUMIFS(TaxableValuation[Taxable Utilities],TaxableValuation[Dist],$C322,TaxableValuation[Tif_NonTIF],$A$4)</f>
        <v>2381754</v>
      </c>
      <c r="P322" s="8">
        <f>SUMIFS(TaxableValuation[Taxable Other],TaxableValuation[Dist],$C322,TaxableValuation[Tif_NonTIF],$A$4)</f>
        <v>0</v>
      </c>
      <c r="Q322" s="8">
        <f>SUMIFS(TaxableValuation[Taxable Gross],TaxableValuation[Dist],$C322,TaxableValuation[Tif_NonTIF],$A$4)</f>
        <v>310995382</v>
      </c>
      <c r="R322" s="8">
        <f>SUMIFS(TaxableValuation[Taxable Military Exempt],TaxableValuation[Dist],$C322,TaxableValuation[Tif_NonTIF],$A$4)</f>
        <v>338916</v>
      </c>
      <c r="S322" s="8">
        <f>SUMIFS(TaxableValuation[Taxable Net],TaxableValuation[Dist],$C322,TaxableValuation[Tif_NonTIF],$A$4)</f>
        <v>310656466</v>
      </c>
      <c r="T322" s="8">
        <f>SUMIFS(TaxableValuation[Taxable Gas &amp; Elec Utilities],TaxableValuation[Dist],$C322,TaxableValuation[Tif_NonTIF],$A$4)</f>
        <v>5201758</v>
      </c>
      <c r="U322" s="8">
        <f t="shared" si="4"/>
        <v>315858224</v>
      </c>
    </row>
    <row r="323" spans="1:21" x14ac:dyDescent="0.25">
      <c r="A323">
        <v>2023</v>
      </c>
      <c r="B323" t="s">
        <v>1045</v>
      </c>
      <c r="C323" t="s">
        <v>1682</v>
      </c>
      <c r="D323" t="s">
        <v>1682</v>
      </c>
      <c r="E323" t="s">
        <v>488</v>
      </c>
      <c r="F323" t="s">
        <v>1683</v>
      </c>
      <c r="G323" s="8">
        <f>SUMIFS(TaxableValuation[Taxable Residential],TaxableValuation[Dist],$C323,TaxableValuation[Tif_NonTIF],$A$4)</f>
        <v>75289589</v>
      </c>
      <c r="H323" s="8">
        <f>SUMIFS(TaxableValuation[Taxable Ag Land],TaxableValuation[Dist],$C323,TaxableValuation[Tif_NonTIF],$A$4)</f>
        <v>151359221</v>
      </c>
      <c r="I323" s="8">
        <f>SUMIFS(TaxableValuation[Taxable Ag Building],TaxableValuation[Dist],$C323,TaxableValuation[Tif_NonTIF],$A$4)</f>
        <v>5644583</v>
      </c>
      <c r="J323" s="8">
        <f>SUMIFS(TaxableValuation[Taxable Commercial],TaxableValuation[Dist],$C323,TaxableValuation[Tif_NonTIF],$A$4)</f>
        <v>10267649</v>
      </c>
      <c r="K323" s="8">
        <f>SUMIFS(TaxableValuation[Taxable Industrial],TaxableValuation[Dist],$C323,TaxableValuation[Tif_NonTIF],$A$4)</f>
        <v>82503</v>
      </c>
      <c r="L323" s="8">
        <f>SUMIFS(TaxableValuation[Taxable Multiresidential],TaxableValuation[Dist],$C323,TaxableValuation[Tif_NonTIF],$A$4)</f>
        <v>388555</v>
      </c>
      <c r="M323" s="8">
        <f>SUMIFS(TaxableValuation[Taxable Reserved],TaxableValuation[Dist],$C323,TaxableValuation[Tif_NonTIF],$A$4)</f>
        <v>0</v>
      </c>
      <c r="N323" s="8">
        <f>SUMIFS(TaxableValuation[Taxable Railroads],TaxableValuation[Dist],$C323,TaxableValuation[Tif_NonTIF],$A$4)</f>
        <v>20644090</v>
      </c>
      <c r="O323" s="8">
        <f>SUMIFS(TaxableValuation[Taxable Utilities],TaxableValuation[Dist],$C323,TaxableValuation[Tif_NonTIF],$A$4)</f>
        <v>751129</v>
      </c>
      <c r="P323" s="8">
        <f>SUMIFS(TaxableValuation[Taxable Other],TaxableValuation[Dist],$C323,TaxableValuation[Tif_NonTIF],$A$4)</f>
        <v>112</v>
      </c>
      <c r="Q323" s="8">
        <f>SUMIFS(TaxableValuation[Taxable Gross],TaxableValuation[Dist],$C323,TaxableValuation[Tif_NonTIF],$A$4)</f>
        <v>264427431</v>
      </c>
      <c r="R323" s="8">
        <f>SUMIFS(TaxableValuation[Taxable Military Exempt],TaxableValuation[Dist],$C323,TaxableValuation[Tif_NonTIF],$A$4)</f>
        <v>301876</v>
      </c>
      <c r="S323" s="8">
        <f>SUMIFS(TaxableValuation[Taxable Net],TaxableValuation[Dist],$C323,TaxableValuation[Tif_NonTIF],$A$4)</f>
        <v>264125555</v>
      </c>
      <c r="T323" s="8">
        <f>SUMIFS(TaxableValuation[Taxable Gas &amp; Elec Utilities],TaxableValuation[Dist],$C323,TaxableValuation[Tif_NonTIF],$A$4)</f>
        <v>4203285</v>
      </c>
      <c r="U323" s="8">
        <f t="shared" si="4"/>
        <v>268328840</v>
      </c>
    </row>
    <row r="324" spans="1:21" x14ac:dyDescent="0.25">
      <c r="A324">
        <v>2023</v>
      </c>
      <c r="B324" t="s">
        <v>1076</v>
      </c>
      <c r="C324" t="s">
        <v>1684</v>
      </c>
      <c r="D324" t="s">
        <v>1684</v>
      </c>
      <c r="E324" t="s">
        <v>165</v>
      </c>
      <c r="F324" t="s">
        <v>1685</v>
      </c>
      <c r="G324" s="8">
        <f>SUMIFS(TaxableValuation[Taxable Residential],TaxableValuation[Dist],$C324,TaxableValuation[Tif_NonTIF],$A$4)</f>
        <v>155521140</v>
      </c>
      <c r="H324" s="8">
        <f>SUMIFS(TaxableValuation[Taxable Ag Land],TaxableValuation[Dist],$C324,TaxableValuation[Tif_NonTIF],$A$4)</f>
        <v>110385658</v>
      </c>
      <c r="I324" s="8">
        <f>SUMIFS(TaxableValuation[Taxable Ag Building],TaxableValuation[Dist],$C324,TaxableValuation[Tif_NonTIF],$A$4)</f>
        <v>6220842</v>
      </c>
      <c r="J324" s="8">
        <f>SUMIFS(TaxableValuation[Taxable Commercial],TaxableValuation[Dist],$C324,TaxableValuation[Tif_NonTIF],$A$4)</f>
        <v>19322894</v>
      </c>
      <c r="K324" s="8">
        <f>SUMIFS(TaxableValuation[Taxable Industrial],TaxableValuation[Dist],$C324,TaxableValuation[Tif_NonTIF],$A$4)</f>
        <v>6220607</v>
      </c>
      <c r="L324" s="8">
        <f>SUMIFS(TaxableValuation[Taxable Multiresidential],TaxableValuation[Dist],$C324,TaxableValuation[Tif_NonTIF],$A$4)</f>
        <v>3952250</v>
      </c>
      <c r="M324" s="8">
        <f>SUMIFS(TaxableValuation[Taxable Reserved],TaxableValuation[Dist],$C324,TaxableValuation[Tif_NonTIF],$A$4)</f>
        <v>0</v>
      </c>
      <c r="N324" s="8">
        <f>SUMIFS(TaxableValuation[Taxable Railroads],TaxableValuation[Dist],$C324,TaxableValuation[Tif_NonTIF],$A$4)</f>
        <v>2306592</v>
      </c>
      <c r="O324" s="8">
        <f>SUMIFS(TaxableValuation[Taxable Utilities],TaxableValuation[Dist],$C324,TaxableValuation[Tif_NonTIF],$A$4)</f>
        <v>9140199</v>
      </c>
      <c r="P324" s="8">
        <f>SUMIFS(TaxableValuation[Taxable Other],TaxableValuation[Dist],$C324,TaxableValuation[Tif_NonTIF],$A$4)</f>
        <v>0</v>
      </c>
      <c r="Q324" s="8">
        <f>SUMIFS(TaxableValuation[Taxable Gross],TaxableValuation[Dist],$C324,TaxableValuation[Tif_NonTIF],$A$4)</f>
        <v>313070182</v>
      </c>
      <c r="R324" s="8">
        <f>SUMIFS(TaxableValuation[Taxable Military Exempt],TaxableValuation[Dist],$C324,TaxableValuation[Tif_NonTIF],$A$4)</f>
        <v>288912</v>
      </c>
      <c r="S324" s="8">
        <f>SUMIFS(TaxableValuation[Taxable Net],TaxableValuation[Dist],$C324,TaxableValuation[Tif_NonTIF],$A$4)</f>
        <v>312781270</v>
      </c>
      <c r="T324" s="8">
        <f>SUMIFS(TaxableValuation[Taxable Gas &amp; Elec Utilities],TaxableValuation[Dist],$C324,TaxableValuation[Tif_NonTIF],$A$4)</f>
        <v>5361182</v>
      </c>
      <c r="U324" s="8">
        <f t="shared" si="4"/>
        <v>318142452</v>
      </c>
    </row>
    <row r="325" spans="1:21" x14ac:dyDescent="0.25">
      <c r="A325">
        <v>2023</v>
      </c>
      <c r="B325" t="s">
        <v>1048</v>
      </c>
      <c r="C325" t="s">
        <v>1686</v>
      </c>
      <c r="D325" t="s">
        <v>1686</v>
      </c>
      <c r="E325" t="s">
        <v>698</v>
      </c>
      <c r="F325" t="s">
        <v>1687</v>
      </c>
      <c r="G325" s="8">
        <f>SUMIFS(TaxableValuation[Taxable Residential],TaxableValuation[Dist],$C325,TaxableValuation[Tif_NonTIF],$A$4)</f>
        <v>170997769</v>
      </c>
      <c r="H325" s="8">
        <f>SUMIFS(TaxableValuation[Taxable Ag Land],TaxableValuation[Dist],$C325,TaxableValuation[Tif_NonTIF],$A$4)</f>
        <v>161129563</v>
      </c>
      <c r="I325" s="8">
        <f>SUMIFS(TaxableValuation[Taxable Ag Building],TaxableValuation[Dist],$C325,TaxableValuation[Tif_NonTIF],$A$4)</f>
        <v>25553686</v>
      </c>
      <c r="J325" s="8">
        <f>SUMIFS(TaxableValuation[Taxable Commercial],TaxableValuation[Dist],$C325,TaxableValuation[Tif_NonTIF],$A$4)</f>
        <v>75305370</v>
      </c>
      <c r="K325" s="8">
        <f>SUMIFS(TaxableValuation[Taxable Industrial],TaxableValuation[Dist],$C325,TaxableValuation[Tif_NonTIF],$A$4)</f>
        <v>5804813</v>
      </c>
      <c r="L325" s="8">
        <f>SUMIFS(TaxableValuation[Taxable Multiresidential],TaxableValuation[Dist],$C325,TaxableValuation[Tif_NonTIF],$A$4)</f>
        <v>1264260</v>
      </c>
      <c r="M325" s="8">
        <f>SUMIFS(TaxableValuation[Taxable Reserved],TaxableValuation[Dist],$C325,TaxableValuation[Tif_NonTIF],$A$4)</f>
        <v>0</v>
      </c>
      <c r="N325" s="8">
        <f>SUMIFS(TaxableValuation[Taxable Railroads],TaxableValuation[Dist],$C325,TaxableValuation[Tif_NonTIF],$A$4)</f>
        <v>12598268</v>
      </c>
      <c r="O325" s="8">
        <f>SUMIFS(TaxableValuation[Taxable Utilities],TaxableValuation[Dist],$C325,TaxableValuation[Tif_NonTIF],$A$4)</f>
        <v>32288896</v>
      </c>
      <c r="P325" s="8">
        <f>SUMIFS(TaxableValuation[Taxable Other],TaxableValuation[Dist],$C325,TaxableValuation[Tif_NonTIF],$A$4)</f>
        <v>0</v>
      </c>
      <c r="Q325" s="8">
        <f>SUMIFS(TaxableValuation[Taxable Gross],TaxableValuation[Dist],$C325,TaxableValuation[Tif_NonTIF],$A$4)</f>
        <v>484942625</v>
      </c>
      <c r="R325" s="8">
        <f>SUMIFS(TaxableValuation[Taxable Military Exempt],TaxableValuation[Dist],$C325,TaxableValuation[Tif_NonTIF],$A$4)</f>
        <v>262984</v>
      </c>
      <c r="S325" s="8">
        <f>SUMIFS(TaxableValuation[Taxable Net],TaxableValuation[Dist],$C325,TaxableValuation[Tif_NonTIF],$A$4)</f>
        <v>484679641</v>
      </c>
      <c r="T325" s="8">
        <f>SUMIFS(TaxableValuation[Taxable Gas &amp; Elec Utilities],TaxableValuation[Dist],$C325,TaxableValuation[Tif_NonTIF],$A$4)</f>
        <v>3166130</v>
      </c>
      <c r="U325" s="8">
        <f t="shared" si="4"/>
        <v>487845771</v>
      </c>
    </row>
    <row r="326" spans="1:21" x14ac:dyDescent="0.25">
      <c r="A326">
        <v>2023</v>
      </c>
      <c r="B326" t="s">
        <v>1043</v>
      </c>
      <c r="C326" t="s">
        <v>1688</v>
      </c>
      <c r="D326" t="s">
        <v>1688</v>
      </c>
      <c r="E326" t="s">
        <v>758</v>
      </c>
      <c r="F326" t="s">
        <v>1689</v>
      </c>
      <c r="G326" s="8">
        <f>SUMIFS(TaxableValuation[Taxable Residential],TaxableValuation[Dist],$C326,TaxableValuation[Tif_NonTIF],$A$4)</f>
        <v>126333631</v>
      </c>
      <c r="H326" s="8">
        <f>SUMIFS(TaxableValuation[Taxable Ag Land],TaxableValuation[Dist],$C326,TaxableValuation[Tif_NonTIF],$A$4)</f>
        <v>158753678</v>
      </c>
      <c r="I326" s="8">
        <f>SUMIFS(TaxableValuation[Taxable Ag Building],TaxableValuation[Dist],$C326,TaxableValuation[Tif_NonTIF],$A$4)</f>
        <v>11770298</v>
      </c>
      <c r="J326" s="8">
        <f>SUMIFS(TaxableValuation[Taxable Commercial],TaxableValuation[Dist],$C326,TaxableValuation[Tif_NonTIF],$A$4)</f>
        <v>16269556</v>
      </c>
      <c r="K326" s="8">
        <f>SUMIFS(TaxableValuation[Taxable Industrial],TaxableValuation[Dist],$C326,TaxableValuation[Tif_NonTIF],$A$4)</f>
        <v>0</v>
      </c>
      <c r="L326" s="8">
        <f>SUMIFS(TaxableValuation[Taxable Multiresidential],TaxableValuation[Dist],$C326,TaxableValuation[Tif_NonTIF],$A$4)</f>
        <v>1540966</v>
      </c>
      <c r="M326" s="8">
        <f>SUMIFS(TaxableValuation[Taxable Reserved],TaxableValuation[Dist],$C326,TaxableValuation[Tif_NonTIF],$A$4)</f>
        <v>0</v>
      </c>
      <c r="N326" s="8">
        <f>SUMIFS(TaxableValuation[Taxable Railroads],TaxableValuation[Dist],$C326,TaxableValuation[Tif_NonTIF],$A$4)</f>
        <v>12914735</v>
      </c>
      <c r="O326" s="8">
        <f>SUMIFS(TaxableValuation[Taxable Utilities],TaxableValuation[Dist],$C326,TaxableValuation[Tif_NonTIF],$A$4)</f>
        <v>1690731</v>
      </c>
      <c r="P326" s="8">
        <f>SUMIFS(TaxableValuation[Taxable Other],TaxableValuation[Dist],$C326,TaxableValuation[Tif_NonTIF],$A$4)</f>
        <v>0</v>
      </c>
      <c r="Q326" s="8">
        <f>SUMIFS(TaxableValuation[Taxable Gross],TaxableValuation[Dist],$C326,TaxableValuation[Tif_NonTIF],$A$4)</f>
        <v>329273595</v>
      </c>
      <c r="R326" s="8">
        <f>SUMIFS(TaxableValuation[Taxable Military Exempt],TaxableValuation[Dist],$C326,TaxableValuation[Tif_NonTIF],$A$4)</f>
        <v>412996</v>
      </c>
      <c r="S326" s="8">
        <f>SUMIFS(TaxableValuation[Taxable Net],TaxableValuation[Dist],$C326,TaxableValuation[Tif_NonTIF],$A$4)</f>
        <v>328860599</v>
      </c>
      <c r="T326" s="8">
        <f>SUMIFS(TaxableValuation[Taxable Gas &amp; Elec Utilities],TaxableValuation[Dist],$C326,TaxableValuation[Tif_NonTIF],$A$4)</f>
        <v>4809043</v>
      </c>
      <c r="U326" s="8">
        <f t="shared" si="4"/>
        <v>333669642</v>
      </c>
    </row>
    <row r="327" spans="1:21" x14ac:dyDescent="0.25">
      <c r="A327">
        <v>2023</v>
      </c>
      <c r="B327" t="s">
        <v>1048</v>
      </c>
      <c r="C327" t="s">
        <v>1690</v>
      </c>
      <c r="D327" t="s">
        <v>1690</v>
      </c>
      <c r="E327" t="s">
        <v>519</v>
      </c>
      <c r="F327" t="s">
        <v>1691</v>
      </c>
      <c r="G327" s="8">
        <f>SUMIFS(TaxableValuation[Taxable Residential],TaxableValuation[Dist],$C327,TaxableValuation[Tif_NonTIF],$A$4)</f>
        <v>92480026</v>
      </c>
      <c r="H327" s="8">
        <f>SUMIFS(TaxableValuation[Taxable Ag Land],TaxableValuation[Dist],$C327,TaxableValuation[Tif_NonTIF],$A$4)</f>
        <v>173540686</v>
      </c>
      <c r="I327" s="8">
        <f>SUMIFS(TaxableValuation[Taxable Ag Building],TaxableValuation[Dist],$C327,TaxableValuation[Tif_NonTIF],$A$4)</f>
        <v>4146045</v>
      </c>
      <c r="J327" s="8">
        <f>SUMIFS(TaxableValuation[Taxable Commercial],TaxableValuation[Dist],$C327,TaxableValuation[Tif_NonTIF],$A$4)</f>
        <v>31162389</v>
      </c>
      <c r="K327" s="8">
        <f>SUMIFS(TaxableValuation[Taxable Industrial],TaxableValuation[Dist],$C327,TaxableValuation[Tif_NonTIF],$A$4)</f>
        <v>1896646</v>
      </c>
      <c r="L327" s="8">
        <f>SUMIFS(TaxableValuation[Taxable Multiresidential],TaxableValuation[Dist],$C327,TaxableValuation[Tif_NonTIF],$A$4)</f>
        <v>3528170</v>
      </c>
      <c r="M327" s="8">
        <f>SUMIFS(TaxableValuation[Taxable Reserved],TaxableValuation[Dist],$C327,TaxableValuation[Tif_NonTIF],$A$4)</f>
        <v>0</v>
      </c>
      <c r="N327" s="8">
        <f>SUMIFS(TaxableValuation[Taxable Railroads],TaxableValuation[Dist],$C327,TaxableValuation[Tif_NonTIF],$A$4)</f>
        <v>17612969</v>
      </c>
      <c r="O327" s="8">
        <f>SUMIFS(TaxableValuation[Taxable Utilities],TaxableValuation[Dist],$C327,TaxableValuation[Tif_NonTIF],$A$4)</f>
        <v>2605006</v>
      </c>
      <c r="P327" s="8">
        <f>SUMIFS(TaxableValuation[Taxable Other],TaxableValuation[Dist],$C327,TaxableValuation[Tif_NonTIF],$A$4)</f>
        <v>0</v>
      </c>
      <c r="Q327" s="8">
        <f>SUMIFS(TaxableValuation[Taxable Gross],TaxableValuation[Dist],$C327,TaxableValuation[Tif_NonTIF],$A$4)</f>
        <v>326971937</v>
      </c>
      <c r="R327" s="8">
        <f>SUMIFS(TaxableValuation[Taxable Military Exempt],TaxableValuation[Dist],$C327,TaxableValuation[Tif_NonTIF],$A$4)</f>
        <v>475964</v>
      </c>
      <c r="S327" s="8">
        <f>SUMIFS(TaxableValuation[Taxable Net],TaxableValuation[Dist],$C327,TaxableValuation[Tif_NonTIF],$A$4)</f>
        <v>326495973</v>
      </c>
      <c r="T327" s="8">
        <f>SUMIFS(TaxableValuation[Taxable Gas &amp; Elec Utilities],TaxableValuation[Dist],$C327,TaxableValuation[Tif_NonTIF],$A$4)</f>
        <v>2583911</v>
      </c>
      <c r="U327" s="8">
        <f t="shared" si="4"/>
        <v>329079884</v>
      </c>
    </row>
    <row r="328" spans="1:21" x14ac:dyDescent="0.25">
      <c r="A328">
        <v>2023</v>
      </c>
      <c r="B328" t="s">
        <v>1048</v>
      </c>
      <c r="C328" t="s">
        <v>1692</v>
      </c>
      <c r="D328" t="s">
        <v>1692</v>
      </c>
      <c r="E328" t="s">
        <v>771</v>
      </c>
      <c r="F328" t="s">
        <v>1693</v>
      </c>
      <c r="G328" s="8">
        <f>SUMIFS(TaxableValuation[Taxable Residential],TaxableValuation[Dist],$C328,TaxableValuation[Tif_NonTIF],$A$4)</f>
        <v>92509165</v>
      </c>
      <c r="H328" s="8">
        <f>SUMIFS(TaxableValuation[Taxable Ag Land],TaxableValuation[Dist],$C328,TaxableValuation[Tif_NonTIF],$A$4)</f>
        <v>113817940</v>
      </c>
      <c r="I328" s="8">
        <f>SUMIFS(TaxableValuation[Taxable Ag Building],TaxableValuation[Dist],$C328,TaxableValuation[Tif_NonTIF],$A$4)</f>
        <v>9310012</v>
      </c>
      <c r="J328" s="8">
        <f>SUMIFS(TaxableValuation[Taxable Commercial],TaxableValuation[Dist],$C328,TaxableValuation[Tif_NonTIF],$A$4)</f>
        <v>19838511</v>
      </c>
      <c r="K328" s="8">
        <f>SUMIFS(TaxableValuation[Taxable Industrial],TaxableValuation[Dist],$C328,TaxableValuation[Tif_NonTIF],$A$4)</f>
        <v>4754365</v>
      </c>
      <c r="L328" s="8">
        <f>SUMIFS(TaxableValuation[Taxable Multiresidential],TaxableValuation[Dist],$C328,TaxableValuation[Tif_NonTIF],$A$4)</f>
        <v>2990869</v>
      </c>
      <c r="M328" s="8">
        <f>SUMIFS(TaxableValuation[Taxable Reserved],TaxableValuation[Dist],$C328,TaxableValuation[Tif_NonTIF],$A$4)</f>
        <v>0</v>
      </c>
      <c r="N328" s="8">
        <f>SUMIFS(TaxableValuation[Taxable Railroads],TaxableValuation[Dist],$C328,TaxableValuation[Tif_NonTIF],$A$4)</f>
        <v>0</v>
      </c>
      <c r="O328" s="8">
        <f>SUMIFS(TaxableValuation[Taxable Utilities],TaxableValuation[Dist],$C328,TaxableValuation[Tif_NonTIF],$A$4)</f>
        <v>1121150</v>
      </c>
      <c r="P328" s="8">
        <f>SUMIFS(TaxableValuation[Taxable Other],TaxableValuation[Dist],$C328,TaxableValuation[Tif_NonTIF],$A$4)</f>
        <v>0</v>
      </c>
      <c r="Q328" s="8">
        <f>SUMIFS(TaxableValuation[Taxable Gross],TaxableValuation[Dist],$C328,TaxableValuation[Tif_NonTIF],$A$4)</f>
        <v>244342012</v>
      </c>
      <c r="R328" s="8">
        <f>SUMIFS(TaxableValuation[Taxable Military Exempt],TaxableValuation[Dist],$C328,TaxableValuation[Tif_NonTIF],$A$4)</f>
        <v>357436</v>
      </c>
      <c r="S328" s="8">
        <f>SUMIFS(TaxableValuation[Taxable Net],TaxableValuation[Dist],$C328,TaxableValuation[Tif_NonTIF],$A$4)</f>
        <v>243984576</v>
      </c>
      <c r="T328" s="8">
        <f>SUMIFS(TaxableValuation[Taxable Gas &amp; Elec Utilities],TaxableValuation[Dist],$C328,TaxableValuation[Tif_NonTIF],$A$4)</f>
        <v>3081803</v>
      </c>
      <c r="U328" s="8">
        <f t="shared" ref="U328:U338" si="5">SUM(S328:T328)</f>
        <v>247066379</v>
      </c>
    </row>
    <row r="329" spans="1:21" x14ac:dyDescent="0.25">
      <c r="A329">
        <v>2023</v>
      </c>
      <c r="B329" t="s">
        <v>1066</v>
      </c>
      <c r="C329" t="s">
        <v>1694</v>
      </c>
      <c r="D329" t="s">
        <v>1694</v>
      </c>
      <c r="E329" t="s">
        <v>247</v>
      </c>
      <c r="F329" t="s">
        <v>1695</v>
      </c>
      <c r="G329" s="8">
        <f>SUMIFS(TaxableValuation[Taxable Residential],TaxableValuation[Dist],$C329,TaxableValuation[Tif_NonTIF],$A$4)</f>
        <v>867008061</v>
      </c>
      <c r="H329" s="8">
        <f>SUMIFS(TaxableValuation[Taxable Ag Land],TaxableValuation[Dist],$C329,TaxableValuation[Tif_NonTIF],$A$4)</f>
        <v>387074017</v>
      </c>
      <c r="I329" s="8">
        <f>SUMIFS(TaxableValuation[Taxable Ag Building],TaxableValuation[Dist],$C329,TaxableValuation[Tif_NonTIF],$A$4)</f>
        <v>27812259</v>
      </c>
      <c r="J329" s="8">
        <f>SUMIFS(TaxableValuation[Taxable Commercial],TaxableValuation[Dist],$C329,TaxableValuation[Tif_NonTIF],$A$4)</f>
        <v>191728447</v>
      </c>
      <c r="K329" s="8">
        <f>SUMIFS(TaxableValuation[Taxable Industrial],TaxableValuation[Dist],$C329,TaxableValuation[Tif_NonTIF],$A$4)</f>
        <v>90975740</v>
      </c>
      <c r="L329" s="8">
        <f>SUMIFS(TaxableValuation[Taxable Multiresidential],TaxableValuation[Dist],$C329,TaxableValuation[Tif_NonTIF],$A$4)</f>
        <v>19691869</v>
      </c>
      <c r="M329" s="8">
        <f>SUMIFS(TaxableValuation[Taxable Reserved],TaxableValuation[Dist],$C329,TaxableValuation[Tif_NonTIF],$A$4)</f>
        <v>0</v>
      </c>
      <c r="N329" s="8">
        <f>SUMIFS(TaxableValuation[Taxable Railroads],TaxableValuation[Dist],$C329,TaxableValuation[Tif_NonTIF],$A$4)</f>
        <v>4526482</v>
      </c>
      <c r="O329" s="8">
        <f>SUMIFS(TaxableValuation[Taxable Utilities],TaxableValuation[Dist],$C329,TaxableValuation[Tif_NonTIF],$A$4)</f>
        <v>20993302</v>
      </c>
      <c r="P329" s="8">
        <f>SUMIFS(TaxableValuation[Taxable Other],TaxableValuation[Dist],$C329,TaxableValuation[Tif_NonTIF],$A$4)</f>
        <v>0</v>
      </c>
      <c r="Q329" s="8">
        <f>SUMIFS(TaxableValuation[Taxable Gross],TaxableValuation[Dist],$C329,TaxableValuation[Tif_NonTIF],$A$4)</f>
        <v>1609810177</v>
      </c>
      <c r="R329" s="8">
        <f>SUMIFS(TaxableValuation[Taxable Military Exempt],TaxableValuation[Dist],$C329,TaxableValuation[Tif_NonTIF],$A$4)</f>
        <v>1490860</v>
      </c>
      <c r="S329" s="8">
        <f>SUMIFS(TaxableValuation[Taxable Net],TaxableValuation[Dist],$C329,TaxableValuation[Tif_NonTIF],$A$4)</f>
        <v>1608319317</v>
      </c>
      <c r="T329" s="8">
        <f>SUMIFS(TaxableValuation[Taxable Gas &amp; Elec Utilities],TaxableValuation[Dist],$C329,TaxableValuation[Tif_NonTIF],$A$4)</f>
        <v>19784852</v>
      </c>
      <c r="U329" s="8">
        <f t="shared" si="5"/>
        <v>1628104169</v>
      </c>
    </row>
    <row r="330" spans="1:21" x14ac:dyDescent="0.25">
      <c r="A330">
        <v>2023</v>
      </c>
      <c r="B330" t="s">
        <v>1048</v>
      </c>
      <c r="C330" t="s">
        <v>1696</v>
      </c>
      <c r="D330" t="s">
        <v>1696</v>
      </c>
      <c r="E330" t="s">
        <v>799</v>
      </c>
      <c r="F330" t="s">
        <v>1697</v>
      </c>
      <c r="G330" s="8">
        <f>SUMIFS(TaxableValuation[Taxable Residential],TaxableValuation[Dist],$C330,TaxableValuation[Tif_NonTIF],$A$4)</f>
        <v>102966961</v>
      </c>
      <c r="H330" s="8">
        <f>SUMIFS(TaxableValuation[Taxable Ag Land],TaxableValuation[Dist],$C330,TaxableValuation[Tif_NonTIF],$A$4)</f>
        <v>172628658</v>
      </c>
      <c r="I330" s="8">
        <f>SUMIFS(TaxableValuation[Taxable Ag Building],TaxableValuation[Dist],$C330,TaxableValuation[Tif_NonTIF],$A$4)</f>
        <v>6230369</v>
      </c>
      <c r="J330" s="8">
        <f>SUMIFS(TaxableValuation[Taxable Commercial],TaxableValuation[Dist],$C330,TaxableValuation[Tif_NonTIF],$A$4)</f>
        <v>25239786</v>
      </c>
      <c r="K330" s="8">
        <f>SUMIFS(TaxableValuation[Taxable Industrial],TaxableValuation[Dist],$C330,TaxableValuation[Tif_NonTIF],$A$4)</f>
        <v>15203329</v>
      </c>
      <c r="L330" s="8">
        <f>SUMIFS(TaxableValuation[Taxable Multiresidential],TaxableValuation[Dist],$C330,TaxableValuation[Tif_NonTIF],$A$4)</f>
        <v>1954722</v>
      </c>
      <c r="M330" s="8">
        <f>SUMIFS(TaxableValuation[Taxable Reserved],TaxableValuation[Dist],$C330,TaxableValuation[Tif_NonTIF],$A$4)</f>
        <v>0</v>
      </c>
      <c r="N330" s="8">
        <f>SUMIFS(TaxableValuation[Taxable Railroads],TaxableValuation[Dist],$C330,TaxableValuation[Tif_NonTIF],$A$4)</f>
        <v>13326101</v>
      </c>
      <c r="O330" s="8">
        <f>SUMIFS(TaxableValuation[Taxable Utilities],TaxableValuation[Dist],$C330,TaxableValuation[Tif_NonTIF],$A$4)</f>
        <v>3194672</v>
      </c>
      <c r="P330" s="8">
        <f>SUMIFS(TaxableValuation[Taxable Other],TaxableValuation[Dist],$C330,TaxableValuation[Tif_NonTIF],$A$4)</f>
        <v>0</v>
      </c>
      <c r="Q330" s="8">
        <f>SUMIFS(TaxableValuation[Taxable Gross],TaxableValuation[Dist],$C330,TaxableValuation[Tif_NonTIF],$A$4)</f>
        <v>340744598</v>
      </c>
      <c r="R330" s="8">
        <f>SUMIFS(TaxableValuation[Taxable Military Exempt],TaxableValuation[Dist],$C330,TaxableValuation[Tif_NonTIF],$A$4)</f>
        <v>312988</v>
      </c>
      <c r="S330" s="8">
        <f>SUMIFS(TaxableValuation[Taxable Net],TaxableValuation[Dist],$C330,TaxableValuation[Tif_NonTIF],$A$4)</f>
        <v>340431610</v>
      </c>
      <c r="T330" s="8">
        <f>SUMIFS(TaxableValuation[Taxable Gas &amp; Elec Utilities],TaxableValuation[Dist],$C330,TaxableValuation[Tif_NonTIF],$A$4)</f>
        <v>57955896</v>
      </c>
      <c r="U330" s="8">
        <f t="shared" si="5"/>
        <v>398387506</v>
      </c>
    </row>
    <row r="331" spans="1:21" x14ac:dyDescent="0.25">
      <c r="A331">
        <v>2023</v>
      </c>
      <c r="B331" t="s">
        <v>1048</v>
      </c>
      <c r="C331" t="s">
        <v>1698</v>
      </c>
      <c r="D331" t="s">
        <v>1698</v>
      </c>
      <c r="E331" t="s">
        <v>798</v>
      </c>
      <c r="F331" t="s">
        <v>1699</v>
      </c>
      <c r="G331" s="8">
        <f>SUMIFS(TaxableValuation[Taxable Residential],TaxableValuation[Dist],$C331,TaxableValuation[Tif_NonTIF],$A$4)</f>
        <v>25532922</v>
      </c>
      <c r="H331" s="8">
        <f>SUMIFS(TaxableValuation[Taxable Ag Land],TaxableValuation[Dist],$C331,TaxableValuation[Tif_NonTIF],$A$4)</f>
        <v>89037164</v>
      </c>
      <c r="I331" s="8">
        <f>SUMIFS(TaxableValuation[Taxable Ag Building],TaxableValuation[Dist],$C331,TaxableValuation[Tif_NonTIF],$A$4)</f>
        <v>1688291</v>
      </c>
      <c r="J331" s="8">
        <f>SUMIFS(TaxableValuation[Taxable Commercial],TaxableValuation[Dist],$C331,TaxableValuation[Tif_NonTIF],$A$4)</f>
        <v>4498269</v>
      </c>
      <c r="K331" s="8">
        <f>SUMIFS(TaxableValuation[Taxable Industrial],TaxableValuation[Dist],$C331,TaxableValuation[Tif_NonTIF],$A$4)</f>
        <v>3009422</v>
      </c>
      <c r="L331" s="8">
        <f>SUMIFS(TaxableValuation[Taxable Multiresidential],TaxableValuation[Dist],$C331,TaxableValuation[Tif_NonTIF],$A$4)</f>
        <v>2043021</v>
      </c>
      <c r="M331" s="8">
        <f>SUMIFS(TaxableValuation[Taxable Reserved],TaxableValuation[Dist],$C331,TaxableValuation[Tif_NonTIF],$A$4)</f>
        <v>0</v>
      </c>
      <c r="N331" s="8">
        <f>SUMIFS(TaxableValuation[Taxable Railroads],TaxableValuation[Dist],$C331,TaxableValuation[Tif_NonTIF],$A$4)</f>
        <v>9472250</v>
      </c>
      <c r="O331" s="8">
        <f>SUMIFS(TaxableValuation[Taxable Utilities],TaxableValuation[Dist],$C331,TaxableValuation[Tif_NonTIF],$A$4)</f>
        <v>5613638</v>
      </c>
      <c r="P331" s="8">
        <f>SUMIFS(TaxableValuation[Taxable Other],TaxableValuation[Dist],$C331,TaxableValuation[Tif_NonTIF],$A$4)</f>
        <v>0</v>
      </c>
      <c r="Q331" s="8">
        <f>SUMIFS(TaxableValuation[Taxable Gross],TaxableValuation[Dist],$C331,TaxableValuation[Tif_NonTIF],$A$4)</f>
        <v>140894977</v>
      </c>
      <c r="R331" s="8">
        <f>SUMIFS(TaxableValuation[Taxable Military Exempt],TaxableValuation[Dist],$C331,TaxableValuation[Tif_NonTIF],$A$4)</f>
        <v>100008</v>
      </c>
      <c r="S331" s="8">
        <f>SUMIFS(TaxableValuation[Taxable Net],TaxableValuation[Dist],$C331,TaxableValuation[Tif_NonTIF],$A$4)</f>
        <v>140794969</v>
      </c>
      <c r="T331" s="8">
        <f>SUMIFS(TaxableValuation[Taxable Gas &amp; Elec Utilities],TaxableValuation[Dist],$C331,TaxableValuation[Tif_NonTIF],$A$4)</f>
        <v>972979</v>
      </c>
      <c r="U331" s="8">
        <f t="shared" si="5"/>
        <v>141767948</v>
      </c>
    </row>
    <row r="332" spans="1:21" x14ac:dyDescent="0.25">
      <c r="A332">
        <v>2023</v>
      </c>
      <c r="B332" t="s">
        <v>1057</v>
      </c>
      <c r="C332" t="s">
        <v>1700</v>
      </c>
      <c r="D332" t="s">
        <v>1700</v>
      </c>
      <c r="E332" t="s">
        <v>527</v>
      </c>
      <c r="F332" t="s">
        <v>1701</v>
      </c>
      <c r="G332" s="8">
        <f>SUMIFS(TaxableValuation[Taxable Residential],TaxableValuation[Dist],$C332,TaxableValuation[Tif_NonTIF],$A$4)</f>
        <v>223284100</v>
      </c>
      <c r="H332" s="8">
        <f>SUMIFS(TaxableValuation[Taxable Ag Land],TaxableValuation[Dist],$C332,TaxableValuation[Tif_NonTIF],$A$4)</f>
        <v>142149394</v>
      </c>
      <c r="I332" s="8">
        <f>SUMIFS(TaxableValuation[Taxable Ag Building],TaxableValuation[Dist],$C332,TaxableValuation[Tif_NonTIF],$A$4)</f>
        <v>7972001</v>
      </c>
      <c r="J332" s="8">
        <f>SUMIFS(TaxableValuation[Taxable Commercial],TaxableValuation[Dist],$C332,TaxableValuation[Tif_NonTIF],$A$4)</f>
        <v>44056960</v>
      </c>
      <c r="K332" s="8">
        <f>SUMIFS(TaxableValuation[Taxable Industrial],TaxableValuation[Dist],$C332,TaxableValuation[Tif_NonTIF],$A$4)</f>
        <v>22221307</v>
      </c>
      <c r="L332" s="8">
        <f>SUMIFS(TaxableValuation[Taxable Multiresidential],TaxableValuation[Dist],$C332,TaxableValuation[Tif_NonTIF],$A$4)</f>
        <v>1639739</v>
      </c>
      <c r="M332" s="8">
        <f>SUMIFS(TaxableValuation[Taxable Reserved],TaxableValuation[Dist],$C332,TaxableValuation[Tif_NonTIF],$A$4)</f>
        <v>0</v>
      </c>
      <c r="N332" s="8">
        <f>SUMIFS(TaxableValuation[Taxable Railroads],TaxableValuation[Dist],$C332,TaxableValuation[Tif_NonTIF],$A$4)</f>
        <v>0</v>
      </c>
      <c r="O332" s="8">
        <f>SUMIFS(TaxableValuation[Taxable Utilities],TaxableValuation[Dist],$C332,TaxableValuation[Tif_NonTIF],$A$4)</f>
        <v>4278075</v>
      </c>
      <c r="P332" s="8">
        <f>SUMIFS(TaxableValuation[Taxable Other],TaxableValuation[Dist],$C332,TaxableValuation[Tif_NonTIF],$A$4)</f>
        <v>0</v>
      </c>
      <c r="Q332" s="8">
        <f>SUMIFS(TaxableValuation[Taxable Gross],TaxableValuation[Dist],$C332,TaxableValuation[Tif_NonTIF],$A$4)</f>
        <v>445601576</v>
      </c>
      <c r="R332" s="8">
        <f>SUMIFS(TaxableValuation[Taxable Military Exempt],TaxableValuation[Dist],$C332,TaxableValuation[Tif_NonTIF],$A$4)</f>
        <v>450036</v>
      </c>
      <c r="S332" s="8">
        <f>SUMIFS(TaxableValuation[Taxable Net],TaxableValuation[Dist],$C332,TaxableValuation[Tif_NonTIF],$A$4)</f>
        <v>445151540</v>
      </c>
      <c r="T332" s="8">
        <f>SUMIFS(TaxableValuation[Taxable Gas &amp; Elec Utilities],TaxableValuation[Dist],$C332,TaxableValuation[Tif_NonTIF],$A$4)</f>
        <v>13437625</v>
      </c>
      <c r="U332" s="8">
        <f t="shared" si="5"/>
        <v>458589165</v>
      </c>
    </row>
    <row r="333" spans="1:21" x14ac:dyDescent="0.25">
      <c r="A333">
        <v>2023</v>
      </c>
      <c r="B333" t="s">
        <v>1076</v>
      </c>
      <c r="C333" t="s">
        <v>1702</v>
      </c>
      <c r="D333" t="s">
        <v>1702</v>
      </c>
      <c r="E333" t="s">
        <v>237</v>
      </c>
      <c r="F333" t="s">
        <v>1703</v>
      </c>
      <c r="G333" s="8">
        <f>SUMIFS(TaxableValuation[Taxable Residential],TaxableValuation[Dist],$C333,TaxableValuation[Tif_NonTIF],$A$4)</f>
        <v>145439822</v>
      </c>
      <c r="H333" s="8">
        <f>SUMIFS(TaxableValuation[Taxable Ag Land],TaxableValuation[Dist],$C333,TaxableValuation[Tif_NonTIF],$A$4)</f>
        <v>72476762</v>
      </c>
      <c r="I333" s="8">
        <f>SUMIFS(TaxableValuation[Taxable Ag Building],TaxableValuation[Dist],$C333,TaxableValuation[Tif_NonTIF],$A$4)</f>
        <v>4051857</v>
      </c>
      <c r="J333" s="8">
        <f>SUMIFS(TaxableValuation[Taxable Commercial],TaxableValuation[Dist],$C333,TaxableValuation[Tif_NonTIF],$A$4)</f>
        <v>25082446</v>
      </c>
      <c r="K333" s="8">
        <f>SUMIFS(TaxableValuation[Taxable Industrial],TaxableValuation[Dist],$C333,TaxableValuation[Tif_NonTIF],$A$4)</f>
        <v>16656348</v>
      </c>
      <c r="L333" s="8">
        <f>SUMIFS(TaxableValuation[Taxable Multiresidential],TaxableValuation[Dist],$C333,TaxableValuation[Tif_NonTIF],$A$4)</f>
        <v>3775524</v>
      </c>
      <c r="M333" s="8">
        <f>SUMIFS(TaxableValuation[Taxable Reserved],TaxableValuation[Dist],$C333,TaxableValuation[Tif_NonTIF],$A$4)</f>
        <v>0</v>
      </c>
      <c r="N333" s="8">
        <f>SUMIFS(TaxableValuation[Taxable Railroads],TaxableValuation[Dist],$C333,TaxableValuation[Tif_NonTIF],$A$4)</f>
        <v>2700972</v>
      </c>
      <c r="O333" s="8">
        <f>SUMIFS(TaxableValuation[Taxable Utilities],TaxableValuation[Dist],$C333,TaxableValuation[Tif_NonTIF],$A$4)</f>
        <v>7713374</v>
      </c>
      <c r="P333" s="8">
        <f>SUMIFS(TaxableValuation[Taxable Other],TaxableValuation[Dist],$C333,TaxableValuation[Tif_NonTIF],$A$4)</f>
        <v>0</v>
      </c>
      <c r="Q333" s="8">
        <f>SUMIFS(TaxableValuation[Taxable Gross],TaxableValuation[Dist],$C333,TaxableValuation[Tif_NonTIF],$A$4)</f>
        <v>277897105</v>
      </c>
      <c r="R333" s="8">
        <f>SUMIFS(TaxableValuation[Taxable Military Exempt],TaxableValuation[Dist],$C333,TaxableValuation[Tif_NonTIF],$A$4)</f>
        <v>361140</v>
      </c>
      <c r="S333" s="8">
        <f>SUMIFS(TaxableValuation[Taxable Net],TaxableValuation[Dist],$C333,TaxableValuation[Tif_NonTIF],$A$4)</f>
        <v>277535965</v>
      </c>
      <c r="T333" s="8">
        <f>SUMIFS(TaxableValuation[Taxable Gas &amp; Elec Utilities],TaxableValuation[Dist],$C333,TaxableValuation[Tif_NonTIF],$A$4)</f>
        <v>3439731</v>
      </c>
      <c r="U333" s="8">
        <f t="shared" si="5"/>
        <v>280975696</v>
      </c>
    </row>
    <row r="334" spans="1:21" x14ac:dyDescent="0.25">
      <c r="A334">
        <v>2023</v>
      </c>
      <c r="B334" t="s">
        <v>1054</v>
      </c>
      <c r="C334" t="s">
        <v>1704</v>
      </c>
      <c r="D334" t="s">
        <v>1704</v>
      </c>
      <c r="E334" t="s">
        <v>309</v>
      </c>
      <c r="F334" t="s">
        <v>1705</v>
      </c>
      <c r="G334" s="8">
        <f>SUMIFS(TaxableValuation[Taxable Residential],TaxableValuation[Dist],$C334,TaxableValuation[Tif_NonTIF],$A$4)</f>
        <v>37720140</v>
      </c>
      <c r="H334" s="8">
        <f>SUMIFS(TaxableValuation[Taxable Ag Land],TaxableValuation[Dist],$C334,TaxableValuation[Tif_NonTIF],$A$4)</f>
        <v>73450101</v>
      </c>
      <c r="I334" s="8">
        <f>SUMIFS(TaxableValuation[Taxable Ag Building],TaxableValuation[Dist],$C334,TaxableValuation[Tif_NonTIF],$A$4)</f>
        <v>3081870</v>
      </c>
      <c r="J334" s="8">
        <f>SUMIFS(TaxableValuation[Taxable Commercial],TaxableValuation[Dist],$C334,TaxableValuation[Tif_NonTIF],$A$4)</f>
        <v>7744975</v>
      </c>
      <c r="K334" s="8">
        <f>SUMIFS(TaxableValuation[Taxable Industrial],TaxableValuation[Dist],$C334,TaxableValuation[Tif_NonTIF],$A$4)</f>
        <v>604998</v>
      </c>
      <c r="L334" s="8">
        <f>SUMIFS(TaxableValuation[Taxable Multiresidential],TaxableValuation[Dist],$C334,TaxableValuation[Tif_NonTIF],$A$4)</f>
        <v>1743819</v>
      </c>
      <c r="M334" s="8">
        <f>SUMIFS(TaxableValuation[Taxable Reserved],TaxableValuation[Dist],$C334,TaxableValuation[Tif_NonTIF],$A$4)</f>
        <v>0</v>
      </c>
      <c r="N334" s="8">
        <f>SUMIFS(TaxableValuation[Taxable Railroads],TaxableValuation[Dist],$C334,TaxableValuation[Tif_NonTIF],$A$4)</f>
        <v>0</v>
      </c>
      <c r="O334" s="8">
        <f>SUMIFS(TaxableValuation[Taxable Utilities],TaxableValuation[Dist],$C334,TaxableValuation[Tif_NonTIF],$A$4)</f>
        <v>769031</v>
      </c>
      <c r="P334" s="8">
        <f>SUMIFS(TaxableValuation[Taxable Other],TaxableValuation[Dist],$C334,TaxableValuation[Tif_NonTIF],$A$4)</f>
        <v>0</v>
      </c>
      <c r="Q334" s="8">
        <f>SUMIFS(TaxableValuation[Taxable Gross],TaxableValuation[Dist],$C334,TaxableValuation[Tif_NonTIF],$A$4)</f>
        <v>125114934</v>
      </c>
      <c r="R334" s="8">
        <f>SUMIFS(TaxableValuation[Taxable Military Exempt],TaxableValuation[Dist],$C334,TaxableValuation[Tif_NonTIF],$A$4)</f>
        <v>138900</v>
      </c>
      <c r="S334" s="8">
        <f>SUMIFS(TaxableValuation[Taxable Net],TaxableValuation[Dist],$C334,TaxableValuation[Tif_NonTIF],$A$4)</f>
        <v>124976034</v>
      </c>
      <c r="T334" s="8">
        <f>SUMIFS(TaxableValuation[Taxable Gas &amp; Elec Utilities],TaxableValuation[Dist],$C334,TaxableValuation[Tif_NonTIF],$A$4)</f>
        <v>2074384</v>
      </c>
      <c r="U334" s="8">
        <f t="shared" si="5"/>
        <v>127050418</v>
      </c>
    </row>
    <row r="335" spans="1:21" x14ac:dyDescent="0.25">
      <c r="A335">
        <v>2023</v>
      </c>
      <c r="B335" t="s">
        <v>1038</v>
      </c>
      <c r="C335" t="s">
        <v>1706</v>
      </c>
      <c r="D335" t="s">
        <v>1706</v>
      </c>
      <c r="E335" t="s">
        <v>750</v>
      </c>
      <c r="F335" t="s">
        <v>1707</v>
      </c>
      <c r="G335" s="8">
        <f>SUMIFS(TaxableValuation[Taxable Residential],TaxableValuation[Dist],$C335,TaxableValuation[Tif_NonTIF],$A$4)</f>
        <v>391167092</v>
      </c>
      <c r="H335" s="8">
        <f>SUMIFS(TaxableValuation[Taxable Ag Land],TaxableValuation[Dist],$C335,TaxableValuation[Tif_NonTIF],$A$4)</f>
        <v>107296203</v>
      </c>
      <c r="I335" s="8">
        <f>SUMIFS(TaxableValuation[Taxable Ag Building],TaxableValuation[Dist],$C335,TaxableValuation[Tif_NonTIF],$A$4)</f>
        <v>8171025</v>
      </c>
      <c r="J335" s="8">
        <f>SUMIFS(TaxableValuation[Taxable Commercial],TaxableValuation[Dist],$C335,TaxableValuation[Tif_NonTIF],$A$4)</f>
        <v>57873315</v>
      </c>
      <c r="K335" s="8">
        <f>SUMIFS(TaxableValuation[Taxable Industrial],TaxableValuation[Dist],$C335,TaxableValuation[Tif_NonTIF],$A$4)</f>
        <v>7730820</v>
      </c>
      <c r="L335" s="8">
        <f>SUMIFS(TaxableValuation[Taxable Multiresidential],TaxableValuation[Dist],$C335,TaxableValuation[Tif_NonTIF],$A$4)</f>
        <v>5177451</v>
      </c>
      <c r="M335" s="8">
        <f>SUMIFS(TaxableValuation[Taxable Reserved],TaxableValuation[Dist],$C335,TaxableValuation[Tif_NonTIF],$A$4)</f>
        <v>0</v>
      </c>
      <c r="N335" s="8">
        <f>SUMIFS(TaxableValuation[Taxable Railroads],TaxableValuation[Dist],$C335,TaxableValuation[Tif_NonTIF],$A$4)</f>
        <v>0</v>
      </c>
      <c r="O335" s="8">
        <f>SUMIFS(TaxableValuation[Taxable Utilities],TaxableValuation[Dist],$C335,TaxableValuation[Tif_NonTIF],$A$4)</f>
        <v>17034775</v>
      </c>
      <c r="P335" s="8">
        <f>SUMIFS(TaxableValuation[Taxable Other],TaxableValuation[Dist],$C335,TaxableValuation[Tif_NonTIF],$A$4)</f>
        <v>0</v>
      </c>
      <c r="Q335" s="8">
        <f>SUMIFS(TaxableValuation[Taxable Gross],TaxableValuation[Dist],$C335,TaxableValuation[Tif_NonTIF],$A$4)</f>
        <v>594450681</v>
      </c>
      <c r="R335" s="8">
        <f>SUMIFS(TaxableValuation[Taxable Military Exempt],TaxableValuation[Dist],$C335,TaxableValuation[Tif_NonTIF],$A$4)</f>
        <v>855624</v>
      </c>
      <c r="S335" s="8">
        <f>SUMIFS(TaxableValuation[Taxable Net],TaxableValuation[Dist],$C335,TaxableValuation[Tif_NonTIF],$A$4)</f>
        <v>593595057</v>
      </c>
      <c r="T335" s="8">
        <f>SUMIFS(TaxableValuation[Taxable Gas &amp; Elec Utilities],TaxableValuation[Dist],$C335,TaxableValuation[Tif_NonTIF],$A$4)</f>
        <v>28639278</v>
      </c>
      <c r="U335" s="8">
        <f t="shared" si="5"/>
        <v>622234335</v>
      </c>
    </row>
    <row r="336" spans="1:21" x14ac:dyDescent="0.25">
      <c r="A336">
        <v>2023</v>
      </c>
      <c r="B336" t="s">
        <v>1045</v>
      </c>
      <c r="C336" t="s">
        <v>1708</v>
      </c>
      <c r="D336" t="s">
        <v>1708</v>
      </c>
      <c r="E336" t="s">
        <v>461</v>
      </c>
      <c r="F336" t="s">
        <v>1709</v>
      </c>
      <c r="G336" s="8">
        <f>SUMIFS(TaxableValuation[Taxable Residential],TaxableValuation[Dist],$C336,TaxableValuation[Tif_NonTIF],$A$4)</f>
        <v>79233915</v>
      </c>
      <c r="H336" s="8">
        <f>SUMIFS(TaxableValuation[Taxable Ag Land],TaxableValuation[Dist],$C336,TaxableValuation[Tif_NonTIF],$A$4)</f>
        <v>95601922</v>
      </c>
      <c r="I336" s="8">
        <f>SUMIFS(TaxableValuation[Taxable Ag Building],TaxableValuation[Dist],$C336,TaxableValuation[Tif_NonTIF],$A$4)</f>
        <v>3329653</v>
      </c>
      <c r="J336" s="8">
        <f>SUMIFS(TaxableValuation[Taxable Commercial],TaxableValuation[Dist],$C336,TaxableValuation[Tif_NonTIF],$A$4)</f>
        <v>13565793</v>
      </c>
      <c r="K336" s="8">
        <f>SUMIFS(TaxableValuation[Taxable Industrial],TaxableValuation[Dist],$C336,TaxableValuation[Tif_NonTIF],$A$4)</f>
        <v>2875416</v>
      </c>
      <c r="L336" s="8">
        <f>SUMIFS(TaxableValuation[Taxable Multiresidential],TaxableValuation[Dist],$C336,TaxableValuation[Tif_NonTIF],$A$4)</f>
        <v>2652892</v>
      </c>
      <c r="M336" s="8">
        <f>SUMIFS(TaxableValuation[Taxable Reserved],TaxableValuation[Dist],$C336,TaxableValuation[Tif_NonTIF],$A$4)</f>
        <v>0</v>
      </c>
      <c r="N336" s="8">
        <f>SUMIFS(TaxableValuation[Taxable Railroads],TaxableValuation[Dist],$C336,TaxableValuation[Tif_NonTIF],$A$4)</f>
        <v>13191967</v>
      </c>
      <c r="O336" s="8">
        <f>SUMIFS(TaxableValuation[Taxable Utilities],TaxableValuation[Dist],$C336,TaxableValuation[Tif_NonTIF],$A$4)</f>
        <v>804903</v>
      </c>
      <c r="P336" s="8">
        <f>SUMIFS(TaxableValuation[Taxable Other],TaxableValuation[Dist],$C336,TaxableValuation[Tif_NonTIF],$A$4)</f>
        <v>3</v>
      </c>
      <c r="Q336" s="8">
        <f>SUMIFS(TaxableValuation[Taxable Gross],TaxableValuation[Dist],$C336,TaxableValuation[Tif_NonTIF],$A$4)</f>
        <v>211256464</v>
      </c>
      <c r="R336" s="8">
        <f>SUMIFS(TaxableValuation[Taxable Military Exempt],TaxableValuation[Dist],$C336,TaxableValuation[Tif_NonTIF],$A$4)</f>
        <v>233352</v>
      </c>
      <c r="S336" s="8">
        <f>SUMIFS(TaxableValuation[Taxable Net],TaxableValuation[Dist],$C336,TaxableValuation[Tif_NonTIF],$A$4)</f>
        <v>211023112</v>
      </c>
      <c r="T336" s="8">
        <f>SUMIFS(TaxableValuation[Taxable Gas &amp; Elec Utilities],TaxableValuation[Dist],$C336,TaxableValuation[Tif_NonTIF],$A$4)</f>
        <v>2217407</v>
      </c>
      <c r="U336" s="8">
        <f t="shared" si="5"/>
        <v>213240519</v>
      </c>
    </row>
    <row r="337" spans="1:21" x14ac:dyDescent="0.25">
      <c r="A337">
        <v>2023</v>
      </c>
      <c r="B337" t="s">
        <v>1048</v>
      </c>
      <c r="C337" t="s">
        <v>1710</v>
      </c>
      <c r="D337" t="s">
        <v>1710</v>
      </c>
      <c r="E337" t="s">
        <v>987</v>
      </c>
      <c r="F337" t="s">
        <v>1711</v>
      </c>
      <c r="G337" s="8">
        <f>SUMIFS(TaxableValuation[Taxable Residential],TaxableValuation[Dist],$C337,TaxableValuation[Tif_NonTIF],$A$4)</f>
        <v>96290425</v>
      </c>
      <c r="H337" s="8">
        <f>SUMIFS(TaxableValuation[Taxable Ag Land],TaxableValuation[Dist],$C337,TaxableValuation[Tif_NonTIF],$A$4)</f>
        <v>111068970</v>
      </c>
      <c r="I337" s="8">
        <f>SUMIFS(TaxableValuation[Taxable Ag Building],TaxableValuation[Dist],$C337,TaxableValuation[Tif_NonTIF],$A$4)</f>
        <v>4776470</v>
      </c>
      <c r="J337" s="8">
        <f>SUMIFS(TaxableValuation[Taxable Commercial],TaxableValuation[Dist],$C337,TaxableValuation[Tif_NonTIF],$A$4)</f>
        <v>9832344</v>
      </c>
      <c r="K337" s="8">
        <f>SUMIFS(TaxableValuation[Taxable Industrial],TaxableValuation[Dist],$C337,TaxableValuation[Tif_NonTIF],$A$4)</f>
        <v>32409</v>
      </c>
      <c r="L337" s="8">
        <f>SUMIFS(TaxableValuation[Taxable Multiresidential],TaxableValuation[Dist],$C337,TaxableValuation[Tif_NonTIF],$A$4)</f>
        <v>845473</v>
      </c>
      <c r="M337" s="8">
        <f>SUMIFS(TaxableValuation[Taxable Reserved],TaxableValuation[Dist],$C337,TaxableValuation[Tif_NonTIF],$A$4)</f>
        <v>0</v>
      </c>
      <c r="N337" s="8">
        <f>SUMIFS(TaxableValuation[Taxable Railroads],TaxableValuation[Dist],$C337,TaxableValuation[Tif_NonTIF],$A$4)</f>
        <v>0</v>
      </c>
      <c r="O337" s="8">
        <f>SUMIFS(TaxableValuation[Taxable Utilities],TaxableValuation[Dist],$C337,TaxableValuation[Tif_NonTIF],$A$4)</f>
        <v>4274419</v>
      </c>
      <c r="P337" s="8">
        <f>SUMIFS(TaxableValuation[Taxable Other],TaxableValuation[Dist],$C337,TaxableValuation[Tif_NonTIF],$A$4)</f>
        <v>0</v>
      </c>
      <c r="Q337" s="8">
        <f>SUMIFS(TaxableValuation[Taxable Gross],TaxableValuation[Dist],$C337,TaxableValuation[Tif_NonTIF],$A$4)</f>
        <v>227120510</v>
      </c>
      <c r="R337" s="8">
        <f>SUMIFS(TaxableValuation[Taxable Military Exempt],TaxableValuation[Dist],$C337,TaxableValuation[Tif_NonTIF],$A$4)</f>
        <v>261132</v>
      </c>
      <c r="S337" s="8">
        <f>SUMIFS(TaxableValuation[Taxable Net],TaxableValuation[Dist],$C337,TaxableValuation[Tif_NonTIF],$A$4)</f>
        <v>226859378</v>
      </c>
      <c r="T337" s="8">
        <f>SUMIFS(TaxableValuation[Taxable Gas &amp; Elec Utilities],TaxableValuation[Dist],$C337,TaxableValuation[Tif_NonTIF],$A$4)</f>
        <v>3116133</v>
      </c>
      <c r="U337" s="8">
        <f t="shared" si="5"/>
        <v>229975511</v>
      </c>
    </row>
    <row r="338" spans="1:21" x14ac:dyDescent="0.25">
      <c r="A338">
        <v>2023</v>
      </c>
      <c r="B338" t="s">
        <v>1038</v>
      </c>
      <c r="C338" t="s">
        <v>1712</v>
      </c>
      <c r="D338" t="s">
        <v>1712</v>
      </c>
      <c r="E338" t="s">
        <v>63</v>
      </c>
      <c r="F338" t="s">
        <v>1713</v>
      </c>
      <c r="G338" s="8">
        <f>SUMIFS(TaxableValuation[Taxable Residential],TaxableValuation[Dist],$C338,TaxableValuation[Tif_NonTIF],$A$4)</f>
        <v>244329446</v>
      </c>
      <c r="H338" s="8">
        <f>SUMIFS(TaxableValuation[Taxable Ag Land],TaxableValuation[Dist],$C338,TaxableValuation[Tif_NonTIF],$A$4)</f>
        <v>65336919</v>
      </c>
      <c r="I338" s="8">
        <f>SUMIFS(TaxableValuation[Taxable Ag Building],TaxableValuation[Dist],$C338,TaxableValuation[Tif_NonTIF],$A$4)</f>
        <v>2294440</v>
      </c>
      <c r="J338" s="8">
        <f>SUMIFS(TaxableValuation[Taxable Commercial],TaxableValuation[Dist],$C338,TaxableValuation[Tif_NonTIF],$A$4)</f>
        <v>26630726</v>
      </c>
      <c r="K338" s="8">
        <f>SUMIFS(TaxableValuation[Taxable Industrial],TaxableValuation[Dist],$C338,TaxableValuation[Tif_NonTIF],$A$4)</f>
        <v>162666</v>
      </c>
      <c r="L338" s="8">
        <f>SUMIFS(TaxableValuation[Taxable Multiresidential],TaxableValuation[Dist],$C338,TaxableValuation[Tif_NonTIF],$A$4)</f>
        <v>3977416</v>
      </c>
      <c r="M338" s="8">
        <f>SUMIFS(TaxableValuation[Taxable Reserved],TaxableValuation[Dist],$C338,TaxableValuation[Tif_NonTIF],$A$4)</f>
        <v>0</v>
      </c>
      <c r="N338" s="8">
        <f>SUMIFS(TaxableValuation[Taxable Railroads],TaxableValuation[Dist],$C338,TaxableValuation[Tif_NonTIF],$A$4)</f>
        <v>0</v>
      </c>
      <c r="O338" s="8">
        <f>SUMIFS(TaxableValuation[Taxable Utilities],TaxableValuation[Dist],$C338,TaxableValuation[Tif_NonTIF],$A$4)</f>
        <v>5516237</v>
      </c>
      <c r="P338" s="8">
        <f>SUMIFS(TaxableValuation[Taxable Other],TaxableValuation[Dist],$C338,TaxableValuation[Tif_NonTIF],$A$4)</f>
        <v>4841</v>
      </c>
      <c r="Q338" s="8">
        <f>SUMIFS(TaxableValuation[Taxable Gross],TaxableValuation[Dist],$C338,TaxableValuation[Tif_NonTIF],$A$4)</f>
        <v>348252691</v>
      </c>
      <c r="R338" s="8">
        <f>SUMIFS(TaxableValuation[Taxable Military Exempt],TaxableValuation[Dist],$C338,TaxableValuation[Tif_NonTIF],$A$4)</f>
        <v>411144</v>
      </c>
      <c r="S338" s="8">
        <f>SUMIFS(TaxableValuation[Taxable Net],TaxableValuation[Dist],$C338,TaxableValuation[Tif_NonTIF],$A$4)</f>
        <v>347841547</v>
      </c>
      <c r="T338" s="8">
        <f>SUMIFS(TaxableValuation[Taxable Gas &amp; Elec Utilities],TaxableValuation[Dist],$C338,TaxableValuation[Tif_NonTIF],$A$4)</f>
        <v>7764159</v>
      </c>
      <c r="U338" s="8">
        <f t="shared" si="5"/>
        <v>355605706</v>
      </c>
    </row>
    <row r="339" spans="1:21" ht="15.75" thickBot="1" x14ac:dyDescent="0.3">
      <c r="G339" s="10">
        <f t="shared" ref="G339:U339" si="6">SUM(G7:G338)</f>
        <v>103950853068</v>
      </c>
      <c r="H339" s="10">
        <f t="shared" si="6"/>
        <v>35674697513</v>
      </c>
      <c r="I339" s="10">
        <f t="shared" si="6"/>
        <v>2088064576</v>
      </c>
      <c r="J339" s="10">
        <f t="shared" si="6"/>
        <v>32288061459</v>
      </c>
      <c r="K339" s="10">
        <f t="shared" si="6"/>
        <v>8264907065</v>
      </c>
      <c r="L339" s="10">
        <f t="shared" si="6"/>
        <v>4417046447</v>
      </c>
      <c r="M339" s="10">
        <f t="shared" si="6"/>
        <v>0</v>
      </c>
      <c r="N339" s="10">
        <f t="shared" si="6"/>
        <v>2460599977</v>
      </c>
      <c r="O339" s="10">
        <f t="shared" si="6"/>
        <v>3760284152</v>
      </c>
      <c r="P339" s="10">
        <f t="shared" si="6"/>
        <v>10380206</v>
      </c>
      <c r="Q339" s="10">
        <f t="shared" si="6"/>
        <v>192914894463</v>
      </c>
      <c r="R339" s="10">
        <f t="shared" si="6"/>
        <v>224144284</v>
      </c>
      <c r="S339" s="10">
        <f t="shared" si="6"/>
        <v>192690750179</v>
      </c>
      <c r="T339" s="10">
        <f t="shared" si="6"/>
        <v>5368981963</v>
      </c>
      <c r="U339" s="10">
        <f t="shared" si="6"/>
        <v>198059732142</v>
      </c>
    </row>
    <row r="340" spans="1:21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40"/>
  <sheetViews>
    <sheetView workbookViewId="0">
      <pane xSplit="6" ySplit="6" topLeftCell="G315" activePane="bottomRight" state="frozen"/>
      <selection pane="topRight" activeCell="G1" sqref="G1"/>
      <selection pane="bottomLeft" activeCell="A7" sqref="A7"/>
      <selection pane="bottomRight"/>
    </sheetView>
  </sheetViews>
  <sheetFormatPr defaultRowHeight="15" x14ac:dyDescent="0.25"/>
  <cols>
    <col min="1" max="1" width="11.5703125" customWidth="1"/>
    <col min="2" max="2" width="9.140625" hidden="1" customWidth="1"/>
    <col min="4" max="4" width="9.140625" hidden="1" customWidth="1"/>
    <col min="5" max="5" width="40.42578125" bestFit="1" customWidth="1"/>
    <col min="6" max="6" width="36.5703125" hidden="1" customWidth="1"/>
    <col min="7" max="7" width="14.85546875" bestFit="1" customWidth="1"/>
    <col min="8" max="8" width="13.85546875" bestFit="1" customWidth="1"/>
    <col min="9" max="9" width="12.7109375" bestFit="1" customWidth="1"/>
    <col min="10" max="10" width="13.85546875" bestFit="1" customWidth="1"/>
    <col min="11" max="11" width="12.7109375" bestFit="1" customWidth="1"/>
    <col min="12" max="12" width="15.42578125" bestFit="1" customWidth="1"/>
    <col min="13" max="13" width="9.28515625" bestFit="1" customWidth="1"/>
    <col min="14" max="15" width="12.7109375" bestFit="1" customWidth="1"/>
    <col min="16" max="16" width="10.140625" bestFit="1" customWidth="1"/>
    <col min="17" max="17" width="14.85546875" bestFit="1" customWidth="1"/>
    <col min="18" max="18" width="13.140625" bestFit="1" customWidth="1"/>
    <col min="19" max="19" width="14.85546875" bestFit="1" customWidth="1"/>
    <col min="20" max="20" width="13.85546875" bestFit="1" customWidth="1"/>
    <col min="21" max="21" width="14.42578125" bestFit="1" customWidth="1"/>
  </cols>
  <sheetData>
    <row r="1" spans="1:21" x14ac:dyDescent="0.25">
      <c r="A1" t="str">
        <f>'Assessed Non-TIF'!$A$1</f>
        <v>Iowa Department of Management - June 21 - Final</v>
      </c>
    </row>
    <row r="2" spans="1:21" x14ac:dyDescent="0.25">
      <c r="A2" t="str">
        <f>_xlfn.CONCAT("January 1, ",TaxableValuation[[#This Row],[Year]]," - Taxable Valuations")</f>
        <v>January 1, 2021 - Taxable Valuations</v>
      </c>
    </row>
    <row r="3" spans="1:21" x14ac:dyDescent="0.25">
      <c r="A3" t="str">
        <f>_xlfn.CONCAT("For Fiscal Year ",'2021_School_100pct Valuations B'!A2+2," Budgets")</f>
        <v>For Fiscal Year 2023 Budgets</v>
      </c>
    </row>
    <row r="4" spans="1:21" x14ac:dyDescent="0.25">
      <c r="A4" s="7" t="s">
        <v>1720</v>
      </c>
    </row>
    <row r="5" spans="1:21" x14ac:dyDescent="0.25">
      <c r="Q5" s="8"/>
    </row>
    <row r="6" spans="1:21" s="9" customFormat="1" ht="30" customHeight="1" x14ac:dyDescent="0.25">
      <c r="A6" s="9" t="s">
        <v>1714</v>
      </c>
      <c r="B6" s="9" t="s">
        <v>1715</v>
      </c>
      <c r="C6" s="9" t="s">
        <v>1032</v>
      </c>
      <c r="D6" s="9" t="s">
        <v>1716</v>
      </c>
      <c r="E6" s="9" t="s">
        <v>1717</v>
      </c>
      <c r="F6" s="9" t="s">
        <v>1718</v>
      </c>
      <c r="G6" s="9" t="s">
        <v>3</v>
      </c>
      <c r="H6" s="9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12</v>
      </c>
      <c r="O6" s="9" t="s">
        <v>11</v>
      </c>
      <c r="P6" s="9" t="s">
        <v>10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1719</v>
      </c>
    </row>
    <row r="7" spans="1:21" x14ac:dyDescent="0.25">
      <c r="A7">
        <v>2023</v>
      </c>
      <c r="B7" t="s">
        <v>1038</v>
      </c>
      <c r="C7" t="s">
        <v>1039</v>
      </c>
      <c r="D7" t="s">
        <v>1039</v>
      </c>
      <c r="E7" t="s">
        <v>35</v>
      </c>
      <c r="F7" t="s">
        <v>1040</v>
      </c>
      <c r="G7" s="8">
        <f>SUMIFS(TaxableValuation[Taxable Residential],TaxableValuation[Dist],$C7,TaxableValuation[Tif_NonTIF],$A$4)</f>
        <v>7828892</v>
      </c>
      <c r="H7" s="8">
        <f>SUMIFS(TaxableValuation[Taxable Ag Land],TaxableValuation[Dist],$C7,TaxableValuation[Tif_NonTIF],$A$4)</f>
        <v>117321</v>
      </c>
      <c r="I7" s="8">
        <f>SUMIFS(TaxableValuation[Taxable Ag Building],TaxableValuation[Dist],$C7,TaxableValuation[Tif_NonTIF],$A$4)</f>
        <v>23</v>
      </c>
      <c r="J7" s="8">
        <f>SUMIFS(TaxableValuation[Taxable Commercial],TaxableValuation[Dist],$C7,TaxableValuation[Tif_NonTIF],$A$4)</f>
        <v>6411417</v>
      </c>
      <c r="K7" s="8">
        <f>SUMIFS(TaxableValuation[Taxable Industrial],TaxableValuation[Dist],$C7,TaxableValuation[Tif_NonTIF],$A$4)</f>
        <v>142688777</v>
      </c>
      <c r="L7" s="8">
        <f>SUMIFS(TaxableValuation[Taxable Multiresidential],TaxableValuation[Dist],$C7,TaxableValuation[Tif_NonTIF],$A$4)</f>
        <v>131868</v>
      </c>
      <c r="M7" s="8">
        <f>SUMIFS(TaxableValuation[Taxable Reserved],TaxableValuation[Dist],$C7,TaxableValuation[Tif_NonTIF],$A$4)</f>
        <v>0</v>
      </c>
      <c r="N7" s="8">
        <f>SUMIFS(TaxableValuation[Taxable Railroads],TaxableValuation[Dist],$C7,TaxableValuation[Tif_NonTIF],$A$4)</f>
        <v>0</v>
      </c>
      <c r="O7" s="8">
        <f>SUMIFS(TaxableValuation[Taxable Utilities],TaxableValuation[Dist],$C7,TaxableValuation[Tif_NonTIF],$A$4)</f>
        <v>0</v>
      </c>
      <c r="P7" s="8">
        <f>SUMIFS(TaxableValuation[Taxable Other],TaxableValuation[Dist],$C7,TaxableValuation[Tif_NonTIF],$A$4)</f>
        <v>0</v>
      </c>
      <c r="Q7" s="8">
        <f>SUMIFS(TaxableValuation[Taxable Gross],TaxableValuation[Dist],$C7,TaxableValuation[Tif_NonTIF],$A$4)</f>
        <v>157178298</v>
      </c>
      <c r="R7" s="8">
        <f>SUMIFS(TaxableValuation[Taxable Military Exempt],TaxableValuation[Dist],$C7,TaxableValuation[Tif_NonTIF],$A$4)</f>
        <v>0</v>
      </c>
      <c r="S7" s="8">
        <f>SUMIFS(TaxableValuation[Taxable Net],TaxableValuation[Dist],$C7,TaxableValuation[Tif_NonTIF],$A$4)</f>
        <v>157178298</v>
      </c>
      <c r="T7" s="8">
        <f>SUMIFS(TaxableValuation[Taxable Gas &amp; Elec Utilities],TaxableValuation[Dist],$C7,TaxableValuation[Tif_NonTIF],$A$4)</f>
        <v>0</v>
      </c>
      <c r="U7" s="8">
        <f>SUM(S7:T7)</f>
        <v>157178298</v>
      </c>
    </row>
    <row r="8" spans="1:21" x14ac:dyDescent="0.25">
      <c r="A8">
        <v>2023</v>
      </c>
      <c r="B8" t="s">
        <v>1038</v>
      </c>
      <c r="C8" t="s">
        <v>1041</v>
      </c>
      <c r="D8" t="s">
        <v>1041</v>
      </c>
      <c r="E8" t="s">
        <v>328</v>
      </c>
      <c r="F8" t="s">
        <v>1042</v>
      </c>
      <c r="G8" s="8">
        <f>SUMIFS(TaxableValuation[Taxable Residential],TaxableValuation[Dist],$C8,TaxableValuation[Tif_NonTIF],$A$4)</f>
        <v>24652717</v>
      </c>
      <c r="H8" s="8">
        <f>SUMIFS(TaxableValuation[Taxable Ag Land],TaxableValuation[Dist],$C8,TaxableValuation[Tif_NonTIF],$A$4)</f>
        <v>0</v>
      </c>
      <c r="I8" s="8">
        <f>SUMIFS(TaxableValuation[Taxable Ag Building],TaxableValuation[Dist],$C8,TaxableValuation[Tif_NonTIF],$A$4)</f>
        <v>0</v>
      </c>
      <c r="J8" s="8">
        <f>SUMIFS(TaxableValuation[Taxable Commercial],TaxableValuation[Dist],$C8,TaxableValuation[Tif_NonTIF],$A$4)</f>
        <v>10134563</v>
      </c>
      <c r="K8" s="8">
        <f>SUMIFS(TaxableValuation[Taxable Industrial],TaxableValuation[Dist],$C8,TaxableValuation[Tif_NonTIF],$A$4)</f>
        <v>731437</v>
      </c>
      <c r="L8" s="8">
        <f>SUMIFS(TaxableValuation[Taxable Multiresidential],TaxableValuation[Dist],$C8,TaxableValuation[Tif_NonTIF],$A$4)</f>
        <v>1005555</v>
      </c>
      <c r="M8" s="8">
        <f>SUMIFS(TaxableValuation[Taxable Reserved],TaxableValuation[Dist],$C8,TaxableValuation[Tif_NonTIF],$A$4)</f>
        <v>0</v>
      </c>
      <c r="N8" s="8">
        <f>SUMIFS(TaxableValuation[Taxable Railroads],TaxableValuation[Dist],$C8,TaxableValuation[Tif_NonTIF],$A$4)</f>
        <v>0</v>
      </c>
      <c r="O8" s="8">
        <f>SUMIFS(TaxableValuation[Taxable Utilities],TaxableValuation[Dist],$C8,TaxableValuation[Tif_NonTIF],$A$4)</f>
        <v>0</v>
      </c>
      <c r="P8" s="8">
        <f>SUMIFS(TaxableValuation[Taxable Other],TaxableValuation[Dist],$C8,TaxableValuation[Tif_NonTIF],$A$4)</f>
        <v>0</v>
      </c>
      <c r="Q8" s="8">
        <f>SUMIFS(TaxableValuation[Taxable Gross],TaxableValuation[Dist],$C8,TaxableValuation[Tif_NonTIF],$A$4)</f>
        <v>36524272</v>
      </c>
      <c r="R8" s="8">
        <f>SUMIFS(TaxableValuation[Taxable Military Exempt],TaxableValuation[Dist],$C8,TaxableValuation[Tif_NonTIF],$A$4)</f>
        <v>1852</v>
      </c>
      <c r="S8" s="8">
        <f>SUMIFS(TaxableValuation[Taxable Net],TaxableValuation[Dist],$C8,TaxableValuation[Tif_NonTIF],$A$4)</f>
        <v>36522420</v>
      </c>
      <c r="T8" s="8">
        <f>SUMIFS(TaxableValuation[Taxable Gas &amp; Elec Utilities],TaxableValuation[Dist],$C8,TaxableValuation[Tif_NonTIF],$A$4)</f>
        <v>0</v>
      </c>
      <c r="U8" s="8">
        <f t="shared" ref="U8:U71" si="0">SUM(S8:T8)</f>
        <v>36522420</v>
      </c>
    </row>
    <row r="9" spans="1:21" x14ac:dyDescent="0.25">
      <c r="A9">
        <v>2023</v>
      </c>
      <c r="B9" t="s">
        <v>1043</v>
      </c>
      <c r="C9" t="s">
        <v>1044</v>
      </c>
      <c r="D9" t="s">
        <v>1044</v>
      </c>
      <c r="E9" t="s">
        <v>229</v>
      </c>
      <c r="F9" t="s">
        <v>229</v>
      </c>
      <c r="G9" s="8">
        <f>SUMIFS(TaxableValuation[Taxable Residential],TaxableValuation[Dist],$C9,TaxableValuation[Tif_NonTIF],$A$4)</f>
        <v>1508410</v>
      </c>
      <c r="H9" s="8">
        <f>SUMIFS(TaxableValuation[Taxable Ag Land],TaxableValuation[Dist],$C9,TaxableValuation[Tif_NonTIF],$A$4)</f>
        <v>0</v>
      </c>
      <c r="I9" s="8">
        <f>SUMIFS(TaxableValuation[Taxable Ag Building],TaxableValuation[Dist],$C9,TaxableValuation[Tif_NonTIF],$A$4)</f>
        <v>0</v>
      </c>
      <c r="J9" s="8">
        <f>SUMIFS(TaxableValuation[Taxable Commercial],TaxableValuation[Dist],$C9,TaxableValuation[Tif_NonTIF],$A$4)</f>
        <v>1603040</v>
      </c>
      <c r="K9" s="8">
        <f>SUMIFS(TaxableValuation[Taxable Industrial],TaxableValuation[Dist],$C9,TaxableValuation[Tif_NonTIF],$A$4)</f>
        <v>906070</v>
      </c>
      <c r="L9" s="8">
        <f>SUMIFS(TaxableValuation[Taxable Multiresidential],TaxableValuation[Dist],$C9,TaxableValuation[Tif_NonTIF],$A$4)</f>
        <v>0</v>
      </c>
      <c r="M9" s="8">
        <f>SUMIFS(TaxableValuation[Taxable Reserved],TaxableValuation[Dist],$C9,TaxableValuation[Tif_NonTIF],$A$4)</f>
        <v>0</v>
      </c>
      <c r="N9" s="8">
        <f>SUMIFS(TaxableValuation[Taxable Railroads],TaxableValuation[Dist],$C9,TaxableValuation[Tif_NonTIF],$A$4)</f>
        <v>0</v>
      </c>
      <c r="O9" s="8">
        <f>SUMIFS(TaxableValuation[Taxable Utilities],TaxableValuation[Dist],$C9,TaxableValuation[Tif_NonTIF],$A$4)</f>
        <v>0</v>
      </c>
      <c r="P9" s="8">
        <f>SUMIFS(TaxableValuation[Taxable Other],TaxableValuation[Dist],$C9,TaxableValuation[Tif_NonTIF],$A$4)</f>
        <v>0</v>
      </c>
      <c r="Q9" s="8">
        <f>SUMIFS(TaxableValuation[Taxable Gross],TaxableValuation[Dist],$C9,TaxableValuation[Tif_NonTIF],$A$4)</f>
        <v>4017520</v>
      </c>
      <c r="R9" s="8">
        <f>SUMIFS(TaxableValuation[Taxable Military Exempt],TaxableValuation[Dist],$C9,TaxableValuation[Tif_NonTIF],$A$4)</f>
        <v>0</v>
      </c>
      <c r="S9" s="8">
        <f>SUMIFS(TaxableValuation[Taxable Net],TaxableValuation[Dist],$C9,TaxableValuation[Tif_NonTIF],$A$4)</f>
        <v>4017520</v>
      </c>
      <c r="T9" s="8">
        <f>SUMIFS(TaxableValuation[Taxable Gas &amp; Elec Utilities],TaxableValuation[Dist],$C9,TaxableValuation[Tif_NonTIF],$A$4)</f>
        <v>0</v>
      </c>
      <c r="U9" s="8">
        <f t="shared" si="0"/>
        <v>4017520</v>
      </c>
    </row>
    <row r="10" spans="1:21" x14ac:dyDescent="0.25">
      <c r="A10">
        <v>2023</v>
      </c>
      <c r="B10" t="s">
        <v>1045</v>
      </c>
      <c r="C10" t="s">
        <v>1046</v>
      </c>
      <c r="D10" t="s">
        <v>1046</v>
      </c>
      <c r="E10" t="s">
        <v>1047</v>
      </c>
      <c r="F10" t="s">
        <v>1047</v>
      </c>
      <c r="G10" s="8">
        <f>SUMIFS(TaxableValuation[Taxable Residential],TaxableValuation[Dist],$C10,TaxableValuation[Tif_NonTIF],$A$4)</f>
        <v>6237804</v>
      </c>
      <c r="H10" s="8">
        <f>SUMIFS(TaxableValuation[Taxable Ag Land],TaxableValuation[Dist],$C10,TaxableValuation[Tif_NonTIF],$A$4)</f>
        <v>9149</v>
      </c>
      <c r="I10" s="8">
        <f>SUMIFS(TaxableValuation[Taxable Ag Building],TaxableValuation[Dist],$C10,TaxableValuation[Tif_NonTIF],$A$4)</f>
        <v>0</v>
      </c>
      <c r="J10" s="8">
        <f>SUMIFS(TaxableValuation[Taxable Commercial],TaxableValuation[Dist],$C10,TaxableValuation[Tif_NonTIF],$A$4)</f>
        <v>6740698</v>
      </c>
      <c r="K10" s="8">
        <f>SUMIFS(TaxableValuation[Taxable Industrial],TaxableValuation[Dist],$C10,TaxableValuation[Tif_NonTIF],$A$4)</f>
        <v>4000</v>
      </c>
      <c r="L10" s="8">
        <f>SUMIFS(TaxableValuation[Taxable Multiresidential],TaxableValuation[Dist],$C10,TaxableValuation[Tif_NonTIF],$A$4)</f>
        <v>199319</v>
      </c>
      <c r="M10" s="8">
        <f>SUMIFS(TaxableValuation[Taxable Reserved],TaxableValuation[Dist],$C10,TaxableValuation[Tif_NonTIF],$A$4)</f>
        <v>0</v>
      </c>
      <c r="N10" s="8">
        <f>SUMIFS(TaxableValuation[Taxable Railroads],TaxableValuation[Dist],$C10,TaxableValuation[Tif_NonTIF],$A$4)</f>
        <v>0</v>
      </c>
      <c r="O10" s="8">
        <f>SUMIFS(TaxableValuation[Taxable Utilities],TaxableValuation[Dist],$C10,TaxableValuation[Tif_NonTIF],$A$4)</f>
        <v>0</v>
      </c>
      <c r="P10" s="8">
        <f>SUMIFS(TaxableValuation[Taxable Other],TaxableValuation[Dist],$C10,TaxableValuation[Tif_NonTIF],$A$4)</f>
        <v>0</v>
      </c>
      <c r="Q10" s="8">
        <f>SUMIFS(TaxableValuation[Taxable Gross],TaxableValuation[Dist],$C10,TaxableValuation[Tif_NonTIF],$A$4)</f>
        <v>13190970</v>
      </c>
      <c r="R10" s="8">
        <f>SUMIFS(TaxableValuation[Taxable Military Exempt],TaxableValuation[Dist],$C10,TaxableValuation[Tif_NonTIF],$A$4)</f>
        <v>0</v>
      </c>
      <c r="S10" s="8">
        <f>SUMIFS(TaxableValuation[Taxable Net],TaxableValuation[Dist],$C10,TaxableValuation[Tif_NonTIF],$A$4)</f>
        <v>13190970</v>
      </c>
      <c r="T10" s="8">
        <f>SUMIFS(TaxableValuation[Taxable Gas &amp; Elec Utilities],TaxableValuation[Dist],$C10,TaxableValuation[Tif_NonTIF],$A$4)</f>
        <v>0</v>
      </c>
      <c r="U10" s="8">
        <f t="shared" si="0"/>
        <v>13190970</v>
      </c>
    </row>
    <row r="11" spans="1:21" x14ac:dyDescent="0.25">
      <c r="A11">
        <v>2023</v>
      </c>
      <c r="B11" t="s">
        <v>1048</v>
      </c>
      <c r="C11" t="s">
        <v>1049</v>
      </c>
      <c r="D11" t="s">
        <v>1049</v>
      </c>
      <c r="E11" t="s">
        <v>767</v>
      </c>
      <c r="F11" t="s">
        <v>1050</v>
      </c>
      <c r="G11" s="8">
        <f>SUMIFS(TaxableValuation[Taxable Residential],TaxableValuation[Dist],$C11,TaxableValuation[Tif_NonTIF],$A$4)</f>
        <v>11109690</v>
      </c>
      <c r="H11" s="8">
        <f>SUMIFS(TaxableValuation[Taxable Ag Land],TaxableValuation[Dist],$C11,TaxableValuation[Tif_NonTIF],$A$4)</f>
        <v>0</v>
      </c>
      <c r="I11" s="8">
        <f>SUMIFS(TaxableValuation[Taxable Ag Building],TaxableValuation[Dist],$C11,TaxableValuation[Tif_NonTIF],$A$4)</f>
        <v>0</v>
      </c>
      <c r="J11" s="8">
        <f>SUMIFS(TaxableValuation[Taxable Commercial],TaxableValuation[Dist],$C11,TaxableValuation[Tif_NonTIF],$A$4)</f>
        <v>8840426</v>
      </c>
      <c r="K11" s="8">
        <f>SUMIFS(TaxableValuation[Taxable Industrial],TaxableValuation[Dist],$C11,TaxableValuation[Tif_NonTIF],$A$4)</f>
        <v>615082</v>
      </c>
      <c r="L11" s="8">
        <f>SUMIFS(TaxableValuation[Taxable Multiresidential],TaxableValuation[Dist],$C11,TaxableValuation[Tif_NonTIF],$A$4)</f>
        <v>311991</v>
      </c>
      <c r="M11" s="8">
        <f>SUMIFS(TaxableValuation[Taxable Reserved],TaxableValuation[Dist],$C11,TaxableValuation[Tif_NonTIF],$A$4)</f>
        <v>0</v>
      </c>
      <c r="N11" s="8">
        <f>SUMIFS(TaxableValuation[Taxable Railroads],TaxableValuation[Dist],$C11,TaxableValuation[Tif_NonTIF],$A$4)</f>
        <v>0</v>
      </c>
      <c r="O11" s="8">
        <f>SUMIFS(TaxableValuation[Taxable Utilities],TaxableValuation[Dist],$C11,TaxableValuation[Tif_NonTIF],$A$4)</f>
        <v>0</v>
      </c>
      <c r="P11" s="8">
        <f>SUMIFS(TaxableValuation[Taxable Other],TaxableValuation[Dist],$C11,TaxableValuation[Tif_NonTIF],$A$4)</f>
        <v>0</v>
      </c>
      <c r="Q11" s="8">
        <f>SUMIFS(TaxableValuation[Taxable Gross],TaxableValuation[Dist],$C11,TaxableValuation[Tif_NonTIF],$A$4)</f>
        <v>20877189</v>
      </c>
      <c r="R11" s="8">
        <f>SUMIFS(TaxableValuation[Taxable Military Exempt],TaxableValuation[Dist],$C11,TaxableValuation[Tif_NonTIF],$A$4)</f>
        <v>7408</v>
      </c>
      <c r="S11" s="8">
        <f>SUMIFS(TaxableValuation[Taxable Net],TaxableValuation[Dist],$C11,TaxableValuation[Tif_NonTIF],$A$4)</f>
        <v>20869781</v>
      </c>
      <c r="T11" s="8">
        <f>SUMIFS(TaxableValuation[Taxable Gas &amp; Elec Utilities],TaxableValuation[Dist],$C11,TaxableValuation[Tif_NonTIF],$A$4)</f>
        <v>0</v>
      </c>
      <c r="U11" s="8">
        <f t="shared" si="0"/>
        <v>20869781</v>
      </c>
    </row>
    <row r="12" spans="1:21" x14ac:dyDescent="0.25">
      <c r="A12">
        <v>2023</v>
      </c>
      <c r="B12" t="s">
        <v>1051</v>
      </c>
      <c r="C12" t="s">
        <v>1052</v>
      </c>
      <c r="D12" t="s">
        <v>1052</v>
      </c>
      <c r="E12" t="s">
        <v>227</v>
      </c>
      <c r="F12" t="s">
        <v>1053</v>
      </c>
      <c r="G12" s="8">
        <f>SUMIFS(TaxableValuation[Taxable Residential],TaxableValuation[Dist],$C12,TaxableValuation[Tif_NonTIF],$A$4)</f>
        <v>0</v>
      </c>
      <c r="H12" s="8">
        <f>SUMIFS(TaxableValuation[Taxable Ag Land],TaxableValuation[Dist],$C12,TaxableValuation[Tif_NonTIF],$A$4)</f>
        <v>0</v>
      </c>
      <c r="I12" s="8">
        <f>SUMIFS(TaxableValuation[Taxable Ag Building],TaxableValuation[Dist],$C12,TaxableValuation[Tif_NonTIF],$A$4)</f>
        <v>0</v>
      </c>
      <c r="J12" s="8">
        <f>SUMIFS(TaxableValuation[Taxable Commercial],TaxableValuation[Dist],$C12,TaxableValuation[Tif_NonTIF],$A$4)</f>
        <v>0</v>
      </c>
      <c r="K12" s="8">
        <f>SUMIFS(TaxableValuation[Taxable Industrial],TaxableValuation[Dist],$C12,TaxableValuation[Tif_NonTIF],$A$4)</f>
        <v>0</v>
      </c>
      <c r="L12" s="8">
        <f>SUMIFS(TaxableValuation[Taxable Multiresidential],TaxableValuation[Dist],$C12,TaxableValuation[Tif_NonTIF],$A$4)</f>
        <v>0</v>
      </c>
      <c r="M12" s="8">
        <f>SUMIFS(TaxableValuation[Taxable Reserved],TaxableValuation[Dist],$C12,TaxableValuation[Tif_NonTIF],$A$4)</f>
        <v>0</v>
      </c>
      <c r="N12" s="8">
        <f>SUMIFS(TaxableValuation[Taxable Railroads],TaxableValuation[Dist],$C12,TaxableValuation[Tif_NonTIF],$A$4)</f>
        <v>0</v>
      </c>
      <c r="O12" s="8">
        <f>SUMIFS(TaxableValuation[Taxable Utilities],TaxableValuation[Dist],$C12,TaxableValuation[Tif_NonTIF],$A$4)</f>
        <v>0</v>
      </c>
      <c r="P12" s="8">
        <f>SUMIFS(TaxableValuation[Taxable Other],TaxableValuation[Dist],$C12,TaxableValuation[Tif_NonTIF],$A$4)</f>
        <v>0</v>
      </c>
      <c r="Q12" s="8">
        <f>SUMIFS(TaxableValuation[Taxable Gross],TaxableValuation[Dist],$C12,TaxableValuation[Tif_NonTIF],$A$4)</f>
        <v>0</v>
      </c>
      <c r="R12" s="8">
        <f>SUMIFS(TaxableValuation[Taxable Military Exempt],TaxableValuation[Dist],$C12,TaxableValuation[Tif_NonTIF],$A$4)</f>
        <v>0</v>
      </c>
      <c r="S12" s="8">
        <f>SUMIFS(TaxableValuation[Taxable Net],TaxableValuation[Dist],$C12,TaxableValuation[Tif_NonTIF],$A$4)</f>
        <v>0</v>
      </c>
      <c r="T12" s="8">
        <f>SUMIFS(TaxableValuation[Taxable Gas &amp; Elec Utilities],TaxableValuation[Dist],$C12,TaxableValuation[Tif_NonTIF],$A$4)</f>
        <v>0</v>
      </c>
      <c r="U12" s="8">
        <f t="shared" si="0"/>
        <v>0</v>
      </c>
    </row>
    <row r="13" spans="1:21" x14ac:dyDescent="0.25">
      <c r="A13">
        <v>2023</v>
      </c>
      <c r="B13" t="s">
        <v>1054</v>
      </c>
      <c r="C13" t="s">
        <v>1055</v>
      </c>
      <c r="D13" t="s">
        <v>1055</v>
      </c>
      <c r="E13" t="s">
        <v>92</v>
      </c>
      <c r="F13" t="s">
        <v>1056</v>
      </c>
      <c r="G13" s="8">
        <f>SUMIFS(TaxableValuation[Taxable Residential],TaxableValuation[Dist],$C13,TaxableValuation[Tif_NonTIF],$A$4)</f>
        <v>0</v>
      </c>
      <c r="H13" s="8">
        <f>SUMIFS(TaxableValuation[Taxable Ag Land],TaxableValuation[Dist],$C13,TaxableValuation[Tif_NonTIF],$A$4)</f>
        <v>0</v>
      </c>
      <c r="I13" s="8">
        <f>SUMIFS(TaxableValuation[Taxable Ag Building],TaxableValuation[Dist],$C13,TaxableValuation[Tif_NonTIF],$A$4)</f>
        <v>0</v>
      </c>
      <c r="J13" s="8">
        <f>SUMIFS(TaxableValuation[Taxable Commercial],TaxableValuation[Dist],$C13,TaxableValuation[Tif_NonTIF],$A$4)</f>
        <v>0</v>
      </c>
      <c r="K13" s="8">
        <f>SUMIFS(TaxableValuation[Taxable Industrial],TaxableValuation[Dist],$C13,TaxableValuation[Tif_NonTIF],$A$4)</f>
        <v>0</v>
      </c>
      <c r="L13" s="8">
        <f>SUMIFS(TaxableValuation[Taxable Multiresidential],TaxableValuation[Dist],$C13,TaxableValuation[Tif_NonTIF],$A$4)</f>
        <v>0</v>
      </c>
      <c r="M13" s="8">
        <f>SUMIFS(TaxableValuation[Taxable Reserved],TaxableValuation[Dist],$C13,TaxableValuation[Tif_NonTIF],$A$4)</f>
        <v>0</v>
      </c>
      <c r="N13" s="8">
        <f>SUMIFS(TaxableValuation[Taxable Railroads],TaxableValuation[Dist],$C13,TaxableValuation[Tif_NonTIF],$A$4)</f>
        <v>0</v>
      </c>
      <c r="O13" s="8">
        <f>SUMIFS(TaxableValuation[Taxable Utilities],TaxableValuation[Dist],$C13,TaxableValuation[Tif_NonTIF],$A$4)</f>
        <v>0</v>
      </c>
      <c r="P13" s="8">
        <f>SUMIFS(TaxableValuation[Taxable Other],TaxableValuation[Dist],$C13,TaxableValuation[Tif_NonTIF],$A$4)</f>
        <v>0</v>
      </c>
      <c r="Q13" s="8">
        <f>SUMIFS(TaxableValuation[Taxable Gross],TaxableValuation[Dist],$C13,TaxableValuation[Tif_NonTIF],$A$4)</f>
        <v>0</v>
      </c>
      <c r="R13" s="8">
        <f>SUMIFS(TaxableValuation[Taxable Military Exempt],TaxableValuation[Dist],$C13,TaxableValuation[Tif_NonTIF],$A$4)</f>
        <v>0</v>
      </c>
      <c r="S13" s="8">
        <f>SUMIFS(TaxableValuation[Taxable Net],TaxableValuation[Dist],$C13,TaxableValuation[Tif_NonTIF],$A$4)</f>
        <v>0</v>
      </c>
      <c r="T13" s="8">
        <f>SUMIFS(TaxableValuation[Taxable Gas &amp; Elec Utilities],TaxableValuation[Dist],$C13,TaxableValuation[Tif_NonTIF],$A$4)</f>
        <v>0</v>
      </c>
      <c r="U13" s="8">
        <f t="shared" si="0"/>
        <v>0</v>
      </c>
    </row>
    <row r="14" spans="1:21" x14ac:dyDescent="0.25">
      <c r="A14">
        <v>2023</v>
      </c>
      <c r="B14" t="s">
        <v>1057</v>
      </c>
      <c r="C14" t="s">
        <v>1058</v>
      </c>
      <c r="D14" t="s">
        <v>1058</v>
      </c>
      <c r="E14" t="s">
        <v>673</v>
      </c>
      <c r="F14" t="s">
        <v>1059</v>
      </c>
      <c r="G14" s="8">
        <f>SUMIFS(TaxableValuation[Taxable Residential],TaxableValuation[Dist],$C14,TaxableValuation[Tif_NonTIF],$A$4)</f>
        <v>7715761</v>
      </c>
      <c r="H14" s="8">
        <f>SUMIFS(TaxableValuation[Taxable Ag Land],TaxableValuation[Dist],$C14,TaxableValuation[Tif_NonTIF],$A$4)</f>
        <v>45595</v>
      </c>
      <c r="I14" s="8">
        <f>SUMIFS(TaxableValuation[Taxable Ag Building],TaxableValuation[Dist],$C14,TaxableValuation[Tif_NonTIF],$A$4)</f>
        <v>3371</v>
      </c>
      <c r="J14" s="8">
        <f>SUMIFS(TaxableValuation[Taxable Commercial],TaxableValuation[Dist],$C14,TaxableValuation[Tif_NonTIF],$A$4)</f>
        <v>714880</v>
      </c>
      <c r="K14" s="8">
        <f>SUMIFS(TaxableValuation[Taxable Industrial],TaxableValuation[Dist],$C14,TaxableValuation[Tif_NonTIF],$A$4)</f>
        <v>0</v>
      </c>
      <c r="L14" s="8">
        <f>SUMIFS(TaxableValuation[Taxable Multiresidential],TaxableValuation[Dist],$C14,TaxableValuation[Tif_NonTIF],$A$4)</f>
        <v>0</v>
      </c>
      <c r="M14" s="8">
        <f>SUMIFS(TaxableValuation[Taxable Reserved],TaxableValuation[Dist],$C14,TaxableValuation[Tif_NonTIF],$A$4)</f>
        <v>0</v>
      </c>
      <c r="N14" s="8">
        <f>SUMIFS(TaxableValuation[Taxable Railroads],TaxableValuation[Dist],$C14,TaxableValuation[Tif_NonTIF],$A$4)</f>
        <v>0</v>
      </c>
      <c r="O14" s="8">
        <f>SUMIFS(TaxableValuation[Taxable Utilities],TaxableValuation[Dist],$C14,TaxableValuation[Tif_NonTIF],$A$4)</f>
        <v>0</v>
      </c>
      <c r="P14" s="8">
        <f>SUMIFS(TaxableValuation[Taxable Other],TaxableValuation[Dist],$C14,TaxableValuation[Tif_NonTIF],$A$4)</f>
        <v>0</v>
      </c>
      <c r="Q14" s="8">
        <f>SUMIFS(TaxableValuation[Taxable Gross],TaxableValuation[Dist],$C14,TaxableValuation[Tif_NonTIF],$A$4)</f>
        <v>8479607</v>
      </c>
      <c r="R14" s="8">
        <f>SUMIFS(TaxableValuation[Taxable Military Exempt],TaxableValuation[Dist],$C14,TaxableValuation[Tif_NonTIF],$A$4)</f>
        <v>0</v>
      </c>
      <c r="S14" s="8">
        <f>SUMIFS(TaxableValuation[Taxable Net],TaxableValuation[Dist],$C14,TaxableValuation[Tif_NonTIF],$A$4)</f>
        <v>8479607</v>
      </c>
      <c r="T14" s="8">
        <f>SUMIFS(TaxableValuation[Taxable Gas &amp; Elec Utilities],TaxableValuation[Dist],$C14,TaxableValuation[Tif_NonTIF],$A$4)</f>
        <v>0</v>
      </c>
      <c r="U14" s="8">
        <f t="shared" si="0"/>
        <v>8479607</v>
      </c>
    </row>
    <row r="15" spans="1:21" x14ac:dyDescent="0.25">
      <c r="A15">
        <v>2023</v>
      </c>
      <c r="B15" t="s">
        <v>1043</v>
      </c>
      <c r="C15" t="s">
        <v>1060</v>
      </c>
      <c r="D15" t="s">
        <v>1060</v>
      </c>
      <c r="E15" t="s">
        <v>393</v>
      </c>
      <c r="F15" t="s">
        <v>1061</v>
      </c>
      <c r="G15" s="8">
        <f>SUMIFS(TaxableValuation[Taxable Residential],TaxableValuation[Dist],$C15,TaxableValuation[Tif_NonTIF],$A$4)</f>
        <v>0</v>
      </c>
      <c r="H15" s="8">
        <f>SUMIFS(TaxableValuation[Taxable Ag Land],TaxableValuation[Dist],$C15,TaxableValuation[Tif_NonTIF],$A$4)</f>
        <v>0</v>
      </c>
      <c r="I15" s="8">
        <f>SUMIFS(TaxableValuation[Taxable Ag Building],TaxableValuation[Dist],$C15,TaxableValuation[Tif_NonTIF],$A$4)</f>
        <v>0</v>
      </c>
      <c r="J15" s="8">
        <f>SUMIFS(TaxableValuation[Taxable Commercial],TaxableValuation[Dist],$C15,TaxableValuation[Tif_NonTIF],$A$4)</f>
        <v>0</v>
      </c>
      <c r="K15" s="8">
        <f>SUMIFS(TaxableValuation[Taxable Industrial],TaxableValuation[Dist],$C15,TaxableValuation[Tif_NonTIF],$A$4)</f>
        <v>0</v>
      </c>
      <c r="L15" s="8">
        <f>SUMIFS(TaxableValuation[Taxable Multiresidential],TaxableValuation[Dist],$C15,TaxableValuation[Tif_NonTIF],$A$4)</f>
        <v>0</v>
      </c>
      <c r="M15" s="8">
        <f>SUMIFS(TaxableValuation[Taxable Reserved],TaxableValuation[Dist],$C15,TaxableValuation[Tif_NonTIF],$A$4)</f>
        <v>0</v>
      </c>
      <c r="N15" s="8">
        <f>SUMIFS(TaxableValuation[Taxable Railroads],TaxableValuation[Dist],$C15,TaxableValuation[Tif_NonTIF],$A$4)</f>
        <v>0</v>
      </c>
      <c r="O15" s="8">
        <f>SUMIFS(TaxableValuation[Taxable Utilities],TaxableValuation[Dist],$C15,TaxableValuation[Tif_NonTIF],$A$4)</f>
        <v>0</v>
      </c>
      <c r="P15" s="8">
        <f>SUMIFS(TaxableValuation[Taxable Other],TaxableValuation[Dist],$C15,TaxableValuation[Tif_NonTIF],$A$4)</f>
        <v>0</v>
      </c>
      <c r="Q15" s="8">
        <f>SUMIFS(TaxableValuation[Taxable Gross],TaxableValuation[Dist],$C15,TaxableValuation[Tif_NonTIF],$A$4)</f>
        <v>0</v>
      </c>
      <c r="R15" s="8">
        <f>SUMIFS(TaxableValuation[Taxable Military Exempt],TaxableValuation[Dist],$C15,TaxableValuation[Tif_NonTIF],$A$4)</f>
        <v>0</v>
      </c>
      <c r="S15" s="8">
        <f>SUMIFS(TaxableValuation[Taxable Net],TaxableValuation[Dist],$C15,TaxableValuation[Tif_NonTIF],$A$4)</f>
        <v>0</v>
      </c>
      <c r="T15" s="8">
        <f>SUMIFS(TaxableValuation[Taxable Gas &amp; Elec Utilities],TaxableValuation[Dist],$C15,TaxableValuation[Tif_NonTIF],$A$4)</f>
        <v>0</v>
      </c>
      <c r="U15" s="8">
        <f t="shared" si="0"/>
        <v>0</v>
      </c>
    </row>
    <row r="16" spans="1:21" x14ac:dyDescent="0.25">
      <c r="A16">
        <v>2023</v>
      </c>
      <c r="B16" t="s">
        <v>1051</v>
      </c>
      <c r="C16" t="s">
        <v>1062</v>
      </c>
      <c r="D16" t="s">
        <v>1062</v>
      </c>
      <c r="E16" t="s">
        <v>556</v>
      </c>
      <c r="F16" t="s">
        <v>1063</v>
      </c>
      <c r="G16" s="8">
        <f>SUMIFS(TaxableValuation[Taxable Residential],TaxableValuation[Dist],$C16,TaxableValuation[Tif_NonTIF],$A$4)</f>
        <v>6645473</v>
      </c>
      <c r="H16" s="8">
        <f>SUMIFS(TaxableValuation[Taxable Ag Land],TaxableValuation[Dist],$C16,TaxableValuation[Tif_NonTIF],$A$4)</f>
        <v>0</v>
      </c>
      <c r="I16" s="8">
        <f>SUMIFS(TaxableValuation[Taxable Ag Building],TaxableValuation[Dist],$C16,TaxableValuation[Tif_NonTIF],$A$4)</f>
        <v>0</v>
      </c>
      <c r="J16" s="8">
        <f>SUMIFS(TaxableValuation[Taxable Commercial],TaxableValuation[Dist],$C16,TaxableValuation[Tif_NonTIF],$A$4)</f>
        <v>0</v>
      </c>
      <c r="K16" s="8">
        <f>SUMIFS(TaxableValuation[Taxable Industrial],TaxableValuation[Dist],$C16,TaxableValuation[Tif_NonTIF],$A$4)</f>
        <v>0</v>
      </c>
      <c r="L16" s="8">
        <f>SUMIFS(TaxableValuation[Taxable Multiresidential],TaxableValuation[Dist],$C16,TaxableValuation[Tif_NonTIF],$A$4)</f>
        <v>1579121</v>
      </c>
      <c r="M16" s="8">
        <f>SUMIFS(TaxableValuation[Taxable Reserved],TaxableValuation[Dist],$C16,TaxableValuation[Tif_NonTIF],$A$4)</f>
        <v>0</v>
      </c>
      <c r="N16" s="8">
        <f>SUMIFS(TaxableValuation[Taxable Railroads],TaxableValuation[Dist],$C16,TaxableValuation[Tif_NonTIF],$A$4)</f>
        <v>0</v>
      </c>
      <c r="O16" s="8">
        <f>SUMIFS(TaxableValuation[Taxable Utilities],TaxableValuation[Dist],$C16,TaxableValuation[Tif_NonTIF],$A$4)</f>
        <v>0</v>
      </c>
      <c r="P16" s="8">
        <f>SUMIFS(TaxableValuation[Taxable Other],TaxableValuation[Dist],$C16,TaxableValuation[Tif_NonTIF],$A$4)</f>
        <v>0</v>
      </c>
      <c r="Q16" s="8">
        <f>SUMIFS(TaxableValuation[Taxable Gross],TaxableValuation[Dist],$C16,TaxableValuation[Tif_NonTIF],$A$4)</f>
        <v>8224594</v>
      </c>
      <c r="R16" s="8">
        <f>SUMIFS(TaxableValuation[Taxable Military Exempt],TaxableValuation[Dist],$C16,TaxableValuation[Tif_NonTIF],$A$4)</f>
        <v>0</v>
      </c>
      <c r="S16" s="8">
        <f>SUMIFS(TaxableValuation[Taxable Net],TaxableValuation[Dist],$C16,TaxableValuation[Tif_NonTIF],$A$4)</f>
        <v>8224594</v>
      </c>
      <c r="T16" s="8">
        <f>SUMIFS(TaxableValuation[Taxable Gas &amp; Elec Utilities],TaxableValuation[Dist],$C16,TaxableValuation[Tif_NonTIF],$A$4)</f>
        <v>0</v>
      </c>
      <c r="U16" s="8">
        <f t="shared" si="0"/>
        <v>8224594</v>
      </c>
    </row>
    <row r="17" spans="1:21" x14ac:dyDescent="0.25">
      <c r="A17">
        <v>2023</v>
      </c>
      <c r="B17" t="s">
        <v>1051</v>
      </c>
      <c r="C17" t="s">
        <v>1064</v>
      </c>
      <c r="D17" t="s">
        <v>1064</v>
      </c>
      <c r="E17" t="s">
        <v>610</v>
      </c>
      <c r="F17" t="s">
        <v>1065</v>
      </c>
      <c r="G17" s="8">
        <f>SUMIFS(TaxableValuation[Taxable Residential],TaxableValuation[Dist],$C17,TaxableValuation[Tif_NonTIF],$A$4)</f>
        <v>561226</v>
      </c>
      <c r="H17" s="8">
        <f>SUMIFS(TaxableValuation[Taxable Ag Land],TaxableValuation[Dist],$C17,TaxableValuation[Tif_NonTIF],$A$4)</f>
        <v>0</v>
      </c>
      <c r="I17" s="8">
        <f>SUMIFS(TaxableValuation[Taxable Ag Building],TaxableValuation[Dist],$C17,TaxableValuation[Tif_NonTIF],$A$4)</f>
        <v>0</v>
      </c>
      <c r="J17" s="8">
        <f>SUMIFS(TaxableValuation[Taxable Commercial],TaxableValuation[Dist],$C17,TaxableValuation[Tif_NonTIF],$A$4)</f>
        <v>8927433</v>
      </c>
      <c r="K17" s="8">
        <f>SUMIFS(TaxableValuation[Taxable Industrial],TaxableValuation[Dist],$C17,TaxableValuation[Tif_NonTIF],$A$4)</f>
        <v>0</v>
      </c>
      <c r="L17" s="8">
        <f>SUMIFS(TaxableValuation[Taxable Multiresidential],TaxableValuation[Dist],$C17,TaxableValuation[Tif_NonTIF],$A$4)</f>
        <v>0</v>
      </c>
      <c r="M17" s="8">
        <f>SUMIFS(TaxableValuation[Taxable Reserved],TaxableValuation[Dist],$C17,TaxableValuation[Tif_NonTIF],$A$4)</f>
        <v>0</v>
      </c>
      <c r="N17" s="8">
        <f>SUMIFS(TaxableValuation[Taxable Railroads],TaxableValuation[Dist],$C17,TaxableValuation[Tif_NonTIF],$A$4)</f>
        <v>0</v>
      </c>
      <c r="O17" s="8">
        <f>SUMIFS(TaxableValuation[Taxable Utilities],TaxableValuation[Dist],$C17,TaxableValuation[Tif_NonTIF],$A$4)</f>
        <v>0</v>
      </c>
      <c r="P17" s="8">
        <f>SUMIFS(TaxableValuation[Taxable Other],TaxableValuation[Dist],$C17,TaxableValuation[Tif_NonTIF],$A$4)</f>
        <v>0</v>
      </c>
      <c r="Q17" s="8">
        <f>SUMIFS(TaxableValuation[Taxable Gross],TaxableValuation[Dist],$C17,TaxableValuation[Tif_NonTIF],$A$4)</f>
        <v>9488659</v>
      </c>
      <c r="R17" s="8">
        <f>SUMIFS(TaxableValuation[Taxable Military Exempt],TaxableValuation[Dist],$C17,TaxableValuation[Tif_NonTIF],$A$4)</f>
        <v>0</v>
      </c>
      <c r="S17" s="8">
        <f>SUMIFS(TaxableValuation[Taxable Net],TaxableValuation[Dist],$C17,TaxableValuation[Tif_NonTIF],$A$4)</f>
        <v>9488659</v>
      </c>
      <c r="T17" s="8">
        <f>SUMIFS(TaxableValuation[Taxable Gas &amp; Elec Utilities],TaxableValuation[Dist],$C17,TaxableValuation[Tif_NonTIF],$A$4)</f>
        <v>0</v>
      </c>
      <c r="U17" s="8">
        <f t="shared" si="0"/>
        <v>9488659</v>
      </c>
    </row>
    <row r="18" spans="1:21" x14ac:dyDescent="0.25">
      <c r="A18">
        <v>2023</v>
      </c>
      <c r="B18" t="s">
        <v>1066</v>
      </c>
      <c r="C18" t="s">
        <v>1067</v>
      </c>
      <c r="D18" t="s">
        <v>1067</v>
      </c>
      <c r="E18" t="s">
        <v>86</v>
      </c>
      <c r="F18" t="s">
        <v>1068</v>
      </c>
      <c r="G18" s="8">
        <f>SUMIFS(TaxableValuation[Taxable Residential],TaxableValuation[Dist],$C18,TaxableValuation[Tif_NonTIF],$A$4)</f>
        <v>15514864</v>
      </c>
      <c r="H18" s="8">
        <f>SUMIFS(TaxableValuation[Taxable Ag Land],TaxableValuation[Dist],$C18,TaxableValuation[Tif_NonTIF],$A$4)</f>
        <v>18053</v>
      </c>
      <c r="I18" s="8">
        <f>SUMIFS(TaxableValuation[Taxable Ag Building],TaxableValuation[Dist],$C18,TaxableValuation[Tif_NonTIF],$A$4)</f>
        <v>0</v>
      </c>
      <c r="J18" s="8">
        <f>SUMIFS(TaxableValuation[Taxable Commercial],TaxableValuation[Dist],$C18,TaxableValuation[Tif_NonTIF],$A$4)</f>
        <v>4066922</v>
      </c>
      <c r="K18" s="8">
        <f>SUMIFS(TaxableValuation[Taxable Industrial],TaxableValuation[Dist],$C18,TaxableValuation[Tif_NonTIF],$A$4)</f>
        <v>653911</v>
      </c>
      <c r="L18" s="8">
        <f>SUMIFS(TaxableValuation[Taxable Multiresidential],TaxableValuation[Dist],$C18,TaxableValuation[Tif_NonTIF],$A$4)</f>
        <v>341318</v>
      </c>
      <c r="M18" s="8">
        <f>SUMIFS(TaxableValuation[Taxable Reserved],TaxableValuation[Dist],$C18,TaxableValuation[Tif_NonTIF],$A$4)</f>
        <v>0</v>
      </c>
      <c r="N18" s="8">
        <f>SUMIFS(TaxableValuation[Taxable Railroads],TaxableValuation[Dist],$C18,TaxableValuation[Tif_NonTIF],$A$4)</f>
        <v>0</v>
      </c>
      <c r="O18" s="8">
        <f>SUMIFS(TaxableValuation[Taxable Utilities],TaxableValuation[Dist],$C18,TaxableValuation[Tif_NonTIF],$A$4)</f>
        <v>0</v>
      </c>
      <c r="P18" s="8">
        <f>SUMIFS(TaxableValuation[Taxable Other],TaxableValuation[Dist],$C18,TaxableValuation[Tif_NonTIF],$A$4)</f>
        <v>0</v>
      </c>
      <c r="Q18" s="8">
        <f>SUMIFS(TaxableValuation[Taxable Gross],TaxableValuation[Dist],$C18,TaxableValuation[Tif_NonTIF],$A$4)</f>
        <v>20595068</v>
      </c>
      <c r="R18" s="8">
        <f>SUMIFS(TaxableValuation[Taxable Military Exempt],TaxableValuation[Dist],$C18,TaxableValuation[Tif_NonTIF],$A$4)</f>
        <v>0</v>
      </c>
      <c r="S18" s="8">
        <f>SUMIFS(TaxableValuation[Taxable Net],TaxableValuation[Dist],$C18,TaxableValuation[Tif_NonTIF],$A$4)</f>
        <v>20595068</v>
      </c>
      <c r="T18" s="8">
        <f>SUMIFS(TaxableValuation[Taxable Gas &amp; Elec Utilities],TaxableValuation[Dist],$C18,TaxableValuation[Tif_NonTIF],$A$4)</f>
        <v>0</v>
      </c>
      <c r="U18" s="8">
        <f t="shared" si="0"/>
        <v>20595068</v>
      </c>
    </row>
    <row r="19" spans="1:21" x14ac:dyDescent="0.25">
      <c r="A19">
        <v>2023</v>
      </c>
      <c r="B19" t="s">
        <v>1051</v>
      </c>
      <c r="C19" t="s">
        <v>1069</v>
      </c>
      <c r="D19" t="s">
        <v>1069</v>
      </c>
      <c r="E19" t="s">
        <v>1070</v>
      </c>
      <c r="F19" t="s">
        <v>1071</v>
      </c>
      <c r="G19" s="8">
        <f>SUMIFS(TaxableValuation[Taxable Residential],TaxableValuation[Dist],$C19,TaxableValuation[Tif_NonTIF],$A$4)</f>
        <v>1574804</v>
      </c>
      <c r="H19" s="8">
        <f>SUMIFS(TaxableValuation[Taxable Ag Land],TaxableValuation[Dist],$C19,TaxableValuation[Tif_NonTIF],$A$4)</f>
        <v>1255</v>
      </c>
      <c r="I19" s="8">
        <f>SUMIFS(TaxableValuation[Taxable Ag Building],TaxableValuation[Dist],$C19,TaxableValuation[Tif_NonTIF],$A$4)</f>
        <v>0</v>
      </c>
      <c r="J19" s="8">
        <f>SUMIFS(TaxableValuation[Taxable Commercial],TaxableValuation[Dist],$C19,TaxableValuation[Tif_NonTIF],$A$4)</f>
        <v>1122316</v>
      </c>
      <c r="K19" s="8">
        <f>SUMIFS(TaxableValuation[Taxable Industrial],TaxableValuation[Dist],$C19,TaxableValuation[Tif_NonTIF],$A$4)</f>
        <v>276208</v>
      </c>
      <c r="L19" s="8">
        <f>SUMIFS(TaxableValuation[Taxable Multiresidential],TaxableValuation[Dist],$C19,TaxableValuation[Tif_NonTIF],$A$4)</f>
        <v>0</v>
      </c>
      <c r="M19" s="8">
        <f>SUMIFS(TaxableValuation[Taxable Reserved],TaxableValuation[Dist],$C19,TaxableValuation[Tif_NonTIF],$A$4)</f>
        <v>0</v>
      </c>
      <c r="N19" s="8">
        <f>SUMIFS(TaxableValuation[Taxable Railroads],TaxableValuation[Dist],$C19,TaxableValuation[Tif_NonTIF],$A$4)</f>
        <v>0</v>
      </c>
      <c r="O19" s="8">
        <f>SUMIFS(TaxableValuation[Taxable Utilities],TaxableValuation[Dist],$C19,TaxableValuation[Tif_NonTIF],$A$4)</f>
        <v>0</v>
      </c>
      <c r="P19" s="8">
        <f>SUMIFS(TaxableValuation[Taxable Other],TaxableValuation[Dist],$C19,TaxableValuation[Tif_NonTIF],$A$4)</f>
        <v>0</v>
      </c>
      <c r="Q19" s="8">
        <f>SUMIFS(TaxableValuation[Taxable Gross],TaxableValuation[Dist],$C19,TaxableValuation[Tif_NonTIF],$A$4)</f>
        <v>2974583</v>
      </c>
      <c r="R19" s="8">
        <f>SUMIFS(TaxableValuation[Taxable Military Exempt],TaxableValuation[Dist],$C19,TaxableValuation[Tif_NonTIF],$A$4)</f>
        <v>0</v>
      </c>
      <c r="S19" s="8">
        <f>SUMIFS(TaxableValuation[Taxable Net],TaxableValuation[Dist],$C19,TaxableValuation[Tif_NonTIF],$A$4)</f>
        <v>2974583</v>
      </c>
      <c r="T19" s="8">
        <f>SUMIFS(TaxableValuation[Taxable Gas &amp; Elec Utilities],TaxableValuation[Dist],$C19,TaxableValuation[Tif_NonTIF],$A$4)</f>
        <v>0</v>
      </c>
      <c r="U19" s="8">
        <f t="shared" si="0"/>
        <v>2974583</v>
      </c>
    </row>
    <row r="20" spans="1:21" x14ac:dyDescent="0.25">
      <c r="A20">
        <v>2023</v>
      </c>
      <c r="B20" t="s">
        <v>1038</v>
      </c>
      <c r="C20" t="s">
        <v>1072</v>
      </c>
      <c r="D20" t="s">
        <v>1072</v>
      </c>
      <c r="E20" t="s">
        <v>838</v>
      </c>
      <c r="F20" t="s">
        <v>1073</v>
      </c>
      <c r="G20" s="8">
        <f>SUMIFS(TaxableValuation[Taxable Residential],TaxableValuation[Dist],$C20,TaxableValuation[Tif_NonTIF],$A$4)</f>
        <v>0</v>
      </c>
      <c r="H20" s="8">
        <f>SUMIFS(TaxableValuation[Taxable Ag Land],TaxableValuation[Dist],$C20,TaxableValuation[Tif_NonTIF],$A$4)</f>
        <v>5788</v>
      </c>
      <c r="I20" s="8">
        <f>SUMIFS(TaxableValuation[Taxable Ag Building],TaxableValuation[Dist],$C20,TaxableValuation[Tif_NonTIF],$A$4)</f>
        <v>0</v>
      </c>
      <c r="J20" s="8">
        <f>SUMIFS(TaxableValuation[Taxable Commercial],TaxableValuation[Dist],$C20,TaxableValuation[Tif_NonTIF],$A$4)</f>
        <v>40940674</v>
      </c>
      <c r="K20" s="8">
        <f>SUMIFS(TaxableValuation[Taxable Industrial],TaxableValuation[Dist],$C20,TaxableValuation[Tif_NonTIF],$A$4)</f>
        <v>16320000</v>
      </c>
      <c r="L20" s="8">
        <f>SUMIFS(TaxableValuation[Taxable Multiresidential],TaxableValuation[Dist],$C20,TaxableValuation[Tif_NonTIF],$A$4)</f>
        <v>0</v>
      </c>
      <c r="M20" s="8">
        <f>SUMIFS(TaxableValuation[Taxable Reserved],TaxableValuation[Dist],$C20,TaxableValuation[Tif_NonTIF],$A$4)</f>
        <v>0</v>
      </c>
      <c r="N20" s="8">
        <f>SUMIFS(TaxableValuation[Taxable Railroads],TaxableValuation[Dist],$C20,TaxableValuation[Tif_NonTIF],$A$4)</f>
        <v>0</v>
      </c>
      <c r="O20" s="8">
        <f>SUMIFS(TaxableValuation[Taxable Utilities],TaxableValuation[Dist],$C20,TaxableValuation[Tif_NonTIF],$A$4)</f>
        <v>0</v>
      </c>
      <c r="P20" s="8">
        <f>SUMIFS(TaxableValuation[Taxable Other],TaxableValuation[Dist],$C20,TaxableValuation[Tif_NonTIF],$A$4)</f>
        <v>0</v>
      </c>
      <c r="Q20" s="8">
        <f>SUMIFS(TaxableValuation[Taxable Gross],TaxableValuation[Dist],$C20,TaxableValuation[Tif_NonTIF],$A$4)</f>
        <v>57266462</v>
      </c>
      <c r="R20" s="8">
        <f>SUMIFS(TaxableValuation[Taxable Military Exempt],TaxableValuation[Dist],$C20,TaxableValuation[Tif_NonTIF],$A$4)</f>
        <v>0</v>
      </c>
      <c r="S20" s="8">
        <f>SUMIFS(TaxableValuation[Taxable Net],TaxableValuation[Dist],$C20,TaxableValuation[Tif_NonTIF],$A$4)</f>
        <v>57266462</v>
      </c>
      <c r="T20" s="8">
        <f>SUMIFS(TaxableValuation[Taxable Gas &amp; Elec Utilities],TaxableValuation[Dist],$C20,TaxableValuation[Tif_NonTIF],$A$4)</f>
        <v>0</v>
      </c>
      <c r="U20" s="8">
        <f t="shared" si="0"/>
        <v>57266462</v>
      </c>
    </row>
    <row r="21" spans="1:21" x14ac:dyDescent="0.25">
      <c r="A21">
        <v>2023</v>
      </c>
      <c r="B21" t="s">
        <v>1057</v>
      </c>
      <c r="C21" t="s">
        <v>1074</v>
      </c>
      <c r="D21" t="s">
        <v>1074</v>
      </c>
      <c r="E21" t="s">
        <v>624</v>
      </c>
      <c r="F21" t="s">
        <v>1075</v>
      </c>
      <c r="G21" s="8">
        <f>SUMIFS(TaxableValuation[Taxable Residential],TaxableValuation[Dist],$C21,TaxableValuation[Tif_NonTIF],$A$4)</f>
        <v>4777060</v>
      </c>
      <c r="H21" s="8">
        <f>SUMIFS(TaxableValuation[Taxable Ag Land],TaxableValuation[Dist],$C21,TaxableValuation[Tif_NonTIF],$A$4)</f>
        <v>0</v>
      </c>
      <c r="I21" s="8">
        <f>SUMIFS(TaxableValuation[Taxable Ag Building],TaxableValuation[Dist],$C21,TaxableValuation[Tif_NonTIF],$A$4)</f>
        <v>0</v>
      </c>
      <c r="J21" s="8">
        <f>SUMIFS(TaxableValuation[Taxable Commercial],TaxableValuation[Dist],$C21,TaxableValuation[Tif_NonTIF],$A$4)</f>
        <v>1234304</v>
      </c>
      <c r="K21" s="8">
        <f>SUMIFS(TaxableValuation[Taxable Industrial],TaxableValuation[Dist],$C21,TaxableValuation[Tif_NonTIF],$A$4)</f>
        <v>45530</v>
      </c>
      <c r="L21" s="8">
        <f>SUMIFS(TaxableValuation[Taxable Multiresidential],TaxableValuation[Dist],$C21,TaxableValuation[Tif_NonTIF],$A$4)</f>
        <v>584162</v>
      </c>
      <c r="M21" s="8">
        <f>SUMIFS(TaxableValuation[Taxable Reserved],TaxableValuation[Dist],$C21,TaxableValuation[Tif_NonTIF],$A$4)</f>
        <v>0</v>
      </c>
      <c r="N21" s="8">
        <f>SUMIFS(TaxableValuation[Taxable Railroads],TaxableValuation[Dist],$C21,TaxableValuation[Tif_NonTIF],$A$4)</f>
        <v>0</v>
      </c>
      <c r="O21" s="8">
        <f>SUMIFS(TaxableValuation[Taxable Utilities],TaxableValuation[Dist],$C21,TaxableValuation[Tif_NonTIF],$A$4)</f>
        <v>0</v>
      </c>
      <c r="P21" s="8">
        <f>SUMIFS(TaxableValuation[Taxable Other],TaxableValuation[Dist],$C21,TaxableValuation[Tif_NonTIF],$A$4)</f>
        <v>0</v>
      </c>
      <c r="Q21" s="8">
        <f>SUMIFS(TaxableValuation[Taxable Gross],TaxableValuation[Dist],$C21,TaxableValuation[Tif_NonTIF],$A$4)</f>
        <v>6641056</v>
      </c>
      <c r="R21" s="8">
        <f>SUMIFS(TaxableValuation[Taxable Military Exempt],TaxableValuation[Dist],$C21,TaxableValuation[Tif_NonTIF],$A$4)</f>
        <v>0</v>
      </c>
      <c r="S21" s="8">
        <f>SUMIFS(TaxableValuation[Taxable Net],TaxableValuation[Dist],$C21,TaxableValuation[Tif_NonTIF],$A$4)</f>
        <v>6641056</v>
      </c>
      <c r="T21" s="8">
        <f>SUMIFS(TaxableValuation[Taxable Gas &amp; Elec Utilities],TaxableValuation[Dist],$C21,TaxableValuation[Tif_NonTIF],$A$4)</f>
        <v>0</v>
      </c>
      <c r="U21" s="8">
        <f t="shared" si="0"/>
        <v>6641056</v>
      </c>
    </row>
    <row r="22" spans="1:21" x14ac:dyDescent="0.25">
      <c r="A22">
        <v>2023</v>
      </c>
      <c r="B22" t="s">
        <v>1076</v>
      </c>
      <c r="C22" t="s">
        <v>1077</v>
      </c>
      <c r="D22" t="s">
        <v>1077</v>
      </c>
      <c r="E22" t="s">
        <v>480</v>
      </c>
      <c r="F22" t="s">
        <v>1078</v>
      </c>
      <c r="G22" s="8">
        <f>SUMIFS(TaxableValuation[Taxable Residential],TaxableValuation[Dist],$C22,TaxableValuation[Tif_NonTIF],$A$4)</f>
        <v>0</v>
      </c>
      <c r="H22" s="8">
        <f>SUMIFS(TaxableValuation[Taxable Ag Land],TaxableValuation[Dist],$C22,TaxableValuation[Tif_NonTIF],$A$4)</f>
        <v>0</v>
      </c>
      <c r="I22" s="8">
        <f>SUMIFS(TaxableValuation[Taxable Ag Building],TaxableValuation[Dist],$C22,TaxableValuation[Tif_NonTIF],$A$4)</f>
        <v>0</v>
      </c>
      <c r="J22" s="8">
        <f>SUMIFS(TaxableValuation[Taxable Commercial],TaxableValuation[Dist],$C22,TaxableValuation[Tif_NonTIF],$A$4)</f>
        <v>0</v>
      </c>
      <c r="K22" s="8">
        <f>SUMIFS(TaxableValuation[Taxable Industrial],TaxableValuation[Dist],$C22,TaxableValuation[Tif_NonTIF],$A$4)</f>
        <v>0</v>
      </c>
      <c r="L22" s="8">
        <f>SUMIFS(TaxableValuation[Taxable Multiresidential],TaxableValuation[Dist],$C22,TaxableValuation[Tif_NonTIF],$A$4)</f>
        <v>0</v>
      </c>
      <c r="M22" s="8">
        <f>SUMIFS(TaxableValuation[Taxable Reserved],TaxableValuation[Dist],$C22,TaxableValuation[Tif_NonTIF],$A$4)</f>
        <v>0</v>
      </c>
      <c r="N22" s="8">
        <f>SUMIFS(TaxableValuation[Taxable Railroads],TaxableValuation[Dist],$C22,TaxableValuation[Tif_NonTIF],$A$4)</f>
        <v>0</v>
      </c>
      <c r="O22" s="8">
        <f>SUMIFS(TaxableValuation[Taxable Utilities],TaxableValuation[Dist],$C22,TaxableValuation[Tif_NonTIF],$A$4)</f>
        <v>0</v>
      </c>
      <c r="P22" s="8">
        <f>SUMIFS(TaxableValuation[Taxable Other],TaxableValuation[Dist],$C22,TaxableValuation[Tif_NonTIF],$A$4)</f>
        <v>0</v>
      </c>
      <c r="Q22" s="8">
        <f>SUMIFS(TaxableValuation[Taxable Gross],TaxableValuation[Dist],$C22,TaxableValuation[Tif_NonTIF],$A$4)</f>
        <v>0</v>
      </c>
      <c r="R22" s="8">
        <f>SUMIFS(TaxableValuation[Taxable Military Exempt],TaxableValuation[Dist],$C22,TaxableValuation[Tif_NonTIF],$A$4)</f>
        <v>0</v>
      </c>
      <c r="S22" s="8">
        <f>SUMIFS(TaxableValuation[Taxable Net],TaxableValuation[Dist],$C22,TaxableValuation[Tif_NonTIF],$A$4)</f>
        <v>0</v>
      </c>
      <c r="T22" s="8">
        <f>SUMIFS(TaxableValuation[Taxable Gas &amp; Elec Utilities],TaxableValuation[Dist],$C22,TaxableValuation[Tif_NonTIF],$A$4)</f>
        <v>0</v>
      </c>
      <c r="U22" s="8">
        <f t="shared" si="0"/>
        <v>0</v>
      </c>
    </row>
    <row r="23" spans="1:21" x14ac:dyDescent="0.25">
      <c r="A23">
        <v>2023</v>
      </c>
      <c r="B23" t="s">
        <v>1038</v>
      </c>
      <c r="C23" t="s">
        <v>1079</v>
      </c>
      <c r="D23" t="s">
        <v>1079</v>
      </c>
      <c r="E23" t="s">
        <v>785</v>
      </c>
      <c r="F23" t="s">
        <v>1080</v>
      </c>
      <c r="G23" s="8">
        <f>SUMIFS(TaxableValuation[Taxable Residential],TaxableValuation[Dist],$C23,TaxableValuation[Tif_NonTIF],$A$4)</f>
        <v>136401463</v>
      </c>
      <c r="H23" s="8">
        <f>SUMIFS(TaxableValuation[Taxable Ag Land],TaxableValuation[Dist],$C23,TaxableValuation[Tif_NonTIF],$A$4)</f>
        <v>0</v>
      </c>
      <c r="I23" s="8">
        <f>SUMIFS(TaxableValuation[Taxable Ag Building],TaxableValuation[Dist],$C23,TaxableValuation[Tif_NonTIF],$A$4)</f>
        <v>0</v>
      </c>
      <c r="J23" s="8">
        <f>SUMIFS(TaxableValuation[Taxable Commercial],TaxableValuation[Dist],$C23,TaxableValuation[Tif_NonTIF],$A$4)</f>
        <v>136616348</v>
      </c>
      <c r="K23" s="8">
        <f>SUMIFS(TaxableValuation[Taxable Industrial],TaxableValuation[Dist],$C23,TaxableValuation[Tif_NonTIF],$A$4)</f>
        <v>37414261</v>
      </c>
      <c r="L23" s="8">
        <f>SUMIFS(TaxableValuation[Taxable Multiresidential],TaxableValuation[Dist],$C23,TaxableValuation[Tif_NonTIF],$A$4)</f>
        <v>8844272</v>
      </c>
      <c r="M23" s="8">
        <f>SUMIFS(TaxableValuation[Taxable Reserved],TaxableValuation[Dist],$C23,TaxableValuation[Tif_NonTIF],$A$4)</f>
        <v>0</v>
      </c>
      <c r="N23" s="8">
        <f>SUMIFS(TaxableValuation[Taxable Railroads],TaxableValuation[Dist],$C23,TaxableValuation[Tif_NonTIF],$A$4)</f>
        <v>0</v>
      </c>
      <c r="O23" s="8">
        <f>SUMIFS(TaxableValuation[Taxable Utilities],TaxableValuation[Dist],$C23,TaxableValuation[Tif_NonTIF],$A$4)</f>
        <v>0</v>
      </c>
      <c r="P23" s="8">
        <f>SUMIFS(TaxableValuation[Taxable Other],TaxableValuation[Dist],$C23,TaxableValuation[Tif_NonTIF],$A$4)</f>
        <v>0</v>
      </c>
      <c r="Q23" s="8">
        <f>SUMIFS(TaxableValuation[Taxable Gross],TaxableValuation[Dist],$C23,TaxableValuation[Tif_NonTIF],$A$4)</f>
        <v>319276344</v>
      </c>
      <c r="R23" s="8">
        <f>SUMIFS(TaxableValuation[Taxable Military Exempt],TaxableValuation[Dist],$C23,TaxableValuation[Tif_NonTIF],$A$4)</f>
        <v>0</v>
      </c>
      <c r="S23" s="8">
        <f>SUMIFS(TaxableValuation[Taxable Net],TaxableValuation[Dist],$C23,TaxableValuation[Tif_NonTIF],$A$4)</f>
        <v>319276344</v>
      </c>
      <c r="T23" s="8">
        <f>SUMIFS(TaxableValuation[Taxable Gas &amp; Elec Utilities],TaxableValuation[Dist],$C23,TaxableValuation[Tif_NonTIF],$A$4)</f>
        <v>0</v>
      </c>
      <c r="U23" s="8">
        <f t="shared" si="0"/>
        <v>319276344</v>
      </c>
    </row>
    <row r="24" spans="1:21" x14ac:dyDescent="0.25">
      <c r="A24">
        <v>2023</v>
      </c>
      <c r="B24" t="s">
        <v>1043</v>
      </c>
      <c r="C24" t="s">
        <v>1081</v>
      </c>
      <c r="D24" t="s">
        <v>1081</v>
      </c>
      <c r="E24" t="s">
        <v>1082</v>
      </c>
      <c r="F24" t="s">
        <v>1083</v>
      </c>
      <c r="G24" s="8">
        <f>SUMIFS(TaxableValuation[Taxable Residential],TaxableValuation[Dist],$C24,TaxableValuation[Tif_NonTIF],$A$4)</f>
        <v>9923004</v>
      </c>
      <c r="H24" s="8">
        <f>SUMIFS(TaxableValuation[Taxable Ag Land],TaxableValuation[Dist],$C24,TaxableValuation[Tif_NonTIF],$A$4)</f>
        <v>0</v>
      </c>
      <c r="I24" s="8">
        <f>SUMIFS(TaxableValuation[Taxable Ag Building],TaxableValuation[Dist],$C24,TaxableValuation[Tif_NonTIF],$A$4)</f>
        <v>0</v>
      </c>
      <c r="J24" s="8">
        <f>SUMIFS(TaxableValuation[Taxable Commercial],TaxableValuation[Dist],$C24,TaxableValuation[Tif_NonTIF],$A$4)</f>
        <v>4871921</v>
      </c>
      <c r="K24" s="8">
        <f>SUMIFS(TaxableValuation[Taxable Industrial],TaxableValuation[Dist],$C24,TaxableValuation[Tif_NonTIF],$A$4)</f>
        <v>5806857</v>
      </c>
      <c r="L24" s="8">
        <f>SUMIFS(TaxableValuation[Taxable Multiresidential],TaxableValuation[Dist],$C24,TaxableValuation[Tif_NonTIF],$A$4)</f>
        <v>967224</v>
      </c>
      <c r="M24" s="8">
        <f>SUMIFS(TaxableValuation[Taxable Reserved],TaxableValuation[Dist],$C24,TaxableValuation[Tif_NonTIF],$A$4)</f>
        <v>0</v>
      </c>
      <c r="N24" s="8">
        <f>SUMIFS(TaxableValuation[Taxable Railroads],TaxableValuation[Dist],$C24,TaxableValuation[Tif_NonTIF],$A$4)</f>
        <v>0</v>
      </c>
      <c r="O24" s="8">
        <f>SUMIFS(TaxableValuation[Taxable Utilities],TaxableValuation[Dist],$C24,TaxableValuation[Tif_NonTIF],$A$4)</f>
        <v>0</v>
      </c>
      <c r="P24" s="8">
        <f>SUMIFS(TaxableValuation[Taxable Other],TaxableValuation[Dist],$C24,TaxableValuation[Tif_NonTIF],$A$4)</f>
        <v>0</v>
      </c>
      <c r="Q24" s="8">
        <f>SUMIFS(TaxableValuation[Taxable Gross],TaxableValuation[Dist],$C24,TaxableValuation[Tif_NonTIF],$A$4)</f>
        <v>21569006</v>
      </c>
      <c r="R24" s="8">
        <f>SUMIFS(TaxableValuation[Taxable Military Exempt],TaxableValuation[Dist],$C24,TaxableValuation[Tif_NonTIF],$A$4)</f>
        <v>0</v>
      </c>
      <c r="S24" s="8">
        <f>SUMIFS(TaxableValuation[Taxable Net],TaxableValuation[Dist],$C24,TaxableValuation[Tif_NonTIF],$A$4)</f>
        <v>21569006</v>
      </c>
      <c r="T24" s="8">
        <f>SUMIFS(TaxableValuation[Taxable Gas &amp; Elec Utilities],TaxableValuation[Dist],$C24,TaxableValuation[Tif_NonTIF],$A$4)</f>
        <v>0</v>
      </c>
      <c r="U24" s="8">
        <f t="shared" si="0"/>
        <v>21569006</v>
      </c>
    </row>
    <row r="25" spans="1:21" x14ac:dyDescent="0.25">
      <c r="A25">
        <v>2023</v>
      </c>
      <c r="B25" t="s">
        <v>1048</v>
      </c>
      <c r="C25" t="s">
        <v>1084</v>
      </c>
      <c r="D25" t="s">
        <v>1084</v>
      </c>
      <c r="E25" t="s">
        <v>155</v>
      </c>
      <c r="F25" t="s">
        <v>1085</v>
      </c>
      <c r="G25" s="8">
        <f>SUMIFS(TaxableValuation[Taxable Residential],TaxableValuation[Dist],$C25,TaxableValuation[Tif_NonTIF],$A$4)</f>
        <v>2146076</v>
      </c>
      <c r="H25" s="8">
        <f>SUMIFS(TaxableValuation[Taxable Ag Land],TaxableValuation[Dist],$C25,TaxableValuation[Tif_NonTIF],$A$4)</f>
        <v>0</v>
      </c>
      <c r="I25" s="8">
        <f>SUMIFS(TaxableValuation[Taxable Ag Building],TaxableValuation[Dist],$C25,TaxableValuation[Tif_NonTIF],$A$4)</f>
        <v>0</v>
      </c>
      <c r="J25" s="8">
        <f>SUMIFS(TaxableValuation[Taxable Commercial],TaxableValuation[Dist],$C25,TaxableValuation[Tif_NonTIF],$A$4)</f>
        <v>523365</v>
      </c>
      <c r="K25" s="8">
        <f>SUMIFS(TaxableValuation[Taxable Industrial],TaxableValuation[Dist],$C25,TaxableValuation[Tif_NonTIF],$A$4)</f>
        <v>1653190</v>
      </c>
      <c r="L25" s="8">
        <f>SUMIFS(TaxableValuation[Taxable Multiresidential],TaxableValuation[Dist],$C25,TaxableValuation[Tif_NonTIF],$A$4)</f>
        <v>7679</v>
      </c>
      <c r="M25" s="8">
        <f>SUMIFS(TaxableValuation[Taxable Reserved],TaxableValuation[Dist],$C25,TaxableValuation[Tif_NonTIF],$A$4)</f>
        <v>0</v>
      </c>
      <c r="N25" s="8">
        <f>SUMIFS(TaxableValuation[Taxable Railroads],TaxableValuation[Dist],$C25,TaxableValuation[Tif_NonTIF],$A$4)</f>
        <v>0</v>
      </c>
      <c r="O25" s="8">
        <f>SUMIFS(TaxableValuation[Taxable Utilities],TaxableValuation[Dist],$C25,TaxableValuation[Tif_NonTIF],$A$4)</f>
        <v>0</v>
      </c>
      <c r="P25" s="8">
        <f>SUMIFS(TaxableValuation[Taxable Other],TaxableValuation[Dist],$C25,TaxableValuation[Tif_NonTIF],$A$4)</f>
        <v>0</v>
      </c>
      <c r="Q25" s="8">
        <f>SUMIFS(TaxableValuation[Taxable Gross],TaxableValuation[Dist],$C25,TaxableValuation[Tif_NonTIF],$A$4)</f>
        <v>4330310</v>
      </c>
      <c r="R25" s="8">
        <f>SUMIFS(TaxableValuation[Taxable Military Exempt],TaxableValuation[Dist],$C25,TaxableValuation[Tif_NonTIF],$A$4)</f>
        <v>0</v>
      </c>
      <c r="S25" s="8">
        <f>SUMIFS(TaxableValuation[Taxable Net],TaxableValuation[Dist],$C25,TaxableValuation[Tif_NonTIF],$A$4)</f>
        <v>4330310</v>
      </c>
      <c r="T25" s="8">
        <f>SUMIFS(TaxableValuation[Taxable Gas &amp; Elec Utilities],TaxableValuation[Dist],$C25,TaxableValuation[Tif_NonTIF],$A$4)</f>
        <v>0</v>
      </c>
      <c r="U25" s="8">
        <f t="shared" si="0"/>
        <v>4330310</v>
      </c>
    </row>
    <row r="26" spans="1:21" x14ac:dyDescent="0.25">
      <c r="A26">
        <v>2023</v>
      </c>
      <c r="B26" t="s">
        <v>1045</v>
      </c>
      <c r="C26" t="s">
        <v>1086</v>
      </c>
      <c r="D26" t="s">
        <v>1086</v>
      </c>
      <c r="E26" t="s">
        <v>131</v>
      </c>
      <c r="F26" t="s">
        <v>1087</v>
      </c>
      <c r="G26" s="8">
        <f>SUMIFS(TaxableValuation[Taxable Residential],TaxableValuation[Dist],$C26,TaxableValuation[Tif_NonTIF],$A$4)</f>
        <v>3445971</v>
      </c>
      <c r="H26" s="8">
        <f>SUMIFS(TaxableValuation[Taxable Ag Land],TaxableValuation[Dist],$C26,TaxableValuation[Tif_NonTIF],$A$4)</f>
        <v>42768</v>
      </c>
      <c r="I26" s="8">
        <f>SUMIFS(TaxableValuation[Taxable Ag Building],TaxableValuation[Dist],$C26,TaxableValuation[Tif_NonTIF],$A$4)</f>
        <v>0</v>
      </c>
      <c r="J26" s="8">
        <f>SUMIFS(TaxableValuation[Taxable Commercial],TaxableValuation[Dist],$C26,TaxableValuation[Tif_NonTIF],$A$4)</f>
        <v>522909</v>
      </c>
      <c r="K26" s="8">
        <f>SUMIFS(TaxableValuation[Taxable Industrial],TaxableValuation[Dist],$C26,TaxableValuation[Tif_NonTIF],$A$4)</f>
        <v>30147642</v>
      </c>
      <c r="L26" s="8">
        <f>SUMIFS(TaxableValuation[Taxable Multiresidential],TaxableValuation[Dist],$C26,TaxableValuation[Tif_NonTIF],$A$4)</f>
        <v>819575</v>
      </c>
      <c r="M26" s="8">
        <f>SUMIFS(TaxableValuation[Taxable Reserved],TaxableValuation[Dist],$C26,TaxableValuation[Tif_NonTIF],$A$4)</f>
        <v>0</v>
      </c>
      <c r="N26" s="8">
        <f>SUMIFS(TaxableValuation[Taxable Railroads],TaxableValuation[Dist],$C26,TaxableValuation[Tif_NonTIF],$A$4)</f>
        <v>0</v>
      </c>
      <c r="O26" s="8">
        <f>SUMIFS(TaxableValuation[Taxable Utilities],TaxableValuation[Dist],$C26,TaxableValuation[Tif_NonTIF],$A$4)</f>
        <v>0</v>
      </c>
      <c r="P26" s="8">
        <f>SUMIFS(TaxableValuation[Taxable Other],TaxableValuation[Dist],$C26,TaxableValuation[Tif_NonTIF],$A$4)</f>
        <v>0</v>
      </c>
      <c r="Q26" s="8">
        <f>SUMIFS(TaxableValuation[Taxable Gross],TaxableValuation[Dist],$C26,TaxableValuation[Tif_NonTIF],$A$4)</f>
        <v>34978865</v>
      </c>
      <c r="R26" s="8">
        <f>SUMIFS(TaxableValuation[Taxable Military Exempt],TaxableValuation[Dist],$C26,TaxableValuation[Tif_NonTIF],$A$4)</f>
        <v>0</v>
      </c>
      <c r="S26" s="8">
        <f>SUMIFS(TaxableValuation[Taxable Net],TaxableValuation[Dist],$C26,TaxableValuation[Tif_NonTIF],$A$4)</f>
        <v>34978865</v>
      </c>
      <c r="T26" s="8">
        <f>SUMIFS(TaxableValuation[Taxable Gas &amp; Elec Utilities],TaxableValuation[Dist],$C26,TaxableValuation[Tif_NonTIF],$A$4)</f>
        <v>0</v>
      </c>
      <c r="U26" s="8">
        <f t="shared" si="0"/>
        <v>34978865</v>
      </c>
    </row>
    <row r="27" spans="1:21" x14ac:dyDescent="0.25">
      <c r="A27">
        <v>2023</v>
      </c>
      <c r="B27" t="s">
        <v>1038</v>
      </c>
      <c r="C27" t="s">
        <v>1088</v>
      </c>
      <c r="D27" t="s">
        <v>1088</v>
      </c>
      <c r="E27" t="s">
        <v>96</v>
      </c>
      <c r="F27" t="s">
        <v>1089</v>
      </c>
      <c r="G27" s="8">
        <f>SUMIFS(TaxableValuation[Taxable Residential],TaxableValuation[Dist],$C27,TaxableValuation[Tif_NonTIF],$A$4)</f>
        <v>0</v>
      </c>
      <c r="H27" s="8">
        <f>SUMIFS(TaxableValuation[Taxable Ag Land],TaxableValuation[Dist],$C27,TaxableValuation[Tif_NonTIF],$A$4)</f>
        <v>5345</v>
      </c>
      <c r="I27" s="8">
        <f>SUMIFS(TaxableValuation[Taxable Ag Building],TaxableValuation[Dist],$C27,TaxableValuation[Tif_NonTIF],$A$4)</f>
        <v>0</v>
      </c>
      <c r="J27" s="8">
        <f>SUMIFS(TaxableValuation[Taxable Commercial],TaxableValuation[Dist],$C27,TaxableValuation[Tif_NonTIF],$A$4)</f>
        <v>4381107</v>
      </c>
      <c r="K27" s="8">
        <f>SUMIFS(TaxableValuation[Taxable Industrial],TaxableValuation[Dist],$C27,TaxableValuation[Tif_NonTIF],$A$4)</f>
        <v>4920531</v>
      </c>
      <c r="L27" s="8">
        <f>SUMIFS(TaxableValuation[Taxable Multiresidential],TaxableValuation[Dist],$C27,TaxableValuation[Tif_NonTIF],$A$4)</f>
        <v>0</v>
      </c>
      <c r="M27" s="8">
        <f>SUMIFS(TaxableValuation[Taxable Reserved],TaxableValuation[Dist],$C27,TaxableValuation[Tif_NonTIF],$A$4)</f>
        <v>0</v>
      </c>
      <c r="N27" s="8">
        <f>SUMIFS(TaxableValuation[Taxable Railroads],TaxableValuation[Dist],$C27,TaxableValuation[Tif_NonTIF],$A$4)</f>
        <v>0</v>
      </c>
      <c r="O27" s="8">
        <f>SUMIFS(TaxableValuation[Taxable Utilities],TaxableValuation[Dist],$C27,TaxableValuation[Tif_NonTIF],$A$4)</f>
        <v>0</v>
      </c>
      <c r="P27" s="8">
        <f>SUMIFS(TaxableValuation[Taxable Other],TaxableValuation[Dist],$C27,TaxableValuation[Tif_NonTIF],$A$4)</f>
        <v>0</v>
      </c>
      <c r="Q27" s="8">
        <f>SUMIFS(TaxableValuation[Taxable Gross],TaxableValuation[Dist],$C27,TaxableValuation[Tif_NonTIF],$A$4)</f>
        <v>9306983</v>
      </c>
      <c r="R27" s="8">
        <f>SUMIFS(TaxableValuation[Taxable Military Exempt],TaxableValuation[Dist],$C27,TaxableValuation[Tif_NonTIF],$A$4)</f>
        <v>0</v>
      </c>
      <c r="S27" s="8">
        <f>SUMIFS(TaxableValuation[Taxable Net],TaxableValuation[Dist],$C27,TaxableValuation[Tif_NonTIF],$A$4)</f>
        <v>9306983</v>
      </c>
      <c r="T27" s="8">
        <f>SUMIFS(TaxableValuation[Taxable Gas &amp; Elec Utilities],TaxableValuation[Dist],$C27,TaxableValuation[Tif_NonTIF],$A$4)</f>
        <v>0</v>
      </c>
      <c r="U27" s="8">
        <f t="shared" si="0"/>
        <v>9306983</v>
      </c>
    </row>
    <row r="28" spans="1:21" x14ac:dyDescent="0.25">
      <c r="A28">
        <v>2023</v>
      </c>
      <c r="B28" t="s">
        <v>1038</v>
      </c>
      <c r="C28" t="s">
        <v>1090</v>
      </c>
      <c r="D28" t="s">
        <v>1090</v>
      </c>
      <c r="E28" t="s">
        <v>208</v>
      </c>
      <c r="F28" t="s">
        <v>1091</v>
      </c>
      <c r="G28" s="8">
        <f>SUMIFS(TaxableValuation[Taxable Residential],TaxableValuation[Dist],$C28,TaxableValuation[Tif_NonTIF],$A$4)</f>
        <v>117779093</v>
      </c>
      <c r="H28" s="8">
        <f>SUMIFS(TaxableValuation[Taxable Ag Land],TaxableValuation[Dist],$C28,TaxableValuation[Tif_NonTIF],$A$4)</f>
        <v>170324</v>
      </c>
      <c r="I28" s="8">
        <f>SUMIFS(TaxableValuation[Taxable Ag Building],TaxableValuation[Dist],$C28,TaxableValuation[Tif_NonTIF],$A$4)</f>
        <v>3812</v>
      </c>
      <c r="J28" s="8">
        <f>SUMIFS(TaxableValuation[Taxable Commercial],TaxableValuation[Dist],$C28,TaxableValuation[Tif_NonTIF],$A$4)</f>
        <v>4858828</v>
      </c>
      <c r="K28" s="8">
        <f>SUMIFS(TaxableValuation[Taxable Industrial],TaxableValuation[Dist],$C28,TaxableValuation[Tif_NonTIF],$A$4)</f>
        <v>606541</v>
      </c>
      <c r="L28" s="8">
        <f>SUMIFS(TaxableValuation[Taxable Multiresidential],TaxableValuation[Dist],$C28,TaxableValuation[Tif_NonTIF],$A$4)</f>
        <v>4264940</v>
      </c>
      <c r="M28" s="8">
        <f>SUMIFS(TaxableValuation[Taxable Reserved],TaxableValuation[Dist],$C28,TaxableValuation[Tif_NonTIF],$A$4)</f>
        <v>0</v>
      </c>
      <c r="N28" s="8">
        <f>SUMIFS(TaxableValuation[Taxable Railroads],TaxableValuation[Dist],$C28,TaxableValuation[Tif_NonTIF],$A$4)</f>
        <v>0</v>
      </c>
      <c r="O28" s="8">
        <f>SUMIFS(TaxableValuation[Taxable Utilities],TaxableValuation[Dist],$C28,TaxableValuation[Tif_NonTIF],$A$4)</f>
        <v>0</v>
      </c>
      <c r="P28" s="8">
        <f>SUMIFS(TaxableValuation[Taxable Other],TaxableValuation[Dist],$C28,TaxableValuation[Tif_NonTIF],$A$4)</f>
        <v>0</v>
      </c>
      <c r="Q28" s="8">
        <f>SUMIFS(TaxableValuation[Taxable Gross],TaxableValuation[Dist],$C28,TaxableValuation[Tif_NonTIF],$A$4)</f>
        <v>127683538</v>
      </c>
      <c r="R28" s="8">
        <f>SUMIFS(TaxableValuation[Taxable Military Exempt],TaxableValuation[Dist],$C28,TaxableValuation[Tif_NonTIF],$A$4)</f>
        <v>1852</v>
      </c>
      <c r="S28" s="8">
        <f>SUMIFS(TaxableValuation[Taxable Net],TaxableValuation[Dist],$C28,TaxableValuation[Tif_NonTIF],$A$4)</f>
        <v>127681686</v>
      </c>
      <c r="T28" s="8">
        <f>SUMIFS(TaxableValuation[Taxable Gas &amp; Elec Utilities],TaxableValuation[Dist],$C28,TaxableValuation[Tif_NonTIF],$A$4)</f>
        <v>0</v>
      </c>
      <c r="U28" s="8">
        <f t="shared" si="0"/>
        <v>127681686</v>
      </c>
    </row>
    <row r="29" spans="1:21" x14ac:dyDescent="0.25">
      <c r="A29">
        <v>2023</v>
      </c>
      <c r="B29" t="s">
        <v>1038</v>
      </c>
      <c r="C29" t="s">
        <v>1092</v>
      </c>
      <c r="D29" t="s">
        <v>1092</v>
      </c>
      <c r="E29" t="s">
        <v>535</v>
      </c>
      <c r="F29" t="s">
        <v>1093</v>
      </c>
      <c r="G29" s="8">
        <f>SUMIFS(TaxableValuation[Taxable Residential],TaxableValuation[Dist],$C29,TaxableValuation[Tif_NonTIF],$A$4)</f>
        <v>2748603</v>
      </c>
      <c r="H29" s="8">
        <f>SUMIFS(TaxableValuation[Taxable Ag Land],TaxableValuation[Dist],$C29,TaxableValuation[Tif_NonTIF],$A$4)</f>
        <v>0</v>
      </c>
      <c r="I29" s="8">
        <f>SUMIFS(TaxableValuation[Taxable Ag Building],TaxableValuation[Dist],$C29,TaxableValuation[Tif_NonTIF],$A$4)</f>
        <v>0</v>
      </c>
      <c r="J29" s="8">
        <f>SUMIFS(TaxableValuation[Taxable Commercial],TaxableValuation[Dist],$C29,TaxableValuation[Tif_NonTIF],$A$4)</f>
        <v>246687</v>
      </c>
      <c r="K29" s="8">
        <f>SUMIFS(TaxableValuation[Taxable Industrial],TaxableValuation[Dist],$C29,TaxableValuation[Tif_NonTIF],$A$4)</f>
        <v>0</v>
      </c>
      <c r="L29" s="8">
        <f>SUMIFS(TaxableValuation[Taxable Multiresidential],TaxableValuation[Dist],$C29,TaxableValuation[Tif_NonTIF],$A$4)</f>
        <v>26187</v>
      </c>
      <c r="M29" s="8">
        <f>SUMIFS(TaxableValuation[Taxable Reserved],TaxableValuation[Dist],$C29,TaxableValuation[Tif_NonTIF],$A$4)</f>
        <v>0</v>
      </c>
      <c r="N29" s="8">
        <f>SUMIFS(TaxableValuation[Taxable Railroads],TaxableValuation[Dist],$C29,TaxableValuation[Tif_NonTIF],$A$4)</f>
        <v>0</v>
      </c>
      <c r="O29" s="8">
        <f>SUMIFS(TaxableValuation[Taxable Utilities],TaxableValuation[Dist],$C29,TaxableValuation[Tif_NonTIF],$A$4)</f>
        <v>0</v>
      </c>
      <c r="P29" s="8">
        <f>SUMIFS(TaxableValuation[Taxable Other],TaxableValuation[Dist],$C29,TaxableValuation[Tif_NonTIF],$A$4)</f>
        <v>0</v>
      </c>
      <c r="Q29" s="8">
        <f>SUMIFS(TaxableValuation[Taxable Gross],TaxableValuation[Dist],$C29,TaxableValuation[Tif_NonTIF],$A$4)</f>
        <v>3021477</v>
      </c>
      <c r="R29" s="8">
        <f>SUMIFS(TaxableValuation[Taxable Military Exempt],TaxableValuation[Dist],$C29,TaxableValuation[Tif_NonTIF],$A$4)</f>
        <v>0</v>
      </c>
      <c r="S29" s="8">
        <f>SUMIFS(TaxableValuation[Taxable Net],TaxableValuation[Dist],$C29,TaxableValuation[Tif_NonTIF],$A$4)</f>
        <v>3021477</v>
      </c>
      <c r="T29" s="8">
        <f>SUMIFS(TaxableValuation[Taxable Gas &amp; Elec Utilities],TaxableValuation[Dist],$C29,TaxableValuation[Tif_NonTIF],$A$4)</f>
        <v>0</v>
      </c>
      <c r="U29" s="8">
        <f t="shared" si="0"/>
        <v>3021477</v>
      </c>
    </row>
    <row r="30" spans="1:21" x14ac:dyDescent="0.25">
      <c r="A30">
        <v>2023</v>
      </c>
      <c r="B30" t="s">
        <v>1043</v>
      </c>
      <c r="C30" t="s">
        <v>1094</v>
      </c>
      <c r="D30" t="s">
        <v>1094</v>
      </c>
      <c r="E30" t="s">
        <v>409</v>
      </c>
      <c r="F30" t="s">
        <v>409</v>
      </c>
      <c r="G30" s="8">
        <f>SUMIFS(TaxableValuation[Taxable Residential],TaxableValuation[Dist],$C30,TaxableValuation[Tif_NonTIF],$A$4)</f>
        <v>4830176</v>
      </c>
      <c r="H30" s="8">
        <f>SUMIFS(TaxableValuation[Taxable Ag Land],TaxableValuation[Dist],$C30,TaxableValuation[Tif_NonTIF],$A$4)</f>
        <v>0</v>
      </c>
      <c r="I30" s="8">
        <f>SUMIFS(TaxableValuation[Taxable Ag Building],TaxableValuation[Dist],$C30,TaxableValuation[Tif_NonTIF],$A$4)</f>
        <v>0</v>
      </c>
      <c r="J30" s="8">
        <f>SUMIFS(TaxableValuation[Taxable Commercial],TaxableValuation[Dist],$C30,TaxableValuation[Tif_NonTIF],$A$4)</f>
        <v>1039661</v>
      </c>
      <c r="K30" s="8">
        <f>SUMIFS(TaxableValuation[Taxable Industrial],TaxableValuation[Dist],$C30,TaxableValuation[Tif_NonTIF],$A$4)</f>
        <v>397430</v>
      </c>
      <c r="L30" s="8">
        <f>SUMIFS(TaxableValuation[Taxable Multiresidential],TaxableValuation[Dist],$C30,TaxableValuation[Tif_NonTIF],$A$4)</f>
        <v>697910</v>
      </c>
      <c r="M30" s="8">
        <f>SUMIFS(TaxableValuation[Taxable Reserved],TaxableValuation[Dist],$C30,TaxableValuation[Tif_NonTIF],$A$4)</f>
        <v>0</v>
      </c>
      <c r="N30" s="8">
        <f>SUMIFS(TaxableValuation[Taxable Railroads],TaxableValuation[Dist],$C30,TaxableValuation[Tif_NonTIF],$A$4)</f>
        <v>0</v>
      </c>
      <c r="O30" s="8">
        <f>SUMIFS(TaxableValuation[Taxable Utilities],TaxableValuation[Dist],$C30,TaxableValuation[Tif_NonTIF],$A$4)</f>
        <v>0</v>
      </c>
      <c r="P30" s="8">
        <f>SUMIFS(TaxableValuation[Taxable Other],TaxableValuation[Dist],$C30,TaxableValuation[Tif_NonTIF],$A$4)</f>
        <v>0</v>
      </c>
      <c r="Q30" s="8">
        <f>SUMIFS(TaxableValuation[Taxable Gross],TaxableValuation[Dist],$C30,TaxableValuation[Tif_NonTIF],$A$4)</f>
        <v>6965177</v>
      </c>
      <c r="R30" s="8">
        <f>SUMIFS(TaxableValuation[Taxable Military Exempt],TaxableValuation[Dist],$C30,TaxableValuation[Tif_NonTIF],$A$4)</f>
        <v>0</v>
      </c>
      <c r="S30" s="8">
        <f>SUMIFS(TaxableValuation[Taxable Net],TaxableValuation[Dist],$C30,TaxableValuation[Tif_NonTIF],$A$4)</f>
        <v>6965177</v>
      </c>
      <c r="T30" s="8">
        <f>SUMIFS(TaxableValuation[Taxable Gas &amp; Elec Utilities],TaxableValuation[Dist],$C30,TaxableValuation[Tif_NonTIF],$A$4)</f>
        <v>0</v>
      </c>
      <c r="U30" s="8">
        <f t="shared" si="0"/>
        <v>6965177</v>
      </c>
    </row>
    <row r="31" spans="1:21" x14ac:dyDescent="0.25">
      <c r="A31">
        <v>2023</v>
      </c>
      <c r="B31" t="s">
        <v>1045</v>
      </c>
      <c r="C31" t="s">
        <v>1095</v>
      </c>
      <c r="D31" t="s">
        <v>1095</v>
      </c>
      <c r="E31" t="s">
        <v>765</v>
      </c>
      <c r="F31" t="s">
        <v>1096</v>
      </c>
      <c r="G31" s="8">
        <f>SUMIFS(TaxableValuation[Taxable Residential],TaxableValuation[Dist],$C31,TaxableValuation[Tif_NonTIF],$A$4)</f>
        <v>0</v>
      </c>
      <c r="H31" s="8">
        <f>SUMIFS(TaxableValuation[Taxable Ag Land],TaxableValuation[Dist],$C31,TaxableValuation[Tif_NonTIF],$A$4)</f>
        <v>0</v>
      </c>
      <c r="I31" s="8">
        <f>SUMIFS(TaxableValuation[Taxable Ag Building],TaxableValuation[Dist],$C31,TaxableValuation[Tif_NonTIF],$A$4)</f>
        <v>0</v>
      </c>
      <c r="J31" s="8">
        <f>SUMIFS(TaxableValuation[Taxable Commercial],TaxableValuation[Dist],$C31,TaxableValuation[Tif_NonTIF],$A$4)</f>
        <v>0</v>
      </c>
      <c r="K31" s="8">
        <f>SUMIFS(TaxableValuation[Taxable Industrial],TaxableValuation[Dist],$C31,TaxableValuation[Tif_NonTIF],$A$4)</f>
        <v>0</v>
      </c>
      <c r="L31" s="8">
        <f>SUMIFS(TaxableValuation[Taxable Multiresidential],TaxableValuation[Dist],$C31,TaxableValuation[Tif_NonTIF],$A$4)</f>
        <v>0</v>
      </c>
      <c r="M31" s="8">
        <f>SUMIFS(TaxableValuation[Taxable Reserved],TaxableValuation[Dist],$C31,TaxableValuation[Tif_NonTIF],$A$4)</f>
        <v>0</v>
      </c>
      <c r="N31" s="8">
        <f>SUMIFS(TaxableValuation[Taxable Railroads],TaxableValuation[Dist],$C31,TaxableValuation[Tif_NonTIF],$A$4)</f>
        <v>0</v>
      </c>
      <c r="O31" s="8">
        <f>SUMIFS(TaxableValuation[Taxable Utilities],TaxableValuation[Dist],$C31,TaxableValuation[Tif_NonTIF],$A$4)</f>
        <v>0</v>
      </c>
      <c r="P31" s="8">
        <f>SUMIFS(TaxableValuation[Taxable Other],TaxableValuation[Dist],$C31,TaxableValuation[Tif_NonTIF],$A$4)</f>
        <v>0</v>
      </c>
      <c r="Q31" s="8">
        <f>SUMIFS(TaxableValuation[Taxable Gross],TaxableValuation[Dist],$C31,TaxableValuation[Tif_NonTIF],$A$4)</f>
        <v>0</v>
      </c>
      <c r="R31" s="8">
        <f>SUMIFS(TaxableValuation[Taxable Military Exempt],TaxableValuation[Dist],$C31,TaxableValuation[Tif_NonTIF],$A$4)</f>
        <v>0</v>
      </c>
      <c r="S31" s="8">
        <f>SUMIFS(TaxableValuation[Taxable Net],TaxableValuation[Dist],$C31,TaxableValuation[Tif_NonTIF],$A$4)</f>
        <v>0</v>
      </c>
      <c r="T31" s="8">
        <f>SUMIFS(TaxableValuation[Taxable Gas &amp; Elec Utilities],TaxableValuation[Dist],$C31,TaxableValuation[Tif_NonTIF],$A$4)</f>
        <v>0</v>
      </c>
      <c r="U31" s="8">
        <f t="shared" si="0"/>
        <v>0</v>
      </c>
    </row>
    <row r="32" spans="1:21" x14ac:dyDescent="0.25">
      <c r="A32">
        <v>2023</v>
      </c>
      <c r="B32" t="s">
        <v>1057</v>
      </c>
      <c r="C32" t="s">
        <v>1097</v>
      </c>
      <c r="D32" t="s">
        <v>1097</v>
      </c>
      <c r="E32" t="s">
        <v>46</v>
      </c>
      <c r="F32" t="s">
        <v>1098</v>
      </c>
      <c r="G32" s="8">
        <f>SUMIFS(TaxableValuation[Taxable Residential],TaxableValuation[Dist],$C32,TaxableValuation[Tif_NonTIF],$A$4)</f>
        <v>1457726</v>
      </c>
      <c r="H32" s="8">
        <f>SUMIFS(TaxableValuation[Taxable Ag Land],TaxableValuation[Dist],$C32,TaxableValuation[Tif_NonTIF],$A$4)</f>
        <v>28532</v>
      </c>
      <c r="I32" s="8">
        <f>SUMIFS(TaxableValuation[Taxable Ag Building],TaxableValuation[Dist],$C32,TaxableValuation[Tif_NonTIF],$A$4)</f>
        <v>0</v>
      </c>
      <c r="J32" s="8">
        <f>SUMIFS(TaxableValuation[Taxable Commercial],TaxableValuation[Dist],$C32,TaxableValuation[Tif_NonTIF],$A$4)</f>
        <v>6746829</v>
      </c>
      <c r="K32" s="8">
        <f>SUMIFS(TaxableValuation[Taxable Industrial],TaxableValuation[Dist],$C32,TaxableValuation[Tif_NonTIF],$A$4)</f>
        <v>469570</v>
      </c>
      <c r="L32" s="8">
        <f>SUMIFS(TaxableValuation[Taxable Multiresidential],TaxableValuation[Dist],$C32,TaxableValuation[Tif_NonTIF],$A$4)</f>
        <v>39466</v>
      </c>
      <c r="M32" s="8">
        <f>SUMIFS(TaxableValuation[Taxable Reserved],TaxableValuation[Dist],$C32,TaxableValuation[Tif_NonTIF],$A$4)</f>
        <v>0</v>
      </c>
      <c r="N32" s="8">
        <f>SUMIFS(TaxableValuation[Taxable Railroads],TaxableValuation[Dist],$C32,TaxableValuation[Tif_NonTIF],$A$4)</f>
        <v>0</v>
      </c>
      <c r="O32" s="8">
        <f>SUMIFS(TaxableValuation[Taxable Utilities],TaxableValuation[Dist],$C32,TaxableValuation[Tif_NonTIF],$A$4)</f>
        <v>0</v>
      </c>
      <c r="P32" s="8">
        <f>SUMIFS(TaxableValuation[Taxable Other],TaxableValuation[Dist],$C32,TaxableValuation[Tif_NonTIF],$A$4)</f>
        <v>0</v>
      </c>
      <c r="Q32" s="8">
        <f>SUMIFS(TaxableValuation[Taxable Gross],TaxableValuation[Dist],$C32,TaxableValuation[Tif_NonTIF],$A$4)</f>
        <v>8742123</v>
      </c>
      <c r="R32" s="8">
        <f>SUMIFS(TaxableValuation[Taxable Military Exempt],TaxableValuation[Dist],$C32,TaxableValuation[Tif_NonTIF],$A$4)</f>
        <v>0</v>
      </c>
      <c r="S32" s="8">
        <f>SUMIFS(TaxableValuation[Taxable Net],TaxableValuation[Dist],$C32,TaxableValuation[Tif_NonTIF],$A$4)</f>
        <v>8742123</v>
      </c>
      <c r="T32" s="8">
        <f>SUMIFS(TaxableValuation[Taxable Gas &amp; Elec Utilities],TaxableValuation[Dist],$C32,TaxableValuation[Tif_NonTIF],$A$4)</f>
        <v>0</v>
      </c>
      <c r="U32" s="8">
        <f t="shared" si="0"/>
        <v>8742123</v>
      </c>
    </row>
    <row r="33" spans="1:21" x14ac:dyDescent="0.25">
      <c r="A33">
        <v>2023</v>
      </c>
      <c r="B33" t="s">
        <v>1076</v>
      </c>
      <c r="C33" t="s">
        <v>1099</v>
      </c>
      <c r="D33" t="s">
        <v>1099</v>
      </c>
      <c r="E33" t="s">
        <v>531</v>
      </c>
      <c r="F33" t="s">
        <v>1100</v>
      </c>
      <c r="G33" s="8">
        <f>SUMIFS(TaxableValuation[Taxable Residential],TaxableValuation[Dist],$C33,TaxableValuation[Tif_NonTIF],$A$4)</f>
        <v>9568855</v>
      </c>
      <c r="H33" s="8">
        <f>SUMIFS(TaxableValuation[Taxable Ag Land],TaxableValuation[Dist],$C33,TaxableValuation[Tif_NonTIF],$A$4)</f>
        <v>0</v>
      </c>
      <c r="I33" s="8">
        <f>SUMIFS(TaxableValuation[Taxable Ag Building],TaxableValuation[Dist],$C33,TaxableValuation[Tif_NonTIF],$A$4)</f>
        <v>0</v>
      </c>
      <c r="J33" s="8">
        <f>SUMIFS(TaxableValuation[Taxable Commercial],TaxableValuation[Dist],$C33,TaxableValuation[Tif_NonTIF],$A$4)</f>
        <v>6227000</v>
      </c>
      <c r="K33" s="8">
        <f>SUMIFS(TaxableValuation[Taxable Industrial],TaxableValuation[Dist],$C33,TaxableValuation[Tif_NonTIF],$A$4)</f>
        <v>0</v>
      </c>
      <c r="L33" s="8">
        <f>SUMIFS(TaxableValuation[Taxable Multiresidential],TaxableValuation[Dist],$C33,TaxableValuation[Tif_NonTIF],$A$4)</f>
        <v>0</v>
      </c>
      <c r="M33" s="8">
        <f>SUMIFS(TaxableValuation[Taxable Reserved],TaxableValuation[Dist],$C33,TaxableValuation[Tif_NonTIF],$A$4)</f>
        <v>0</v>
      </c>
      <c r="N33" s="8">
        <f>SUMIFS(TaxableValuation[Taxable Railroads],TaxableValuation[Dist],$C33,TaxableValuation[Tif_NonTIF],$A$4)</f>
        <v>0</v>
      </c>
      <c r="O33" s="8">
        <f>SUMIFS(TaxableValuation[Taxable Utilities],TaxableValuation[Dist],$C33,TaxableValuation[Tif_NonTIF],$A$4)</f>
        <v>0</v>
      </c>
      <c r="P33" s="8">
        <f>SUMIFS(TaxableValuation[Taxable Other],TaxableValuation[Dist],$C33,TaxableValuation[Tif_NonTIF],$A$4)</f>
        <v>0</v>
      </c>
      <c r="Q33" s="8">
        <f>SUMIFS(TaxableValuation[Taxable Gross],TaxableValuation[Dist],$C33,TaxableValuation[Tif_NonTIF],$A$4)</f>
        <v>15795855</v>
      </c>
      <c r="R33" s="8">
        <f>SUMIFS(TaxableValuation[Taxable Military Exempt],TaxableValuation[Dist],$C33,TaxableValuation[Tif_NonTIF],$A$4)</f>
        <v>0</v>
      </c>
      <c r="S33" s="8">
        <f>SUMIFS(TaxableValuation[Taxable Net],TaxableValuation[Dist],$C33,TaxableValuation[Tif_NonTIF],$A$4)</f>
        <v>15795855</v>
      </c>
      <c r="T33" s="8">
        <f>SUMIFS(TaxableValuation[Taxable Gas &amp; Elec Utilities],TaxableValuation[Dist],$C33,TaxableValuation[Tif_NonTIF],$A$4)</f>
        <v>0</v>
      </c>
      <c r="U33" s="8">
        <f t="shared" si="0"/>
        <v>15795855</v>
      </c>
    </row>
    <row r="34" spans="1:21" x14ac:dyDescent="0.25">
      <c r="A34">
        <v>2023</v>
      </c>
      <c r="B34" t="s">
        <v>1043</v>
      </c>
      <c r="C34" t="s">
        <v>1101</v>
      </c>
      <c r="D34" t="s">
        <v>1101</v>
      </c>
      <c r="E34" t="s">
        <v>416</v>
      </c>
      <c r="F34" t="s">
        <v>1102</v>
      </c>
      <c r="G34" s="8">
        <f>SUMIFS(TaxableValuation[Taxable Residential],TaxableValuation[Dist],$C34,TaxableValuation[Tif_NonTIF],$A$4)</f>
        <v>14565</v>
      </c>
      <c r="H34" s="8">
        <f>SUMIFS(TaxableValuation[Taxable Ag Land],TaxableValuation[Dist],$C34,TaxableValuation[Tif_NonTIF],$A$4)</f>
        <v>0</v>
      </c>
      <c r="I34" s="8">
        <f>SUMIFS(TaxableValuation[Taxable Ag Building],TaxableValuation[Dist],$C34,TaxableValuation[Tif_NonTIF],$A$4)</f>
        <v>0</v>
      </c>
      <c r="J34" s="8">
        <f>SUMIFS(TaxableValuation[Taxable Commercial],TaxableValuation[Dist],$C34,TaxableValuation[Tif_NonTIF],$A$4)</f>
        <v>10115560</v>
      </c>
      <c r="K34" s="8">
        <f>SUMIFS(TaxableValuation[Taxable Industrial],TaxableValuation[Dist],$C34,TaxableValuation[Tif_NonTIF],$A$4)</f>
        <v>75332</v>
      </c>
      <c r="L34" s="8">
        <f>SUMIFS(TaxableValuation[Taxable Multiresidential],TaxableValuation[Dist],$C34,TaxableValuation[Tif_NonTIF],$A$4)</f>
        <v>1549</v>
      </c>
      <c r="M34" s="8">
        <f>SUMIFS(TaxableValuation[Taxable Reserved],TaxableValuation[Dist],$C34,TaxableValuation[Tif_NonTIF],$A$4)</f>
        <v>0</v>
      </c>
      <c r="N34" s="8">
        <f>SUMIFS(TaxableValuation[Taxable Railroads],TaxableValuation[Dist],$C34,TaxableValuation[Tif_NonTIF],$A$4)</f>
        <v>0</v>
      </c>
      <c r="O34" s="8">
        <f>SUMIFS(TaxableValuation[Taxable Utilities],TaxableValuation[Dist],$C34,TaxableValuation[Tif_NonTIF],$A$4)</f>
        <v>0</v>
      </c>
      <c r="P34" s="8">
        <f>SUMIFS(TaxableValuation[Taxable Other],TaxableValuation[Dist],$C34,TaxableValuation[Tif_NonTIF],$A$4)</f>
        <v>0</v>
      </c>
      <c r="Q34" s="8">
        <f>SUMIFS(TaxableValuation[Taxable Gross],TaxableValuation[Dist],$C34,TaxableValuation[Tif_NonTIF],$A$4)</f>
        <v>10207006</v>
      </c>
      <c r="R34" s="8">
        <f>SUMIFS(TaxableValuation[Taxable Military Exempt],TaxableValuation[Dist],$C34,TaxableValuation[Tif_NonTIF],$A$4)</f>
        <v>0</v>
      </c>
      <c r="S34" s="8">
        <f>SUMIFS(TaxableValuation[Taxable Net],TaxableValuation[Dist],$C34,TaxableValuation[Tif_NonTIF],$A$4)</f>
        <v>10207006</v>
      </c>
      <c r="T34" s="8">
        <f>SUMIFS(TaxableValuation[Taxable Gas &amp; Elec Utilities],TaxableValuation[Dist],$C34,TaxableValuation[Tif_NonTIF],$A$4)</f>
        <v>0</v>
      </c>
      <c r="U34" s="8">
        <f t="shared" si="0"/>
        <v>10207006</v>
      </c>
    </row>
    <row r="35" spans="1:21" x14ac:dyDescent="0.25">
      <c r="A35">
        <v>2023</v>
      </c>
      <c r="B35" t="s">
        <v>1076</v>
      </c>
      <c r="C35" t="s">
        <v>1103</v>
      </c>
      <c r="D35" t="s">
        <v>1103</v>
      </c>
      <c r="E35" t="s">
        <v>213</v>
      </c>
      <c r="F35" t="s">
        <v>1104</v>
      </c>
      <c r="G35" s="8">
        <f>SUMIFS(TaxableValuation[Taxable Residential],TaxableValuation[Dist],$C35,TaxableValuation[Tif_NonTIF],$A$4)</f>
        <v>0</v>
      </c>
      <c r="H35" s="8">
        <f>SUMIFS(TaxableValuation[Taxable Ag Land],TaxableValuation[Dist],$C35,TaxableValuation[Tif_NonTIF],$A$4)</f>
        <v>0</v>
      </c>
      <c r="I35" s="8">
        <f>SUMIFS(TaxableValuation[Taxable Ag Building],TaxableValuation[Dist],$C35,TaxableValuation[Tif_NonTIF],$A$4)</f>
        <v>0</v>
      </c>
      <c r="J35" s="8">
        <f>SUMIFS(TaxableValuation[Taxable Commercial],TaxableValuation[Dist],$C35,TaxableValuation[Tif_NonTIF],$A$4)</f>
        <v>0</v>
      </c>
      <c r="K35" s="8">
        <f>SUMIFS(TaxableValuation[Taxable Industrial],TaxableValuation[Dist],$C35,TaxableValuation[Tif_NonTIF],$A$4)</f>
        <v>0</v>
      </c>
      <c r="L35" s="8">
        <f>SUMIFS(TaxableValuation[Taxable Multiresidential],TaxableValuation[Dist],$C35,TaxableValuation[Tif_NonTIF],$A$4)</f>
        <v>0</v>
      </c>
      <c r="M35" s="8">
        <f>SUMIFS(TaxableValuation[Taxable Reserved],TaxableValuation[Dist],$C35,TaxableValuation[Tif_NonTIF],$A$4)</f>
        <v>0</v>
      </c>
      <c r="N35" s="8">
        <f>SUMIFS(TaxableValuation[Taxable Railroads],TaxableValuation[Dist],$C35,TaxableValuation[Tif_NonTIF],$A$4)</f>
        <v>0</v>
      </c>
      <c r="O35" s="8">
        <f>SUMIFS(TaxableValuation[Taxable Utilities],TaxableValuation[Dist],$C35,TaxableValuation[Tif_NonTIF],$A$4)</f>
        <v>0</v>
      </c>
      <c r="P35" s="8">
        <f>SUMIFS(TaxableValuation[Taxable Other],TaxableValuation[Dist],$C35,TaxableValuation[Tif_NonTIF],$A$4)</f>
        <v>0</v>
      </c>
      <c r="Q35" s="8">
        <f>SUMIFS(TaxableValuation[Taxable Gross],TaxableValuation[Dist],$C35,TaxableValuation[Tif_NonTIF],$A$4)</f>
        <v>0</v>
      </c>
      <c r="R35" s="8">
        <f>SUMIFS(TaxableValuation[Taxable Military Exempt],TaxableValuation[Dist],$C35,TaxableValuation[Tif_NonTIF],$A$4)</f>
        <v>0</v>
      </c>
      <c r="S35" s="8">
        <f>SUMIFS(TaxableValuation[Taxable Net],TaxableValuation[Dist],$C35,TaxableValuation[Tif_NonTIF],$A$4)</f>
        <v>0</v>
      </c>
      <c r="T35" s="8">
        <f>SUMIFS(TaxableValuation[Taxable Gas &amp; Elec Utilities],TaxableValuation[Dist],$C35,TaxableValuation[Tif_NonTIF],$A$4)</f>
        <v>0</v>
      </c>
      <c r="U35" s="8">
        <f t="shared" si="0"/>
        <v>0</v>
      </c>
    </row>
    <row r="36" spans="1:21" x14ac:dyDescent="0.25">
      <c r="A36">
        <v>2023</v>
      </c>
      <c r="B36" t="s">
        <v>1057</v>
      </c>
      <c r="C36" t="s">
        <v>1105</v>
      </c>
      <c r="D36" t="s">
        <v>1105</v>
      </c>
      <c r="E36" t="s">
        <v>48</v>
      </c>
      <c r="F36" t="s">
        <v>1106</v>
      </c>
      <c r="G36" s="8">
        <f>SUMIFS(TaxableValuation[Taxable Residential],TaxableValuation[Dist],$C36,TaxableValuation[Tif_NonTIF],$A$4)</f>
        <v>19638329</v>
      </c>
      <c r="H36" s="8">
        <f>SUMIFS(TaxableValuation[Taxable Ag Land],TaxableValuation[Dist],$C36,TaxableValuation[Tif_NonTIF],$A$4)</f>
        <v>0</v>
      </c>
      <c r="I36" s="8">
        <f>SUMIFS(TaxableValuation[Taxable Ag Building],TaxableValuation[Dist],$C36,TaxableValuation[Tif_NonTIF],$A$4)</f>
        <v>0</v>
      </c>
      <c r="J36" s="8">
        <f>SUMIFS(TaxableValuation[Taxable Commercial],TaxableValuation[Dist],$C36,TaxableValuation[Tif_NonTIF],$A$4)</f>
        <v>2279785</v>
      </c>
      <c r="K36" s="8">
        <f>SUMIFS(TaxableValuation[Taxable Industrial],TaxableValuation[Dist],$C36,TaxableValuation[Tif_NonTIF],$A$4)</f>
        <v>14481</v>
      </c>
      <c r="L36" s="8">
        <f>SUMIFS(TaxableValuation[Taxable Multiresidential],TaxableValuation[Dist],$C36,TaxableValuation[Tif_NonTIF],$A$4)</f>
        <v>942504</v>
      </c>
      <c r="M36" s="8">
        <f>SUMIFS(TaxableValuation[Taxable Reserved],TaxableValuation[Dist],$C36,TaxableValuation[Tif_NonTIF],$A$4)</f>
        <v>0</v>
      </c>
      <c r="N36" s="8">
        <f>SUMIFS(TaxableValuation[Taxable Railroads],TaxableValuation[Dist],$C36,TaxableValuation[Tif_NonTIF],$A$4)</f>
        <v>0</v>
      </c>
      <c r="O36" s="8">
        <f>SUMIFS(TaxableValuation[Taxable Utilities],TaxableValuation[Dist],$C36,TaxableValuation[Tif_NonTIF],$A$4)</f>
        <v>0</v>
      </c>
      <c r="P36" s="8">
        <f>SUMIFS(TaxableValuation[Taxable Other],TaxableValuation[Dist],$C36,TaxableValuation[Tif_NonTIF],$A$4)</f>
        <v>0</v>
      </c>
      <c r="Q36" s="8">
        <f>SUMIFS(TaxableValuation[Taxable Gross],TaxableValuation[Dist],$C36,TaxableValuation[Tif_NonTIF],$A$4)</f>
        <v>22875099</v>
      </c>
      <c r="R36" s="8">
        <f>SUMIFS(TaxableValuation[Taxable Military Exempt],TaxableValuation[Dist],$C36,TaxableValuation[Tif_NonTIF],$A$4)</f>
        <v>0</v>
      </c>
      <c r="S36" s="8">
        <f>SUMIFS(TaxableValuation[Taxable Net],TaxableValuation[Dist],$C36,TaxableValuation[Tif_NonTIF],$A$4)</f>
        <v>22875099</v>
      </c>
      <c r="T36" s="8">
        <f>SUMIFS(TaxableValuation[Taxable Gas &amp; Elec Utilities],TaxableValuation[Dist],$C36,TaxableValuation[Tif_NonTIF],$A$4)</f>
        <v>0</v>
      </c>
      <c r="U36" s="8">
        <f t="shared" si="0"/>
        <v>22875099</v>
      </c>
    </row>
    <row r="37" spans="1:21" x14ac:dyDescent="0.25">
      <c r="A37">
        <v>2023</v>
      </c>
      <c r="B37" t="s">
        <v>1076</v>
      </c>
      <c r="C37" t="s">
        <v>1107</v>
      </c>
      <c r="D37" t="s">
        <v>1107</v>
      </c>
      <c r="E37" t="s">
        <v>810</v>
      </c>
      <c r="F37" t="s">
        <v>1108</v>
      </c>
      <c r="G37" s="8">
        <f>SUMIFS(TaxableValuation[Taxable Residential],TaxableValuation[Dist],$C37,TaxableValuation[Tif_NonTIF],$A$4)</f>
        <v>5696108</v>
      </c>
      <c r="H37" s="8">
        <f>SUMIFS(TaxableValuation[Taxable Ag Land],TaxableValuation[Dist],$C37,TaxableValuation[Tif_NonTIF],$A$4)</f>
        <v>0</v>
      </c>
      <c r="I37" s="8">
        <f>SUMIFS(TaxableValuation[Taxable Ag Building],TaxableValuation[Dist],$C37,TaxableValuation[Tif_NonTIF],$A$4)</f>
        <v>0</v>
      </c>
      <c r="J37" s="8">
        <f>SUMIFS(TaxableValuation[Taxable Commercial],TaxableValuation[Dist],$C37,TaxableValuation[Tif_NonTIF],$A$4)</f>
        <v>84808810</v>
      </c>
      <c r="K37" s="8">
        <f>SUMIFS(TaxableValuation[Taxable Industrial],TaxableValuation[Dist],$C37,TaxableValuation[Tif_NonTIF],$A$4)</f>
        <v>6062568</v>
      </c>
      <c r="L37" s="8">
        <f>SUMIFS(TaxableValuation[Taxable Multiresidential],TaxableValuation[Dist],$C37,TaxableValuation[Tif_NonTIF],$A$4)</f>
        <v>5897846</v>
      </c>
      <c r="M37" s="8">
        <f>SUMIFS(TaxableValuation[Taxable Reserved],TaxableValuation[Dist],$C37,TaxableValuation[Tif_NonTIF],$A$4)</f>
        <v>0</v>
      </c>
      <c r="N37" s="8">
        <f>SUMIFS(TaxableValuation[Taxable Railroads],TaxableValuation[Dist],$C37,TaxableValuation[Tif_NonTIF],$A$4)</f>
        <v>0</v>
      </c>
      <c r="O37" s="8">
        <f>SUMIFS(TaxableValuation[Taxable Utilities],TaxableValuation[Dist],$C37,TaxableValuation[Tif_NonTIF],$A$4)</f>
        <v>0</v>
      </c>
      <c r="P37" s="8">
        <f>SUMIFS(TaxableValuation[Taxable Other],TaxableValuation[Dist],$C37,TaxableValuation[Tif_NonTIF],$A$4)</f>
        <v>0</v>
      </c>
      <c r="Q37" s="8">
        <f>SUMIFS(TaxableValuation[Taxable Gross],TaxableValuation[Dist],$C37,TaxableValuation[Tif_NonTIF],$A$4)</f>
        <v>102465332</v>
      </c>
      <c r="R37" s="8">
        <f>SUMIFS(TaxableValuation[Taxable Military Exempt],TaxableValuation[Dist],$C37,TaxableValuation[Tif_NonTIF],$A$4)</f>
        <v>0</v>
      </c>
      <c r="S37" s="8">
        <f>SUMIFS(TaxableValuation[Taxable Net],TaxableValuation[Dist],$C37,TaxableValuation[Tif_NonTIF],$A$4)</f>
        <v>102465332</v>
      </c>
      <c r="T37" s="8">
        <f>SUMIFS(TaxableValuation[Taxable Gas &amp; Elec Utilities],TaxableValuation[Dist],$C37,TaxableValuation[Tif_NonTIF],$A$4)</f>
        <v>0</v>
      </c>
      <c r="U37" s="8">
        <f t="shared" si="0"/>
        <v>102465332</v>
      </c>
    </row>
    <row r="38" spans="1:21" x14ac:dyDescent="0.25">
      <c r="A38">
        <v>2023</v>
      </c>
      <c r="B38" t="s">
        <v>1038</v>
      </c>
      <c r="C38" t="s">
        <v>1109</v>
      </c>
      <c r="D38" t="s">
        <v>1109</v>
      </c>
      <c r="E38" t="s">
        <v>567</v>
      </c>
      <c r="F38" t="s">
        <v>1110</v>
      </c>
      <c r="G38" s="8">
        <f>SUMIFS(TaxableValuation[Taxable Residential],TaxableValuation[Dist],$C38,TaxableValuation[Tif_NonTIF],$A$4)</f>
        <v>34491822</v>
      </c>
      <c r="H38" s="8">
        <f>SUMIFS(TaxableValuation[Taxable Ag Land],TaxableValuation[Dist],$C38,TaxableValuation[Tif_NonTIF],$A$4)</f>
        <v>0</v>
      </c>
      <c r="I38" s="8">
        <f>SUMIFS(TaxableValuation[Taxable Ag Building],TaxableValuation[Dist],$C38,TaxableValuation[Tif_NonTIF],$A$4)</f>
        <v>0</v>
      </c>
      <c r="J38" s="8">
        <f>SUMIFS(TaxableValuation[Taxable Commercial],TaxableValuation[Dist],$C38,TaxableValuation[Tif_NonTIF],$A$4)</f>
        <v>76333400</v>
      </c>
      <c r="K38" s="8">
        <f>SUMIFS(TaxableValuation[Taxable Industrial],TaxableValuation[Dist],$C38,TaxableValuation[Tif_NonTIF],$A$4)</f>
        <v>1695446</v>
      </c>
      <c r="L38" s="8">
        <f>SUMIFS(TaxableValuation[Taxable Multiresidential],TaxableValuation[Dist],$C38,TaxableValuation[Tif_NonTIF],$A$4)</f>
        <v>1049983</v>
      </c>
      <c r="M38" s="8">
        <f>SUMIFS(TaxableValuation[Taxable Reserved],TaxableValuation[Dist],$C38,TaxableValuation[Tif_NonTIF],$A$4)</f>
        <v>0</v>
      </c>
      <c r="N38" s="8">
        <f>SUMIFS(TaxableValuation[Taxable Railroads],TaxableValuation[Dist],$C38,TaxableValuation[Tif_NonTIF],$A$4)</f>
        <v>0</v>
      </c>
      <c r="O38" s="8">
        <f>SUMIFS(TaxableValuation[Taxable Utilities],TaxableValuation[Dist],$C38,TaxableValuation[Tif_NonTIF],$A$4)</f>
        <v>0</v>
      </c>
      <c r="P38" s="8">
        <f>SUMIFS(TaxableValuation[Taxable Other],TaxableValuation[Dist],$C38,TaxableValuation[Tif_NonTIF],$A$4)</f>
        <v>0</v>
      </c>
      <c r="Q38" s="8">
        <f>SUMIFS(TaxableValuation[Taxable Gross],TaxableValuation[Dist],$C38,TaxableValuation[Tif_NonTIF],$A$4)</f>
        <v>113570651</v>
      </c>
      <c r="R38" s="8">
        <f>SUMIFS(TaxableValuation[Taxable Military Exempt],TaxableValuation[Dist],$C38,TaxableValuation[Tif_NonTIF],$A$4)</f>
        <v>0</v>
      </c>
      <c r="S38" s="8">
        <f>SUMIFS(TaxableValuation[Taxable Net],TaxableValuation[Dist],$C38,TaxableValuation[Tif_NonTIF],$A$4)</f>
        <v>113570651</v>
      </c>
      <c r="T38" s="8">
        <f>SUMIFS(TaxableValuation[Taxable Gas &amp; Elec Utilities],TaxableValuation[Dist],$C38,TaxableValuation[Tif_NonTIF],$A$4)</f>
        <v>0</v>
      </c>
      <c r="U38" s="8">
        <f t="shared" si="0"/>
        <v>113570651</v>
      </c>
    </row>
    <row r="39" spans="1:21" x14ac:dyDescent="0.25">
      <c r="A39">
        <v>2023</v>
      </c>
      <c r="B39" t="s">
        <v>1038</v>
      </c>
      <c r="C39" t="s">
        <v>1111</v>
      </c>
      <c r="D39" t="s">
        <v>1111</v>
      </c>
      <c r="E39" t="s">
        <v>200</v>
      </c>
      <c r="F39" t="s">
        <v>1112</v>
      </c>
      <c r="G39" s="8">
        <f>SUMIFS(TaxableValuation[Taxable Residential],TaxableValuation[Dist],$C39,TaxableValuation[Tif_NonTIF],$A$4)</f>
        <v>23905249</v>
      </c>
      <c r="H39" s="8">
        <f>SUMIFS(TaxableValuation[Taxable Ag Land],TaxableValuation[Dist],$C39,TaxableValuation[Tif_NonTIF],$A$4)</f>
        <v>45209</v>
      </c>
      <c r="I39" s="8">
        <f>SUMIFS(TaxableValuation[Taxable Ag Building],TaxableValuation[Dist],$C39,TaxableValuation[Tif_NonTIF],$A$4)</f>
        <v>4493</v>
      </c>
      <c r="J39" s="8">
        <f>SUMIFS(TaxableValuation[Taxable Commercial],TaxableValuation[Dist],$C39,TaxableValuation[Tif_NonTIF],$A$4)</f>
        <v>0</v>
      </c>
      <c r="K39" s="8">
        <f>SUMIFS(TaxableValuation[Taxable Industrial],TaxableValuation[Dist],$C39,TaxableValuation[Tif_NonTIF],$A$4)</f>
        <v>211390</v>
      </c>
      <c r="L39" s="8">
        <f>SUMIFS(TaxableValuation[Taxable Multiresidential],TaxableValuation[Dist],$C39,TaxableValuation[Tif_NonTIF],$A$4)</f>
        <v>0</v>
      </c>
      <c r="M39" s="8">
        <f>SUMIFS(TaxableValuation[Taxable Reserved],TaxableValuation[Dist],$C39,TaxableValuation[Tif_NonTIF],$A$4)</f>
        <v>0</v>
      </c>
      <c r="N39" s="8">
        <f>SUMIFS(TaxableValuation[Taxable Railroads],TaxableValuation[Dist],$C39,TaxableValuation[Tif_NonTIF],$A$4)</f>
        <v>0</v>
      </c>
      <c r="O39" s="8">
        <f>SUMIFS(TaxableValuation[Taxable Utilities],TaxableValuation[Dist],$C39,TaxableValuation[Tif_NonTIF],$A$4)</f>
        <v>0</v>
      </c>
      <c r="P39" s="8">
        <f>SUMIFS(TaxableValuation[Taxable Other],TaxableValuation[Dist],$C39,TaxableValuation[Tif_NonTIF],$A$4)</f>
        <v>0</v>
      </c>
      <c r="Q39" s="8">
        <f>SUMIFS(TaxableValuation[Taxable Gross],TaxableValuation[Dist],$C39,TaxableValuation[Tif_NonTIF],$A$4)</f>
        <v>24166341</v>
      </c>
      <c r="R39" s="8">
        <f>SUMIFS(TaxableValuation[Taxable Military Exempt],TaxableValuation[Dist],$C39,TaxableValuation[Tif_NonTIF],$A$4)</f>
        <v>0</v>
      </c>
      <c r="S39" s="8">
        <f>SUMIFS(TaxableValuation[Taxable Net],TaxableValuation[Dist],$C39,TaxableValuation[Tif_NonTIF],$A$4)</f>
        <v>24166341</v>
      </c>
      <c r="T39" s="8">
        <f>SUMIFS(TaxableValuation[Taxable Gas &amp; Elec Utilities],TaxableValuation[Dist],$C39,TaxableValuation[Tif_NonTIF],$A$4)</f>
        <v>0</v>
      </c>
      <c r="U39" s="8">
        <f t="shared" si="0"/>
        <v>24166341</v>
      </c>
    </row>
    <row r="40" spans="1:21" x14ac:dyDescent="0.25">
      <c r="A40">
        <v>2023</v>
      </c>
      <c r="B40" t="s">
        <v>1048</v>
      </c>
      <c r="C40" t="s">
        <v>1113</v>
      </c>
      <c r="D40" t="s">
        <v>1113</v>
      </c>
      <c r="E40" t="s">
        <v>701</v>
      </c>
      <c r="F40" t="s">
        <v>1114</v>
      </c>
      <c r="G40" s="8">
        <f>SUMIFS(TaxableValuation[Taxable Residential],TaxableValuation[Dist],$C40,TaxableValuation[Tif_NonTIF],$A$4)</f>
        <v>10397016</v>
      </c>
      <c r="H40" s="8">
        <f>SUMIFS(TaxableValuation[Taxable Ag Land],TaxableValuation[Dist],$C40,TaxableValuation[Tif_NonTIF],$A$4)</f>
        <v>393781</v>
      </c>
      <c r="I40" s="8">
        <f>SUMIFS(TaxableValuation[Taxable Ag Building],TaxableValuation[Dist],$C40,TaxableValuation[Tif_NonTIF],$A$4)</f>
        <v>21974</v>
      </c>
      <c r="J40" s="8">
        <f>SUMIFS(TaxableValuation[Taxable Commercial],TaxableValuation[Dist],$C40,TaxableValuation[Tif_NonTIF],$A$4)</f>
        <v>33442410</v>
      </c>
      <c r="K40" s="8">
        <f>SUMIFS(TaxableValuation[Taxable Industrial],TaxableValuation[Dist],$C40,TaxableValuation[Tif_NonTIF],$A$4)</f>
        <v>12723922</v>
      </c>
      <c r="L40" s="8">
        <f>SUMIFS(TaxableValuation[Taxable Multiresidential],TaxableValuation[Dist],$C40,TaxableValuation[Tif_NonTIF],$A$4)</f>
        <v>3838528</v>
      </c>
      <c r="M40" s="8">
        <f>SUMIFS(TaxableValuation[Taxable Reserved],TaxableValuation[Dist],$C40,TaxableValuation[Tif_NonTIF],$A$4)</f>
        <v>0</v>
      </c>
      <c r="N40" s="8">
        <f>SUMIFS(TaxableValuation[Taxable Railroads],TaxableValuation[Dist],$C40,TaxableValuation[Tif_NonTIF],$A$4)</f>
        <v>0</v>
      </c>
      <c r="O40" s="8">
        <f>SUMIFS(TaxableValuation[Taxable Utilities],TaxableValuation[Dist],$C40,TaxableValuation[Tif_NonTIF],$A$4)</f>
        <v>0</v>
      </c>
      <c r="P40" s="8">
        <f>SUMIFS(TaxableValuation[Taxable Other],TaxableValuation[Dist],$C40,TaxableValuation[Tif_NonTIF],$A$4)</f>
        <v>0</v>
      </c>
      <c r="Q40" s="8">
        <f>SUMIFS(TaxableValuation[Taxable Gross],TaxableValuation[Dist],$C40,TaxableValuation[Tif_NonTIF],$A$4)</f>
        <v>60817631</v>
      </c>
      <c r="R40" s="8">
        <f>SUMIFS(TaxableValuation[Taxable Military Exempt],TaxableValuation[Dist],$C40,TaxableValuation[Tif_NonTIF],$A$4)</f>
        <v>11112</v>
      </c>
      <c r="S40" s="8">
        <f>SUMIFS(TaxableValuation[Taxable Net],TaxableValuation[Dist],$C40,TaxableValuation[Tif_NonTIF],$A$4)</f>
        <v>60806519</v>
      </c>
      <c r="T40" s="8">
        <f>SUMIFS(TaxableValuation[Taxable Gas &amp; Elec Utilities],TaxableValuation[Dist],$C40,TaxableValuation[Tif_NonTIF],$A$4)</f>
        <v>0</v>
      </c>
      <c r="U40" s="8">
        <f t="shared" si="0"/>
        <v>60806519</v>
      </c>
    </row>
    <row r="41" spans="1:21" x14ac:dyDescent="0.25">
      <c r="A41">
        <v>2023</v>
      </c>
      <c r="B41" t="s">
        <v>1045</v>
      </c>
      <c r="C41" t="s">
        <v>1115</v>
      </c>
      <c r="D41" t="s">
        <v>1115</v>
      </c>
      <c r="E41" t="s">
        <v>365</v>
      </c>
      <c r="F41" t="s">
        <v>1116</v>
      </c>
      <c r="G41" s="8">
        <f>SUMIFS(TaxableValuation[Taxable Residential],TaxableValuation[Dist],$C41,TaxableValuation[Tif_NonTIF],$A$4)</f>
        <v>6321101</v>
      </c>
      <c r="H41" s="8">
        <f>SUMIFS(TaxableValuation[Taxable Ag Land],TaxableValuation[Dist],$C41,TaxableValuation[Tif_NonTIF],$A$4)</f>
        <v>0</v>
      </c>
      <c r="I41" s="8">
        <f>SUMIFS(TaxableValuation[Taxable Ag Building],TaxableValuation[Dist],$C41,TaxableValuation[Tif_NonTIF],$A$4)</f>
        <v>0</v>
      </c>
      <c r="J41" s="8">
        <f>SUMIFS(TaxableValuation[Taxable Commercial],TaxableValuation[Dist],$C41,TaxableValuation[Tif_NonTIF],$A$4)</f>
        <v>36056</v>
      </c>
      <c r="K41" s="8">
        <f>SUMIFS(TaxableValuation[Taxable Industrial],TaxableValuation[Dist],$C41,TaxableValuation[Tif_NonTIF],$A$4)</f>
        <v>0</v>
      </c>
      <c r="L41" s="8">
        <f>SUMIFS(TaxableValuation[Taxable Multiresidential],TaxableValuation[Dist],$C41,TaxableValuation[Tif_NonTIF],$A$4)</f>
        <v>128189</v>
      </c>
      <c r="M41" s="8">
        <f>SUMIFS(TaxableValuation[Taxable Reserved],TaxableValuation[Dist],$C41,TaxableValuation[Tif_NonTIF],$A$4)</f>
        <v>0</v>
      </c>
      <c r="N41" s="8">
        <f>SUMIFS(TaxableValuation[Taxable Railroads],TaxableValuation[Dist],$C41,TaxableValuation[Tif_NonTIF],$A$4)</f>
        <v>0</v>
      </c>
      <c r="O41" s="8">
        <f>SUMIFS(TaxableValuation[Taxable Utilities],TaxableValuation[Dist],$C41,TaxableValuation[Tif_NonTIF],$A$4)</f>
        <v>0</v>
      </c>
      <c r="P41" s="8">
        <f>SUMIFS(TaxableValuation[Taxable Other],TaxableValuation[Dist],$C41,TaxableValuation[Tif_NonTIF],$A$4)</f>
        <v>0</v>
      </c>
      <c r="Q41" s="8">
        <f>SUMIFS(TaxableValuation[Taxable Gross],TaxableValuation[Dist],$C41,TaxableValuation[Tif_NonTIF],$A$4)</f>
        <v>6485346</v>
      </c>
      <c r="R41" s="8">
        <f>SUMIFS(TaxableValuation[Taxable Military Exempt],TaxableValuation[Dist],$C41,TaxableValuation[Tif_NonTIF],$A$4)</f>
        <v>0</v>
      </c>
      <c r="S41" s="8">
        <f>SUMIFS(TaxableValuation[Taxable Net],TaxableValuation[Dist],$C41,TaxableValuation[Tif_NonTIF],$A$4)</f>
        <v>6485346</v>
      </c>
      <c r="T41" s="8">
        <f>SUMIFS(TaxableValuation[Taxable Gas &amp; Elec Utilities],TaxableValuation[Dist],$C41,TaxableValuation[Tif_NonTIF],$A$4)</f>
        <v>0</v>
      </c>
      <c r="U41" s="8">
        <f t="shared" si="0"/>
        <v>6485346</v>
      </c>
    </row>
    <row r="42" spans="1:21" x14ac:dyDescent="0.25">
      <c r="A42">
        <v>2023</v>
      </c>
      <c r="B42" t="s">
        <v>1043</v>
      </c>
      <c r="C42" t="s">
        <v>1117</v>
      </c>
      <c r="D42" t="s">
        <v>1117</v>
      </c>
      <c r="E42" t="s">
        <v>792</v>
      </c>
      <c r="F42" t="s">
        <v>1118</v>
      </c>
      <c r="G42" s="8">
        <f>SUMIFS(TaxableValuation[Taxable Residential],TaxableValuation[Dist],$C42,TaxableValuation[Tif_NonTIF],$A$4)</f>
        <v>21383327</v>
      </c>
      <c r="H42" s="8">
        <f>SUMIFS(TaxableValuation[Taxable Ag Land],TaxableValuation[Dist],$C42,TaxableValuation[Tif_NonTIF],$A$4)</f>
        <v>25311</v>
      </c>
      <c r="I42" s="8">
        <f>SUMIFS(TaxableValuation[Taxable Ag Building],TaxableValuation[Dist],$C42,TaxableValuation[Tif_NonTIF],$A$4)</f>
        <v>3965</v>
      </c>
      <c r="J42" s="8">
        <f>SUMIFS(TaxableValuation[Taxable Commercial],TaxableValuation[Dist],$C42,TaxableValuation[Tif_NonTIF],$A$4)</f>
        <v>4682508</v>
      </c>
      <c r="K42" s="8">
        <f>SUMIFS(TaxableValuation[Taxable Industrial],TaxableValuation[Dist],$C42,TaxableValuation[Tif_NonTIF],$A$4)</f>
        <v>6968088</v>
      </c>
      <c r="L42" s="8">
        <f>SUMIFS(TaxableValuation[Taxable Multiresidential],TaxableValuation[Dist],$C42,TaxableValuation[Tif_NonTIF],$A$4)</f>
        <v>624420</v>
      </c>
      <c r="M42" s="8">
        <f>SUMIFS(TaxableValuation[Taxable Reserved],TaxableValuation[Dist],$C42,TaxableValuation[Tif_NonTIF],$A$4)</f>
        <v>0</v>
      </c>
      <c r="N42" s="8">
        <f>SUMIFS(TaxableValuation[Taxable Railroads],TaxableValuation[Dist],$C42,TaxableValuation[Tif_NonTIF],$A$4)</f>
        <v>0</v>
      </c>
      <c r="O42" s="8">
        <f>SUMIFS(TaxableValuation[Taxable Utilities],TaxableValuation[Dist],$C42,TaxableValuation[Tif_NonTIF],$A$4)</f>
        <v>0</v>
      </c>
      <c r="P42" s="8">
        <f>SUMIFS(TaxableValuation[Taxable Other],TaxableValuation[Dist],$C42,TaxableValuation[Tif_NonTIF],$A$4)</f>
        <v>0</v>
      </c>
      <c r="Q42" s="8">
        <f>SUMIFS(TaxableValuation[Taxable Gross],TaxableValuation[Dist],$C42,TaxableValuation[Tif_NonTIF],$A$4)</f>
        <v>33687619</v>
      </c>
      <c r="R42" s="8">
        <f>SUMIFS(TaxableValuation[Taxable Military Exempt],TaxableValuation[Dist],$C42,TaxableValuation[Tif_NonTIF],$A$4)</f>
        <v>0</v>
      </c>
      <c r="S42" s="8">
        <f>SUMIFS(TaxableValuation[Taxable Net],TaxableValuation[Dist],$C42,TaxableValuation[Tif_NonTIF],$A$4)</f>
        <v>33687619</v>
      </c>
      <c r="T42" s="8">
        <f>SUMIFS(TaxableValuation[Taxable Gas &amp; Elec Utilities],TaxableValuation[Dist],$C42,TaxableValuation[Tif_NonTIF],$A$4)</f>
        <v>0</v>
      </c>
      <c r="U42" s="8">
        <f t="shared" si="0"/>
        <v>33687619</v>
      </c>
    </row>
    <row r="43" spans="1:21" x14ac:dyDescent="0.25">
      <c r="A43">
        <v>2023</v>
      </c>
      <c r="B43" t="s">
        <v>1054</v>
      </c>
      <c r="C43" t="s">
        <v>1119</v>
      </c>
      <c r="D43" t="s">
        <v>1119</v>
      </c>
      <c r="E43" t="s">
        <v>303</v>
      </c>
      <c r="F43" t="s">
        <v>1120</v>
      </c>
      <c r="G43" s="8">
        <f>SUMIFS(TaxableValuation[Taxable Residential],TaxableValuation[Dist],$C43,TaxableValuation[Tif_NonTIF],$A$4)</f>
        <v>26662855</v>
      </c>
      <c r="H43" s="8">
        <f>SUMIFS(TaxableValuation[Taxable Ag Land],TaxableValuation[Dist],$C43,TaxableValuation[Tif_NonTIF],$A$4)</f>
        <v>0</v>
      </c>
      <c r="I43" s="8">
        <f>SUMIFS(TaxableValuation[Taxable Ag Building],TaxableValuation[Dist],$C43,TaxableValuation[Tif_NonTIF],$A$4)</f>
        <v>0</v>
      </c>
      <c r="J43" s="8">
        <f>SUMIFS(TaxableValuation[Taxable Commercial],TaxableValuation[Dist],$C43,TaxableValuation[Tif_NonTIF],$A$4)</f>
        <v>86626294</v>
      </c>
      <c r="K43" s="8">
        <f>SUMIFS(TaxableValuation[Taxable Industrial],TaxableValuation[Dist],$C43,TaxableValuation[Tif_NonTIF],$A$4)</f>
        <v>10173842</v>
      </c>
      <c r="L43" s="8">
        <f>SUMIFS(TaxableValuation[Taxable Multiresidential],TaxableValuation[Dist],$C43,TaxableValuation[Tif_NonTIF],$A$4)</f>
        <v>6816871</v>
      </c>
      <c r="M43" s="8">
        <f>SUMIFS(TaxableValuation[Taxable Reserved],TaxableValuation[Dist],$C43,TaxableValuation[Tif_NonTIF],$A$4)</f>
        <v>0</v>
      </c>
      <c r="N43" s="8">
        <f>SUMIFS(TaxableValuation[Taxable Railroads],TaxableValuation[Dist],$C43,TaxableValuation[Tif_NonTIF],$A$4)</f>
        <v>0</v>
      </c>
      <c r="O43" s="8">
        <f>SUMIFS(TaxableValuation[Taxable Utilities],TaxableValuation[Dist],$C43,TaxableValuation[Tif_NonTIF],$A$4)</f>
        <v>0</v>
      </c>
      <c r="P43" s="8">
        <f>SUMIFS(TaxableValuation[Taxable Other],TaxableValuation[Dist],$C43,TaxableValuation[Tif_NonTIF],$A$4)</f>
        <v>0</v>
      </c>
      <c r="Q43" s="8">
        <f>SUMIFS(TaxableValuation[Taxable Gross],TaxableValuation[Dist],$C43,TaxableValuation[Tif_NonTIF],$A$4)</f>
        <v>130279862</v>
      </c>
      <c r="R43" s="8">
        <f>SUMIFS(TaxableValuation[Taxable Military Exempt],TaxableValuation[Dist],$C43,TaxableValuation[Tif_NonTIF],$A$4)</f>
        <v>0</v>
      </c>
      <c r="S43" s="8">
        <f>SUMIFS(TaxableValuation[Taxable Net],TaxableValuation[Dist],$C43,TaxableValuation[Tif_NonTIF],$A$4)</f>
        <v>130279862</v>
      </c>
      <c r="T43" s="8">
        <f>SUMIFS(TaxableValuation[Taxable Gas &amp; Elec Utilities],TaxableValuation[Dist],$C43,TaxableValuation[Tif_NonTIF],$A$4)</f>
        <v>0</v>
      </c>
      <c r="U43" s="8">
        <f t="shared" si="0"/>
        <v>130279862</v>
      </c>
    </row>
    <row r="44" spans="1:21" x14ac:dyDescent="0.25">
      <c r="A44">
        <v>2023</v>
      </c>
      <c r="B44" t="s">
        <v>1043</v>
      </c>
      <c r="C44" t="s">
        <v>1121</v>
      </c>
      <c r="D44" t="s">
        <v>1121</v>
      </c>
      <c r="E44" t="s">
        <v>424</v>
      </c>
      <c r="F44" t="s">
        <v>424</v>
      </c>
      <c r="G44" s="8">
        <f>SUMIFS(TaxableValuation[Taxable Residential],TaxableValuation[Dist],$C44,TaxableValuation[Tif_NonTIF],$A$4)</f>
        <v>0</v>
      </c>
      <c r="H44" s="8">
        <f>SUMIFS(TaxableValuation[Taxable Ag Land],TaxableValuation[Dist],$C44,TaxableValuation[Tif_NonTIF],$A$4)</f>
        <v>0</v>
      </c>
      <c r="I44" s="8">
        <f>SUMIFS(TaxableValuation[Taxable Ag Building],TaxableValuation[Dist],$C44,TaxableValuation[Tif_NonTIF],$A$4)</f>
        <v>0</v>
      </c>
      <c r="J44" s="8">
        <f>SUMIFS(TaxableValuation[Taxable Commercial],TaxableValuation[Dist],$C44,TaxableValuation[Tif_NonTIF],$A$4)</f>
        <v>0</v>
      </c>
      <c r="K44" s="8">
        <f>SUMIFS(TaxableValuation[Taxable Industrial],TaxableValuation[Dist],$C44,TaxableValuation[Tif_NonTIF],$A$4)</f>
        <v>0</v>
      </c>
      <c r="L44" s="8">
        <f>SUMIFS(TaxableValuation[Taxable Multiresidential],TaxableValuation[Dist],$C44,TaxableValuation[Tif_NonTIF],$A$4)</f>
        <v>0</v>
      </c>
      <c r="M44" s="8">
        <f>SUMIFS(TaxableValuation[Taxable Reserved],TaxableValuation[Dist],$C44,TaxableValuation[Tif_NonTIF],$A$4)</f>
        <v>0</v>
      </c>
      <c r="N44" s="8">
        <f>SUMIFS(TaxableValuation[Taxable Railroads],TaxableValuation[Dist],$C44,TaxableValuation[Tif_NonTIF],$A$4)</f>
        <v>0</v>
      </c>
      <c r="O44" s="8">
        <f>SUMIFS(TaxableValuation[Taxable Utilities],TaxableValuation[Dist],$C44,TaxableValuation[Tif_NonTIF],$A$4)</f>
        <v>0</v>
      </c>
      <c r="P44" s="8">
        <f>SUMIFS(TaxableValuation[Taxable Other],TaxableValuation[Dist],$C44,TaxableValuation[Tif_NonTIF],$A$4)</f>
        <v>0</v>
      </c>
      <c r="Q44" s="8">
        <f>SUMIFS(TaxableValuation[Taxable Gross],TaxableValuation[Dist],$C44,TaxableValuation[Tif_NonTIF],$A$4)</f>
        <v>0</v>
      </c>
      <c r="R44" s="8">
        <f>SUMIFS(TaxableValuation[Taxable Military Exempt],TaxableValuation[Dist],$C44,TaxableValuation[Tif_NonTIF],$A$4)</f>
        <v>0</v>
      </c>
      <c r="S44" s="8">
        <f>SUMIFS(TaxableValuation[Taxable Net],TaxableValuation[Dist],$C44,TaxableValuation[Tif_NonTIF],$A$4)</f>
        <v>0</v>
      </c>
      <c r="T44" s="8">
        <f>SUMIFS(TaxableValuation[Taxable Gas &amp; Elec Utilities],TaxableValuation[Dist],$C44,TaxableValuation[Tif_NonTIF],$A$4)</f>
        <v>0</v>
      </c>
      <c r="U44" s="8">
        <f t="shared" si="0"/>
        <v>0</v>
      </c>
    </row>
    <row r="45" spans="1:21" x14ac:dyDescent="0.25">
      <c r="A45">
        <v>2023</v>
      </c>
      <c r="B45" t="s">
        <v>1076</v>
      </c>
      <c r="C45" t="s">
        <v>1122</v>
      </c>
      <c r="D45" t="s">
        <v>1122</v>
      </c>
      <c r="E45" t="s">
        <v>1123</v>
      </c>
      <c r="F45" t="s">
        <v>1124</v>
      </c>
      <c r="G45" s="8">
        <f>SUMIFS(TaxableValuation[Taxable Residential],TaxableValuation[Dist],$C45,TaxableValuation[Tif_NonTIF],$A$4)</f>
        <v>0</v>
      </c>
      <c r="H45" s="8">
        <f>SUMIFS(TaxableValuation[Taxable Ag Land],TaxableValuation[Dist],$C45,TaxableValuation[Tif_NonTIF],$A$4)</f>
        <v>0</v>
      </c>
      <c r="I45" s="8">
        <f>SUMIFS(TaxableValuation[Taxable Ag Building],TaxableValuation[Dist],$C45,TaxableValuation[Tif_NonTIF],$A$4)</f>
        <v>0</v>
      </c>
      <c r="J45" s="8">
        <f>SUMIFS(TaxableValuation[Taxable Commercial],TaxableValuation[Dist],$C45,TaxableValuation[Tif_NonTIF],$A$4)</f>
        <v>0</v>
      </c>
      <c r="K45" s="8">
        <f>SUMIFS(TaxableValuation[Taxable Industrial],TaxableValuation[Dist],$C45,TaxableValuation[Tif_NonTIF],$A$4)</f>
        <v>0</v>
      </c>
      <c r="L45" s="8">
        <f>SUMIFS(TaxableValuation[Taxable Multiresidential],TaxableValuation[Dist],$C45,TaxableValuation[Tif_NonTIF],$A$4)</f>
        <v>0</v>
      </c>
      <c r="M45" s="8">
        <f>SUMIFS(TaxableValuation[Taxable Reserved],TaxableValuation[Dist],$C45,TaxableValuation[Tif_NonTIF],$A$4)</f>
        <v>0</v>
      </c>
      <c r="N45" s="8">
        <f>SUMIFS(TaxableValuation[Taxable Railroads],TaxableValuation[Dist],$C45,TaxableValuation[Tif_NonTIF],$A$4)</f>
        <v>0</v>
      </c>
      <c r="O45" s="8">
        <f>SUMIFS(TaxableValuation[Taxable Utilities],TaxableValuation[Dist],$C45,TaxableValuation[Tif_NonTIF],$A$4)</f>
        <v>0</v>
      </c>
      <c r="P45" s="8">
        <f>SUMIFS(TaxableValuation[Taxable Other],TaxableValuation[Dist],$C45,TaxableValuation[Tif_NonTIF],$A$4)</f>
        <v>0</v>
      </c>
      <c r="Q45" s="8">
        <f>SUMIFS(TaxableValuation[Taxable Gross],TaxableValuation[Dist],$C45,TaxableValuation[Tif_NonTIF],$A$4)</f>
        <v>0</v>
      </c>
      <c r="R45" s="8">
        <f>SUMIFS(TaxableValuation[Taxable Military Exempt],TaxableValuation[Dist],$C45,TaxableValuation[Tif_NonTIF],$A$4)</f>
        <v>0</v>
      </c>
      <c r="S45" s="8">
        <f>SUMIFS(TaxableValuation[Taxable Net],TaxableValuation[Dist],$C45,TaxableValuation[Tif_NonTIF],$A$4)</f>
        <v>0</v>
      </c>
      <c r="T45" s="8">
        <f>SUMIFS(TaxableValuation[Taxable Gas &amp; Elec Utilities],TaxableValuation[Dist],$C45,TaxableValuation[Tif_NonTIF],$A$4)</f>
        <v>0</v>
      </c>
      <c r="U45" s="8">
        <f t="shared" si="0"/>
        <v>0</v>
      </c>
    </row>
    <row r="46" spans="1:21" x14ac:dyDescent="0.25">
      <c r="A46">
        <v>2023</v>
      </c>
      <c r="B46" t="s">
        <v>1045</v>
      </c>
      <c r="C46" t="s">
        <v>1125</v>
      </c>
      <c r="D46" t="s">
        <v>1125</v>
      </c>
      <c r="E46" t="s">
        <v>33</v>
      </c>
      <c r="F46" t="s">
        <v>33</v>
      </c>
      <c r="G46" s="8">
        <f>SUMIFS(TaxableValuation[Taxable Residential],TaxableValuation[Dist],$C46,TaxableValuation[Tif_NonTIF],$A$4)</f>
        <v>1303766</v>
      </c>
      <c r="H46" s="8">
        <f>SUMIFS(TaxableValuation[Taxable Ag Land],TaxableValuation[Dist],$C46,TaxableValuation[Tif_NonTIF],$A$4)</f>
        <v>73283</v>
      </c>
      <c r="I46" s="8">
        <f>SUMIFS(TaxableValuation[Taxable Ag Building],TaxableValuation[Dist],$C46,TaxableValuation[Tif_NonTIF],$A$4)</f>
        <v>0</v>
      </c>
      <c r="J46" s="8">
        <f>SUMIFS(TaxableValuation[Taxable Commercial],TaxableValuation[Dist],$C46,TaxableValuation[Tif_NonTIF],$A$4)</f>
        <v>283320</v>
      </c>
      <c r="K46" s="8">
        <f>SUMIFS(TaxableValuation[Taxable Industrial],TaxableValuation[Dist],$C46,TaxableValuation[Tif_NonTIF],$A$4)</f>
        <v>55810653</v>
      </c>
      <c r="L46" s="8">
        <f>SUMIFS(TaxableValuation[Taxable Multiresidential],TaxableValuation[Dist],$C46,TaxableValuation[Tif_NonTIF],$A$4)</f>
        <v>0</v>
      </c>
      <c r="M46" s="8">
        <f>SUMIFS(TaxableValuation[Taxable Reserved],TaxableValuation[Dist],$C46,TaxableValuation[Tif_NonTIF],$A$4)</f>
        <v>0</v>
      </c>
      <c r="N46" s="8">
        <f>SUMIFS(TaxableValuation[Taxable Railroads],TaxableValuation[Dist],$C46,TaxableValuation[Tif_NonTIF],$A$4)</f>
        <v>0</v>
      </c>
      <c r="O46" s="8">
        <f>SUMIFS(TaxableValuation[Taxable Utilities],TaxableValuation[Dist],$C46,TaxableValuation[Tif_NonTIF],$A$4)</f>
        <v>0</v>
      </c>
      <c r="P46" s="8">
        <f>SUMIFS(TaxableValuation[Taxable Other],TaxableValuation[Dist],$C46,TaxableValuation[Tif_NonTIF],$A$4)</f>
        <v>0</v>
      </c>
      <c r="Q46" s="8">
        <f>SUMIFS(TaxableValuation[Taxable Gross],TaxableValuation[Dist],$C46,TaxableValuation[Tif_NonTIF],$A$4)</f>
        <v>57471022</v>
      </c>
      <c r="R46" s="8">
        <f>SUMIFS(TaxableValuation[Taxable Military Exempt],TaxableValuation[Dist],$C46,TaxableValuation[Tif_NonTIF],$A$4)</f>
        <v>0</v>
      </c>
      <c r="S46" s="8">
        <f>SUMIFS(TaxableValuation[Taxable Net],TaxableValuation[Dist],$C46,TaxableValuation[Tif_NonTIF],$A$4)</f>
        <v>57471022</v>
      </c>
      <c r="T46" s="8">
        <f>SUMIFS(TaxableValuation[Taxable Gas &amp; Elec Utilities],TaxableValuation[Dist],$C46,TaxableValuation[Tif_NonTIF],$A$4)</f>
        <v>0</v>
      </c>
      <c r="U46" s="8">
        <f t="shared" si="0"/>
        <v>57471022</v>
      </c>
    </row>
    <row r="47" spans="1:21" x14ac:dyDescent="0.25">
      <c r="A47">
        <v>2023</v>
      </c>
      <c r="B47" t="s">
        <v>1076</v>
      </c>
      <c r="C47" t="s">
        <v>1126</v>
      </c>
      <c r="D47" t="s">
        <v>1126</v>
      </c>
      <c r="E47" t="s">
        <v>252</v>
      </c>
      <c r="F47" t="s">
        <v>1127</v>
      </c>
      <c r="G47" s="8">
        <f>SUMIFS(TaxableValuation[Taxable Residential],TaxableValuation[Dist],$C47,TaxableValuation[Tif_NonTIF],$A$4)</f>
        <v>4211361</v>
      </c>
      <c r="H47" s="8">
        <f>SUMIFS(TaxableValuation[Taxable Ag Land],TaxableValuation[Dist],$C47,TaxableValuation[Tif_NonTIF],$A$4)</f>
        <v>0</v>
      </c>
      <c r="I47" s="8">
        <f>SUMIFS(TaxableValuation[Taxable Ag Building],TaxableValuation[Dist],$C47,TaxableValuation[Tif_NonTIF],$A$4)</f>
        <v>0</v>
      </c>
      <c r="J47" s="8">
        <f>SUMIFS(TaxableValuation[Taxable Commercial],TaxableValuation[Dist],$C47,TaxableValuation[Tif_NonTIF],$A$4)</f>
        <v>0</v>
      </c>
      <c r="K47" s="8">
        <f>SUMIFS(TaxableValuation[Taxable Industrial],TaxableValuation[Dist],$C47,TaxableValuation[Tif_NonTIF],$A$4)</f>
        <v>0</v>
      </c>
      <c r="L47" s="8">
        <f>SUMIFS(TaxableValuation[Taxable Multiresidential],TaxableValuation[Dist],$C47,TaxableValuation[Tif_NonTIF],$A$4)</f>
        <v>419584</v>
      </c>
      <c r="M47" s="8">
        <f>SUMIFS(TaxableValuation[Taxable Reserved],TaxableValuation[Dist],$C47,TaxableValuation[Tif_NonTIF],$A$4)</f>
        <v>0</v>
      </c>
      <c r="N47" s="8">
        <f>SUMIFS(TaxableValuation[Taxable Railroads],TaxableValuation[Dist],$C47,TaxableValuation[Tif_NonTIF],$A$4)</f>
        <v>0</v>
      </c>
      <c r="O47" s="8">
        <f>SUMIFS(TaxableValuation[Taxable Utilities],TaxableValuation[Dist],$C47,TaxableValuation[Tif_NonTIF],$A$4)</f>
        <v>0</v>
      </c>
      <c r="P47" s="8">
        <f>SUMIFS(TaxableValuation[Taxable Other],TaxableValuation[Dist],$C47,TaxableValuation[Tif_NonTIF],$A$4)</f>
        <v>0</v>
      </c>
      <c r="Q47" s="8">
        <f>SUMIFS(TaxableValuation[Taxable Gross],TaxableValuation[Dist],$C47,TaxableValuation[Tif_NonTIF],$A$4)</f>
        <v>4630945</v>
      </c>
      <c r="R47" s="8">
        <f>SUMIFS(TaxableValuation[Taxable Military Exempt],TaxableValuation[Dist],$C47,TaxableValuation[Tif_NonTIF],$A$4)</f>
        <v>14816</v>
      </c>
      <c r="S47" s="8">
        <f>SUMIFS(TaxableValuation[Taxable Net],TaxableValuation[Dist],$C47,TaxableValuation[Tif_NonTIF],$A$4)</f>
        <v>4616129</v>
      </c>
      <c r="T47" s="8">
        <f>SUMIFS(TaxableValuation[Taxable Gas &amp; Elec Utilities],TaxableValuation[Dist],$C47,TaxableValuation[Tif_NonTIF],$A$4)</f>
        <v>0</v>
      </c>
      <c r="U47" s="8">
        <f t="shared" si="0"/>
        <v>4616129</v>
      </c>
    </row>
    <row r="48" spans="1:21" x14ac:dyDescent="0.25">
      <c r="A48">
        <v>2023</v>
      </c>
      <c r="B48" t="s">
        <v>1054</v>
      </c>
      <c r="C48" t="s">
        <v>1128</v>
      </c>
      <c r="D48" t="s">
        <v>1128</v>
      </c>
      <c r="E48" t="s">
        <v>507</v>
      </c>
      <c r="F48" t="s">
        <v>1129</v>
      </c>
      <c r="G48" s="8">
        <f>SUMIFS(TaxableValuation[Taxable Residential],TaxableValuation[Dist],$C48,TaxableValuation[Tif_NonTIF],$A$4)</f>
        <v>0</v>
      </c>
      <c r="H48" s="8">
        <f>SUMIFS(TaxableValuation[Taxable Ag Land],TaxableValuation[Dist],$C48,TaxableValuation[Tif_NonTIF],$A$4)</f>
        <v>0</v>
      </c>
      <c r="I48" s="8">
        <f>SUMIFS(TaxableValuation[Taxable Ag Building],TaxableValuation[Dist],$C48,TaxableValuation[Tif_NonTIF],$A$4)</f>
        <v>0</v>
      </c>
      <c r="J48" s="8">
        <f>SUMIFS(TaxableValuation[Taxable Commercial],TaxableValuation[Dist],$C48,TaxableValuation[Tif_NonTIF],$A$4)</f>
        <v>0</v>
      </c>
      <c r="K48" s="8">
        <f>SUMIFS(TaxableValuation[Taxable Industrial],TaxableValuation[Dist],$C48,TaxableValuation[Tif_NonTIF],$A$4)</f>
        <v>0</v>
      </c>
      <c r="L48" s="8">
        <f>SUMIFS(TaxableValuation[Taxable Multiresidential],TaxableValuation[Dist],$C48,TaxableValuation[Tif_NonTIF],$A$4)</f>
        <v>0</v>
      </c>
      <c r="M48" s="8">
        <f>SUMIFS(TaxableValuation[Taxable Reserved],TaxableValuation[Dist],$C48,TaxableValuation[Tif_NonTIF],$A$4)</f>
        <v>0</v>
      </c>
      <c r="N48" s="8">
        <f>SUMIFS(TaxableValuation[Taxable Railroads],TaxableValuation[Dist],$C48,TaxableValuation[Tif_NonTIF],$A$4)</f>
        <v>0</v>
      </c>
      <c r="O48" s="8">
        <f>SUMIFS(TaxableValuation[Taxable Utilities],TaxableValuation[Dist],$C48,TaxableValuation[Tif_NonTIF],$A$4)</f>
        <v>0</v>
      </c>
      <c r="P48" s="8">
        <f>SUMIFS(TaxableValuation[Taxable Other],TaxableValuation[Dist],$C48,TaxableValuation[Tif_NonTIF],$A$4)</f>
        <v>0</v>
      </c>
      <c r="Q48" s="8">
        <f>SUMIFS(TaxableValuation[Taxable Gross],TaxableValuation[Dist],$C48,TaxableValuation[Tif_NonTIF],$A$4)</f>
        <v>0</v>
      </c>
      <c r="R48" s="8">
        <f>SUMIFS(TaxableValuation[Taxable Military Exempt],TaxableValuation[Dist],$C48,TaxableValuation[Tif_NonTIF],$A$4)</f>
        <v>0</v>
      </c>
      <c r="S48" s="8">
        <f>SUMIFS(TaxableValuation[Taxable Net],TaxableValuation[Dist],$C48,TaxableValuation[Tif_NonTIF],$A$4)</f>
        <v>0</v>
      </c>
      <c r="T48" s="8">
        <f>SUMIFS(TaxableValuation[Taxable Gas &amp; Elec Utilities],TaxableValuation[Dist],$C48,TaxableValuation[Tif_NonTIF],$A$4)</f>
        <v>0</v>
      </c>
      <c r="U48" s="8">
        <f t="shared" si="0"/>
        <v>0</v>
      </c>
    </row>
    <row r="49" spans="1:21" x14ac:dyDescent="0.25">
      <c r="A49">
        <v>2023</v>
      </c>
      <c r="B49" t="s">
        <v>1038</v>
      </c>
      <c r="C49" t="s">
        <v>1130</v>
      </c>
      <c r="D49" t="s">
        <v>1130</v>
      </c>
      <c r="E49" t="s">
        <v>846</v>
      </c>
      <c r="F49" t="s">
        <v>1131</v>
      </c>
      <c r="G49" s="8">
        <f>SUMIFS(TaxableValuation[Taxable Residential],TaxableValuation[Dist],$C49,TaxableValuation[Tif_NonTIF],$A$4)</f>
        <v>0</v>
      </c>
      <c r="H49" s="8">
        <f>SUMIFS(TaxableValuation[Taxable Ag Land],TaxableValuation[Dist],$C49,TaxableValuation[Tif_NonTIF],$A$4)</f>
        <v>0</v>
      </c>
      <c r="I49" s="8">
        <f>SUMIFS(TaxableValuation[Taxable Ag Building],TaxableValuation[Dist],$C49,TaxableValuation[Tif_NonTIF],$A$4)</f>
        <v>0</v>
      </c>
      <c r="J49" s="8">
        <f>SUMIFS(TaxableValuation[Taxable Commercial],TaxableValuation[Dist],$C49,TaxableValuation[Tif_NonTIF],$A$4)</f>
        <v>20346655</v>
      </c>
      <c r="K49" s="8">
        <f>SUMIFS(TaxableValuation[Taxable Industrial],TaxableValuation[Dist],$C49,TaxableValuation[Tif_NonTIF],$A$4)</f>
        <v>5490000</v>
      </c>
      <c r="L49" s="8">
        <f>SUMIFS(TaxableValuation[Taxable Multiresidential],TaxableValuation[Dist],$C49,TaxableValuation[Tif_NonTIF],$A$4)</f>
        <v>0</v>
      </c>
      <c r="M49" s="8">
        <f>SUMIFS(TaxableValuation[Taxable Reserved],TaxableValuation[Dist],$C49,TaxableValuation[Tif_NonTIF],$A$4)</f>
        <v>0</v>
      </c>
      <c r="N49" s="8">
        <f>SUMIFS(TaxableValuation[Taxable Railroads],TaxableValuation[Dist],$C49,TaxableValuation[Tif_NonTIF],$A$4)</f>
        <v>0</v>
      </c>
      <c r="O49" s="8">
        <f>SUMIFS(TaxableValuation[Taxable Utilities],TaxableValuation[Dist],$C49,TaxableValuation[Tif_NonTIF],$A$4)</f>
        <v>0</v>
      </c>
      <c r="P49" s="8">
        <f>SUMIFS(TaxableValuation[Taxable Other],TaxableValuation[Dist],$C49,TaxableValuation[Tif_NonTIF],$A$4)</f>
        <v>0</v>
      </c>
      <c r="Q49" s="8">
        <f>SUMIFS(TaxableValuation[Taxable Gross],TaxableValuation[Dist],$C49,TaxableValuation[Tif_NonTIF],$A$4)</f>
        <v>25836655</v>
      </c>
      <c r="R49" s="8">
        <f>SUMIFS(TaxableValuation[Taxable Military Exempt],TaxableValuation[Dist],$C49,TaxableValuation[Tif_NonTIF],$A$4)</f>
        <v>0</v>
      </c>
      <c r="S49" s="8">
        <f>SUMIFS(TaxableValuation[Taxable Net],TaxableValuation[Dist],$C49,TaxableValuation[Tif_NonTIF],$A$4)</f>
        <v>25836655</v>
      </c>
      <c r="T49" s="8">
        <f>SUMIFS(TaxableValuation[Taxable Gas &amp; Elec Utilities],TaxableValuation[Dist],$C49,TaxableValuation[Tif_NonTIF],$A$4)</f>
        <v>0</v>
      </c>
      <c r="U49" s="8">
        <f t="shared" si="0"/>
        <v>25836655</v>
      </c>
    </row>
    <row r="50" spans="1:21" x14ac:dyDescent="0.25">
      <c r="A50">
        <v>2023</v>
      </c>
      <c r="B50" t="s">
        <v>1038</v>
      </c>
      <c r="C50" t="s">
        <v>1132</v>
      </c>
      <c r="D50" t="s">
        <v>1132</v>
      </c>
      <c r="E50" t="s">
        <v>190</v>
      </c>
      <c r="F50" t="s">
        <v>1133</v>
      </c>
      <c r="G50" s="8">
        <f>SUMIFS(TaxableValuation[Taxable Residential],TaxableValuation[Dist],$C50,TaxableValuation[Tif_NonTIF],$A$4)</f>
        <v>4473433</v>
      </c>
      <c r="H50" s="8">
        <f>SUMIFS(TaxableValuation[Taxable Ag Land],TaxableValuation[Dist],$C50,TaxableValuation[Tif_NonTIF],$A$4)</f>
        <v>35548</v>
      </c>
      <c r="I50" s="8">
        <f>SUMIFS(TaxableValuation[Taxable Ag Building],TaxableValuation[Dist],$C50,TaxableValuation[Tif_NonTIF],$A$4)</f>
        <v>0</v>
      </c>
      <c r="J50" s="8">
        <f>SUMIFS(TaxableValuation[Taxable Commercial],TaxableValuation[Dist],$C50,TaxableValuation[Tif_NonTIF],$A$4)</f>
        <v>51476477</v>
      </c>
      <c r="K50" s="8">
        <f>SUMIFS(TaxableValuation[Taxable Industrial],TaxableValuation[Dist],$C50,TaxableValuation[Tif_NonTIF],$A$4)</f>
        <v>6087048</v>
      </c>
      <c r="L50" s="8">
        <f>SUMIFS(TaxableValuation[Taxable Multiresidential],TaxableValuation[Dist],$C50,TaxableValuation[Tif_NonTIF],$A$4)</f>
        <v>1332975</v>
      </c>
      <c r="M50" s="8">
        <f>SUMIFS(TaxableValuation[Taxable Reserved],TaxableValuation[Dist],$C50,TaxableValuation[Tif_NonTIF],$A$4)</f>
        <v>0</v>
      </c>
      <c r="N50" s="8">
        <f>SUMIFS(TaxableValuation[Taxable Railroads],TaxableValuation[Dist],$C50,TaxableValuation[Tif_NonTIF],$A$4)</f>
        <v>0</v>
      </c>
      <c r="O50" s="8">
        <f>SUMIFS(TaxableValuation[Taxable Utilities],TaxableValuation[Dist],$C50,TaxableValuation[Tif_NonTIF],$A$4)</f>
        <v>0</v>
      </c>
      <c r="P50" s="8">
        <f>SUMIFS(TaxableValuation[Taxable Other],TaxableValuation[Dist],$C50,TaxableValuation[Tif_NonTIF],$A$4)</f>
        <v>0</v>
      </c>
      <c r="Q50" s="8">
        <f>SUMIFS(TaxableValuation[Taxable Gross],TaxableValuation[Dist],$C50,TaxableValuation[Tif_NonTIF],$A$4)</f>
        <v>63405481</v>
      </c>
      <c r="R50" s="8">
        <f>SUMIFS(TaxableValuation[Taxable Military Exempt],TaxableValuation[Dist],$C50,TaxableValuation[Tif_NonTIF],$A$4)</f>
        <v>1852</v>
      </c>
      <c r="S50" s="8">
        <f>SUMIFS(TaxableValuation[Taxable Net],TaxableValuation[Dist],$C50,TaxableValuation[Tif_NonTIF],$A$4)</f>
        <v>63403629</v>
      </c>
      <c r="T50" s="8">
        <f>SUMIFS(TaxableValuation[Taxable Gas &amp; Elec Utilities],TaxableValuation[Dist],$C50,TaxableValuation[Tif_NonTIF],$A$4)</f>
        <v>0</v>
      </c>
      <c r="U50" s="8">
        <f t="shared" si="0"/>
        <v>63403629</v>
      </c>
    </row>
    <row r="51" spans="1:21" x14ac:dyDescent="0.25">
      <c r="A51">
        <v>2023</v>
      </c>
      <c r="B51" t="s">
        <v>1043</v>
      </c>
      <c r="C51" t="s">
        <v>1134</v>
      </c>
      <c r="D51" t="s">
        <v>1134</v>
      </c>
      <c r="E51" t="s">
        <v>132</v>
      </c>
      <c r="F51" t="s">
        <v>1135</v>
      </c>
      <c r="G51" s="8">
        <f>SUMIFS(TaxableValuation[Taxable Residential],TaxableValuation[Dist],$C51,TaxableValuation[Tif_NonTIF],$A$4)</f>
        <v>15083332</v>
      </c>
      <c r="H51" s="8">
        <f>SUMIFS(TaxableValuation[Taxable Ag Land],TaxableValuation[Dist],$C51,TaxableValuation[Tif_NonTIF],$A$4)</f>
        <v>0</v>
      </c>
      <c r="I51" s="8">
        <f>SUMIFS(TaxableValuation[Taxable Ag Building],TaxableValuation[Dist],$C51,TaxableValuation[Tif_NonTIF],$A$4)</f>
        <v>0</v>
      </c>
      <c r="J51" s="8">
        <f>SUMIFS(TaxableValuation[Taxable Commercial],TaxableValuation[Dist],$C51,TaxableValuation[Tif_NonTIF],$A$4)</f>
        <v>150534578</v>
      </c>
      <c r="K51" s="8">
        <f>SUMIFS(TaxableValuation[Taxable Industrial],TaxableValuation[Dist],$C51,TaxableValuation[Tif_NonTIF],$A$4)</f>
        <v>29418895</v>
      </c>
      <c r="L51" s="8">
        <f>SUMIFS(TaxableValuation[Taxable Multiresidential],TaxableValuation[Dist],$C51,TaxableValuation[Tif_NonTIF],$A$4)</f>
        <v>7152174</v>
      </c>
      <c r="M51" s="8">
        <f>SUMIFS(TaxableValuation[Taxable Reserved],TaxableValuation[Dist],$C51,TaxableValuation[Tif_NonTIF],$A$4)</f>
        <v>0</v>
      </c>
      <c r="N51" s="8">
        <f>SUMIFS(TaxableValuation[Taxable Railroads],TaxableValuation[Dist],$C51,TaxableValuation[Tif_NonTIF],$A$4)</f>
        <v>0</v>
      </c>
      <c r="O51" s="8">
        <f>SUMIFS(TaxableValuation[Taxable Utilities],TaxableValuation[Dist],$C51,TaxableValuation[Tif_NonTIF],$A$4)</f>
        <v>0</v>
      </c>
      <c r="P51" s="8">
        <f>SUMIFS(TaxableValuation[Taxable Other],TaxableValuation[Dist],$C51,TaxableValuation[Tif_NonTIF],$A$4)</f>
        <v>0</v>
      </c>
      <c r="Q51" s="8">
        <f>SUMIFS(TaxableValuation[Taxable Gross],TaxableValuation[Dist],$C51,TaxableValuation[Tif_NonTIF],$A$4)</f>
        <v>202188979</v>
      </c>
      <c r="R51" s="8">
        <f>SUMIFS(TaxableValuation[Taxable Military Exempt],TaxableValuation[Dist],$C51,TaxableValuation[Tif_NonTIF],$A$4)</f>
        <v>0</v>
      </c>
      <c r="S51" s="8">
        <f>SUMIFS(TaxableValuation[Taxable Net],TaxableValuation[Dist],$C51,TaxableValuation[Tif_NonTIF],$A$4)</f>
        <v>202188979</v>
      </c>
      <c r="T51" s="8">
        <f>SUMIFS(TaxableValuation[Taxable Gas &amp; Elec Utilities],TaxableValuation[Dist],$C51,TaxableValuation[Tif_NonTIF],$A$4)</f>
        <v>0</v>
      </c>
      <c r="U51" s="8">
        <f t="shared" si="0"/>
        <v>202188979</v>
      </c>
    </row>
    <row r="52" spans="1:21" x14ac:dyDescent="0.25">
      <c r="A52">
        <v>2023</v>
      </c>
      <c r="B52" t="s">
        <v>1057</v>
      </c>
      <c r="C52" t="s">
        <v>1136</v>
      </c>
      <c r="D52" t="s">
        <v>1136</v>
      </c>
      <c r="E52" t="s">
        <v>618</v>
      </c>
      <c r="F52" t="s">
        <v>1137</v>
      </c>
      <c r="G52" s="8">
        <f>SUMIFS(TaxableValuation[Taxable Residential],TaxableValuation[Dist],$C52,TaxableValuation[Tif_NonTIF],$A$4)</f>
        <v>176216729</v>
      </c>
      <c r="H52" s="8">
        <f>SUMIFS(TaxableValuation[Taxable Ag Land],TaxableValuation[Dist],$C52,TaxableValuation[Tif_NonTIF],$A$4)</f>
        <v>68194</v>
      </c>
      <c r="I52" s="8">
        <f>SUMIFS(TaxableValuation[Taxable Ag Building],TaxableValuation[Dist],$C52,TaxableValuation[Tif_NonTIF],$A$4)</f>
        <v>48442</v>
      </c>
      <c r="J52" s="8">
        <f>SUMIFS(TaxableValuation[Taxable Commercial],TaxableValuation[Dist],$C52,TaxableValuation[Tif_NonTIF],$A$4)</f>
        <v>389132778</v>
      </c>
      <c r="K52" s="8">
        <f>SUMIFS(TaxableValuation[Taxable Industrial],TaxableValuation[Dist],$C52,TaxableValuation[Tif_NonTIF],$A$4)</f>
        <v>16562244</v>
      </c>
      <c r="L52" s="8">
        <f>SUMIFS(TaxableValuation[Taxable Multiresidential],TaxableValuation[Dist],$C52,TaxableValuation[Tif_NonTIF],$A$4)</f>
        <v>21695510</v>
      </c>
      <c r="M52" s="8">
        <f>SUMIFS(TaxableValuation[Taxable Reserved],TaxableValuation[Dist],$C52,TaxableValuation[Tif_NonTIF],$A$4)</f>
        <v>0</v>
      </c>
      <c r="N52" s="8">
        <f>SUMIFS(TaxableValuation[Taxable Railroads],TaxableValuation[Dist],$C52,TaxableValuation[Tif_NonTIF],$A$4)</f>
        <v>0</v>
      </c>
      <c r="O52" s="8">
        <f>SUMIFS(TaxableValuation[Taxable Utilities],TaxableValuation[Dist],$C52,TaxableValuation[Tif_NonTIF],$A$4)</f>
        <v>0</v>
      </c>
      <c r="P52" s="8">
        <f>SUMIFS(TaxableValuation[Taxable Other],TaxableValuation[Dist],$C52,TaxableValuation[Tif_NonTIF],$A$4)</f>
        <v>0</v>
      </c>
      <c r="Q52" s="8">
        <f>SUMIFS(TaxableValuation[Taxable Gross],TaxableValuation[Dist],$C52,TaxableValuation[Tif_NonTIF],$A$4)</f>
        <v>603723897</v>
      </c>
      <c r="R52" s="8">
        <f>SUMIFS(TaxableValuation[Taxable Military Exempt],TaxableValuation[Dist],$C52,TaxableValuation[Tif_NonTIF],$A$4)</f>
        <v>0</v>
      </c>
      <c r="S52" s="8">
        <f>SUMIFS(TaxableValuation[Taxable Net],TaxableValuation[Dist],$C52,TaxableValuation[Tif_NonTIF],$A$4)</f>
        <v>603723897</v>
      </c>
      <c r="T52" s="8">
        <f>SUMIFS(TaxableValuation[Taxable Gas &amp; Elec Utilities],TaxableValuation[Dist],$C52,TaxableValuation[Tif_NonTIF],$A$4)</f>
        <v>0</v>
      </c>
      <c r="U52" s="8">
        <f t="shared" si="0"/>
        <v>603723897</v>
      </c>
    </row>
    <row r="53" spans="1:21" x14ac:dyDescent="0.25">
      <c r="A53">
        <v>2023</v>
      </c>
      <c r="B53" t="s">
        <v>1057</v>
      </c>
      <c r="C53" t="s">
        <v>1138</v>
      </c>
      <c r="D53" t="s">
        <v>1138</v>
      </c>
      <c r="E53" t="s">
        <v>114</v>
      </c>
      <c r="F53" t="s">
        <v>1139</v>
      </c>
      <c r="G53" s="8">
        <f>SUMIFS(TaxableValuation[Taxable Residential],TaxableValuation[Dist],$C53,TaxableValuation[Tif_NonTIF],$A$4)</f>
        <v>13110639</v>
      </c>
      <c r="H53" s="8">
        <f>SUMIFS(TaxableValuation[Taxable Ag Land],TaxableValuation[Dist],$C53,TaxableValuation[Tif_NonTIF],$A$4)</f>
        <v>41486</v>
      </c>
      <c r="I53" s="8">
        <f>SUMIFS(TaxableValuation[Taxable Ag Building],TaxableValuation[Dist],$C53,TaxableValuation[Tif_NonTIF],$A$4)</f>
        <v>374</v>
      </c>
      <c r="J53" s="8">
        <f>SUMIFS(TaxableValuation[Taxable Commercial],TaxableValuation[Dist],$C53,TaxableValuation[Tif_NonTIF],$A$4)</f>
        <v>2851247</v>
      </c>
      <c r="K53" s="8">
        <f>SUMIFS(TaxableValuation[Taxable Industrial],TaxableValuation[Dist],$C53,TaxableValuation[Tif_NonTIF],$A$4)</f>
        <v>21179</v>
      </c>
      <c r="L53" s="8">
        <f>SUMIFS(TaxableValuation[Taxable Multiresidential],TaxableValuation[Dist],$C53,TaxableValuation[Tif_NonTIF],$A$4)</f>
        <v>227219</v>
      </c>
      <c r="M53" s="8">
        <f>SUMIFS(TaxableValuation[Taxable Reserved],TaxableValuation[Dist],$C53,TaxableValuation[Tif_NonTIF],$A$4)</f>
        <v>0</v>
      </c>
      <c r="N53" s="8">
        <f>SUMIFS(TaxableValuation[Taxable Railroads],TaxableValuation[Dist],$C53,TaxableValuation[Tif_NonTIF],$A$4)</f>
        <v>0</v>
      </c>
      <c r="O53" s="8">
        <f>SUMIFS(TaxableValuation[Taxable Utilities],TaxableValuation[Dist],$C53,TaxableValuation[Tif_NonTIF],$A$4)</f>
        <v>0</v>
      </c>
      <c r="P53" s="8">
        <f>SUMIFS(TaxableValuation[Taxable Other],TaxableValuation[Dist],$C53,TaxableValuation[Tif_NonTIF],$A$4)</f>
        <v>0</v>
      </c>
      <c r="Q53" s="8">
        <f>SUMIFS(TaxableValuation[Taxable Gross],TaxableValuation[Dist],$C53,TaxableValuation[Tif_NonTIF],$A$4)</f>
        <v>16252144</v>
      </c>
      <c r="R53" s="8">
        <f>SUMIFS(TaxableValuation[Taxable Military Exempt],TaxableValuation[Dist],$C53,TaxableValuation[Tif_NonTIF],$A$4)</f>
        <v>0</v>
      </c>
      <c r="S53" s="8">
        <f>SUMIFS(TaxableValuation[Taxable Net],TaxableValuation[Dist],$C53,TaxableValuation[Tif_NonTIF],$A$4)</f>
        <v>16252144</v>
      </c>
      <c r="T53" s="8">
        <f>SUMIFS(TaxableValuation[Taxable Gas &amp; Elec Utilities],TaxableValuation[Dist],$C53,TaxableValuation[Tif_NonTIF],$A$4)</f>
        <v>0</v>
      </c>
      <c r="U53" s="8">
        <f t="shared" si="0"/>
        <v>16252144</v>
      </c>
    </row>
    <row r="54" spans="1:21" x14ac:dyDescent="0.25">
      <c r="A54">
        <v>2023</v>
      </c>
      <c r="B54" t="s">
        <v>1054</v>
      </c>
      <c r="C54" t="s">
        <v>1140</v>
      </c>
      <c r="D54" t="s">
        <v>1140</v>
      </c>
      <c r="E54" t="s">
        <v>126</v>
      </c>
      <c r="F54" t="s">
        <v>1141</v>
      </c>
      <c r="G54" s="8">
        <f>SUMIFS(TaxableValuation[Taxable Residential],TaxableValuation[Dist],$C54,TaxableValuation[Tif_NonTIF],$A$4)</f>
        <v>0</v>
      </c>
      <c r="H54" s="8">
        <f>SUMIFS(TaxableValuation[Taxable Ag Land],TaxableValuation[Dist],$C54,TaxableValuation[Tif_NonTIF],$A$4)</f>
        <v>0</v>
      </c>
      <c r="I54" s="8">
        <f>SUMIFS(TaxableValuation[Taxable Ag Building],TaxableValuation[Dist],$C54,TaxableValuation[Tif_NonTIF],$A$4)</f>
        <v>0</v>
      </c>
      <c r="J54" s="8">
        <f>SUMIFS(TaxableValuation[Taxable Commercial],TaxableValuation[Dist],$C54,TaxableValuation[Tif_NonTIF],$A$4)</f>
        <v>50110</v>
      </c>
      <c r="K54" s="8">
        <f>SUMIFS(TaxableValuation[Taxable Industrial],TaxableValuation[Dist],$C54,TaxableValuation[Tif_NonTIF],$A$4)</f>
        <v>260670</v>
      </c>
      <c r="L54" s="8">
        <f>SUMIFS(TaxableValuation[Taxable Multiresidential],TaxableValuation[Dist],$C54,TaxableValuation[Tif_NonTIF],$A$4)</f>
        <v>0</v>
      </c>
      <c r="M54" s="8">
        <f>SUMIFS(TaxableValuation[Taxable Reserved],TaxableValuation[Dist],$C54,TaxableValuation[Tif_NonTIF],$A$4)</f>
        <v>0</v>
      </c>
      <c r="N54" s="8">
        <f>SUMIFS(TaxableValuation[Taxable Railroads],TaxableValuation[Dist],$C54,TaxableValuation[Tif_NonTIF],$A$4)</f>
        <v>0</v>
      </c>
      <c r="O54" s="8">
        <f>SUMIFS(TaxableValuation[Taxable Utilities],TaxableValuation[Dist],$C54,TaxableValuation[Tif_NonTIF],$A$4)</f>
        <v>0</v>
      </c>
      <c r="P54" s="8">
        <f>SUMIFS(TaxableValuation[Taxable Other],TaxableValuation[Dist],$C54,TaxableValuation[Tif_NonTIF],$A$4)</f>
        <v>0</v>
      </c>
      <c r="Q54" s="8">
        <f>SUMIFS(TaxableValuation[Taxable Gross],TaxableValuation[Dist],$C54,TaxableValuation[Tif_NonTIF],$A$4)</f>
        <v>310780</v>
      </c>
      <c r="R54" s="8">
        <f>SUMIFS(TaxableValuation[Taxable Military Exempt],TaxableValuation[Dist],$C54,TaxableValuation[Tif_NonTIF],$A$4)</f>
        <v>0</v>
      </c>
      <c r="S54" s="8">
        <f>SUMIFS(TaxableValuation[Taxable Net],TaxableValuation[Dist],$C54,TaxableValuation[Tif_NonTIF],$A$4)</f>
        <v>310780</v>
      </c>
      <c r="T54" s="8">
        <f>SUMIFS(TaxableValuation[Taxable Gas &amp; Elec Utilities],TaxableValuation[Dist],$C54,TaxableValuation[Tif_NonTIF],$A$4)</f>
        <v>0</v>
      </c>
      <c r="U54" s="8">
        <f t="shared" si="0"/>
        <v>310780</v>
      </c>
    </row>
    <row r="55" spans="1:21" x14ac:dyDescent="0.25">
      <c r="A55">
        <v>2023</v>
      </c>
      <c r="B55" t="s">
        <v>1057</v>
      </c>
      <c r="C55" t="s">
        <v>1142</v>
      </c>
      <c r="D55" t="s">
        <v>1142</v>
      </c>
      <c r="E55" t="s">
        <v>619</v>
      </c>
      <c r="F55" t="s">
        <v>1143</v>
      </c>
      <c r="G55" s="8">
        <f>SUMIFS(TaxableValuation[Taxable Residential],TaxableValuation[Dist],$C55,TaxableValuation[Tif_NonTIF],$A$4)</f>
        <v>5837632</v>
      </c>
      <c r="H55" s="8">
        <f>SUMIFS(TaxableValuation[Taxable Ag Land],TaxableValuation[Dist],$C55,TaxableValuation[Tif_NonTIF],$A$4)</f>
        <v>47599</v>
      </c>
      <c r="I55" s="8">
        <f>SUMIFS(TaxableValuation[Taxable Ag Building],TaxableValuation[Dist],$C55,TaxableValuation[Tif_NonTIF],$A$4)</f>
        <v>0</v>
      </c>
      <c r="J55" s="8">
        <f>SUMIFS(TaxableValuation[Taxable Commercial],TaxableValuation[Dist],$C55,TaxableValuation[Tif_NonTIF],$A$4)</f>
        <v>1928113</v>
      </c>
      <c r="K55" s="8">
        <f>SUMIFS(TaxableValuation[Taxable Industrial],TaxableValuation[Dist],$C55,TaxableValuation[Tif_NonTIF],$A$4)</f>
        <v>0</v>
      </c>
      <c r="L55" s="8">
        <f>SUMIFS(TaxableValuation[Taxable Multiresidential],TaxableValuation[Dist],$C55,TaxableValuation[Tif_NonTIF],$A$4)</f>
        <v>201610</v>
      </c>
      <c r="M55" s="8">
        <f>SUMIFS(TaxableValuation[Taxable Reserved],TaxableValuation[Dist],$C55,TaxableValuation[Tif_NonTIF],$A$4)</f>
        <v>0</v>
      </c>
      <c r="N55" s="8">
        <f>SUMIFS(TaxableValuation[Taxable Railroads],TaxableValuation[Dist],$C55,TaxableValuation[Tif_NonTIF],$A$4)</f>
        <v>0</v>
      </c>
      <c r="O55" s="8">
        <f>SUMIFS(TaxableValuation[Taxable Utilities],TaxableValuation[Dist],$C55,TaxableValuation[Tif_NonTIF],$A$4)</f>
        <v>0</v>
      </c>
      <c r="P55" s="8">
        <f>SUMIFS(TaxableValuation[Taxable Other],TaxableValuation[Dist],$C55,TaxableValuation[Tif_NonTIF],$A$4)</f>
        <v>0</v>
      </c>
      <c r="Q55" s="8">
        <f>SUMIFS(TaxableValuation[Taxable Gross],TaxableValuation[Dist],$C55,TaxableValuation[Tif_NonTIF],$A$4)</f>
        <v>8014954</v>
      </c>
      <c r="R55" s="8">
        <f>SUMIFS(TaxableValuation[Taxable Military Exempt],TaxableValuation[Dist],$C55,TaxableValuation[Tif_NonTIF],$A$4)</f>
        <v>0</v>
      </c>
      <c r="S55" s="8">
        <f>SUMIFS(TaxableValuation[Taxable Net],TaxableValuation[Dist],$C55,TaxableValuation[Tif_NonTIF],$A$4)</f>
        <v>8014954</v>
      </c>
      <c r="T55" s="8">
        <f>SUMIFS(TaxableValuation[Taxable Gas &amp; Elec Utilities],TaxableValuation[Dist],$C55,TaxableValuation[Tif_NonTIF],$A$4)</f>
        <v>0</v>
      </c>
      <c r="U55" s="8">
        <f t="shared" si="0"/>
        <v>8014954</v>
      </c>
    </row>
    <row r="56" spans="1:21" x14ac:dyDescent="0.25">
      <c r="A56">
        <v>2023</v>
      </c>
      <c r="B56" t="s">
        <v>1066</v>
      </c>
      <c r="C56" t="s">
        <v>1144</v>
      </c>
      <c r="D56" t="s">
        <v>1144</v>
      </c>
      <c r="E56" t="s">
        <v>272</v>
      </c>
      <c r="F56" t="s">
        <v>1145</v>
      </c>
      <c r="G56" s="8">
        <f>SUMIFS(TaxableValuation[Taxable Residential],TaxableValuation[Dist],$C56,TaxableValuation[Tif_NonTIF],$A$4)</f>
        <v>0</v>
      </c>
      <c r="H56" s="8">
        <f>SUMIFS(TaxableValuation[Taxable Ag Land],TaxableValuation[Dist],$C56,TaxableValuation[Tif_NonTIF],$A$4)</f>
        <v>1160</v>
      </c>
      <c r="I56" s="8">
        <f>SUMIFS(TaxableValuation[Taxable Ag Building],TaxableValuation[Dist],$C56,TaxableValuation[Tif_NonTIF],$A$4)</f>
        <v>0</v>
      </c>
      <c r="J56" s="8">
        <f>SUMIFS(TaxableValuation[Taxable Commercial],TaxableValuation[Dist],$C56,TaxableValuation[Tif_NonTIF],$A$4)</f>
        <v>403681</v>
      </c>
      <c r="K56" s="8">
        <f>SUMIFS(TaxableValuation[Taxable Industrial],TaxableValuation[Dist],$C56,TaxableValuation[Tif_NonTIF],$A$4)</f>
        <v>1596257</v>
      </c>
      <c r="L56" s="8">
        <f>SUMIFS(TaxableValuation[Taxable Multiresidential],TaxableValuation[Dist],$C56,TaxableValuation[Tif_NonTIF],$A$4)</f>
        <v>321683</v>
      </c>
      <c r="M56" s="8">
        <f>SUMIFS(TaxableValuation[Taxable Reserved],TaxableValuation[Dist],$C56,TaxableValuation[Tif_NonTIF],$A$4)</f>
        <v>0</v>
      </c>
      <c r="N56" s="8">
        <f>SUMIFS(TaxableValuation[Taxable Railroads],TaxableValuation[Dist],$C56,TaxableValuation[Tif_NonTIF],$A$4)</f>
        <v>0</v>
      </c>
      <c r="O56" s="8">
        <f>SUMIFS(TaxableValuation[Taxable Utilities],TaxableValuation[Dist],$C56,TaxableValuation[Tif_NonTIF],$A$4)</f>
        <v>0</v>
      </c>
      <c r="P56" s="8">
        <f>SUMIFS(TaxableValuation[Taxable Other],TaxableValuation[Dist],$C56,TaxableValuation[Tif_NonTIF],$A$4)</f>
        <v>0</v>
      </c>
      <c r="Q56" s="8">
        <f>SUMIFS(TaxableValuation[Taxable Gross],TaxableValuation[Dist],$C56,TaxableValuation[Tif_NonTIF],$A$4)</f>
        <v>2322781</v>
      </c>
      <c r="R56" s="8">
        <f>SUMIFS(TaxableValuation[Taxable Military Exempt],TaxableValuation[Dist],$C56,TaxableValuation[Tif_NonTIF],$A$4)</f>
        <v>0</v>
      </c>
      <c r="S56" s="8">
        <f>SUMIFS(TaxableValuation[Taxable Net],TaxableValuation[Dist],$C56,TaxableValuation[Tif_NonTIF],$A$4)</f>
        <v>2322781</v>
      </c>
      <c r="T56" s="8">
        <f>SUMIFS(TaxableValuation[Taxable Gas &amp; Elec Utilities],TaxableValuation[Dist],$C56,TaxableValuation[Tif_NonTIF],$A$4)</f>
        <v>0</v>
      </c>
      <c r="U56" s="8">
        <f t="shared" si="0"/>
        <v>2322781</v>
      </c>
    </row>
    <row r="57" spans="1:21" x14ac:dyDescent="0.25">
      <c r="A57">
        <v>2023</v>
      </c>
      <c r="B57" t="s">
        <v>1076</v>
      </c>
      <c r="C57" t="s">
        <v>1146</v>
      </c>
      <c r="D57" t="s">
        <v>1146</v>
      </c>
      <c r="E57" t="s">
        <v>1147</v>
      </c>
      <c r="F57" t="s">
        <v>1148</v>
      </c>
      <c r="G57" s="8">
        <f>SUMIFS(TaxableValuation[Taxable Residential],TaxableValuation[Dist],$C57,TaxableValuation[Tif_NonTIF],$A$4)</f>
        <v>52160119</v>
      </c>
      <c r="H57" s="8">
        <f>SUMIFS(TaxableValuation[Taxable Ag Land],TaxableValuation[Dist],$C57,TaxableValuation[Tif_NonTIF],$A$4)</f>
        <v>0</v>
      </c>
      <c r="I57" s="8">
        <f>SUMIFS(TaxableValuation[Taxable Ag Building],TaxableValuation[Dist],$C57,TaxableValuation[Tif_NonTIF],$A$4)</f>
        <v>0</v>
      </c>
      <c r="J57" s="8">
        <f>SUMIFS(TaxableValuation[Taxable Commercial],TaxableValuation[Dist],$C57,TaxableValuation[Tif_NonTIF],$A$4)</f>
        <v>11522555</v>
      </c>
      <c r="K57" s="8">
        <f>SUMIFS(TaxableValuation[Taxable Industrial],TaxableValuation[Dist],$C57,TaxableValuation[Tif_NonTIF],$A$4)</f>
        <v>11938116</v>
      </c>
      <c r="L57" s="8">
        <f>SUMIFS(TaxableValuation[Taxable Multiresidential],TaxableValuation[Dist],$C57,TaxableValuation[Tif_NonTIF],$A$4)</f>
        <v>1097543</v>
      </c>
      <c r="M57" s="8">
        <f>SUMIFS(TaxableValuation[Taxable Reserved],TaxableValuation[Dist],$C57,TaxableValuation[Tif_NonTIF],$A$4)</f>
        <v>0</v>
      </c>
      <c r="N57" s="8">
        <f>SUMIFS(TaxableValuation[Taxable Railroads],TaxableValuation[Dist],$C57,TaxableValuation[Tif_NonTIF],$A$4)</f>
        <v>0</v>
      </c>
      <c r="O57" s="8">
        <f>SUMIFS(TaxableValuation[Taxable Utilities],TaxableValuation[Dist],$C57,TaxableValuation[Tif_NonTIF],$A$4)</f>
        <v>0</v>
      </c>
      <c r="P57" s="8">
        <f>SUMIFS(TaxableValuation[Taxable Other],TaxableValuation[Dist],$C57,TaxableValuation[Tif_NonTIF],$A$4)</f>
        <v>0</v>
      </c>
      <c r="Q57" s="8">
        <f>SUMIFS(TaxableValuation[Taxable Gross],TaxableValuation[Dist],$C57,TaxableValuation[Tif_NonTIF],$A$4)</f>
        <v>76718333</v>
      </c>
      <c r="R57" s="8">
        <f>SUMIFS(TaxableValuation[Taxable Military Exempt],TaxableValuation[Dist],$C57,TaxableValuation[Tif_NonTIF],$A$4)</f>
        <v>0</v>
      </c>
      <c r="S57" s="8">
        <f>SUMIFS(TaxableValuation[Taxable Net],TaxableValuation[Dist],$C57,TaxableValuation[Tif_NonTIF],$A$4)</f>
        <v>76718333</v>
      </c>
      <c r="T57" s="8">
        <f>SUMIFS(TaxableValuation[Taxable Gas &amp; Elec Utilities],TaxableValuation[Dist],$C57,TaxableValuation[Tif_NonTIF],$A$4)</f>
        <v>0</v>
      </c>
      <c r="U57" s="8">
        <f t="shared" si="0"/>
        <v>76718333</v>
      </c>
    </row>
    <row r="58" spans="1:21" x14ac:dyDescent="0.25">
      <c r="A58">
        <v>2023</v>
      </c>
      <c r="B58" t="s">
        <v>1045</v>
      </c>
      <c r="C58" t="s">
        <v>1149</v>
      </c>
      <c r="D58" t="s">
        <v>1149</v>
      </c>
      <c r="E58" t="s">
        <v>297</v>
      </c>
      <c r="F58" t="s">
        <v>1150</v>
      </c>
      <c r="G58" s="8">
        <f>SUMIFS(TaxableValuation[Taxable Residential],TaxableValuation[Dist],$C58,TaxableValuation[Tif_NonTIF],$A$4)</f>
        <v>0</v>
      </c>
      <c r="H58" s="8">
        <f>SUMIFS(TaxableValuation[Taxable Ag Land],TaxableValuation[Dist],$C58,TaxableValuation[Tif_NonTIF],$A$4)</f>
        <v>0</v>
      </c>
      <c r="I58" s="8">
        <f>SUMIFS(TaxableValuation[Taxable Ag Building],TaxableValuation[Dist],$C58,TaxableValuation[Tif_NonTIF],$A$4)</f>
        <v>0</v>
      </c>
      <c r="J58" s="8">
        <f>SUMIFS(TaxableValuation[Taxable Commercial],TaxableValuation[Dist],$C58,TaxableValuation[Tif_NonTIF],$A$4)</f>
        <v>362165</v>
      </c>
      <c r="K58" s="8">
        <f>SUMIFS(TaxableValuation[Taxable Industrial],TaxableValuation[Dist],$C58,TaxableValuation[Tif_NonTIF],$A$4)</f>
        <v>0</v>
      </c>
      <c r="L58" s="8">
        <f>SUMIFS(TaxableValuation[Taxable Multiresidential],TaxableValuation[Dist],$C58,TaxableValuation[Tif_NonTIF],$A$4)</f>
        <v>0</v>
      </c>
      <c r="M58" s="8">
        <f>SUMIFS(TaxableValuation[Taxable Reserved],TaxableValuation[Dist],$C58,TaxableValuation[Tif_NonTIF],$A$4)</f>
        <v>0</v>
      </c>
      <c r="N58" s="8">
        <f>SUMIFS(TaxableValuation[Taxable Railroads],TaxableValuation[Dist],$C58,TaxableValuation[Tif_NonTIF],$A$4)</f>
        <v>0</v>
      </c>
      <c r="O58" s="8">
        <f>SUMIFS(TaxableValuation[Taxable Utilities],TaxableValuation[Dist],$C58,TaxableValuation[Tif_NonTIF],$A$4)</f>
        <v>0</v>
      </c>
      <c r="P58" s="8">
        <f>SUMIFS(TaxableValuation[Taxable Other],TaxableValuation[Dist],$C58,TaxableValuation[Tif_NonTIF],$A$4)</f>
        <v>0</v>
      </c>
      <c r="Q58" s="8">
        <f>SUMIFS(TaxableValuation[Taxable Gross],TaxableValuation[Dist],$C58,TaxableValuation[Tif_NonTIF],$A$4)</f>
        <v>362165</v>
      </c>
      <c r="R58" s="8">
        <f>SUMIFS(TaxableValuation[Taxable Military Exempt],TaxableValuation[Dist],$C58,TaxableValuation[Tif_NonTIF],$A$4)</f>
        <v>0</v>
      </c>
      <c r="S58" s="8">
        <f>SUMIFS(TaxableValuation[Taxable Net],TaxableValuation[Dist],$C58,TaxableValuation[Tif_NonTIF],$A$4)</f>
        <v>362165</v>
      </c>
      <c r="T58" s="8">
        <f>SUMIFS(TaxableValuation[Taxable Gas &amp; Elec Utilities],TaxableValuation[Dist],$C58,TaxableValuation[Tif_NonTIF],$A$4)</f>
        <v>0</v>
      </c>
      <c r="U58" s="8">
        <f t="shared" si="0"/>
        <v>362165</v>
      </c>
    </row>
    <row r="59" spans="1:21" x14ac:dyDescent="0.25">
      <c r="A59">
        <v>2023</v>
      </c>
      <c r="B59" t="s">
        <v>1054</v>
      </c>
      <c r="C59" t="s">
        <v>1151</v>
      </c>
      <c r="D59" t="s">
        <v>1151</v>
      </c>
      <c r="E59" t="s">
        <v>617</v>
      </c>
      <c r="F59" t="s">
        <v>1152</v>
      </c>
      <c r="G59" s="8">
        <f>SUMIFS(TaxableValuation[Taxable Residential],TaxableValuation[Dist],$C59,TaxableValuation[Tif_NonTIF],$A$4)</f>
        <v>0</v>
      </c>
      <c r="H59" s="8">
        <f>SUMIFS(TaxableValuation[Taxable Ag Land],TaxableValuation[Dist],$C59,TaxableValuation[Tif_NonTIF],$A$4)</f>
        <v>0</v>
      </c>
      <c r="I59" s="8">
        <f>SUMIFS(TaxableValuation[Taxable Ag Building],TaxableValuation[Dist],$C59,TaxableValuation[Tif_NonTIF],$A$4)</f>
        <v>0</v>
      </c>
      <c r="J59" s="8">
        <f>SUMIFS(TaxableValuation[Taxable Commercial],TaxableValuation[Dist],$C59,TaxableValuation[Tif_NonTIF],$A$4)</f>
        <v>0</v>
      </c>
      <c r="K59" s="8">
        <f>SUMIFS(TaxableValuation[Taxable Industrial],TaxableValuation[Dist],$C59,TaxableValuation[Tif_NonTIF],$A$4)</f>
        <v>0</v>
      </c>
      <c r="L59" s="8">
        <f>SUMIFS(TaxableValuation[Taxable Multiresidential],TaxableValuation[Dist],$C59,TaxableValuation[Tif_NonTIF],$A$4)</f>
        <v>0</v>
      </c>
      <c r="M59" s="8">
        <f>SUMIFS(TaxableValuation[Taxable Reserved],TaxableValuation[Dist],$C59,TaxableValuation[Tif_NonTIF],$A$4)</f>
        <v>0</v>
      </c>
      <c r="N59" s="8">
        <f>SUMIFS(TaxableValuation[Taxable Railroads],TaxableValuation[Dist],$C59,TaxableValuation[Tif_NonTIF],$A$4)</f>
        <v>0</v>
      </c>
      <c r="O59" s="8">
        <f>SUMIFS(TaxableValuation[Taxable Utilities],TaxableValuation[Dist],$C59,TaxableValuation[Tif_NonTIF],$A$4)</f>
        <v>0</v>
      </c>
      <c r="P59" s="8">
        <f>SUMIFS(TaxableValuation[Taxable Other],TaxableValuation[Dist],$C59,TaxableValuation[Tif_NonTIF],$A$4)</f>
        <v>0</v>
      </c>
      <c r="Q59" s="8">
        <f>SUMIFS(TaxableValuation[Taxable Gross],TaxableValuation[Dist],$C59,TaxableValuation[Tif_NonTIF],$A$4)</f>
        <v>0</v>
      </c>
      <c r="R59" s="8">
        <f>SUMIFS(TaxableValuation[Taxable Military Exempt],TaxableValuation[Dist],$C59,TaxableValuation[Tif_NonTIF],$A$4)</f>
        <v>0</v>
      </c>
      <c r="S59" s="8">
        <f>SUMIFS(TaxableValuation[Taxable Net],TaxableValuation[Dist],$C59,TaxableValuation[Tif_NonTIF],$A$4)</f>
        <v>0</v>
      </c>
      <c r="T59" s="8">
        <f>SUMIFS(TaxableValuation[Taxable Gas &amp; Elec Utilities],TaxableValuation[Dist],$C59,TaxableValuation[Tif_NonTIF],$A$4)</f>
        <v>0</v>
      </c>
      <c r="U59" s="8">
        <f t="shared" si="0"/>
        <v>0</v>
      </c>
    </row>
    <row r="60" spans="1:21" x14ac:dyDescent="0.25">
      <c r="A60">
        <v>2023</v>
      </c>
      <c r="B60" t="s">
        <v>1048</v>
      </c>
      <c r="C60" t="s">
        <v>1153</v>
      </c>
      <c r="D60" t="s">
        <v>1153</v>
      </c>
      <c r="E60" t="s">
        <v>658</v>
      </c>
      <c r="F60" t="s">
        <v>1154</v>
      </c>
      <c r="G60" s="8">
        <f>SUMIFS(TaxableValuation[Taxable Residential],TaxableValuation[Dist],$C60,TaxableValuation[Tif_NonTIF],$A$4)</f>
        <v>6961092</v>
      </c>
      <c r="H60" s="8">
        <f>SUMIFS(TaxableValuation[Taxable Ag Land],TaxableValuation[Dist],$C60,TaxableValuation[Tif_NonTIF],$A$4)</f>
        <v>10044</v>
      </c>
      <c r="I60" s="8">
        <f>SUMIFS(TaxableValuation[Taxable Ag Building],TaxableValuation[Dist],$C60,TaxableValuation[Tif_NonTIF],$A$4)</f>
        <v>158511</v>
      </c>
      <c r="J60" s="8">
        <f>SUMIFS(TaxableValuation[Taxable Commercial],TaxableValuation[Dist],$C60,TaxableValuation[Tif_NonTIF],$A$4)</f>
        <v>14355793</v>
      </c>
      <c r="K60" s="8">
        <f>SUMIFS(TaxableValuation[Taxable Industrial],TaxableValuation[Dist],$C60,TaxableValuation[Tif_NonTIF],$A$4)</f>
        <v>89949</v>
      </c>
      <c r="L60" s="8">
        <f>SUMIFS(TaxableValuation[Taxable Multiresidential],TaxableValuation[Dist],$C60,TaxableValuation[Tif_NonTIF],$A$4)</f>
        <v>190640</v>
      </c>
      <c r="M60" s="8">
        <f>SUMIFS(TaxableValuation[Taxable Reserved],TaxableValuation[Dist],$C60,TaxableValuation[Tif_NonTIF],$A$4)</f>
        <v>0</v>
      </c>
      <c r="N60" s="8">
        <f>SUMIFS(TaxableValuation[Taxable Railroads],TaxableValuation[Dist],$C60,TaxableValuation[Tif_NonTIF],$A$4)</f>
        <v>0</v>
      </c>
      <c r="O60" s="8">
        <f>SUMIFS(TaxableValuation[Taxable Utilities],TaxableValuation[Dist],$C60,TaxableValuation[Tif_NonTIF],$A$4)</f>
        <v>0</v>
      </c>
      <c r="P60" s="8">
        <f>SUMIFS(TaxableValuation[Taxable Other],TaxableValuation[Dist],$C60,TaxableValuation[Tif_NonTIF],$A$4)</f>
        <v>0</v>
      </c>
      <c r="Q60" s="8">
        <f>SUMIFS(TaxableValuation[Taxable Gross],TaxableValuation[Dist],$C60,TaxableValuation[Tif_NonTIF],$A$4)</f>
        <v>21766029</v>
      </c>
      <c r="R60" s="8">
        <f>SUMIFS(TaxableValuation[Taxable Military Exempt],TaxableValuation[Dist],$C60,TaxableValuation[Tif_NonTIF],$A$4)</f>
        <v>0</v>
      </c>
      <c r="S60" s="8">
        <f>SUMIFS(TaxableValuation[Taxable Net],TaxableValuation[Dist],$C60,TaxableValuation[Tif_NonTIF],$A$4)</f>
        <v>21766029</v>
      </c>
      <c r="T60" s="8">
        <f>SUMIFS(TaxableValuation[Taxable Gas &amp; Elec Utilities],TaxableValuation[Dist],$C60,TaxableValuation[Tif_NonTIF],$A$4)</f>
        <v>0</v>
      </c>
      <c r="U60" s="8">
        <f t="shared" si="0"/>
        <v>21766029</v>
      </c>
    </row>
    <row r="61" spans="1:21" x14ac:dyDescent="0.25">
      <c r="A61">
        <v>2023</v>
      </c>
      <c r="B61" t="s">
        <v>1043</v>
      </c>
      <c r="C61" t="s">
        <v>1155</v>
      </c>
      <c r="D61" t="s">
        <v>1155</v>
      </c>
      <c r="E61" t="s">
        <v>1156</v>
      </c>
      <c r="F61" t="s">
        <v>1157</v>
      </c>
      <c r="G61" s="8">
        <f>SUMIFS(TaxableValuation[Taxable Residential],TaxableValuation[Dist],$C61,TaxableValuation[Tif_NonTIF],$A$4)</f>
        <v>6970041</v>
      </c>
      <c r="H61" s="8">
        <f>SUMIFS(TaxableValuation[Taxable Ag Land],TaxableValuation[Dist],$C61,TaxableValuation[Tif_NonTIF],$A$4)</f>
        <v>233459</v>
      </c>
      <c r="I61" s="8">
        <f>SUMIFS(TaxableValuation[Taxable Ag Building],TaxableValuation[Dist],$C61,TaxableValuation[Tif_NonTIF],$A$4)</f>
        <v>3980</v>
      </c>
      <c r="J61" s="8">
        <f>SUMIFS(TaxableValuation[Taxable Commercial],TaxableValuation[Dist],$C61,TaxableValuation[Tif_NonTIF],$A$4)</f>
        <v>8403333</v>
      </c>
      <c r="K61" s="8">
        <f>SUMIFS(TaxableValuation[Taxable Industrial],TaxableValuation[Dist],$C61,TaxableValuation[Tif_NonTIF],$A$4)</f>
        <v>6184842</v>
      </c>
      <c r="L61" s="8">
        <f>SUMIFS(TaxableValuation[Taxable Multiresidential],TaxableValuation[Dist],$C61,TaxableValuation[Tif_NonTIF],$A$4)</f>
        <v>2511235</v>
      </c>
      <c r="M61" s="8">
        <f>SUMIFS(TaxableValuation[Taxable Reserved],TaxableValuation[Dist],$C61,TaxableValuation[Tif_NonTIF],$A$4)</f>
        <v>0</v>
      </c>
      <c r="N61" s="8">
        <f>SUMIFS(TaxableValuation[Taxable Railroads],TaxableValuation[Dist],$C61,TaxableValuation[Tif_NonTIF],$A$4)</f>
        <v>0</v>
      </c>
      <c r="O61" s="8">
        <f>SUMIFS(TaxableValuation[Taxable Utilities],TaxableValuation[Dist],$C61,TaxableValuation[Tif_NonTIF],$A$4)</f>
        <v>0</v>
      </c>
      <c r="P61" s="8">
        <f>SUMIFS(TaxableValuation[Taxable Other],TaxableValuation[Dist],$C61,TaxableValuation[Tif_NonTIF],$A$4)</f>
        <v>0</v>
      </c>
      <c r="Q61" s="8">
        <f>SUMIFS(TaxableValuation[Taxable Gross],TaxableValuation[Dist],$C61,TaxableValuation[Tif_NonTIF],$A$4)</f>
        <v>24306890</v>
      </c>
      <c r="R61" s="8">
        <f>SUMIFS(TaxableValuation[Taxable Military Exempt],TaxableValuation[Dist],$C61,TaxableValuation[Tif_NonTIF],$A$4)</f>
        <v>0</v>
      </c>
      <c r="S61" s="8">
        <f>SUMIFS(TaxableValuation[Taxable Net],TaxableValuation[Dist],$C61,TaxableValuation[Tif_NonTIF],$A$4)</f>
        <v>24306890</v>
      </c>
      <c r="T61" s="8">
        <f>SUMIFS(TaxableValuation[Taxable Gas &amp; Elec Utilities],TaxableValuation[Dist],$C61,TaxableValuation[Tif_NonTIF],$A$4)</f>
        <v>0</v>
      </c>
      <c r="U61" s="8">
        <f t="shared" si="0"/>
        <v>24306890</v>
      </c>
    </row>
    <row r="62" spans="1:21" x14ac:dyDescent="0.25">
      <c r="A62">
        <v>2023</v>
      </c>
      <c r="B62" t="s">
        <v>1054</v>
      </c>
      <c r="C62" t="s">
        <v>1158</v>
      </c>
      <c r="D62" t="s">
        <v>1158</v>
      </c>
      <c r="E62" t="s">
        <v>685</v>
      </c>
      <c r="F62" t="s">
        <v>1159</v>
      </c>
      <c r="G62" s="8">
        <f>SUMIFS(TaxableValuation[Taxable Residential],TaxableValuation[Dist],$C62,TaxableValuation[Tif_NonTIF],$A$4)</f>
        <v>3278922</v>
      </c>
      <c r="H62" s="8">
        <f>SUMIFS(TaxableValuation[Taxable Ag Land],TaxableValuation[Dist],$C62,TaxableValuation[Tif_NonTIF],$A$4)</f>
        <v>0</v>
      </c>
      <c r="I62" s="8">
        <f>SUMIFS(TaxableValuation[Taxable Ag Building],TaxableValuation[Dist],$C62,TaxableValuation[Tif_NonTIF],$A$4)</f>
        <v>0</v>
      </c>
      <c r="J62" s="8">
        <f>SUMIFS(TaxableValuation[Taxable Commercial],TaxableValuation[Dist],$C62,TaxableValuation[Tif_NonTIF],$A$4)</f>
        <v>7263791</v>
      </c>
      <c r="K62" s="8">
        <f>SUMIFS(TaxableValuation[Taxable Industrial],TaxableValuation[Dist],$C62,TaxableValuation[Tif_NonTIF],$A$4)</f>
        <v>0</v>
      </c>
      <c r="L62" s="8">
        <f>SUMIFS(TaxableValuation[Taxable Multiresidential],TaxableValuation[Dist],$C62,TaxableValuation[Tif_NonTIF],$A$4)</f>
        <v>177914</v>
      </c>
      <c r="M62" s="8">
        <f>SUMIFS(TaxableValuation[Taxable Reserved],TaxableValuation[Dist],$C62,TaxableValuation[Tif_NonTIF],$A$4)</f>
        <v>0</v>
      </c>
      <c r="N62" s="8">
        <f>SUMIFS(TaxableValuation[Taxable Railroads],TaxableValuation[Dist],$C62,TaxableValuation[Tif_NonTIF],$A$4)</f>
        <v>0</v>
      </c>
      <c r="O62" s="8">
        <f>SUMIFS(TaxableValuation[Taxable Utilities],TaxableValuation[Dist],$C62,TaxableValuation[Tif_NonTIF],$A$4)</f>
        <v>0</v>
      </c>
      <c r="P62" s="8">
        <f>SUMIFS(TaxableValuation[Taxable Other],TaxableValuation[Dist],$C62,TaxableValuation[Tif_NonTIF],$A$4)</f>
        <v>3899</v>
      </c>
      <c r="Q62" s="8">
        <f>SUMIFS(TaxableValuation[Taxable Gross],TaxableValuation[Dist],$C62,TaxableValuation[Tif_NonTIF],$A$4)</f>
        <v>10724526</v>
      </c>
      <c r="R62" s="8">
        <f>SUMIFS(TaxableValuation[Taxable Military Exempt],TaxableValuation[Dist],$C62,TaxableValuation[Tif_NonTIF],$A$4)</f>
        <v>0</v>
      </c>
      <c r="S62" s="8">
        <f>SUMIFS(TaxableValuation[Taxable Net],TaxableValuation[Dist],$C62,TaxableValuation[Tif_NonTIF],$A$4)</f>
        <v>10724526</v>
      </c>
      <c r="T62" s="8">
        <f>SUMIFS(TaxableValuation[Taxable Gas &amp; Elec Utilities],TaxableValuation[Dist],$C62,TaxableValuation[Tif_NonTIF],$A$4)</f>
        <v>0</v>
      </c>
      <c r="U62" s="8">
        <f t="shared" si="0"/>
        <v>10724526</v>
      </c>
    </row>
    <row r="63" spans="1:21" x14ac:dyDescent="0.25">
      <c r="A63">
        <v>2023</v>
      </c>
      <c r="B63" t="s">
        <v>1043</v>
      </c>
      <c r="C63" t="s">
        <v>1160</v>
      </c>
      <c r="D63" t="s">
        <v>1160</v>
      </c>
      <c r="E63" t="s">
        <v>324</v>
      </c>
      <c r="F63" t="s">
        <v>1161</v>
      </c>
      <c r="G63" s="8">
        <f>SUMIFS(TaxableValuation[Taxable Residential],TaxableValuation[Dist],$C63,TaxableValuation[Tif_NonTIF],$A$4)</f>
        <v>6959684</v>
      </c>
      <c r="H63" s="8">
        <f>SUMIFS(TaxableValuation[Taxable Ag Land],TaxableValuation[Dist],$C63,TaxableValuation[Tif_NonTIF],$A$4)</f>
        <v>470486</v>
      </c>
      <c r="I63" s="8">
        <f>SUMIFS(TaxableValuation[Taxable Ag Building],TaxableValuation[Dist],$C63,TaxableValuation[Tif_NonTIF],$A$4)</f>
        <v>2378</v>
      </c>
      <c r="J63" s="8">
        <f>SUMIFS(TaxableValuation[Taxable Commercial],TaxableValuation[Dist],$C63,TaxableValuation[Tif_NonTIF],$A$4)</f>
        <v>12722740</v>
      </c>
      <c r="K63" s="8">
        <f>SUMIFS(TaxableValuation[Taxable Industrial],TaxableValuation[Dist],$C63,TaxableValuation[Tif_NonTIF],$A$4)</f>
        <v>47780573</v>
      </c>
      <c r="L63" s="8">
        <f>SUMIFS(TaxableValuation[Taxable Multiresidential],TaxableValuation[Dist],$C63,TaxableValuation[Tif_NonTIF],$A$4)</f>
        <v>2500149</v>
      </c>
      <c r="M63" s="8">
        <f>SUMIFS(TaxableValuation[Taxable Reserved],TaxableValuation[Dist],$C63,TaxableValuation[Tif_NonTIF],$A$4)</f>
        <v>0</v>
      </c>
      <c r="N63" s="8">
        <f>SUMIFS(TaxableValuation[Taxable Railroads],TaxableValuation[Dist],$C63,TaxableValuation[Tif_NonTIF],$A$4)</f>
        <v>0</v>
      </c>
      <c r="O63" s="8">
        <f>SUMIFS(TaxableValuation[Taxable Utilities],TaxableValuation[Dist],$C63,TaxableValuation[Tif_NonTIF],$A$4)</f>
        <v>0</v>
      </c>
      <c r="P63" s="8">
        <f>SUMIFS(TaxableValuation[Taxable Other],TaxableValuation[Dist],$C63,TaxableValuation[Tif_NonTIF],$A$4)</f>
        <v>0</v>
      </c>
      <c r="Q63" s="8">
        <f>SUMIFS(TaxableValuation[Taxable Gross],TaxableValuation[Dist],$C63,TaxableValuation[Tif_NonTIF],$A$4)</f>
        <v>70436010</v>
      </c>
      <c r="R63" s="8">
        <f>SUMIFS(TaxableValuation[Taxable Military Exempt],TaxableValuation[Dist],$C63,TaxableValuation[Tif_NonTIF],$A$4)</f>
        <v>0</v>
      </c>
      <c r="S63" s="8">
        <f>SUMIFS(TaxableValuation[Taxable Net],TaxableValuation[Dist],$C63,TaxableValuation[Tif_NonTIF],$A$4)</f>
        <v>70436010</v>
      </c>
      <c r="T63" s="8">
        <f>SUMIFS(TaxableValuation[Taxable Gas &amp; Elec Utilities],TaxableValuation[Dist],$C63,TaxableValuation[Tif_NonTIF],$A$4)</f>
        <v>0</v>
      </c>
      <c r="U63" s="8">
        <f t="shared" si="0"/>
        <v>70436010</v>
      </c>
    </row>
    <row r="64" spans="1:21" x14ac:dyDescent="0.25">
      <c r="A64">
        <v>2023</v>
      </c>
      <c r="B64" t="s">
        <v>1048</v>
      </c>
      <c r="C64" t="s">
        <v>1162</v>
      </c>
      <c r="D64" t="s">
        <v>1162</v>
      </c>
      <c r="E64" t="s">
        <v>254</v>
      </c>
      <c r="F64" t="s">
        <v>1163</v>
      </c>
      <c r="G64" s="8">
        <f>SUMIFS(TaxableValuation[Taxable Residential],TaxableValuation[Dist],$C64,TaxableValuation[Tif_NonTIF],$A$4)</f>
        <v>350560</v>
      </c>
      <c r="H64" s="8">
        <f>SUMIFS(TaxableValuation[Taxable Ag Land],TaxableValuation[Dist],$C64,TaxableValuation[Tif_NonTIF],$A$4)</f>
        <v>0</v>
      </c>
      <c r="I64" s="8">
        <f>SUMIFS(TaxableValuation[Taxable Ag Building],TaxableValuation[Dist],$C64,TaxableValuation[Tif_NonTIF],$A$4)</f>
        <v>0</v>
      </c>
      <c r="J64" s="8">
        <f>SUMIFS(TaxableValuation[Taxable Commercial],TaxableValuation[Dist],$C64,TaxableValuation[Tif_NonTIF],$A$4)</f>
        <v>153553</v>
      </c>
      <c r="K64" s="8">
        <f>SUMIFS(TaxableValuation[Taxable Industrial],TaxableValuation[Dist],$C64,TaxableValuation[Tif_NonTIF],$A$4)</f>
        <v>0</v>
      </c>
      <c r="L64" s="8">
        <f>SUMIFS(TaxableValuation[Taxable Multiresidential],TaxableValuation[Dist],$C64,TaxableValuation[Tif_NonTIF],$A$4)</f>
        <v>203</v>
      </c>
      <c r="M64" s="8">
        <f>SUMIFS(TaxableValuation[Taxable Reserved],TaxableValuation[Dist],$C64,TaxableValuation[Tif_NonTIF],$A$4)</f>
        <v>0</v>
      </c>
      <c r="N64" s="8">
        <f>SUMIFS(TaxableValuation[Taxable Railroads],TaxableValuation[Dist],$C64,TaxableValuation[Tif_NonTIF],$A$4)</f>
        <v>0</v>
      </c>
      <c r="O64" s="8">
        <f>SUMIFS(TaxableValuation[Taxable Utilities],TaxableValuation[Dist],$C64,TaxableValuation[Tif_NonTIF],$A$4)</f>
        <v>0</v>
      </c>
      <c r="P64" s="8">
        <f>SUMIFS(TaxableValuation[Taxable Other],TaxableValuation[Dist],$C64,TaxableValuation[Tif_NonTIF],$A$4)</f>
        <v>0</v>
      </c>
      <c r="Q64" s="8">
        <f>SUMIFS(TaxableValuation[Taxable Gross],TaxableValuation[Dist],$C64,TaxableValuation[Tif_NonTIF],$A$4)</f>
        <v>504316</v>
      </c>
      <c r="R64" s="8">
        <f>SUMIFS(TaxableValuation[Taxable Military Exempt],TaxableValuation[Dist],$C64,TaxableValuation[Tif_NonTIF],$A$4)</f>
        <v>0</v>
      </c>
      <c r="S64" s="8">
        <f>SUMIFS(TaxableValuation[Taxable Net],TaxableValuation[Dist],$C64,TaxableValuation[Tif_NonTIF],$A$4)</f>
        <v>504316</v>
      </c>
      <c r="T64" s="8">
        <f>SUMIFS(TaxableValuation[Taxable Gas &amp; Elec Utilities],TaxableValuation[Dist],$C64,TaxableValuation[Tif_NonTIF],$A$4)</f>
        <v>0</v>
      </c>
      <c r="U64" s="8">
        <f t="shared" si="0"/>
        <v>504316</v>
      </c>
    </row>
    <row r="65" spans="1:21" x14ac:dyDescent="0.25">
      <c r="A65">
        <v>2023</v>
      </c>
      <c r="B65" t="s">
        <v>1048</v>
      </c>
      <c r="C65" t="s">
        <v>1164</v>
      </c>
      <c r="D65" t="s">
        <v>1164</v>
      </c>
      <c r="E65" t="s">
        <v>218</v>
      </c>
      <c r="F65" t="s">
        <v>1165</v>
      </c>
      <c r="G65" s="8">
        <f>SUMIFS(TaxableValuation[Taxable Residential],TaxableValuation[Dist],$C65,TaxableValuation[Tif_NonTIF],$A$4)</f>
        <v>0</v>
      </c>
      <c r="H65" s="8">
        <f>SUMIFS(TaxableValuation[Taxable Ag Land],TaxableValuation[Dist],$C65,TaxableValuation[Tif_NonTIF],$A$4)</f>
        <v>0</v>
      </c>
      <c r="I65" s="8">
        <f>SUMIFS(TaxableValuation[Taxable Ag Building],TaxableValuation[Dist],$C65,TaxableValuation[Tif_NonTIF],$A$4)</f>
        <v>0</v>
      </c>
      <c r="J65" s="8">
        <f>SUMIFS(TaxableValuation[Taxable Commercial],TaxableValuation[Dist],$C65,TaxableValuation[Tif_NonTIF],$A$4)</f>
        <v>635142</v>
      </c>
      <c r="K65" s="8">
        <f>SUMIFS(TaxableValuation[Taxable Industrial],TaxableValuation[Dist],$C65,TaxableValuation[Tif_NonTIF],$A$4)</f>
        <v>1834038</v>
      </c>
      <c r="L65" s="8">
        <f>SUMIFS(TaxableValuation[Taxable Multiresidential],TaxableValuation[Dist],$C65,TaxableValuation[Tif_NonTIF],$A$4)</f>
        <v>0</v>
      </c>
      <c r="M65" s="8">
        <f>SUMIFS(TaxableValuation[Taxable Reserved],TaxableValuation[Dist],$C65,TaxableValuation[Tif_NonTIF],$A$4)</f>
        <v>0</v>
      </c>
      <c r="N65" s="8">
        <f>SUMIFS(TaxableValuation[Taxable Railroads],TaxableValuation[Dist],$C65,TaxableValuation[Tif_NonTIF],$A$4)</f>
        <v>0</v>
      </c>
      <c r="O65" s="8">
        <f>SUMIFS(TaxableValuation[Taxable Utilities],TaxableValuation[Dist],$C65,TaxableValuation[Tif_NonTIF],$A$4)</f>
        <v>0</v>
      </c>
      <c r="P65" s="8">
        <f>SUMIFS(TaxableValuation[Taxable Other],TaxableValuation[Dist],$C65,TaxableValuation[Tif_NonTIF],$A$4)</f>
        <v>0</v>
      </c>
      <c r="Q65" s="8">
        <f>SUMIFS(TaxableValuation[Taxable Gross],TaxableValuation[Dist],$C65,TaxableValuation[Tif_NonTIF],$A$4)</f>
        <v>2469180</v>
      </c>
      <c r="R65" s="8">
        <f>SUMIFS(TaxableValuation[Taxable Military Exempt],TaxableValuation[Dist],$C65,TaxableValuation[Tif_NonTIF],$A$4)</f>
        <v>0</v>
      </c>
      <c r="S65" s="8">
        <f>SUMIFS(TaxableValuation[Taxable Net],TaxableValuation[Dist],$C65,TaxableValuation[Tif_NonTIF],$A$4)</f>
        <v>2469180</v>
      </c>
      <c r="T65" s="8">
        <f>SUMIFS(TaxableValuation[Taxable Gas &amp; Elec Utilities],TaxableValuation[Dist],$C65,TaxableValuation[Tif_NonTIF],$A$4)</f>
        <v>0</v>
      </c>
      <c r="U65" s="8">
        <f t="shared" si="0"/>
        <v>2469180</v>
      </c>
    </row>
    <row r="66" spans="1:21" x14ac:dyDescent="0.25">
      <c r="A66">
        <v>2023</v>
      </c>
      <c r="B66" t="s">
        <v>1045</v>
      </c>
      <c r="C66" t="s">
        <v>1166</v>
      </c>
      <c r="D66" t="s">
        <v>1166</v>
      </c>
      <c r="E66" t="s">
        <v>764</v>
      </c>
      <c r="F66" t="s">
        <v>1167</v>
      </c>
      <c r="G66" s="8">
        <f>SUMIFS(TaxableValuation[Taxable Residential],TaxableValuation[Dist],$C66,TaxableValuation[Tif_NonTIF],$A$4)</f>
        <v>2083137</v>
      </c>
      <c r="H66" s="8">
        <f>SUMIFS(TaxableValuation[Taxable Ag Land],TaxableValuation[Dist],$C66,TaxableValuation[Tif_NonTIF],$A$4)</f>
        <v>0</v>
      </c>
      <c r="I66" s="8">
        <f>SUMIFS(TaxableValuation[Taxable Ag Building],TaxableValuation[Dist],$C66,TaxableValuation[Tif_NonTIF],$A$4)</f>
        <v>0</v>
      </c>
      <c r="J66" s="8">
        <f>SUMIFS(TaxableValuation[Taxable Commercial],TaxableValuation[Dist],$C66,TaxableValuation[Tif_NonTIF],$A$4)</f>
        <v>3632129</v>
      </c>
      <c r="K66" s="8">
        <f>SUMIFS(TaxableValuation[Taxable Industrial],TaxableValuation[Dist],$C66,TaxableValuation[Tif_NonTIF],$A$4)</f>
        <v>0</v>
      </c>
      <c r="L66" s="8">
        <f>SUMIFS(TaxableValuation[Taxable Multiresidential],TaxableValuation[Dist],$C66,TaxableValuation[Tif_NonTIF],$A$4)</f>
        <v>247985</v>
      </c>
      <c r="M66" s="8">
        <f>SUMIFS(TaxableValuation[Taxable Reserved],TaxableValuation[Dist],$C66,TaxableValuation[Tif_NonTIF],$A$4)</f>
        <v>0</v>
      </c>
      <c r="N66" s="8">
        <f>SUMIFS(TaxableValuation[Taxable Railroads],TaxableValuation[Dist],$C66,TaxableValuation[Tif_NonTIF],$A$4)</f>
        <v>0</v>
      </c>
      <c r="O66" s="8">
        <f>SUMIFS(TaxableValuation[Taxable Utilities],TaxableValuation[Dist],$C66,TaxableValuation[Tif_NonTIF],$A$4)</f>
        <v>0</v>
      </c>
      <c r="P66" s="8">
        <f>SUMIFS(TaxableValuation[Taxable Other],TaxableValuation[Dist],$C66,TaxableValuation[Tif_NonTIF],$A$4)</f>
        <v>0</v>
      </c>
      <c r="Q66" s="8">
        <f>SUMIFS(TaxableValuation[Taxable Gross],TaxableValuation[Dist],$C66,TaxableValuation[Tif_NonTIF],$A$4)</f>
        <v>5963251</v>
      </c>
      <c r="R66" s="8">
        <f>SUMIFS(TaxableValuation[Taxable Military Exempt],TaxableValuation[Dist],$C66,TaxableValuation[Tif_NonTIF],$A$4)</f>
        <v>0</v>
      </c>
      <c r="S66" s="8">
        <f>SUMIFS(TaxableValuation[Taxable Net],TaxableValuation[Dist],$C66,TaxableValuation[Tif_NonTIF],$A$4)</f>
        <v>5963251</v>
      </c>
      <c r="T66" s="8">
        <f>SUMIFS(TaxableValuation[Taxable Gas &amp; Elec Utilities],TaxableValuation[Dist],$C66,TaxableValuation[Tif_NonTIF],$A$4)</f>
        <v>0</v>
      </c>
      <c r="U66" s="8">
        <f t="shared" si="0"/>
        <v>5963251</v>
      </c>
    </row>
    <row r="67" spans="1:21" x14ac:dyDescent="0.25">
      <c r="A67">
        <v>2023</v>
      </c>
      <c r="B67" t="s">
        <v>1051</v>
      </c>
      <c r="C67" t="s">
        <v>1168</v>
      </c>
      <c r="D67" t="s">
        <v>1168</v>
      </c>
      <c r="E67" t="s">
        <v>1169</v>
      </c>
      <c r="F67" t="s">
        <v>1170</v>
      </c>
      <c r="G67" s="8">
        <f>SUMIFS(TaxableValuation[Taxable Residential],TaxableValuation[Dist],$C67,TaxableValuation[Tif_NonTIF],$A$4)</f>
        <v>4159058</v>
      </c>
      <c r="H67" s="8">
        <f>SUMIFS(TaxableValuation[Taxable Ag Land],TaxableValuation[Dist],$C67,TaxableValuation[Tif_NonTIF],$A$4)</f>
        <v>0</v>
      </c>
      <c r="I67" s="8">
        <f>SUMIFS(TaxableValuation[Taxable Ag Building],TaxableValuation[Dist],$C67,TaxableValuation[Tif_NonTIF],$A$4)</f>
        <v>0</v>
      </c>
      <c r="J67" s="8">
        <f>SUMIFS(TaxableValuation[Taxable Commercial],TaxableValuation[Dist],$C67,TaxableValuation[Tif_NonTIF],$A$4)</f>
        <v>1594963</v>
      </c>
      <c r="K67" s="8">
        <f>SUMIFS(TaxableValuation[Taxable Industrial],TaxableValuation[Dist],$C67,TaxableValuation[Tif_NonTIF],$A$4)</f>
        <v>15774280</v>
      </c>
      <c r="L67" s="8">
        <f>SUMIFS(TaxableValuation[Taxable Multiresidential],TaxableValuation[Dist],$C67,TaxableValuation[Tif_NonTIF],$A$4)</f>
        <v>136797</v>
      </c>
      <c r="M67" s="8">
        <f>SUMIFS(TaxableValuation[Taxable Reserved],TaxableValuation[Dist],$C67,TaxableValuation[Tif_NonTIF],$A$4)</f>
        <v>0</v>
      </c>
      <c r="N67" s="8">
        <f>SUMIFS(TaxableValuation[Taxable Railroads],TaxableValuation[Dist],$C67,TaxableValuation[Tif_NonTIF],$A$4)</f>
        <v>0</v>
      </c>
      <c r="O67" s="8">
        <f>SUMIFS(TaxableValuation[Taxable Utilities],TaxableValuation[Dist],$C67,TaxableValuation[Tif_NonTIF],$A$4)</f>
        <v>0</v>
      </c>
      <c r="P67" s="8">
        <f>SUMIFS(TaxableValuation[Taxable Other],TaxableValuation[Dist],$C67,TaxableValuation[Tif_NonTIF],$A$4)</f>
        <v>0</v>
      </c>
      <c r="Q67" s="8">
        <f>SUMIFS(TaxableValuation[Taxable Gross],TaxableValuation[Dist],$C67,TaxableValuation[Tif_NonTIF],$A$4)</f>
        <v>21665098</v>
      </c>
      <c r="R67" s="8">
        <f>SUMIFS(TaxableValuation[Taxable Military Exempt],TaxableValuation[Dist],$C67,TaxableValuation[Tif_NonTIF],$A$4)</f>
        <v>0</v>
      </c>
      <c r="S67" s="8">
        <f>SUMIFS(TaxableValuation[Taxable Net],TaxableValuation[Dist],$C67,TaxableValuation[Tif_NonTIF],$A$4)</f>
        <v>21665098</v>
      </c>
      <c r="T67" s="8">
        <f>SUMIFS(TaxableValuation[Taxable Gas &amp; Elec Utilities],TaxableValuation[Dist],$C67,TaxableValuation[Tif_NonTIF],$A$4)</f>
        <v>0</v>
      </c>
      <c r="U67" s="8">
        <f t="shared" si="0"/>
        <v>21665098</v>
      </c>
    </row>
    <row r="68" spans="1:21" x14ac:dyDescent="0.25">
      <c r="A68">
        <v>2023</v>
      </c>
      <c r="B68" t="s">
        <v>1051</v>
      </c>
      <c r="C68" t="s">
        <v>1171</v>
      </c>
      <c r="D68" t="s">
        <v>1171</v>
      </c>
      <c r="E68" t="s">
        <v>431</v>
      </c>
      <c r="F68" t="s">
        <v>1172</v>
      </c>
      <c r="G68" s="8">
        <f>SUMIFS(TaxableValuation[Taxable Residential],TaxableValuation[Dist],$C68,TaxableValuation[Tif_NonTIF],$A$4)</f>
        <v>0</v>
      </c>
      <c r="H68" s="8">
        <f>SUMIFS(TaxableValuation[Taxable Ag Land],TaxableValuation[Dist],$C68,TaxableValuation[Tif_NonTIF],$A$4)</f>
        <v>27513</v>
      </c>
      <c r="I68" s="8">
        <f>SUMIFS(TaxableValuation[Taxable Ag Building],TaxableValuation[Dist],$C68,TaxableValuation[Tif_NonTIF],$A$4)</f>
        <v>0</v>
      </c>
      <c r="J68" s="8">
        <f>SUMIFS(TaxableValuation[Taxable Commercial],TaxableValuation[Dist],$C68,TaxableValuation[Tif_NonTIF],$A$4)</f>
        <v>1102487</v>
      </c>
      <c r="K68" s="8">
        <f>SUMIFS(TaxableValuation[Taxable Industrial],TaxableValuation[Dist],$C68,TaxableValuation[Tif_NonTIF],$A$4)</f>
        <v>0</v>
      </c>
      <c r="L68" s="8">
        <f>SUMIFS(TaxableValuation[Taxable Multiresidential],TaxableValuation[Dist],$C68,TaxableValuation[Tif_NonTIF],$A$4)</f>
        <v>0</v>
      </c>
      <c r="M68" s="8">
        <f>SUMIFS(TaxableValuation[Taxable Reserved],TaxableValuation[Dist],$C68,TaxableValuation[Tif_NonTIF],$A$4)</f>
        <v>0</v>
      </c>
      <c r="N68" s="8">
        <f>SUMIFS(TaxableValuation[Taxable Railroads],TaxableValuation[Dist],$C68,TaxableValuation[Tif_NonTIF],$A$4)</f>
        <v>0</v>
      </c>
      <c r="O68" s="8">
        <f>SUMIFS(TaxableValuation[Taxable Utilities],TaxableValuation[Dist],$C68,TaxableValuation[Tif_NonTIF],$A$4)</f>
        <v>0</v>
      </c>
      <c r="P68" s="8">
        <f>SUMIFS(TaxableValuation[Taxable Other],TaxableValuation[Dist],$C68,TaxableValuation[Tif_NonTIF],$A$4)</f>
        <v>0</v>
      </c>
      <c r="Q68" s="8">
        <f>SUMIFS(TaxableValuation[Taxable Gross],TaxableValuation[Dist],$C68,TaxableValuation[Tif_NonTIF],$A$4)</f>
        <v>1130000</v>
      </c>
      <c r="R68" s="8">
        <f>SUMIFS(TaxableValuation[Taxable Military Exempt],TaxableValuation[Dist],$C68,TaxableValuation[Tif_NonTIF],$A$4)</f>
        <v>0</v>
      </c>
      <c r="S68" s="8">
        <f>SUMIFS(TaxableValuation[Taxable Net],TaxableValuation[Dist],$C68,TaxableValuation[Tif_NonTIF],$A$4)</f>
        <v>1130000</v>
      </c>
      <c r="T68" s="8">
        <f>SUMIFS(TaxableValuation[Taxable Gas &amp; Elec Utilities],TaxableValuation[Dist],$C68,TaxableValuation[Tif_NonTIF],$A$4)</f>
        <v>0</v>
      </c>
      <c r="U68" s="8">
        <f t="shared" si="0"/>
        <v>1130000</v>
      </c>
    </row>
    <row r="69" spans="1:21" x14ac:dyDescent="0.25">
      <c r="A69">
        <v>2023</v>
      </c>
      <c r="B69" t="s">
        <v>1045</v>
      </c>
      <c r="C69" t="s">
        <v>1173</v>
      </c>
      <c r="D69" t="s">
        <v>1173</v>
      </c>
      <c r="E69" t="s">
        <v>225</v>
      </c>
      <c r="F69" t="s">
        <v>1174</v>
      </c>
      <c r="G69" s="8">
        <f>SUMIFS(TaxableValuation[Taxable Residential],TaxableValuation[Dist],$C69,TaxableValuation[Tif_NonTIF],$A$4)</f>
        <v>3794638</v>
      </c>
      <c r="H69" s="8">
        <f>SUMIFS(TaxableValuation[Taxable Ag Land],TaxableValuation[Dist],$C69,TaxableValuation[Tif_NonTIF],$A$4)</f>
        <v>0</v>
      </c>
      <c r="I69" s="8">
        <f>SUMIFS(TaxableValuation[Taxable Ag Building],TaxableValuation[Dist],$C69,TaxableValuation[Tif_NonTIF],$A$4)</f>
        <v>0</v>
      </c>
      <c r="J69" s="8">
        <f>SUMIFS(TaxableValuation[Taxable Commercial],TaxableValuation[Dist],$C69,TaxableValuation[Tif_NonTIF],$A$4)</f>
        <v>12362650</v>
      </c>
      <c r="K69" s="8">
        <f>SUMIFS(TaxableValuation[Taxable Industrial],TaxableValuation[Dist],$C69,TaxableValuation[Tif_NonTIF],$A$4)</f>
        <v>0</v>
      </c>
      <c r="L69" s="8">
        <f>SUMIFS(TaxableValuation[Taxable Multiresidential],TaxableValuation[Dist],$C69,TaxableValuation[Tif_NonTIF],$A$4)</f>
        <v>1222596</v>
      </c>
      <c r="M69" s="8">
        <f>SUMIFS(TaxableValuation[Taxable Reserved],TaxableValuation[Dist],$C69,TaxableValuation[Tif_NonTIF],$A$4)</f>
        <v>0</v>
      </c>
      <c r="N69" s="8">
        <f>SUMIFS(TaxableValuation[Taxable Railroads],TaxableValuation[Dist],$C69,TaxableValuation[Tif_NonTIF],$A$4)</f>
        <v>0</v>
      </c>
      <c r="O69" s="8">
        <f>SUMIFS(TaxableValuation[Taxable Utilities],TaxableValuation[Dist],$C69,TaxableValuation[Tif_NonTIF],$A$4)</f>
        <v>0</v>
      </c>
      <c r="P69" s="8">
        <f>SUMIFS(TaxableValuation[Taxable Other],TaxableValuation[Dist],$C69,TaxableValuation[Tif_NonTIF],$A$4)</f>
        <v>0</v>
      </c>
      <c r="Q69" s="8">
        <f>SUMIFS(TaxableValuation[Taxable Gross],TaxableValuation[Dist],$C69,TaxableValuation[Tif_NonTIF],$A$4)</f>
        <v>17379884</v>
      </c>
      <c r="R69" s="8">
        <f>SUMIFS(TaxableValuation[Taxable Military Exempt],TaxableValuation[Dist],$C69,TaxableValuation[Tif_NonTIF],$A$4)</f>
        <v>0</v>
      </c>
      <c r="S69" s="8">
        <f>SUMIFS(TaxableValuation[Taxable Net],TaxableValuation[Dist],$C69,TaxableValuation[Tif_NonTIF],$A$4)</f>
        <v>17379884</v>
      </c>
      <c r="T69" s="8">
        <f>SUMIFS(TaxableValuation[Taxable Gas &amp; Elec Utilities],TaxableValuation[Dist],$C69,TaxableValuation[Tif_NonTIF],$A$4)</f>
        <v>0</v>
      </c>
      <c r="U69" s="8">
        <f t="shared" si="0"/>
        <v>17379884</v>
      </c>
    </row>
    <row r="70" spans="1:21" x14ac:dyDescent="0.25">
      <c r="A70">
        <v>2023</v>
      </c>
      <c r="B70" t="s">
        <v>1043</v>
      </c>
      <c r="C70" t="s">
        <v>1175</v>
      </c>
      <c r="D70" t="s">
        <v>1175</v>
      </c>
      <c r="E70" t="s">
        <v>285</v>
      </c>
      <c r="F70" t="s">
        <v>1176</v>
      </c>
      <c r="G70" s="8">
        <f>SUMIFS(TaxableValuation[Taxable Residential],TaxableValuation[Dist],$C70,TaxableValuation[Tif_NonTIF],$A$4)</f>
        <v>0</v>
      </c>
      <c r="H70" s="8">
        <f>SUMIFS(TaxableValuation[Taxable Ag Land],TaxableValuation[Dist],$C70,TaxableValuation[Tif_NonTIF],$A$4)</f>
        <v>0</v>
      </c>
      <c r="I70" s="8">
        <f>SUMIFS(TaxableValuation[Taxable Ag Building],TaxableValuation[Dist],$C70,TaxableValuation[Tif_NonTIF],$A$4)</f>
        <v>0</v>
      </c>
      <c r="J70" s="8">
        <f>SUMIFS(TaxableValuation[Taxable Commercial],TaxableValuation[Dist],$C70,TaxableValuation[Tif_NonTIF],$A$4)</f>
        <v>0</v>
      </c>
      <c r="K70" s="8">
        <f>SUMIFS(TaxableValuation[Taxable Industrial],TaxableValuation[Dist],$C70,TaxableValuation[Tif_NonTIF],$A$4)</f>
        <v>0</v>
      </c>
      <c r="L70" s="8">
        <f>SUMIFS(TaxableValuation[Taxable Multiresidential],TaxableValuation[Dist],$C70,TaxableValuation[Tif_NonTIF],$A$4)</f>
        <v>0</v>
      </c>
      <c r="M70" s="8">
        <f>SUMIFS(TaxableValuation[Taxable Reserved],TaxableValuation[Dist],$C70,TaxableValuation[Tif_NonTIF],$A$4)</f>
        <v>0</v>
      </c>
      <c r="N70" s="8">
        <f>SUMIFS(TaxableValuation[Taxable Railroads],TaxableValuation[Dist],$C70,TaxableValuation[Tif_NonTIF],$A$4)</f>
        <v>0</v>
      </c>
      <c r="O70" s="8">
        <f>SUMIFS(TaxableValuation[Taxable Utilities],TaxableValuation[Dist],$C70,TaxableValuation[Tif_NonTIF],$A$4)</f>
        <v>0</v>
      </c>
      <c r="P70" s="8">
        <f>SUMIFS(TaxableValuation[Taxable Other],TaxableValuation[Dist],$C70,TaxableValuation[Tif_NonTIF],$A$4)</f>
        <v>0</v>
      </c>
      <c r="Q70" s="8">
        <f>SUMIFS(TaxableValuation[Taxable Gross],TaxableValuation[Dist],$C70,TaxableValuation[Tif_NonTIF],$A$4)</f>
        <v>0</v>
      </c>
      <c r="R70" s="8">
        <f>SUMIFS(TaxableValuation[Taxable Military Exempt],TaxableValuation[Dist],$C70,TaxableValuation[Tif_NonTIF],$A$4)</f>
        <v>0</v>
      </c>
      <c r="S70" s="8">
        <f>SUMIFS(TaxableValuation[Taxable Net],TaxableValuation[Dist],$C70,TaxableValuation[Tif_NonTIF],$A$4)</f>
        <v>0</v>
      </c>
      <c r="T70" s="8">
        <f>SUMIFS(TaxableValuation[Taxable Gas &amp; Elec Utilities],TaxableValuation[Dist],$C70,TaxableValuation[Tif_NonTIF],$A$4)</f>
        <v>0</v>
      </c>
      <c r="U70" s="8">
        <f t="shared" si="0"/>
        <v>0</v>
      </c>
    </row>
    <row r="71" spans="1:21" x14ac:dyDescent="0.25">
      <c r="A71">
        <v>2023</v>
      </c>
      <c r="B71" t="s">
        <v>1051</v>
      </c>
      <c r="C71" t="s">
        <v>1177</v>
      </c>
      <c r="D71" t="s">
        <v>1177</v>
      </c>
      <c r="E71" t="s">
        <v>241</v>
      </c>
      <c r="F71" t="s">
        <v>1178</v>
      </c>
      <c r="G71" s="8">
        <f>SUMIFS(TaxableValuation[Taxable Residential],TaxableValuation[Dist],$C71,TaxableValuation[Tif_NonTIF],$A$4)</f>
        <v>0</v>
      </c>
      <c r="H71" s="8">
        <f>SUMIFS(TaxableValuation[Taxable Ag Land],TaxableValuation[Dist],$C71,TaxableValuation[Tif_NonTIF],$A$4)</f>
        <v>0</v>
      </c>
      <c r="I71" s="8">
        <f>SUMIFS(TaxableValuation[Taxable Ag Building],TaxableValuation[Dist],$C71,TaxableValuation[Tif_NonTIF],$A$4)</f>
        <v>0</v>
      </c>
      <c r="J71" s="8">
        <f>SUMIFS(TaxableValuation[Taxable Commercial],TaxableValuation[Dist],$C71,TaxableValuation[Tif_NonTIF],$A$4)</f>
        <v>0</v>
      </c>
      <c r="K71" s="8">
        <f>SUMIFS(TaxableValuation[Taxable Industrial],TaxableValuation[Dist],$C71,TaxableValuation[Tif_NonTIF],$A$4)</f>
        <v>13446189</v>
      </c>
      <c r="L71" s="8">
        <f>SUMIFS(TaxableValuation[Taxable Multiresidential],TaxableValuation[Dist],$C71,TaxableValuation[Tif_NonTIF],$A$4)</f>
        <v>0</v>
      </c>
      <c r="M71" s="8">
        <f>SUMIFS(TaxableValuation[Taxable Reserved],TaxableValuation[Dist],$C71,TaxableValuation[Tif_NonTIF],$A$4)</f>
        <v>0</v>
      </c>
      <c r="N71" s="8">
        <f>SUMIFS(TaxableValuation[Taxable Railroads],TaxableValuation[Dist],$C71,TaxableValuation[Tif_NonTIF],$A$4)</f>
        <v>0</v>
      </c>
      <c r="O71" s="8">
        <f>SUMIFS(TaxableValuation[Taxable Utilities],TaxableValuation[Dist],$C71,TaxableValuation[Tif_NonTIF],$A$4)</f>
        <v>0</v>
      </c>
      <c r="P71" s="8">
        <f>SUMIFS(TaxableValuation[Taxable Other],TaxableValuation[Dist],$C71,TaxableValuation[Tif_NonTIF],$A$4)</f>
        <v>0</v>
      </c>
      <c r="Q71" s="8">
        <f>SUMIFS(TaxableValuation[Taxable Gross],TaxableValuation[Dist],$C71,TaxableValuation[Tif_NonTIF],$A$4)</f>
        <v>13446189</v>
      </c>
      <c r="R71" s="8">
        <f>SUMIFS(TaxableValuation[Taxable Military Exempt],TaxableValuation[Dist],$C71,TaxableValuation[Tif_NonTIF],$A$4)</f>
        <v>0</v>
      </c>
      <c r="S71" s="8">
        <f>SUMIFS(TaxableValuation[Taxable Net],TaxableValuation[Dist],$C71,TaxableValuation[Tif_NonTIF],$A$4)</f>
        <v>13446189</v>
      </c>
      <c r="T71" s="8">
        <f>SUMIFS(TaxableValuation[Taxable Gas &amp; Elec Utilities],TaxableValuation[Dist],$C71,TaxableValuation[Tif_NonTIF],$A$4)</f>
        <v>0</v>
      </c>
      <c r="U71" s="8">
        <f t="shared" si="0"/>
        <v>13446189</v>
      </c>
    </row>
    <row r="72" spans="1:21" x14ac:dyDescent="0.25">
      <c r="A72">
        <v>2023</v>
      </c>
      <c r="B72" t="s">
        <v>1066</v>
      </c>
      <c r="C72" t="s">
        <v>1179</v>
      </c>
      <c r="D72" t="s">
        <v>1179</v>
      </c>
      <c r="E72" t="s">
        <v>267</v>
      </c>
      <c r="F72" t="s">
        <v>1180</v>
      </c>
      <c r="G72" s="8">
        <f>SUMIFS(TaxableValuation[Taxable Residential],TaxableValuation[Dist],$C72,TaxableValuation[Tif_NonTIF],$A$4)</f>
        <v>3889383</v>
      </c>
      <c r="H72" s="8">
        <f>SUMIFS(TaxableValuation[Taxable Ag Land],TaxableValuation[Dist],$C72,TaxableValuation[Tif_NonTIF],$A$4)</f>
        <v>0</v>
      </c>
      <c r="I72" s="8">
        <f>SUMIFS(TaxableValuation[Taxable Ag Building],TaxableValuation[Dist],$C72,TaxableValuation[Tif_NonTIF],$A$4)</f>
        <v>0</v>
      </c>
      <c r="J72" s="8">
        <f>SUMIFS(TaxableValuation[Taxable Commercial],TaxableValuation[Dist],$C72,TaxableValuation[Tif_NonTIF],$A$4)</f>
        <v>2520468</v>
      </c>
      <c r="K72" s="8">
        <f>SUMIFS(TaxableValuation[Taxable Industrial],TaxableValuation[Dist],$C72,TaxableValuation[Tif_NonTIF],$A$4)</f>
        <v>0</v>
      </c>
      <c r="L72" s="8">
        <f>SUMIFS(TaxableValuation[Taxable Multiresidential],TaxableValuation[Dist],$C72,TaxableValuation[Tif_NonTIF],$A$4)</f>
        <v>727633</v>
      </c>
      <c r="M72" s="8">
        <f>SUMIFS(TaxableValuation[Taxable Reserved],TaxableValuation[Dist],$C72,TaxableValuation[Tif_NonTIF],$A$4)</f>
        <v>0</v>
      </c>
      <c r="N72" s="8">
        <f>SUMIFS(TaxableValuation[Taxable Railroads],TaxableValuation[Dist],$C72,TaxableValuation[Tif_NonTIF],$A$4)</f>
        <v>0</v>
      </c>
      <c r="O72" s="8">
        <f>SUMIFS(TaxableValuation[Taxable Utilities],TaxableValuation[Dist],$C72,TaxableValuation[Tif_NonTIF],$A$4)</f>
        <v>0</v>
      </c>
      <c r="P72" s="8">
        <f>SUMIFS(TaxableValuation[Taxable Other],TaxableValuation[Dist],$C72,TaxableValuation[Tif_NonTIF],$A$4)</f>
        <v>0</v>
      </c>
      <c r="Q72" s="8">
        <f>SUMIFS(TaxableValuation[Taxable Gross],TaxableValuation[Dist],$C72,TaxableValuation[Tif_NonTIF],$A$4)</f>
        <v>7137484</v>
      </c>
      <c r="R72" s="8">
        <f>SUMIFS(TaxableValuation[Taxable Military Exempt],TaxableValuation[Dist],$C72,TaxableValuation[Tif_NonTIF],$A$4)</f>
        <v>1852</v>
      </c>
      <c r="S72" s="8">
        <f>SUMIFS(TaxableValuation[Taxable Net],TaxableValuation[Dist],$C72,TaxableValuation[Tif_NonTIF],$A$4)</f>
        <v>7135632</v>
      </c>
      <c r="T72" s="8">
        <f>SUMIFS(TaxableValuation[Taxable Gas &amp; Elec Utilities],TaxableValuation[Dist],$C72,TaxableValuation[Tif_NonTIF],$A$4)</f>
        <v>0</v>
      </c>
      <c r="U72" s="8">
        <f t="shared" ref="U72:U135" si="1">SUM(S72:T72)</f>
        <v>7135632</v>
      </c>
    </row>
    <row r="73" spans="1:21" x14ac:dyDescent="0.25">
      <c r="A73">
        <v>2023</v>
      </c>
      <c r="C73" t="s">
        <v>1181</v>
      </c>
      <c r="D73" t="s">
        <v>1181</v>
      </c>
      <c r="E73" t="s">
        <v>552</v>
      </c>
      <c r="F73" t="s">
        <v>1182</v>
      </c>
      <c r="G73" s="8">
        <f>SUMIFS(TaxableValuation[Taxable Residential],TaxableValuation[Dist],$C73,TaxableValuation[Tif_NonTIF],$A$4)</f>
        <v>0</v>
      </c>
      <c r="H73" s="8">
        <f>SUMIFS(TaxableValuation[Taxable Ag Land],TaxableValuation[Dist],$C73,TaxableValuation[Tif_NonTIF],$A$4)</f>
        <v>0</v>
      </c>
      <c r="I73" s="8">
        <f>SUMIFS(TaxableValuation[Taxable Ag Building],TaxableValuation[Dist],$C73,TaxableValuation[Tif_NonTIF],$A$4)</f>
        <v>0</v>
      </c>
      <c r="J73" s="8">
        <f>SUMIFS(TaxableValuation[Taxable Commercial],TaxableValuation[Dist],$C73,TaxableValuation[Tif_NonTIF],$A$4)</f>
        <v>0</v>
      </c>
      <c r="K73" s="8">
        <f>SUMIFS(TaxableValuation[Taxable Industrial],TaxableValuation[Dist],$C73,TaxableValuation[Tif_NonTIF],$A$4)</f>
        <v>0</v>
      </c>
      <c r="L73" s="8">
        <f>SUMIFS(TaxableValuation[Taxable Multiresidential],TaxableValuation[Dist],$C73,TaxableValuation[Tif_NonTIF],$A$4)</f>
        <v>0</v>
      </c>
      <c r="M73" s="8">
        <f>SUMIFS(TaxableValuation[Taxable Reserved],TaxableValuation[Dist],$C73,TaxableValuation[Tif_NonTIF],$A$4)</f>
        <v>0</v>
      </c>
      <c r="N73" s="8">
        <f>SUMIFS(TaxableValuation[Taxable Railroads],TaxableValuation[Dist],$C73,TaxableValuation[Tif_NonTIF],$A$4)</f>
        <v>0</v>
      </c>
      <c r="O73" s="8">
        <f>SUMIFS(TaxableValuation[Taxable Utilities],TaxableValuation[Dist],$C73,TaxableValuation[Tif_NonTIF],$A$4)</f>
        <v>0</v>
      </c>
      <c r="P73" s="8">
        <f>SUMIFS(TaxableValuation[Taxable Other],TaxableValuation[Dist],$C73,TaxableValuation[Tif_NonTIF],$A$4)</f>
        <v>0</v>
      </c>
      <c r="Q73" s="8">
        <f>SUMIFS(TaxableValuation[Taxable Gross],TaxableValuation[Dist],$C73,TaxableValuation[Tif_NonTIF],$A$4)</f>
        <v>0</v>
      </c>
      <c r="R73" s="8">
        <f>SUMIFS(TaxableValuation[Taxable Military Exempt],TaxableValuation[Dist],$C73,TaxableValuation[Tif_NonTIF],$A$4)</f>
        <v>0</v>
      </c>
      <c r="S73" s="8">
        <f>SUMIFS(TaxableValuation[Taxable Net],TaxableValuation[Dist],$C73,TaxableValuation[Tif_NonTIF],$A$4)</f>
        <v>0</v>
      </c>
      <c r="T73" s="8">
        <f>SUMIFS(TaxableValuation[Taxable Gas &amp; Elec Utilities],TaxableValuation[Dist],$C73,TaxableValuation[Tif_NonTIF],$A$4)</f>
        <v>0</v>
      </c>
      <c r="U73" s="8">
        <f t="shared" si="1"/>
        <v>0</v>
      </c>
    </row>
    <row r="74" spans="1:21" x14ac:dyDescent="0.25">
      <c r="A74">
        <v>2023</v>
      </c>
      <c r="B74" t="s">
        <v>1057</v>
      </c>
      <c r="C74" t="s">
        <v>1183</v>
      </c>
      <c r="D74" t="s">
        <v>1183</v>
      </c>
      <c r="E74" t="s">
        <v>560</v>
      </c>
      <c r="F74" t="s">
        <v>1184</v>
      </c>
      <c r="G74" s="8">
        <f>SUMIFS(TaxableValuation[Taxable Residential],TaxableValuation[Dist],$C74,TaxableValuation[Tif_NonTIF],$A$4)</f>
        <v>81704827</v>
      </c>
      <c r="H74" s="8">
        <f>SUMIFS(TaxableValuation[Taxable Ag Land],TaxableValuation[Dist],$C74,TaxableValuation[Tif_NonTIF],$A$4)</f>
        <v>81933</v>
      </c>
      <c r="I74" s="8">
        <f>SUMIFS(TaxableValuation[Taxable Ag Building],TaxableValuation[Dist],$C74,TaxableValuation[Tif_NonTIF],$A$4)</f>
        <v>2511</v>
      </c>
      <c r="J74" s="8">
        <f>SUMIFS(TaxableValuation[Taxable Commercial],TaxableValuation[Dist],$C74,TaxableValuation[Tif_NonTIF],$A$4)</f>
        <v>221572574</v>
      </c>
      <c r="K74" s="8">
        <f>SUMIFS(TaxableValuation[Taxable Industrial],TaxableValuation[Dist],$C74,TaxableValuation[Tif_NonTIF],$A$4)</f>
        <v>2520000</v>
      </c>
      <c r="L74" s="8">
        <f>SUMIFS(TaxableValuation[Taxable Multiresidential],TaxableValuation[Dist],$C74,TaxableValuation[Tif_NonTIF],$A$4)</f>
        <v>501000</v>
      </c>
      <c r="M74" s="8">
        <f>SUMIFS(TaxableValuation[Taxable Reserved],TaxableValuation[Dist],$C74,TaxableValuation[Tif_NonTIF],$A$4)</f>
        <v>0</v>
      </c>
      <c r="N74" s="8">
        <f>SUMIFS(TaxableValuation[Taxable Railroads],TaxableValuation[Dist],$C74,TaxableValuation[Tif_NonTIF],$A$4)</f>
        <v>0</v>
      </c>
      <c r="O74" s="8">
        <f>SUMIFS(TaxableValuation[Taxable Utilities],TaxableValuation[Dist],$C74,TaxableValuation[Tif_NonTIF],$A$4)</f>
        <v>0</v>
      </c>
      <c r="P74" s="8">
        <f>SUMIFS(TaxableValuation[Taxable Other],TaxableValuation[Dist],$C74,TaxableValuation[Tif_NonTIF],$A$4)</f>
        <v>0</v>
      </c>
      <c r="Q74" s="8">
        <f>SUMIFS(TaxableValuation[Taxable Gross],TaxableValuation[Dist],$C74,TaxableValuation[Tif_NonTIF],$A$4)</f>
        <v>306382845</v>
      </c>
      <c r="R74" s="8">
        <f>SUMIFS(TaxableValuation[Taxable Military Exempt],TaxableValuation[Dist],$C74,TaxableValuation[Tif_NonTIF],$A$4)</f>
        <v>0</v>
      </c>
      <c r="S74" s="8">
        <f>SUMIFS(TaxableValuation[Taxable Net],TaxableValuation[Dist],$C74,TaxableValuation[Tif_NonTIF],$A$4)</f>
        <v>306382845</v>
      </c>
      <c r="T74" s="8">
        <f>SUMIFS(TaxableValuation[Taxable Gas &amp; Elec Utilities],TaxableValuation[Dist],$C74,TaxableValuation[Tif_NonTIF],$A$4)</f>
        <v>0</v>
      </c>
      <c r="U74" s="8">
        <f t="shared" si="1"/>
        <v>306382845</v>
      </c>
    </row>
    <row r="75" spans="1:21" x14ac:dyDescent="0.25">
      <c r="A75">
        <v>2023</v>
      </c>
      <c r="B75" t="s">
        <v>1043</v>
      </c>
      <c r="C75" t="s">
        <v>1185</v>
      </c>
      <c r="D75" t="s">
        <v>1185</v>
      </c>
      <c r="E75" t="s">
        <v>317</v>
      </c>
      <c r="F75" t="s">
        <v>1186</v>
      </c>
      <c r="G75" s="8">
        <f>SUMIFS(TaxableValuation[Taxable Residential],TaxableValuation[Dist],$C75,TaxableValuation[Tif_NonTIF],$A$4)</f>
        <v>47384842</v>
      </c>
      <c r="H75" s="8">
        <f>SUMIFS(TaxableValuation[Taxable Ag Land],TaxableValuation[Dist],$C75,TaxableValuation[Tif_NonTIF],$A$4)</f>
        <v>0</v>
      </c>
      <c r="I75" s="8">
        <f>SUMIFS(TaxableValuation[Taxable Ag Building],TaxableValuation[Dist],$C75,TaxableValuation[Tif_NonTIF],$A$4)</f>
        <v>0</v>
      </c>
      <c r="J75" s="8">
        <f>SUMIFS(TaxableValuation[Taxable Commercial],TaxableValuation[Dist],$C75,TaxableValuation[Tif_NonTIF],$A$4)</f>
        <v>57634432</v>
      </c>
      <c r="K75" s="8">
        <f>SUMIFS(TaxableValuation[Taxable Industrial],TaxableValuation[Dist],$C75,TaxableValuation[Tif_NonTIF],$A$4)</f>
        <v>4532247</v>
      </c>
      <c r="L75" s="8">
        <f>SUMIFS(TaxableValuation[Taxable Multiresidential],TaxableValuation[Dist],$C75,TaxableValuation[Tif_NonTIF],$A$4)</f>
        <v>4700958</v>
      </c>
      <c r="M75" s="8">
        <f>SUMIFS(TaxableValuation[Taxable Reserved],TaxableValuation[Dist],$C75,TaxableValuation[Tif_NonTIF],$A$4)</f>
        <v>0</v>
      </c>
      <c r="N75" s="8">
        <f>SUMIFS(TaxableValuation[Taxable Railroads],TaxableValuation[Dist],$C75,TaxableValuation[Tif_NonTIF],$A$4)</f>
        <v>0</v>
      </c>
      <c r="O75" s="8">
        <f>SUMIFS(TaxableValuation[Taxable Utilities],TaxableValuation[Dist],$C75,TaxableValuation[Tif_NonTIF],$A$4)</f>
        <v>0</v>
      </c>
      <c r="P75" s="8">
        <f>SUMIFS(TaxableValuation[Taxable Other],TaxableValuation[Dist],$C75,TaxableValuation[Tif_NonTIF],$A$4)</f>
        <v>0</v>
      </c>
      <c r="Q75" s="8">
        <f>SUMIFS(TaxableValuation[Taxable Gross],TaxableValuation[Dist],$C75,TaxableValuation[Tif_NonTIF],$A$4)</f>
        <v>114252479</v>
      </c>
      <c r="R75" s="8">
        <f>SUMIFS(TaxableValuation[Taxable Military Exempt],TaxableValuation[Dist],$C75,TaxableValuation[Tif_NonTIF],$A$4)</f>
        <v>0</v>
      </c>
      <c r="S75" s="8">
        <f>SUMIFS(TaxableValuation[Taxable Net],TaxableValuation[Dist],$C75,TaxableValuation[Tif_NonTIF],$A$4)</f>
        <v>114252479</v>
      </c>
      <c r="T75" s="8">
        <f>SUMIFS(TaxableValuation[Taxable Gas &amp; Elec Utilities],TaxableValuation[Dist],$C75,TaxableValuation[Tif_NonTIF],$A$4)</f>
        <v>0</v>
      </c>
      <c r="U75" s="8">
        <f t="shared" si="1"/>
        <v>114252479</v>
      </c>
    </row>
    <row r="76" spans="1:21" x14ac:dyDescent="0.25">
      <c r="A76">
        <v>2023</v>
      </c>
      <c r="B76" t="s">
        <v>1076</v>
      </c>
      <c r="C76" t="s">
        <v>1187</v>
      </c>
      <c r="D76" t="s">
        <v>1187</v>
      </c>
      <c r="E76" t="s">
        <v>248</v>
      </c>
      <c r="F76" t="s">
        <v>1188</v>
      </c>
      <c r="G76" s="8">
        <f>SUMIFS(TaxableValuation[Taxable Residential],TaxableValuation[Dist],$C76,TaxableValuation[Tif_NonTIF],$A$4)</f>
        <v>6778816</v>
      </c>
      <c r="H76" s="8">
        <f>SUMIFS(TaxableValuation[Taxable Ag Land],TaxableValuation[Dist],$C76,TaxableValuation[Tif_NonTIF],$A$4)</f>
        <v>0</v>
      </c>
      <c r="I76" s="8">
        <f>SUMIFS(TaxableValuation[Taxable Ag Building],TaxableValuation[Dist],$C76,TaxableValuation[Tif_NonTIF],$A$4)</f>
        <v>0</v>
      </c>
      <c r="J76" s="8">
        <f>SUMIFS(TaxableValuation[Taxable Commercial],TaxableValuation[Dist],$C76,TaxableValuation[Tif_NonTIF],$A$4)</f>
        <v>719460</v>
      </c>
      <c r="K76" s="8">
        <f>SUMIFS(TaxableValuation[Taxable Industrial],TaxableValuation[Dist],$C76,TaxableValuation[Tif_NonTIF],$A$4)</f>
        <v>0</v>
      </c>
      <c r="L76" s="8">
        <f>SUMIFS(TaxableValuation[Taxable Multiresidential],TaxableValuation[Dist],$C76,TaxableValuation[Tif_NonTIF],$A$4)</f>
        <v>1694234</v>
      </c>
      <c r="M76" s="8">
        <f>SUMIFS(TaxableValuation[Taxable Reserved],TaxableValuation[Dist],$C76,TaxableValuation[Tif_NonTIF],$A$4)</f>
        <v>0</v>
      </c>
      <c r="N76" s="8">
        <f>SUMIFS(TaxableValuation[Taxable Railroads],TaxableValuation[Dist],$C76,TaxableValuation[Tif_NonTIF],$A$4)</f>
        <v>0</v>
      </c>
      <c r="O76" s="8">
        <f>SUMIFS(TaxableValuation[Taxable Utilities],TaxableValuation[Dist],$C76,TaxableValuation[Tif_NonTIF],$A$4)</f>
        <v>0</v>
      </c>
      <c r="P76" s="8">
        <f>SUMIFS(TaxableValuation[Taxable Other],TaxableValuation[Dist],$C76,TaxableValuation[Tif_NonTIF],$A$4)</f>
        <v>0</v>
      </c>
      <c r="Q76" s="8">
        <f>SUMIFS(TaxableValuation[Taxable Gross],TaxableValuation[Dist],$C76,TaxableValuation[Tif_NonTIF],$A$4)</f>
        <v>9192510</v>
      </c>
      <c r="R76" s="8">
        <f>SUMIFS(TaxableValuation[Taxable Military Exempt],TaxableValuation[Dist],$C76,TaxableValuation[Tif_NonTIF],$A$4)</f>
        <v>18520</v>
      </c>
      <c r="S76" s="8">
        <f>SUMIFS(TaxableValuation[Taxable Net],TaxableValuation[Dist],$C76,TaxableValuation[Tif_NonTIF],$A$4)</f>
        <v>9173990</v>
      </c>
      <c r="T76" s="8">
        <f>SUMIFS(TaxableValuation[Taxable Gas &amp; Elec Utilities],TaxableValuation[Dist],$C76,TaxableValuation[Tif_NonTIF],$A$4)</f>
        <v>0</v>
      </c>
      <c r="U76" s="8">
        <f t="shared" si="1"/>
        <v>9173990</v>
      </c>
    </row>
    <row r="77" spans="1:21" x14ac:dyDescent="0.25">
      <c r="A77">
        <v>2023</v>
      </c>
      <c r="B77" t="s">
        <v>1038</v>
      </c>
      <c r="C77" t="s">
        <v>1189</v>
      </c>
      <c r="D77" t="s">
        <v>1189</v>
      </c>
      <c r="E77" t="s">
        <v>547</v>
      </c>
      <c r="F77" t="s">
        <v>1190</v>
      </c>
      <c r="G77" s="8">
        <f>SUMIFS(TaxableValuation[Taxable Residential],TaxableValuation[Dist],$C77,TaxableValuation[Tif_NonTIF],$A$4)</f>
        <v>247664</v>
      </c>
      <c r="H77" s="8">
        <f>SUMIFS(TaxableValuation[Taxable Ag Land],TaxableValuation[Dist],$C77,TaxableValuation[Tif_NonTIF],$A$4)</f>
        <v>0</v>
      </c>
      <c r="I77" s="8">
        <f>SUMIFS(TaxableValuation[Taxable Ag Building],TaxableValuation[Dist],$C77,TaxableValuation[Tif_NonTIF],$A$4)</f>
        <v>0</v>
      </c>
      <c r="J77" s="8">
        <f>SUMIFS(TaxableValuation[Taxable Commercial],TaxableValuation[Dist],$C77,TaxableValuation[Tif_NonTIF],$A$4)</f>
        <v>275257</v>
      </c>
      <c r="K77" s="8">
        <f>SUMIFS(TaxableValuation[Taxable Industrial],TaxableValuation[Dist],$C77,TaxableValuation[Tif_NonTIF],$A$4)</f>
        <v>0</v>
      </c>
      <c r="L77" s="8">
        <f>SUMIFS(TaxableValuation[Taxable Multiresidential],TaxableValuation[Dist],$C77,TaxableValuation[Tif_NonTIF],$A$4)</f>
        <v>5931</v>
      </c>
      <c r="M77" s="8">
        <f>SUMIFS(TaxableValuation[Taxable Reserved],TaxableValuation[Dist],$C77,TaxableValuation[Tif_NonTIF],$A$4)</f>
        <v>0</v>
      </c>
      <c r="N77" s="8">
        <f>SUMIFS(TaxableValuation[Taxable Railroads],TaxableValuation[Dist],$C77,TaxableValuation[Tif_NonTIF],$A$4)</f>
        <v>0</v>
      </c>
      <c r="O77" s="8">
        <f>SUMIFS(TaxableValuation[Taxable Utilities],TaxableValuation[Dist],$C77,TaxableValuation[Tif_NonTIF],$A$4)</f>
        <v>0</v>
      </c>
      <c r="P77" s="8">
        <f>SUMIFS(TaxableValuation[Taxable Other],TaxableValuation[Dist],$C77,TaxableValuation[Tif_NonTIF],$A$4)</f>
        <v>0</v>
      </c>
      <c r="Q77" s="8">
        <f>SUMIFS(TaxableValuation[Taxable Gross],TaxableValuation[Dist],$C77,TaxableValuation[Tif_NonTIF],$A$4)</f>
        <v>528852</v>
      </c>
      <c r="R77" s="8">
        <f>SUMIFS(TaxableValuation[Taxable Military Exempt],TaxableValuation[Dist],$C77,TaxableValuation[Tif_NonTIF],$A$4)</f>
        <v>0</v>
      </c>
      <c r="S77" s="8">
        <f>SUMIFS(TaxableValuation[Taxable Net],TaxableValuation[Dist],$C77,TaxableValuation[Tif_NonTIF],$A$4)</f>
        <v>528852</v>
      </c>
      <c r="T77" s="8">
        <f>SUMIFS(TaxableValuation[Taxable Gas &amp; Elec Utilities],TaxableValuation[Dist],$C77,TaxableValuation[Tif_NonTIF],$A$4)</f>
        <v>0</v>
      </c>
      <c r="U77" s="8">
        <f t="shared" si="1"/>
        <v>528852</v>
      </c>
    </row>
    <row r="78" spans="1:21" x14ac:dyDescent="0.25">
      <c r="A78">
        <v>2023</v>
      </c>
      <c r="B78" t="s">
        <v>1057</v>
      </c>
      <c r="C78" t="s">
        <v>1191</v>
      </c>
      <c r="D78" t="s">
        <v>1191</v>
      </c>
      <c r="E78" t="s">
        <v>1192</v>
      </c>
      <c r="F78" t="s">
        <v>1193</v>
      </c>
      <c r="G78" s="8">
        <f>SUMIFS(TaxableValuation[Taxable Residential],TaxableValuation[Dist],$C78,TaxableValuation[Tif_NonTIF],$A$4)</f>
        <v>79910280</v>
      </c>
      <c r="H78" s="8">
        <f>SUMIFS(TaxableValuation[Taxable Ag Land],TaxableValuation[Dist],$C78,TaxableValuation[Tif_NonTIF],$A$4)</f>
        <v>48489</v>
      </c>
      <c r="I78" s="8">
        <f>SUMIFS(TaxableValuation[Taxable Ag Building],TaxableValuation[Dist],$C78,TaxableValuation[Tif_NonTIF],$A$4)</f>
        <v>0</v>
      </c>
      <c r="J78" s="8">
        <f>SUMIFS(TaxableValuation[Taxable Commercial],TaxableValuation[Dist],$C78,TaxableValuation[Tif_NonTIF],$A$4)</f>
        <v>48676586</v>
      </c>
      <c r="K78" s="8">
        <f>SUMIFS(TaxableValuation[Taxable Industrial],TaxableValuation[Dist],$C78,TaxableValuation[Tif_NonTIF],$A$4)</f>
        <v>4795735</v>
      </c>
      <c r="L78" s="8">
        <f>SUMIFS(TaxableValuation[Taxable Multiresidential],TaxableValuation[Dist],$C78,TaxableValuation[Tif_NonTIF],$A$4)</f>
        <v>2578553</v>
      </c>
      <c r="M78" s="8">
        <f>SUMIFS(TaxableValuation[Taxable Reserved],TaxableValuation[Dist],$C78,TaxableValuation[Tif_NonTIF],$A$4)</f>
        <v>0</v>
      </c>
      <c r="N78" s="8">
        <f>SUMIFS(TaxableValuation[Taxable Railroads],TaxableValuation[Dist],$C78,TaxableValuation[Tif_NonTIF],$A$4)</f>
        <v>0</v>
      </c>
      <c r="O78" s="8">
        <f>SUMIFS(TaxableValuation[Taxable Utilities],TaxableValuation[Dist],$C78,TaxableValuation[Tif_NonTIF],$A$4)</f>
        <v>0</v>
      </c>
      <c r="P78" s="8">
        <f>SUMIFS(TaxableValuation[Taxable Other],TaxableValuation[Dist],$C78,TaxableValuation[Tif_NonTIF],$A$4)</f>
        <v>0</v>
      </c>
      <c r="Q78" s="8">
        <f>SUMIFS(TaxableValuation[Taxable Gross],TaxableValuation[Dist],$C78,TaxableValuation[Tif_NonTIF],$A$4)</f>
        <v>136009643</v>
      </c>
      <c r="R78" s="8">
        <f>SUMIFS(TaxableValuation[Taxable Military Exempt],TaxableValuation[Dist],$C78,TaxableValuation[Tif_NonTIF],$A$4)</f>
        <v>16668</v>
      </c>
      <c r="S78" s="8">
        <f>SUMIFS(TaxableValuation[Taxable Net],TaxableValuation[Dist],$C78,TaxableValuation[Tif_NonTIF],$A$4)</f>
        <v>135992975</v>
      </c>
      <c r="T78" s="8">
        <f>SUMIFS(TaxableValuation[Taxable Gas &amp; Elec Utilities],TaxableValuation[Dist],$C78,TaxableValuation[Tif_NonTIF],$A$4)</f>
        <v>0</v>
      </c>
      <c r="U78" s="8">
        <f t="shared" si="1"/>
        <v>135992975</v>
      </c>
    </row>
    <row r="79" spans="1:21" x14ac:dyDescent="0.25">
      <c r="A79">
        <v>2023</v>
      </c>
      <c r="B79" t="s">
        <v>1038</v>
      </c>
      <c r="C79" t="s">
        <v>1194</v>
      </c>
      <c r="D79" t="s">
        <v>1194</v>
      </c>
      <c r="E79" t="s">
        <v>538</v>
      </c>
      <c r="F79" t="s">
        <v>1195</v>
      </c>
      <c r="G79" s="8">
        <f>SUMIFS(TaxableValuation[Taxable Residential],TaxableValuation[Dist],$C79,TaxableValuation[Tif_NonTIF],$A$4)</f>
        <v>343728</v>
      </c>
      <c r="H79" s="8">
        <f>SUMIFS(TaxableValuation[Taxable Ag Land],TaxableValuation[Dist],$C79,TaxableValuation[Tif_NonTIF],$A$4)</f>
        <v>0</v>
      </c>
      <c r="I79" s="8">
        <f>SUMIFS(TaxableValuation[Taxable Ag Building],TaxableValuation[Dist],$C79,TaxableValuation[Tif_NonTIF],$A$4)</f>
        <v>0</v>
      </c>
      <c r="J79" s="8">
        <f>SUMIFS(TaxableValuation[Taxable Commercial],TaxableValuation[Dist],$C79,TaxableValuation[Tif_NonTIF],$A$4)</f>
        <v>6812653</v>
      </c>
      <c r="K79" s="8">
        <f>SUMIFS(TaxableValuation[Taxable Industrial],TaxableValuation[Dist],$C79,TaxableValuation[Tif_NonTIF],$A$4)</f>
        <v>335677</v>
      </c>
      <c r="L79" s="8">
        <f>SUMIFS(TaxableValuation[Taxable Multiresidential],TaxableValuation[Dist],$C79,TaxableValuation[Tif_NonTIF],$A$4)</f>
        <v>149869</v>
      </c>
      <c r="M79" s="8">
        <f>SUMIFS(TaxableValuation[Taxable Reserved],TaxableValuation[Dist],$C79,TaxableValuation[Tif_NonTIF],$A$4)</f>
        <v>0</v>
      </c>
      <c r="N79" s="8">
        <f>SUMIFS(TaxableValuation[Taxable Railroads],TaxableValuation[Dist],$C79,TaxableValuation[Tif_NonTIF],$A$4)</f>
        <v>0</v>
      </c>
      <c r="O79" s="8">
        <f>SUMIFS(TaxableValuation[Taxable Utilities],TaxableValuation[Dist],$C79,TaxableValuation[Tif_NonTIF],$A$4)</f>
        <v>0</v>
      </c>
      <c r="P79" s="8">
        <f>SUMIFS(TaxableValuation[Taxable Other],TaxableValuation[Dist],$C79,TaxableValuation[Tif_NonTIF],$A$4)</f>
        <v>0</v>
      </c>
      <c r="Q79" s="8">
        <f>SUMIFS(TaxableValuation[Taxable Gross],TaxableValuation[Dist],$C79,TaxableValuation[Tif_NonTIF],$A$4)</f>
        <v>7641927</v>
      </c>
      <c r="R79" s="8">
        <f>SUMIFS(TaxableValuation[Taxable Military Exempt],TaxableValuation[Dist],$C79,TaxableValuation[Tif_NonTIF],$A$4)</f>
        <v>0</v>
      </c>
      <c r="S79" s="8">
        <f>SUMIFS(TaxableValuation[Taxable Net],TaxableValuation[Dist],$C79,TaxableValuation[Tif_NonTIF],$A$4)</f>
        <v>7641927</v>
      </c>
      <c r="T79" s="8">
        <f>SUMIFS(TaxableValuation[Taxable Gas &amp; Elec Utilities],TaxableValuation[Dist],$C79,TaxableValuation[Tif_NonTIF],$A$4)</f>
        <v>0</v>
      </c>
      <c r="U79" s="8">
        <f t="shared" si="1"/>
        <v>7641927</v>
      </c>
    </row>
    <row r="80" spans="1:21" x14ac:dyDescent="0.25">
      <c r="A80">
        <v>2023</v>
      </c>
      <c r="B80" t="s">
        <v>1038</v>
      </c>
      <c r="C80" t="s">
        <v>1196</v>
      </c>
      <c r="D80" t="s">
        <v>1196</v>
      </c>
      <c r="E80" t="s">
        <v>487</v>
      </c>
      <c r="F80" t="s">
        <v>1197</v>
      </c>
      <c r="G80" s="8">
        <f>SUMIFS(TaxableValuation[Taxable Residential],TaxableValuation[Dist],$C80,TaxableValuation[Tif_NonTIF],$A$4)</f>
        <v>4382652</v>
      </c>
      <c r="H80" s="8">
        <f>SUMIFS(TaxableValuation[Taxable Ag Land],TaxableValuation[Dist],$C80,TaxableValuation[Tif_NonTIF],$A$4)</f>
        <v>0</v>
      </c>
      <c r="I80" s="8">
        <f>SUMIFS(TaxableValuation[Taxable Ag Building],TaxableValuation[Dist],$C80,TaxableValuation[Tif_NonTIF],$A$4)</f>
        <v>0</v>
      </c>
      <c r="J80" s="8">
        <f>SUMIFS(TaxableValuation[Taxable Commercial],TaxableValuation[Dist],$C80,TaxableValuation[Tif_NonTIF],$A$4)</f>
        <v>546488</v>
      </c>
      <c r="K80" s="8">
        <f>SUMIFS(TaxableValuation[Taxable Industrial],TaxableValuation[Dist],$C80,TaxableValuation[Tif_NonTIF],$A$4)</f>
        <v>40863749</v>
      </c>
      <c r="L80" s="8">
        <f>SUMIFS(TaxableValuation[Taxable Multiresidential],TaxableValuation[Dist],$C80,TaxableValuation[Tif_NonTIF],$A$4)</f>
        <v>80002</v>
      </c>
      <c r="M80" s="8">
        <f>SUMIFS(TaxableValuation[Taxable Reserved],TaxableValuation[Dist],$C80,TaxableValuation[Tif_NonTIF],$A$4)</f>
        <v>0</v>
      </c>
      <c r="N80" s="8">
        <f>SUMIFS(TaxableValuation[Taxable Railroads],TaxableValuation[Dist],$C80,TaxableValuation[Tif_NonTIF],$A$4)</f>
        <v>0</v>
      </c>
      <c r="O80" s="8">
        <f>SUMIFS(TaxableValuation[Taxable Utilities],TaxableValuation[Dist],$C80,TaxableValuation[Tif_NonTIF],$A$4)</f>
        <v>0</v>
      </c>
      <c r="P80" s="8">
        <f>SUMIFS(TaxableValuation[Taxable Other],TaxableValuation[Dist],$C80,TaxableValuation[Tif_NonTIF],$A$4)</f>
        <v>0</v>
      </c>
      <c r="Q80" s="8">
        <f>SUMIFS(TaxableValuation[Taxable Gross],TaxableValuation[Dist],$C80,TaxableValuation[Tif_NonTIF],$A$4)</f>
        <v>45872891</v>
      </c>
      <c r="R80" s="8">
        <f>SUMIFS(TaxableValuation[Taxable Military Exempt],TaxableValuation[Dist],$C80,TaxableValuation[Tif_NonTIF],$A$4)</f>
        <v>0</v>
      </c>
      <c r="S80" s="8">
        <f>SUMIFS(TaxableValuation[Taxable Net],TaxableValuation[Dist],$C80,TaxableValuation[Tif_NonTIF],$A$4)</f>
        <v>45872891</v>
      </c>
      <c r="T80" s="8">
        <f>SUMIFS(TaxableValuation[Taxable Gas &amp; Elec Utilities],TaxableValuation[Dist],$C80,TaxableValuation[Tif_NonTIF],$A$4)</f>
        <v>0</v>
      </c>
      <c r="U80" s="8">
        <f t="shared" si="1"/>
        <v>45872891</v>
      </c>
    </row>
    <row r="81" spans="1:21" x14ac:dyDescent="0.25">
      <c r="A81">
        <v>2023</v>
      </c>
      <c r="B81" t="s">
        <v>1076</v>
      </c>
      <c r="C81" t="s">
        <v>1198</v>
      </c>
      <c r="D81" t="s">
        <v>1198</v>
      </c>
      <c r="E81" t="s">
        <v>682</v>
      </c>
      <c r="F81" t="s">
        <v>1199</v>
      </c>
      <c r="G81" s="8">
        <f>SUMIFS(TaxableValuation[Taxable Residential],TaxableValuation[Dist],$C81,TaxableValuation[Tif_NonTIF],$A$4)</f>
        <v>1131250</v>
      </c>
      <c r="H81" s="8">
        <f>SUMIFS(TaxableValuation[Taxable Ag Land],TaxableValuation[Dist],$C81,TaxableValuation[Tif_NonTIF],$A$4)</f>
        <v>0</v>
      </c>
      <c r="I81" s="8">
        <f>SUMIFS(TaxableValuation[Taxable Ag Building],TaxableValuation[Dist],$C81,TaxableValuation[Tif_NonTIF],$A$4)</f>
        <v>0</v>
      </c>
      <c r="J81" s="8">
        <f>SUMIFS(TaxableValuation[Taxable Commercial],TaxableValuation[Dist],$C81,TaxableValuation[Tif_NonTIF],$A$4)</f>
        <v>0</v>
      </c>
      <c r="K81" s="8">
        <f>SUMIFS(TaxableValuation[Taxable Industrial],TaxableValuation[Dist],$C81,TaxableValuation[Tif_NonTIF],$A$4)</f>
        <v>0</v>
      </c>
      <c r="L81" s="8">
        <f>SUMIFS(TaxableValuation[Taxable Multiresidential],TaxableValuation[Dist],$C81,TaxableValuation[Tif_NonTIF],$A$4)</f>
        <v>0</v>
      </c>
      <c r="M81" s="8">
        <f>SUMIFS(TaxableValuation[Taxable Reserved],TaxableValuation[Dist],$C81,TaxableValuation[Tif_NonTIF],$A$4)</f>
        <v>0</v>
      </c>
      <c r="N81" s="8">
        <f>SUMIFS(TaxableValuation[Taxable Railroads],TaxableValuation[Dist],$C81,TaxableValuation[Tif_NonTIF],$A$4)</f>
        <v>0</v>
      </c>
      <c r="O81" s="8">
        <f>SUMIFS(TaxableValuation[Taxable Utilities],TaxableValuation[Dist],$C81,TaxableValuation[Tif_NonTIF],$A$4)</f>
        <v>0</v>
      </c>
      <c r="P81" s="8">
        <f>SUMIFS(TaxableValuation[Taxable Other],TaxableValuation[Dist],$C81,TaxableValuation[Tif_NonTIF],$A$4)</f>
        <v>0</v>
      </c>
      <c r="Q81" s="8">
        <f>SUMIFS(TaxableValuation[Taxable Gross],TaxableValuation[Dist],$C81,TaxableValuation[Tif_NonTIF],$A$4)</f>
        <v>1131250</v>
      </c>
      <c r="R81" s="8">
        <f>SUMIFS(TaxableValuation[Taxable Military Exempt],TaxableValuation[Dist],$C81,TaxableValuation[Tif_NonTIF],$A$4)</f>
        <v>3704</v>
      </c>
      <c r="S81" s="8">
        <f>SUMIFS(TaxableValuation[Taxable Net],TaxableValuation[Dist],$C81,TaxableValuation[Tif_NonTIF],$A$4)</f>
        <v>1127546</v>
      </c>
      <c r="T81" s="8">
        <f>SUMIFS(TaxableValuation[Taxable Gas &amp; Elec Utilities],TaxableValuation[Dist],$C81,TaxableValuation[Tif_NonTIF],$A$4)</f>
        <v>0</v>
      </c>
      <c r="U81" s="8">
        <f t="shared" si="1"/>
        <v>1127546</v>
      </c>
    </row>
    <row r="82" spans="1:21" x14ac:dyDescent="0.25">
      <c r="A82">
        <v>2023</v>
      </c>
      <c r="B82" t="s">
        <v>1038</v>
      </c>
      <c r="C82" t="s">
        <v>1200</v>
      </c>
      <c r="D82" t="s">
        <v>1200</v>
      </c>
      <c r="E82" t="s">
        <v>97</v>
      </c>
      <c r="F82" t="s">
        <v>1201</v>
      </c>
      <c r="G82" s="8">
        <f>SUMIFS(TaxableValuation[Taxable Residential],TaxableValuation[Dist],$C82,TaxableValuation[Tif_NonTIF],$A$4)</f>
        <v>1873783</v>
      </c>
      <c r="H82" s="8">
        <f>SUMIFS(TaxableValuation[Taxable Ag Land],TaxableValuation[Dist],$C82,TaxableValuation[Tif_NonTIF],$A$4)</f>
        <v>0</v>
      </c>
      <c r="I82" s="8">
        <f>SUMIFS(TaxableValuation[Taxable Ag Building],TaxableValuation[Dist],$C82,TaxableValuation[Tif_NonTIF],$A$4)</f>
        <v>0</v>
      </c>
      <c r="J82" s="8">
        <f>SUMIFS(TaxableValuation[Taxable Commercial],TaxableValuation[Dist],$C82,TaxableValuation[Tif_NonTIF],$A$4)</f>
        <v>3210363</v>
      </c>
      <c r="K82" s="8">
        <f>SUMIFS(TaxableValuation[Taxable Industrial],TaxableValuation[Dist],$C82,TaxableValuation[Tif_NonTIF],$A$4)</f>
        <v>472672</v>
      </c>
      <c r="L82" s="8">
        <f>SUMIFS(TaxableValuation[Taxable Multiresidential],TaxableValuation[Dist],$C82,TaxableValuation[Tif_NonTIF],$A$4)</f>
        <v>86069</v>
      </c>
      <c r="M82" s="8">
        <f>SUMIFS(TaxableValuation[Taxable Reserved],TaxableValuation[Dist],$C82,TaxableValuation[Tif_NonTIF],$A$4)</f>
        <v>0</v>
      </c>
      <c r="N82" s="8">
        <f>SUMIFS(TaxableValuation[Taxable Railroads],TaxableValuation[Dist],$C82,TaxableValuation[Tif_NonTIF],$A$4)</f>
        <v>0</v>
      </c>
      <c r="O82" s="8">
        <f>SUMIFS(TaxableValuation[Taxable Utilities],TaxableValuation[Dist],$C82,TaxableValuation[Tif_NonTIF],$A$4)</f>
        <v>0</v>
      </c>
      <c r="P82" s="8">
        <f>SUMIFS(TaxableValuation[Taxable Other],TaxableValuation[Dist],$C82,TaxableValuation[Tif_NonTIF],$A$4)</f>
        <v>0</v>
      </c>
      <c r="Q82" s="8">
        <f>SUMIFS(TaxableValuation[Taxable Gross],TaxableValuation[Dist],$C82,TaxableValuation[Tif_NonTIF],$A$4)</f>
        <v>5642887</v>
      </c>
      <c r="R82" s="8">
        <f>SUMIFS(TaxableValuation[Taxable Military Exempt],TaxableValuation[Dist],$C82,TaxableValuation[Tif_NonTIF],$A$4)</f>
        <v>0</v>
      </c>
      <c r="S82" s="8">
        <f>SUMIFS(TaxableValuation[Taxable Net],TaxableValuation[Dist],$C82,TaxableValuation[Tif_NonTIF],$A$4)</f>
        <v>5642887</v>
      </c>
      <c r="T82" s="8">
        <f>SUMIFS(TaxableValuation[Taxable Gas &amp; Elec Utilities],TaxableValuation[Dist],$C82,TaxableValuation[Tif_NonTIF],$A$4)</f>
        <v>0</v>
      </c>
      <c r="U82" s="8">
        <f t="shared" si="1"/>
        <v>5642887</v>
      </c>
    </row>
    <row r="83" spans="1:21" x14ac:dyDescent="0.25">
      <c r="A83">
        <v>2023</v>
      </c>
      <c r="B83" t="s">
        <v>1045</v>
      </c>
      <c r="C83" t="s">
        <v>1202</v>
      </c>
      <c r="D83" t="s">
        <v>1202</v>
      </c>
      <c r="E83" t="s">
        <v>102</v>
      </c>
      <c r="F83" t="s">
        <v>1203</v>
      </c>
      <c r="G83" s="8">
        <f>SUMIFS(TaxableValuation[Taxable Residential],TaxableValuation[Dist],$C83,TaxableValuation[Tif_NonTIF],$A$4)</f>
        <v>0</v>
      </c>
      <c r="H83" s="8">
        <f>SUMIFS(TaxableValuation[Taxable Ag Land],TaxableValuation[Dist],$C83,TaxableValuation[Tif_NonTIF],$A$4)</f>
        <v>0</v>
      </c>
      <c r="I83" s="8">
        <f>SUMIFS(TaxableValuation[Taxable Ag Building],TaxableValuation[Dist],$C83,TaxableValuation[Tif_NonTIF],$A$4)</f>
        <v>0</v>
      </c>
      <c r="J83" s="8">
        <f>SUMIFS(TaxableValuation[Taxable Commercial],TaxableValuation[Dist],$C83,TaxableValuation[Tif_NonTIF],$A$4)</f>
        <v>1365930</v>
      </c>
      <c r="K83" s="8">
        <f>SUMIFS(TaxableValuation[Taxable Industrial],TaxableValuation[Dist],$C83,TaxableValuation[Tif_NonTIF],$A$4)</f>
        <v>0</v>
      </c>
      <c r="L83" s="8">
        <f>SUMIFS(TaxableValuation[Taxable Multiresidential],TaxableValuation[Dist],$C83,TaxableValuation[Tif_NonTIF],$A$4)</f>
        <v>0</v>
      </c>
      <c r="M83" s="8">
        <f>SUMIFS(TaxableValuation[Taxable Reserved],TaxableValuation[Dist],$C83,TaxableValuation[Tif_NonTIF],$A$4)</f>
        <v>0</v>
      </c>
      <c r="N83" s="8">
        <f>SUMIFS(TaxableValuation[Taxable Railroads],TaxableValuation[Dist],$C83,TaxableValuation[Tif_NonTIF],$A$4)</f>
        <v>0</v>
      </c>
      <c r="O83" s="8">
        <f>SUMIFS(TaxableValuation[Taxable Utilities],TaxableValuation[Dist],$C83,TaxableValuation[Tif_NonTIF],$A$4)</f>
        <v>0</v>
      </c>
      <c r="P83" s="8">
        <f>SUMIFS(TaxableValuation[Taxable Other],TaxableValuation[Dist],$C83,TaxableValuation[Tif_NonTIF],$A$4)</f>
        <v>0</v>
      </c>
      <c r="Q83" s="8">
        <f>SUMIFS(TaxableValuation[Taxable Gross],TaxableValuation[Dist],$C83,TaxableValuation[Tif_NonTIF],$A$4)</f>
        <v>1365930</v>
      </c>
      <c r="R83" s="8">
        <f>SUMIFS(TaxableValuation[Taxable Military Exempt],TaxableValuation[Dist],$C83,TaxableValuation[Tif_NonTIF],$A$4)</f>
        <v>0</v>
      </c>
      <c r="S83" s="8">
        <f>SUMIFS(TaxableValuation[Taxable Net],TaxableValuation[Dist],$C83,TaxableValuation[Tif_NonTIF],$A$4)</f>
        <v>1365930</v>
      </c>
      <c r="T83" s="8">
        <f>SUMIFS(TaxableValuation[Taxable Gas &amp; Elec Utilities],TaxableValuation[Dist],$C83,TaxableValuation[Tif_NonTIF],$A$4)</f>
        <v>0</v>
      </c>
      <c r="U83" s="8">
        <f t="shared" si="1"/>
        <v>1365930</v>
      </c>
    </row>
    <row r="84" spans="1:21" x14ac:dyDescent="0.25">
      <c r="A84">
        <v>2023</v>
      </c>
      <c r="B84" t="s">
        <v>1045</v>
      </c>
      <c r="C84" t="s">
        <v>1204</v>
      </c>
      <c r="D84" t="s">
        <v>1204</v>
      </c>
      <c r="E84" t="s">
        <v>791</v>
      </c>
      <c r="F84" t="s">
        <v>1205</v>
      </c>
      <c r="G84" s="8">
        <f>SUMIFS(TaxableValuation[Taxable Residential],TaxableValuation[Dist],$C84,TaxableValuation[Tif_NonTIF],$A$4)</f>
        <v>1111336</v>
      </c>
      <c r="H84" s="8">
        <f>SUMIFS(TaxableValuation[Taxable Ag Land],TaxableValuation[Dist],$C84,TaxableValuation[Tif_NonTIF],$A$4)</f>
        <v>0</v>
      </c>
      <c r="I84" s="8">
        <f>SUMIFS(TaxableValuation[Taxable Ag Building],TaxableValuation[Dist],$C84,TaxableValuation[Tif_NonTIF],$A$4)</f>
        <v>0</v>
      </c>
      <c r="J84" s="8">
        <f>SUMIFS(TaxableValuation[Taxable Commercial],TaxableValuation[Dist],$C84,TaxableValuation[Tif_NonTIF],$A$4)</f>
        <v>40168942</v>
      </c>
      <c r="K84" s="8">
        <f>SUMIFS(TaxableValuation[Taxable Industrial],TaxableValuation[Dist],$C84,TaxableValuation[Tif_NonTIF],$A$4)</f>
        <v>43652</v>
      </c>
      <c r="L84" s="8">
        <f>SUMIFS(TaxableValuation[Taxable Multiresidential],TaxableValuation[Dist],$C84,TaxableValuation[Tif_NonTIF],$A$4)</f>
        <v>31361493</v>
      </c>
      <c r="M84" s="8">
        <f>SUMIFS(TaxableValuation[Taxable Reserved],TaxableValuation[Dist],$C84,TaxableValuation[Tif_NonTIF],$A$4)</f>
        <v>0</v>
      </c>
      <c r="N84" s="8">
        <f>SUMIFS(TaxableValuation[Taxable Railroads],TaxableValuation[Dist],$C84,TaxableValuation[Tif_NonTIF],$A$4)</f>
        <v>0</v>
      </c>
      <c r="O84" s="8">
        <f>SUMIFS(TaxableValuation[Taxable Utilities],TaxableValuation[Dist],$C84,TaxableValuation[Tif_NonTIF],$A$4)</f>
        <v>0</v>
      </c>
      <c r="P84" s="8">
        <f>SUMIFS(TaxableValuation[Taxable Other],TaxableValuation[Dist],$C84,TaxableValuation[Tif_NonTIF],$A$4)</f>
        <v>0</v>
      </c>
      <c r="Q84" s="8">
        <f>SUMIFS(TaxableValuation[Taxable Gross],TaxableValuation[Dist],$C84,TaxableValuation[Tif_NonTIF],$A$4)</f>
        <v>72685423</v>
      </c>
      <c r="R84" s="8">
        <f>SUMIFS(TaxableValuation[Taxable Military Exempt],TaxableValuation[Dist],$C84,TaxableValuation[Tif_NonTIF],$A$4)</f>
        <v>0</v>
      </c>
      <c r="S84" s="8">
        <f>SUMIFS(TaxableValuation[Taxable Net],TaxableValuation[Dist],$C84,TaxableValuation[Tif_NonTIF],$A$4)</f>
        <v>72685423</v>
      </c>
      <c r="T84" s="8">
        <f>SUMIFS(TaxableValuation[Taxable Gas &amp; Elec Utilities],TaxableValuation[Dist],$C84,TaxableValuation[Tif_NonTIF],$A$4)</f>
        <v>0</v>
      </c>
      <c r="U84" s="8">
        <f t="shared" si="1"/>
        <v>72685423</v>
      </c>
    </row>
    <row r="85" spans="1:21" x14ac:dyDescent="0.25">
      <c r="A85">
        <v>2023</v>
      </c>
      <c r="B85" t="s">
        <v>1045</v>
      </c>
      <c r="C85" t="s">
        <v>1206</v>
      </c>
      <c r="D85" t="s">
        <v>1206</v>
      </c>
      <c r="E85" t="s">
        <v>85</v>
      </c>
      <c r="F85" t="s">
        <v>1207</v>
      </c>
      <c r="G85" s="8">
        <f>SUMIFS(TaxableValuation[Taxable Residential],TaxableValuation[Dist],$C85,TaxableValuation[Tif_NonTIF],$A$4)</f>
        <v>2693071</v>
      </c>
      <c r="H85" s="8">
        <f>SUMIFS(TaxableValuation[Taxable Ag Land],TaxableValuation[Dist],$C85,TaxableValuation[Tif_NonTIF],$A$4)</f>
        <v>0</v>
      </c>
      <c r="I85" s="8">
        <f>SUMIFS(TaxableValuation[Taxable Ag Building],TaxableValuation[Dist],$C85,TaxableValuation[Tif_NonTIF],$A$4)</f>
        <v>0</v>
      </c>
      <c r="J85" s="8">
        <f>SUMIFS(TaxableValuation[Taxable Commercial],TaxableValuation[Dist],$C85,TaxableValuation[Tif_NonTIF],$A$4)</f>
        <v>1006942</v>
      </c>
      <c r="K85" s="8">
        <f>SUMIFS(TaxableValuation[Taxable Industrial],TaxableValuation[Dist],$C85,TaxableValuation[Tif_NonTIF],$A$4)</f>
        <v>1557</v>
      </c>
      <c r="L85" s="8">
        <f>SUMIFS(TaxableValuation[Taxable Multiresidential],TaxableValuation[Dist],$C85,TaxableValuation[Tif_NonTIF],$A$4)</f>
        <v>80388</v>
      </c>
      <c r="M85" s="8">
        <f>SUMIFS(TaxableValuation[Taxable Reserved],TaxableValuation[Dist],$C85,TaxableValuation[Tif_NonTIF],$A$4)</f>
        <v>0</v>
      </c>
      <c r="N85" s="8">
        <f>SUMIFS(TaxableValuation[Taxable Railroads],TaxableValuation[Dist],$C85,TaxableValuation[Tif_NonTIF],$A$4)</f>
        <v>0</v>
      </c>
      <c r="O85" s="8">
        <f>SUMIFS(TaxableValuation[Taxable Utilities],TaxableValuation[Dist],$C85,TaxableValuation[Tif_NonTIF],$A$4)</f>
        <v>0</v>
      </c>
      <c r="P85" s="8">
        <f>SUMIFS(TaxableValuation[Taxable Other],TaxableValuation[Dist],$C85,TaxableValuation[Tif_NonTIF],$A$4)</f>
        <v>0</v>
      </c>
      <c r="Q85" s="8">
        <f>SUMIFS(TaxableValuation[Taxable Gross],TaxableValuation[Dist],$C85,TaxableValuation[Tif_NonTIF],$A$4)</f>
        <v>3781958</v>
      </c>
      <c r="R85" s="8">
        <f>SUMIFS(TaxableValuation[Taxable Military Exempt],TaxableValuation[Dist],$C85,TaxableValuation[Tif_NonTIF],$A$4)</f>
        <v>0</v>
      </c>
      <c r="S85" s="8">
        <f>SUMIFS(TaxableValuation[Taxable Net],TaxableValuation[Dist],$C85,TaxableValuation[Tif_NonTIF],$A$4)</f>
        <v>3781958</v>
      </c>
      <c r="T85" s="8">
        <f>SUMIFS(TaxableValuation[Taxable Gas &amp; Elec Utilities],TaxableValuation[Dist],$C85,TaxableValuation[Tif_NonTIF],$A$4)</f>
        <v>0</v>
      </c>
      <c r="U85" s="8">
        <f t="shared" si="1"/>
        <v>3781958</v>
      </c>
    </row>
    <row r="86" spans="1:21" x14ac:dyDescent="0.25">
      <c r="A86">
        <v>2023</v>
      </c>
      <c r="B86" t="s">
        <v>1045</v>
      </c>
      <c r="C86" t="s">
        <v>1208</v>
      </c>
      <c r="D86" t="s">
        <v>1208</v>
      </c>
      <c r="E86" t="s">
        <v>103</v>
      </c>
      <c r="F86" t="s">
        <v>1209</v>
      </c>
      <c r="G86" s="8">
        <f>SUMIFS(TaxableValuation[Taxable Residential],TaxableValuation[Dist],$C86,TaxableValuation[Tif_NonTIF],$A$4)</f>
        <v>0</v>
      </c>
      <c r="H86" s="8">
        <f>SUMIFS(TaxableValuation[Taxable Ag Land],TaxableValuation[Dist],$C86,TaxableValuation[Tif_NonTIF],$A$4)</f>
        <v>0</v>
      </c>
      <c r="I86" s="8">
        <f>SUMIFS(TaxableValuation[Taxable Ag Building],TaxableValuation[Dist],$C86,TaxableValuation[Tif_NonTIF],$A$4)</f>
        <v>0</v>
      </c>
      <c r="J86" s="8">
        <f>SUMIFS(TaxableValuation[Taxable Commercial],TaxableValuation[Dist],$C86,TaxableValuation[Tif_NonTIF],$A$4)</f>
        <v>0</v>
      </c>
      <c r="K86" s="8">
        <f>SUMIFS(TaxableValuation[Taxable Industrial],TaxableValuation[Dist],$C86,TaxableValuation[Tif_NonTIF],$A$4)</f>
        <v>0</v>
      </c>
      <c r="L86" s="8">
        <f>SUMIFS(TaxableValuation[Taxable Multiresidential],TaxableValuation[Dist],$C86,TaxableValuation[Tif_NonTIF],$A$4)</f>
        <v>0</v>
      </c>
      <c r="M86" s="8">
        <f>SUMIFS(TaxableValuation[Taxable Reserved],TaxableValuation[Dist],$C86,TaxableValuation[Tif_NonTIF],$A$4)</f>
        <v>0</v>
      </c>
      <c r="N86" s="8">
        <f>SUMIFS(TaxableValuation[Taxable Railroads],TaxableValuation[Dist],$C86,TaxableValuation[Tif_NonTIF],$A$4)</f>
        <v>0</v>
      </c>
      <c r="O86" s="8">
        <f>SUMIFS(TaxableValuation[Taxable Utilities],TaxableValuation[Dist],$C86,TaxableValuation[Tif_NonTIF],$A$4)</f>
        <v>0</v>
      </c>
      <c r="P86" s="8">
        <f>SUMIFS(TaxableValuation[Taxable Other],TaxableValuation[Dist],$C86,TaxableValuation[Tif_NonTIF],$A$4)</f>
        <v>0</v>
      </c>
      <c r="Q86" s="8">
        <f>SUMIFS(TaxableValuation[Taxable Gross],TaxableValuation[Dist],$C86,TaxableValuation[Tif_NonTIF],$A$4)</f>
        <v>0</v>
      </c>
      <c r="R86" s="8">
        <f>SUMIFS(TaxableValuation[Taxable Military Exempt],TaxableValuation[Dist],$C86,TaxableValuation[Tif_NonTIF],$A$4)</f>
        <v>0</v>
      </c>
      <c r="S86" s="8">
        <f>SUMIFS(TaxableValuation[Taxable Net],TaxableValuation[Dist],$C86,TaxableValuation[Tif_NonTIF],$A$4)</f>
        <v>0</v>
      </c>
      <c r="T86" s="8">
        <f>SUMIFS(TaxableValuation[Taxable Gas &amp; Elec Utilities],TaxableValuation[Dist],$C86,TaxableValuation[Tif_NonTIF],$A$4)</f>
        <v>0</v>
      </c>
      <c r="U86" s="8">
        <f t="shared" si="1"/>
        <v>0</v>
      </c>
    </row>
    <row r="87" spans="1:21" x14ac:dyDescent="0.25">
      <c r="A87">
        <v>2023</v>
      </c>
      <c r="B87" t="s">
        <v>1038</v>
      </c>
      <c r="C87" t="s">
        <v>1210</v>
      </c>
      <c r="D87" t="s">
        <v>1210</v>
      </c>
      <c r="E87" t="s">
        <v>333</v>
      </c>
      <c r="F87" t="s">
        <v>1211</v>
      </c>
      <c r="G87" s="8">
        <f>SUMIFS(TaxableValuation[Taxable Residential],TaxableValuation[Dist],$C87,TaxableValuation[Tif_NonTIF],$A$4)</f>
        <v>108135172</v>
      </c>
      <c r="H87" s="8">
        <f>SUMIFS(TaxableValuation[Taxable Ag Land],TaxableValuation[Dist],$C87,TaxableValuation[Tif_NonTIF],$A$4)</f>
        <v>0</v>
      </c>
      <c r="I87" s="8">
        <f>SUMIFS(TaxableValuation[Taxable Ag Building],TaxableValuation[Dist],$C87,TaxableValuation[Tif_NonTIF],$A$4)</f>
        <v>0</v>
      </c>
      <c r="J87" s="8">
        <f>SUMIFS(TaxableValuation[Taxable Commercial],TaxableValuation[Dist],$C87,TaxableValuation[Tif_NonTIF],$A$4)</f>
        <v>134510690</v>
      </c>
      <c r="K87" s="8">
        <f>SUMIFS(TaxableValuation[Taxable Industrial],TaxableValuation[Dist],$C87,TaxableValuation[Tif_NonTIF],$A$4)</f>
        <v>11919923</v>
      </c>
      <c r="L87" s="8">
        <f>SUMIFS(TaxableValuation[Taxable Multiresidential],TaxableValuation[Dist],$C87,TaxableValuation[Tif_NonTIF],$A$4)</f>
        <v>9579053</v>
      </c>
      <c r="M87" s="8">
        <f>SUMIFS(TaxableValuation[Taxable Reserved],TaxableValuation[Dist],$C87,TaxableValuation[Tif_NonTIF],$A$4)</f>
        <v>0</v>
      </c>
      <c r="N87" s="8">
        <f>SUMIFS(TaxableValuation[Taxable Railroads],TaxableValuation[Dist],$C87,TaxableValuation[Tif_NonTIF],$A$4)</f>
        <v>0</v>
      </c>
      <c r="O87" s="8">
        <f>SUMIFS(TaxableValuation[Taxable Utilities],TaxableValuation[Dist],$C87,TaxableValuation[Tif_NonTIF],$A$4)</f>
        <v>0</v>
      </c>
      <c r="P87" s="8">
        <f>SUMIFS(TaxableValuation[Taxable Other],TaxableValuation[Dist],$C87,TaxableValuation[Tif_NonTIF],$A$4)</f>
        <v>0</v>
      </c>
      <c r="Q87" s="8">
        <f>SUMIFS(TaxableValuation[Taxable Gross],TaxableValuation[Dist],$C87,TaxableValuation[Tif_NonTIF],$A$4)</f>
        <v>264144838</v>
      </c>
      <c r="R87" s="8">
        <f>SUMIFS(TaxableValuation[Taxable Military Exempt],TaxableValuation[Dist],$C87,TaxableValuation[Tif_NonTIF],$A$4)</f>
        <v>0</v>
      </c>
      <c r="S87" s="8">
        <f>SUMIFS(TaxableValuation[Taxable Net],TaxableValuation[Dist],$C87,TaxableValuation[Tif_NonTIF],$A$4)</f>
        <v>264144838</v>
      </c>
      <c r="T87" s="8">
        <f>SUMIFS(TaxableValuation[Taxable Gas &amp; Elec Utilities],TaxableValuation[Dist],$C87,TaxableValuation[Tif_NonTIF],$A$4)</f>
        <v>0</v>
      </c>
      <c r="U87" s="8">
        <f t="shared" si="1"/>
        <v>264144838</v>
      </c>
    </row>
    <row r="88" spans="1:21" x14ac:dyDescent="0.25">
      <c r="A88">
        <v>2023</v>
      </c>
      <c r="B88" t="s">
        <v>1054</v>
      </c>
      <c r="C88" t="s">
        <v>1212</v>
      </c>
      <c r="D88" t="s">
        <v>1212</v>
      </c>
      <c r="E88" t="s">
        <v>377</v>
      </c>
      <c r="F88" t="s">
        <v>1213</v>
      </c>
      <c r="G88" s="8">
        <f>SUMIFS(TaxableValuation[Taxable Residential],TaxableValuation[Dist],$C88,TaxableValuation[Tif_NonTIF],$A$4)</f>
        <v>0</v>
      </c>
      <c r="H88" s="8">
        <f>SUMIFS(TaxableValuation[Taxable Ag Land],TaxableValuation[Dist],$C88,TaxableValuation[Tif_NonTIF],$A$4)</f>
        <v>0</v>
      </c>
      <c r="I88" s="8">
        <f>SUMIFS(TaxableValuation[Taxable Ag Building],TaxableValuation[Dist],$C88,TaxableValuation[Tif_NonTIF],$A$4)</f>
        <v>0</v>
      </c>
      <c r="J88" s="8">
        <f>SUMIFS(TaxableValuation[Taxable Commercial],TaxableValuation[Dist],$C88,TaxableValuation[Tif_NonTIF],$A$4)</f>
        <v>0</v>
      </c>
      <c r="K88" s="8">
        <f>SUMIFS(TaxableValuation[Taxable Industrial],TaxableValuation[Dist],$C88,TaxableValuation[Tif_NonTIF],$A$4)</f>
        <v>0</v>
      </c>
      <c r="L88" s="8">
        <f>SUMIFS(TaxableValuation[Taxable Multiresidential],TaxableValuation[Dist],$C88,TaxableValuation[Tif_NonTIF],$A$4)</f>
        <v>0</v>
      </c>
      <c r="M88" s="8">
        <f>SUMIFS(TaxableValuation[Taxable Reserved],TaxableValuation[Dist],$C88,TaxableValuation[Tif_NonTIF],$A$4)</f>
        <v>0</v>
      </c>
      <c r="N88" s="8">
        <f>SUMIFS(TaxableValuation[Taxable Railroads],TaxableValuation[Dist],$C88,TaxableValuation[Tif_NonTIF],$A$4)</f>
        <v>0</v>
      </c>
      <c r="O88" s="8">
        <f>SUMIFS(TaxableValuation[Taxable Utilities],TaxableValuation[Dist],$C88,TaxableValuation[Tif_NonTIF],$A$4)</f>
        <v>0</v>
      </c>
      <c r="P88" s="8">
        <f>SUMIFS(TaxableValuation[Taxable Other],TaxableValuation[Dist],$C88,TaxableValuation[Tif_NonTIF],$A$4)</f>
        <v>0</v>
      </c>
      <c r="Q88" s="8">
        <f>SUMIFS(TaxableValuation[Taxable Gross],TaxableValuation[Dist],$C88,TaxableValuation[Tif_NonTIF],$A$4)</f>
        <v>0</v>
      </c>
      <c r="R88" s="8">
        <f>SUMIFS(TaxableValuation[Taxable Military Exempt],TaxableValuation[Dist],$C88,TaxableValuation[Tif_NonTIF],$A$4)</f>
        <v>0</v>
      </c>
      <c r="S88" s="8">
        <f>SUMIFS(TaxableValuation[Taxable Net],TaxableValuation[Dist],$C88,TaxableValuation[Tif_NonTIF],$A$4)</f>
        <v>0</v>
      </c>
      <c r="T88" s="8">
        <f>SUMIFS(TaxableValuation[Taxable Gas &amp; Elec Utilities],TaxableValuation[Dist],$C88,TaxableValuation[Tif_NonTIF],$A$4)</f>
        <v>0</v>
      </c>
      <c r="U88" s="8">
        <f t="shared" si="1"/>
        <v>0</v>
      </c>
    </row>
    <row r="89" spans="1:21" x14ac:dyDescent="0.25">
      <c r="A89">
        <v>2023</v>
      </c>
      <c r="B89" t="s">
        <v>1076</v>
      </c>
      <c r="C89" t="s">
        <v>1214</v>
      </c>
      <c r="D89" t="s">
        <v>1214</v>
      </c>
      <c r="E89" t="s">
        <v>717</v>
      </c>
      <c r="F89" t="s">
        <v>1215</v>
      </c>
      <c r="G89" s="8">
        <f>SUMIFS(TaxableValuation[Taxable Residential],TaxableValuation[Dist],$C89,TaxableValuation[Tif_NonTIF],$A$4)</f>
        <v>26552919</v>
      </c>
      <c r="H89" s="8">
        <f>SUMIFS(TaxableValuation[Taxable Ag Land],TaxableValuation[Dist],$C89,TaxableValuation[Tif_NonTIF],$A$4)</f>
        <v>0</v>
      </c>
      <c r="I89" s="8">
        <f>SUMIFS(TaxableValuation[Taxable Ag Building],TaxableValuation[Dist],$C89,TaxableValuation[Tif_NonTIF],$A$4)</f>
        <v>0</v>
      </c>
      <c r="J89" s="8">
        <f>SUMIFS(TaxableValuation[Taxable Commercial],TaxableValuation[Dist],$C89,TaxableValuation[Tif_NonTIF],$A$4)</f>
        <v>104004819</v>
      </c>
      <c r="K89" s="8">
        <f>SUMIFS(TaxableValuation[Taxable Industrial],TaxableValuation[Dist],$C89,TaxableValuation[Tif_NonTIF],$A$4)</f>
        <v>825</v>
      </c>
      <c r="L89" s="8">
        <f>SUMIFS(TaxableValuation[Taxable Multiresidential],TaxableValuation[Dist],$C89,TaxableValuation[Tif_NonTIF],$A$4)</f>
        <v>7022977</v>
      </c>
      <c r="M89" s="8">
        <f>SUMIFS(TaxableValuation[Taxable Reserved],TaxableValuation[Dist],$C89,TaxableValuation[Tif_NonTIF],$A$4)</f>
        <v>0</v>
      </c>
      <c r="N89" s="8">
        <f>SUMIFS(TaxableValuation[Taxable Railroads],TaxableValuation[Dist],$C89,TaxableValuation[Tif_NonTIF],$A$4)</f>
        <v>0</v>
      </c>
      <c r="O89" s="8">
        <f>SUMIFS(TaxableValuation[Taxable Utilities],TaxableValuation[Dist],$C89,TaxableValuation[Tif_NonTIF],$A$4)</f>
        <v>0</v>
      </c>
      <c r="P89" s="8">
        <f>SUMIFS(TaxableValuation[Taxable Other],TaxableValuation[Dist],$C89,TaxableValuation[Tif_NonTIF],$A$4)</f>
        <v>0</v>
      </c>
      <c r="Q89" s="8">
        <f>SUMIFS(TaxableValuation[Taxable Gross],TaxableValuation[Dist],$C89,TaxableValuation[Tif_NonTIF],$A$4)</f>
        <v>137581540</v>
      </c>
      <c r="R89" s="8">
        <f>SUMIFS(TaxableValuation[Taxable Military Exempt],TaxableValuation[Dist],$C89,TaxableValuation[Tif_NonTIF],$A$4)</f>
        <v>5556</v>
      </c>
      <c r="S89" s="8">
        <f>SUMIFS(TaxableValuation[Taxable Net],TaxableValuation[Dist],$C89,TaxableValuation[Tif_NonTIF],$A$4)</f>
        <v>137575984</v>
      </c>
      <c r="T89" s="8">
        <f>SUMIFS(TaxableValuation[Taxable Gas &amp; Elec Utilities],TaxableValuation[Dist],$C89,TaxableValuation[Tif_NonTIF],$A$4)</f>
        <v>0</v>
      </c>
      <c r="U89" s="8">
        <f t="shared" si="1"/>
        <v>137575984</v>
      </c>
    </row>
    <row r="90" spans="1:21" x14ac:dyDescent="0.25">
      <c r="A90">
        <v>2023</v>
      </c>
      <c r="B90" t="s">
        <v>1054</v>
      </c>
      <c r="C90" t="s">
        <v>1216</v>
      </c>
      <c r="D90" t="s">
        <v>1216</v>
      </c>
      <c r="E90" t="s">
        <v>292</v>
      </c>
      <c r="F90" t="s">
        <v>1217</v>
      </c>
      <c r="G90" s="8">
        <f>SUMIFS(TaxableValuation[Taxable Residential],TaxableValuation[Dist],$C90,TaxableValuation[Tif_NonTIF],$A$4)</f>
        <v>94094</v>
      </c>
      <c r="H90" s="8">
        <f>SUMIFS(TaxableValuation[Taxable Ag Land],TaxableValuation[Dist],$C90,TaxableValuation[Tif_NonTIF],$A$4)</f>
        <v>0</v>
      </c>
      <c r="I90" s="8">
        <f>SUMIFS(TaxableValuation[Taxable Ag Building],TaxableValuation[Dist],$C90,TaxableValuation[Tif_NonTIF],$A$4)</f>
        <v>0</v>
      </c>
      <c r="J90" s="8">
        <f>SUMIFS(TaxableValuation[Taxable Commercial],TaxableValuation[Dist],$C90,TaxableValuation[Tif_NonTIF],$A$4)</f>
        <v>71599</v>
      </c>
      <c r="K90" s="8">
        <f>SUMIFS(TaxableValuation[Taxable Industrial],TaxableValuation[Dist],$C90,TaxableValuation[Tif_NonTIF],$A$4)</f>
        <v>0</v>
      </c>
      <c r="L90" s="8">
        <f>SUMIFS(TaxableValuation[Taxable Multiresidential],TaxableValuation[Dist],$C90,TaxableValuation[Tif_NonTIF],$A$4)</f>
        <v>12181</v>
      </c>
      <c r="M90" s="8">
        <f>SUMIFS(TaxableValuation[Taxable Reserved],TaxableValuation[Dist],$C90,TaxableValuation[Tif_NonTIF],$A$4)</f>
        <v>0</v>
      </c>
      <c r="N90" s="8">
        <f>SUMIFS(TaxableValuation[Taxable Railroads],TaxableValuation[Dist],$C90,TaxableValuation[Tif_NonTIF],$A$4)</f>
        <v>0</v>
      </c>
      <c r="O90" s="8">
        <f>SUMIFS(TaxableValuation[Taxable Utilities],TaxableValuation[Dist],$C90,TaxableValuation[Tif_NonTIF],$A$4)</f>
        <v>0</v>
      </c>
      <c r="P90" s="8">
        <f>SUMIFS(TaxableValuation[Taxable Other],TaxableValuation[Dist],$C90,TaxableValuation[Tif_NonTIF],$A$4)</f>
        <v>0</v>
      </c>
      <c r="Q90" s="8">
        <f>SUMIFS(TaxableValuation[Taxable Gross],TaxableValuation[Dist],$C90,TaxableValuation[Tif_NonTIF],$A$4)</f>
        <v>177874</v>
      </c>
      <c r="R90" s="8">
        <f>SUMIFS(TaxableValuation[Taxable Military Exempt],TaxableValuation[Dist],$C90,TaxableValuation[Tif_NonTIF],$A$4)</f>
        <v>0</v>
      </c>
      <c r="S90" s="8">
        <f>SUMIFS(TaxableValuation[Taxable Net],TaxableValuation[Dist],$C90,TaxableValuation[Tif_NonTIF],$A$4)</f>
        <v>177874</v>
      </c>
      <c r="T90" s="8">
        <f>SUMIFS(TaxableValuation[Taxable Gas &amp; Elec Utilities],TaxableValuation[Dist],$C90,TaxableValuation[Tif_NonTIF],$A$4)</f>
        <v>0</v>
      </c>
      <c r="U90" s="8">
        <f t="shared" si="1"/>
        <v>177874</v>
      </c>
    </row>
    <row r="91" spans="1:21" x14ac:dyDescent="0.25">
      <c r="A91">
        <v>2023</v>
      </c>
      <c r="B91" t="s">
        <v>1066</v>
      </c>
      <c r="C91" t="s">
        <v>1218</v>
      </c>
      <c r="D91" t="s">
        <v>1218</v>
      </c>
      <c r="E91" t="s">
        <v>1725</v>
      </c>
      <c r="F91" t="s">
        <v>1219</v>
      </c>
      <c r="G91" s="8">
        <f>SUMIFS(TaxableValuation[Taxable Residential],TaxableValuation[Dist],$C91,TaxableValuation[Tif_NonTIF],$A$4)</f>
        <v>0</v>
      </c>
      <c r="H91" s="8">
        <f>SUMIFS(TaxableValuation[Taxable Ag Land],TaxableValuation[Dist],$C91,TaxableValuation[Tif_NonTIF],$A$4)</f>
        <v>0</v>
      </c>
      <c r="I91" s="8">
        <f>SUMIFS(TaxableValuation[Taxable Ag Building],TaxableValuation[Dist],$C91,TaxableValuation[Tif_NonTIF],$A$4)</f>
        <v>0</v>
      </c>
      <c r="J91" s="8">
        <f>SUMIFS(TaxableValuation[Taxable Commercial],TaxableValuation[Dist],$C91,TaxableValuation[Tif_NonTIF],$A$4)</f>
        <v>5236921</v>
      </c>
      <c r="K91" s="8">
        <f>SUMIFS(TaxableValuation[Taxable Industrial],TaxableValuation[Dist],$C91,TaxableValuation[Tif_NonTIF],$A$4)</f>
        <v>0</v>
      </c>
      <c r="L91" s="8">
        <f>SUMIFS(TaxableValuation[Taxable Multiresidential],TaxableValuation[Dist],$C91,TaxableValuation[Tif_NonTIF],$A$4)</f>
        <v>0</v>
      </c>
      <c r="M91" s="8">
        <f>SUMIFS(TaxableValuation[Taxable Reserved],TaxableValuation[Dist],$C91,TaxableValuation[Tif_NonTIF],$A$4)</f>
        <v>0</v>
      </c>
      <c r="N91" s="8">
        <f>SUMIFS(TaxableValuation[Taxable Railroads],TaxableValuation[Dist],$C91,TaxableValuation[Tif_NonTIF],$A$4)</f>
        <v>0</v>
      </c>
      <c r="O91" s="8">
        <f>SUMIFS(TaxableValuation[Taxable Utilities],TaxableValuation[Dist],$C91,TaxableValuation[Tif_NonTIF],$A$4)</f>
        <v>0</v>
      </c>
      <c r="P91" s="8">
        <f>SUMIFS(TaxableValuation[Taxable Other],TaxableValuation[Dist],$C91,TaxableValuation[Tif_NonTIF],$A$4)</f>
        <v>0</v>
      </c>
      <c r="Q91" s="8">
        <f>SUMIFS(TaxableValuation[Taxable Gross],TaxableValuation[Dist],$C91,TaxableValuation[Tif_NonTIF],$A$4)</f>
        <v>5236921</v>
      </c>
      <c r="R91" s="8">
        <f>SUMIFS(TaxableValuation[Taxable Military Exempt],TaxableValuation[Dist],$C91,TaxableValuation[Tif_NonTIF],$A$4)</f>
        <v>0</v>
      </c>
      <c r="S91" s="8">
        <f>SUMIFS(TaxableValuation[Taxable Net],TaxableValuation[Dist],$C91,TaxableValuation[Tif_NonTIF],$A$4)</f>
        <v>5236921</v>
      </c>
      <c r="T91" s="8">
        <f>SUMIFS(TaxableValuation[Taxable Gas &amp; Elec Utilities],TaxableValuation[Dist],$C91,TaxableValuation[Tif_NonTIF],$A$4)</f>
        <v>0</v>
      </c>
      <c r="U91" s="8">
        <f t="shared" si="1"/>
        <v>5236921</v>
      </c>
    </row>
    <row r="92" spans="1:21" x14ac:dyDescent="0.25">
      <c r="A92">
        <v>2023</v>
      </c>
      <c r="B92" t="s">
        <v>1076</v>
      </c>
      <c r="C92" t="s">
        <v>1220</v>
      </c>
      <c r="D92" t="s">
        <v>1220</v>
      </c>
      <c r="E92" t="s">
        <v>276</v>
      </c>
      <c r="F92" t="s">
        <v>1221</v>
      </c>
      <c r="G92" s="8">
        <f>SUMIFS(TaxableValuation[Taxable Residential],TaxableValuation[Dist],$C92,TaxableValuation[Tif_NonTIF],$A$4)</f>
        <v>0</v>
      </c>
      <c r="H92" s="8">
        <f>SUMIFS(TaxableValuation[Taxable Ag Land],TaxableValuation[Dist],$C92,TaxableValuation[Tif_NonTIF],$A$4)</f>
        <v>0</v>
      </c>
      <c r="I92" s="8">
        <f>SUMIFS(TaxableValuation[Taxable Ag Building],TaxableValuation[Dist],$C92,TaxableValuation[Tif_NonTIF],$A$4)</f>
        <v>0</v>
      </c>
      <c r="J92" s="8">
        <f>SUMIFS(TaxableValuation[Taxable Commercial],TaxableValuation[Dist],$C92,TaxableValuation[Tif_NonTIF],$A$4)</f>
        <v>0</v>
      </c>
      <c r="K92" s="8">
        <f>SUMIFS(TaxableValuation[Taxable Industrial],TaxableValuation[Dist],$C92,TaxableValuation[Tif_NonTIF],$A$4)</f>
        <v>0</v>
      </c>
      <c r="L92" s="8">
        <f>SUMIFS(TaxableValuation[Taxable Multiresidential],TaxableValuation[Dist],$C92,TaxableValuation[Tif_NonTIF],$A$4)</f>
        <v>0</v>
      </c>
      <c r="M92" s="8">
        <f>SUMIFS(TaxableValuation[Taxable Reserved],TaxableValuation[Dist],$C92,TaxableValuation[Tif_NonTIF],$A$4)</f>
        <v>0</v>
      </c>
      <c r="N92" s="8">
        <f>SUMIFS(TaxableValuation[Taxable Railroads],TaxableValuation[Dist],$C92,TaxableValuation[Tif_NonTIF],$A$4)</f>
        <v>0</v>
      </c>
      <c r="O92" s="8">
        <f>SUMIFS(TaxableValuation[Taxable Utilities],TaxableValuation[Dist],$C92,TaxableValuation[Tif_NonTIF],$A$4)</f>
        <v>0</v>
      </c>
      <c r="P92" s="8">
        <f>SUMIFS(TaxableValuation[Taxable Other],TaxableValuation[Dist],$C92,TaxableValuation[Tif_NonTIF],$A$4)</f>
        <v>0</v>
      </c>
      <c r="Q92" s="8">
        <f>SUMIFS(TaxableValuation[Taxable Gross],TaxableValuation[Dist],$C92,TaxableValuation[Tif_NonTIF],$A$4)</f>
        <v>0</v>
      </c>
      <c r="R92" s="8">
        <f>SUMIFS(TaxableValuation[Taxable Military Exempt],TaxableValuation[Dist],$C92,TaxableValuation[Tif_NonTIF],$A$4)</f>
        <v>0</v>
      </c>
      <c r="S92" s="8">
        <f>SUMIFS(TaxableValuation[Taxable Net],TaxableValuation[Dist],$C92,TaxableValuation[Tif_NonTIF],$A$4)</f>
        <v>0</v>
      </c>
      <c r="T92" s="8">
        <f>SUMIFS(TaxableValuation[Taxable Gas &amp; Elec Utilities],TaxableValuation[Dist],$C92,TaxableValuation[Tif_NonTIF],$A$4)</f>
        <v>0</v>
      </c>
      <c r="U92" s="8">
        <f t="shared" si="1"/>
        <v>0</v>
      </c>
    </row>
    <row r="93" spans="1:21" x14ac:dyDescent="0.25">
      <c r="A93">
        <v>2023</v>
      </c>
      <c r="B93" t="s">
        <v>1048</v>
      </c>
      <c r="C93" t="s">
        <v>1222</v>
      </c>
      <c r="D93" t="s">
        <v>1222</v>
      </c>
      <c r="E93" t="s">
        <v>364</v>
      </c>
      <c r="F93" t="s">
        <v>1223</v>
      </c>
      <c r="G93" s="8">
        <f>SUMIFS(TaxableValuation[Taxable Residential],TaxableValuation[Dist],$C93,TaxableValuation[Tif_NonTIF],$A$4)</f>
        <v>2391218</v>
      </c>
      <c r="H93" s="8">
        <f>SUMIFS(TaxableValuation[Taxable Ag Land],TaxableValuation[Dist],$C93,TaxableValuation[Tif_NonTIF],$A$4)</f>
        <v>0</v>
      </c>
      <c r="I93" s="8">
        <f>SUMIFS(TaxableValuation[Taxable Ag Building],TaxableValuation[Dist],$C93,TaxableValuation[Tif_NonTIF],$A$4)</f>
        <v>0</v>
      </c>
      <c r="J93" s="8">
        <f>SUMIFS(TaxableValuation[Taxable Commercial],TaxableValuation[Dist],$C93,TaxableValuation[Tif_NonTIF],$A$4)</f>
        <v>2978638</v>
      </c>
      <c r="K93" s="8">
        <f>SUMIFS(TaxableValuation[Taxable Industrial],TaxableValuation[Dist],$C93,TaxableValuation[Tif_NonTIF],$A$4)</f>
        <v>179043</v>
      </c>
      <c r="L93" s="8">
        <f>SUMIFS(TaxableValuation[Taxable Multiresidential],TaxableValuation[Dist],$C93,TaxableValuation[Tif_NonTIF],$A$4)</f>
        <v>522834</v>
      </c>
      <c r="M93" s="8">
        <f>SUMIFS(TaxableValuation[Taxable Reserved],TaxableValuation[Dist],$C93,TaxableValuation[Tif_NonTIF],$A$4)</f>
        <v>0</v>
      </c>
      <c r="N93" s="8">
        <f>SUMIFS(TaxableValuation[Taxable Railroads],TaxableValuation[Dist],$C93,TaxableValuation[Tif_NonTIF],$A$4)</f>
        <v>0</v>
      </c>
      <c r="O93" s="8">
        <f>SUMIFS(TaxableValuation[Taxable Utilities],TaxableValuation[Dist],$C93,TaxableValuation[Tif_NonTIF],$A$4)</f>
        <v>0</v>
      </c>
      <c r="P93" s="8">
        <f>SUMIFS(TaxableValuation[Taxable Other],TaxableValuation[Dist],$C93,TaxableValuation[Tif_NonTIF],$A$4)</f>
        <v>0</v>
      </c>
      <c r="Q93" s="8">
        <f>SUMIFS(TaxableValuation[Taxable Gross],TaxableValuation[Dist],$C93,TaxableValuation[Tif_NonTIF],$A$4)</f>
        <v>6071733</v>
      </c>
      <c r="R93" s="8">
        <f>SUMIFS(TaxableValuation[Taxable Military Exempt],TaxableValuation[Dist],$C93,TaxableValuation[Tif_NonTIF],$A$4)</f>
        <v>0</v>
      </c>
      <c r="S93" s="8">
        <f>SUMIFS(TaxableValuation[Taxable Net],TaxableValuation[Dist],$C93,TaxableValuation[Tif_NonTIF],$A$4)</f>
        <v>6071733</v>
      </c>
      <c r="T93" s="8">
        <f>SUMIFS(TaxableValuation[Taxable Gas &amp; Elec Utilities],TaxableValuation[Dist],$C93,TaxableValuation[Tif_NonTIF],$A$4)</f>
        <v>0</v>
      </c>
      <c r="U93" s="8">
        <f t="shared" si="1"/>
        <v>6071733</v>
      </c>
    </row>
    <row r="94" spans="1:21" x14ac:dyDescent="0.25">
      <c r="A94">
        <v>2023</v>
      </c>
      <c r="B94" t="s">
        <v>1043</v>
      </c>
      <c r="C94" t="s">
        <v>1224</v>
      </c>
      <c r="D94" t="s">
        <v>1224</v>
      </c>
      <c r="E94" t="s">
        <v>66</v>
      </c>
      <c r="F94" t="s">
        <v>1225</v>
      </c>
      <c r="G94" s="8">
        <f>SUMIFS(TaxableValuation[Taxable Residential],TaxableValuation[Dist],$C94,TaxableValuation[Tif_NonTIF],$A$4)</f>
        <v>8482593</v>
      </c>
      <c r="H94" s="8">
        <f>SUMIFS(TaxableValuation[Taxable Ag Land],TaxableValuation[Dist],$C94,TaxableValuation[Tif_NonTIF],$A$4)</f>
        <v>6771</v>
      </c>
      <c r="I94" s="8">
        <f>SUMIFS(TaxableValuation[Taxable Ag Building],TaxableValuation[Dist],$C94,TaxableValuation[Tif_NonTIF],$A$4)</f>
        <v>30</v>
      </c>
      <c r="J94" s="8">
        <f>SUMIFS(TaxableValuation[Taxable Commercial],TaxableValuation[Dist],$C94,TaxableValuation[Tif_NonTIF],$A$4)</f>
        <v>1656434</v>
      </c>
      <c r="K94" s="8">
        <f>SUMIFS(TaxableValuation[Taxable Industrial],TaxableValuation[Dist],$C94,TaxableValuation[Tif_NonTIF],$A$4)</f>
        <v>271348</v>
      </c>
      <c r="L94" s="8">
        <f>SUMIFS(TaxableValuation[Taxable Multiresidential],TaxableValuation[Dist],$C94,TaxableValuation[Tif_NonTIF],$A$4)</f>
        <v>691898</v>
      </c>
      <c r="M94" s="8">
        <f>SUMIFS(TaxableValuation[Taxable Reserved],TaxableValuation[Dist],$C94,TaxableValuation[Tif_NonTIF],$A$4)</f>
        <v>0</v>
      </c>
      <c r="N94" s="8">
        <f>SUMIFS(TaxableValuation[Taxable Railroads],TaxableValuation[Dist],$C94,TaxableValuation[Tif_NonTIF],$A$4)</f>
        <v>0</v>
      </c>
      <c r="O94" s="8">
        <f>SUMIFS(TaxableValuation[Taxable Utilities],TaxableValuation[Dist],$C94,TaxableValuation[Tif_NonTIF],$A$4)</f>
        <v>0</v>
      </c>
      <c r="P94" s="8">
        <f>SUMIFS(TaxableValuation[Taxable Other],TaxableValuation[Dist],$C94,TaxableValuation[Tif_NonTIF],$A$4)</f>
        <v>0</v>
      </c>
      <c r="Q94" s="8">
        <f>SUMIFS(TaxableValuation[Taxable Gross],TaxableValuation[Dist],$C94,TaxableValuation[Tif_NonTIF],$A$4)</f>
        <v>11109074</v>
      </c>
      <c r="R94" s="8">
        <f>SUMIFS(TaxableValuation[Taxable Military Exempt],TaxableValuation[Dist],$C94,TaxableValuation[Tif_NonTIF],$A$4)</f>
        <v>0</v>
      </c>
      <c r="S94" s="8">
        <f>SUMIFS(TaxableValuation[Taxable Net],TaxableValuation[Dist],$C94,TaxableValuation[Tif_NonTIF],$A$4)</f>
        <v>11109074</v>
      </c>
      <c r="T94" s="8">
        <f>SUMIFS(TaxableValuation[Taxable Gas &amp; Elec Utilities],TaxableValuation[Dist],$C94,TaxableValuation[Tif_NonTIF],$A$4)</f>
        <v>0</v>
      </c>
      <c r="U94" s="8">
        <f t="shared" si="1"/>
        <v>11109074</v>
      </c>
    </row>
    <row r="95" spans="1:21" x14ac:dyDescent="0.25">
      <c r="A95">
        <v>2023</v>
      </c>
      <c r="B95" t="s">
        <v>1038</v>
      </c>
      <c r="C95" t="s">
        <v>1226</v>
      </c>
      <c r="D95" t="s">
        <v>1226</v>
      </c>
      <c r="E95" t="s">
        <v>818</v>
      </c>
      <c r="F95" t="s">
        <v>1227</v>
      </c>
      <c r="G95" s="8">
        <f>SUMIFS(TaxableValuation[Taxable Residential],TaxableValuation[Dist],$C95,TaxableValuation[Tif_NonTIF],$A$4)</f>
        <v>133070537</v>
      </c>
      <c r="H95" s="8">
        <f>SUMIFS(TaxableValuation[Taxable Ag Land],TaxableValuation[Dist],$C95,TaxableValuation[Tif_NonTIF],$A$4)</f>
        <v>0</v>
      </c>
      <c r="I95" s="8">
        <f>SUMIFS(TaxableValuation[Taxable Ag Building],TaxableValuation[Dist],$C95,TaxableValuation[Tif_NonTIF],$A$4)</f>
        <v>0</v>
      </c>
      <c r="J95" s="8">
        <f>SUMIFS(TaxableValuation[Taxable Commercial],TaxableValuation[Dist],$C95,TaxableValuation[Tif_NonTIF],$A$4)</f>
        <v>967184616</v>
      </c>
      <c r="K95" s="8">
        <f>SUMIFS(TaxableValuation[Taxable Industrial],TaxableValuation[Dist],$C95,TaxableValuation[Tif_NonTIF],$A$4)</f>
        <v>50154390</v>
      </c>
      <c r="L95" s="8">
        <f>SUMIFS(TaxableValuation[Taxable Multiresidential],TaxableValuation[Dist],$C95,TaxableValuation[Tif_NonTIF],$A$4)</f>
        <v>69931612</v>
      </c>
      <c r="M95" s="8">
        <f>SUMIFS(TaxableValuation[Taxable Reserved],TaxableValuation[Dist],$C95,TaxableValuation[Tif_NonTIF],$A$4)</f>
        <v>0</v>
      </c>
      <c r="N95" s="8">
        <f>SUMIFS(TaxableValuation[Taxable Railroads],TaxableValuation[Dist],$C95,TaxableValuation[Tif_NonTIF],$A$4)</f>
        <v>0</v>
      </c>
      <c r="O95" s="8">
        <f>SUMIFS(TaxableValuation[Taxable Utilities],TaxableValuation[Dist],$C95,TaxableValuation[Tif_NonTIF],$A$4)</f>
        <v>0</v>
      </c>
      <c r="P95" s="8">
        <f>SUMIFS(TaxableValuation[Taxable Other],TaxableValuation[Dist],$C95,TaxableValuation[Tif_NonTIF],$A$4)</f>
        <v>0</v>
      </c>
      <c r="Q95" s="8">
        <f>SUMIFS(TaxableValuation[Taxable Gross],TaxableValuation[Dist],$C95,TaxableValuation[Tif_NonTIF],$A$4)</f>
        <v>1220341155</v>
      </c>
      <c r="R95" s="8">
        <f>SUMIFS(TaxableValuation[Taxable Military Exempt],TaxableValuation[Dist],$C95,TaxableValuation[Tif_NonTIF],$A$4)</f>
        <v>0</v>
      </c>
      <c r="S95" s="8">
        <f>SUMIFS(TaxableValuation[Taxable Net],TaxableValuation[Dist],$C95,TaxableValuation[Tif_NonTIF],$A$4)</f>
        <v>1220341155</v>
      </c>
      <c r="T95" s="8">
        <f>SUMIFS(TaxableValuation[Taxable Gas &amp; Elec Utilities],TaxableValuation[Dist],$C95,TaxableValuation[Tif_NonTIF],$A$4)</f>
        <v>0</v>
      </c>
      <c r="U95" s="8">
        <f t="shared" si="1"/>
        <v>1220341155</v>
      </c>
    </row>
    <row r="96" spans="1:21" x14ac:dyDescent="0.25">
      <c r="A96">
        <v>2023</v>
      </c>
      <c r="B96" t="s">
        <v>1045</v>
      </c>
      <c r="C96" t="s">
        <v>1228</v>
      </c>
      <c r="D96" t="s">
        <v>1228</v>
      </c>
      <c r="E96" t="s">
        <v>803</v>
      </c>
      <c r="F96" t="s">
        <v>1229</v>
      </c>
      <c r="G96" s="8">
        <f>SUMIFS(TaxableValuation[Taxable Residential],TaxableValuation[Dist],$C96,TaxableValuation[Tif_NonTIF],$A$4)</f>
        <v>0</v>
      </c>
      <c r="H96" s="8">
        <f>SUMIFS(TaxableValuation[Taxable Ag Land],TaxableValuation[Dist],$C96,TaxableValuation[Tif_NonTIF],$A$4)</f>
        <v>0</v>
      </c>
      <c r="I96" s="8">
        <f>SUMIFS(TaxableValuation[Taxable Ag Building],TaxableValuation[Dist],$C96,TaxableValuation[Tif_NonTIF],$A$4)</f>
        <v>0</v>
      </c>
      <c r="J96" s="8">
        <f>SUMIFS(TaxableValuation[Taxable Commercial],TaxableValuation[Dist],$C96,TaxableValuation[Tif_NonTIF],$A$4)</f>
        <v>0</v>
      </c>
      <c r="K96" s="8">
        <f>SUMIFS(TaxableValuation[Taxable Industrial],TaxableValuation[Dist],$C96,TaxableValuation[Tif_NonTIF],$A$4)</f>
        <v>0</v>
      </c>
      <c r="L96" s="8">
        <f>SUMIFS(TaxableValuation[Taxable Multiresidential],TaxableValuation[Dist],$C96,TaxableValuation[Tif_NonTIF],$A$4)</f>
        <v>0</v>
      </c>
      <c r="M96" s="8">
        <f>SUMIFS(TaxableValuation[Taxable Reserved],TaxableValuation[Dist],$C96,TaxableValuation[Tif_NonTIF],$A$4)</f>
        <v>0</v>
      </c>
      <c r="N96" s="8">
        <f>SUMIFS(TaxableValuation[Taxable Railroads],TaxableValuation[Dist],$C96,TaxableValuation[Tif_NonTIF],$A$4)</f>
        <v>0</v>
      </c>
      <c r="O96" s="8">
        <f>SUMIFS(TaxableValuation[Taxable Utilities],TaxableValuation[Dist],$C96,TaxableValuation[Tif_NonTIF],$A$4)</f>
        <v>0</v>
      </c>
      <c r="P96" s="8">
        <f>SUMIFS(TaxableValuation[Taxable Other],TaxableValuation[Dist],$C96,TaxableValuation[Tif_NonTIF],$A$4)</f>
        <v>0</v>
      </c>
      <c r="Q96" s="8">
        <f>SUMIFS(TaxableValuation[Taxable Gross],TaxableValuation[Dist],$C96,TaxableValuation[Tif_NonTIF],$A$4)</f>
        <v>0</v>
      </c>
      <c r="R96" s="8">
        <f>SUMIFS(TaxableValuation[Taxable Military Exempt],TaxableValuation[Dist],$C96,TaxableValuation[Tif_NonTIF],$A$4)</f>
        <v>0</v>
      </c>
      <c r="S96" s="8">
        <f>SUMIFS(TaxableValuation[Taxable Net],TaxableValuation[Dist],$C96,TaxableValuation[Tif_NonTIF],$A$4)</f>
        <v>0</v>
      </c>
      <c r="T96" s="8">
        <f>SUMIFS(TaxableValuation[Taxable Gas &amp; Elec Utilities],TaxableValuation[Dist],$C96,TaxableValuation[Tif_NonTIF],$A$4)</f>
        <v>0</v>
      </c>
      <c r="U96" s="8">
        <f t="shared" si="1"/>
        <v>0</v>
      </c>
    </row>
    <row r="97" spans="1:21" x14ac:dyDescent="0.25">
      <c r="A97">
        <v>2023</v>
      </c>
      <c r="B97" t="s">
        <v>1043</v>
      </c>
      <c r="C97" t="s">
        <v>1230</v>
      </c>
      <c r="D97" t="s">
        <v>1230</v>
      </c>
      <c r="E97" t="s">
        <v>149</v>
      </c>
      <c r="F97" t="s">
        <v>1231</v>
      </c>
      <c r="G97" s="8">
        <f>SUMIFS(TaxableValuation[Taxable Residential],TaxableValuation[Dist],$C97,TaxableValuation[Tif_NonTIF],$A$4)</f>
        <v>143540</v>
      </c>
      <c r="H97" s="8">
        <f>SUMIFS(TaxableValuation[Taxable Ag Land],TaxableValuation[Dist],$C97,TaxableValuation[Tif_NonTIF],$A$4)</f>
        <v>11799</v>
      </c>
      <c r="I97" s="8">
        <f>SUMIFS(TaxableValuation[Taxable Ag Building],TaxableValuation[Dist],$C97,TaxableValuation[Tif_NonTIF],$A$4)</f>
        <v>0</v>
      </c>
      <c r="J97" s="8">
        <f>SUMIFS(TaxableValuation[Taxable Commercial],TaxableValuation[Dist],$C97,TaxableValuation[Tif_NonTIF],$A$4)</f>
        <v>0</v>
      </c>
      <c r="K97" s="8">
        <f>SUMIFS(TaxableValuation[Taxable Industrial],TaxableValuation[Dist],$C97,TaxableValuation[Tif_NonTIF],$A$4)</f>
        <v>3163610</v>
      </c>
      <c r="L97" s="8">
        <f>SUMIFS(TaxableValuation[Taxable Multiresidential],TaxableValuation[Dist],$C97,TaxableValuation[Tif_NonTIF],$A$4)</f>
        <v>0</v>
      </c>
      <c r="M97" s="8">
        <f>SUMIFS(TaxableValuation[Taxable Reserved],TaxableValuation[Dist],$C97,TaxableValuation[Tif_NonTIF],$A$4)</f>
        <v>0</v>
      </c>
      <c r="N97" s="8">
        <f>SUMIFS(TaxableValuation[Taxable Railroads],TaxableValuation[Dist],$C97,TaxableValuation[Tif_NonTIF],$A$4)</f>
        <v>0</v>
      </c>
      <c r="O97" s="8">
        <f>SUMIFS(TaxableValuation[Taxable Utilities],TaxableValuation[Dist],$C97,TaxableValuation[Tif_NonTIF],$A$4)</f>
        <v>0</v>
      </c>
      <c r="P97" s="8">
        <f>SUMIFS(TaxableValuation[Taxable Other],TaxableValuation[Dist],$C97,TaxableValuation[Tif_NonTIF],$A$4)</f>
        <v>0</v>
      </c>
      <c r="Q97" s="8">
        <f>SUMIFS(TaxableValuation[Taxable Gross],TaxableValuation[Dist],$C97,TaxableValuation[Tif_NonTIF],$A$4)</f>
        <v>3318949</v>
      </c>
      <c r="R97" s="8">
        <f>SUMIFS(TaxableValuation[Taxable Military Exempt],TaxableValuation[Dist],$C97,TaxableValuation[Tif_NonTIF],$A$4)</f>
        <v>0</v>
      </c>
      <c r="S97" s="8">
        <f>SUMIFS(TaxableValuation[Taxable Net],TaxableValuation[Dist],$C97,TaxableValuation[Tif_NonTIF],$A$4)</f>
        <v>3318949</v>
      </c>
      <c r="T97" s="8">
        <f>SUMIFS(TaxableValuation[Taxable Gas &amp; Elec Utilities],TaxableValuation[Dist],$C97,TaxableValuation[Tif_NonTIF],$A$4)</f>
        <v>0</v>
      </c>
      <c r="U97" s="8">
        <f t="shared" si="1"/>
        <v>3318949</v>
      </c>
    </row>
    <row r="98" spans="1:21" x14ac:dyDescent="0.25">
      <c r="A98">
        <v>2023</v>
      </c>
      <c r="B98" t="s">
        <v>1066</v>
      </c>
      <c r="C98" t="s">
        <v>1232</v>
      </c>
      <c r="D98" t="s">
        <v>1232</v>
      </c>
      <c r="E98" t="s">
        <v>439</v>
      </c>
      <c r="F98" t="s">
        <v>1233</v>
      </c>
      <c r="G98" s="8">
        <f>SUMIFS(TaxableValuation[Taxable Residential],TaxableValuation[Dist],$C98,TaxableValuation[Tif_NonTIF],$A$4)</f>
        <v>132468073</v>
      </c>
      <c r="H98" s="8">
        <f>SUMIFS(TaxableValuation[Taxable Ag Land],TaxableValuation[Dist],$C98,TaxableValuation[Tif_NonTIF],$A$4)</f>
        <v>24028</v>
      </c>
      <c r="I98" s="8">
        <f>SUMIFS(TaxableValuation[Taxable Ag Building],TaxableValuation[Dist],$C98,TaxableValuation[Tif_NonTIF],$A$4)</f>
        <v>742</v>
      </c>
      <c r="J98" s="8">
        <f>SUMIFS(TaxableValuation[Taxable Commercial],TaxableValuation[Dist],$C98,TaxableValuation[Tif_NonTIF],$A$4)</f>
        <v>283268657</v>
      </c>
      <c r="K98" s="8">
        <f>SUMIFS(TaxableValuation[Taxable Industrial],TaxableValuation[Dist],$C98,TaxableValuation[Tif_NonTIF],$A$4)</f>
        <v>59892549</v>
      </c>
      <c r="L98" s="8">
        <f>SUMIFS(TaxableValuation[Taxable Multiresidential],TaxableValuation[Dist],$C98,TaxableValuation[Tif_NonTIF],$A$4)</f>
        <v>20683495</v>
      </c>
      <c r="M98" s="8">
        <f>SUMIFS(TaxableValuation[Taxable Reserved],TaxableValuation[Dist],$C98,TaxableValuation[Tif_NonTIF],$A$4)</f>
        <v>0</v>
      </c>
      <c r="N98" s="8">
        <f>SUMIFS(TaxableValuation[Taxable Railroads],TaxableValuation[Dist],$C98,TaxableValuation[Tif_NonTIF],$A$4)</f>
        <v>0</v>
      </c>
      <c r="O98" s="8">
        <f>SUMIFS(TaxableValuation[Taxable Utilities],TaxableValuation[Dist],$C98,TaxableValuation[Tif_NonTIF],$A$4)</f>
        <v>0</v>
      </c>
      <c r="P98" s="8">
        <f>SUMIFS(TaxableValuation[Taxable Other],TaxableValuation[Dist],$C98,TaxableValuation[Tif_NonTIF],$A$4)</f>
        <v>172706</v>
      </c>
      <c r="Q98" s="8">
        <f>SUMIFS(TaxableValuation[Taxable Gross],TaxableValuation[Dist],$C98,TaxableValuation[Tif_NonTIF],$A$4)</f>
        <v>496510250</v>
      </c>
      <c r="R98" s="8">
        <f>SUMIFS(TaxableValuation[Taxable Military Exempt],TaxableValuation[Dist],$C98,TaxableValuation[Tif_NonTIF],$A$4)</f>
        <v>51856</v>
      </c>
      <c r="S98" s="8">
        <f>SUMIFS(TaxableValuation[Taxable Net],TaxableValuation[Dist],$C98,TaxableValuation[Tif_NonTIF],$A$4)</f>
        <v>496458394</v>
      </c>
      <c r="T98" s="8">
        <f>SUMIFS(TaxableValuation[Taxable Gas &amp; Elec Utilities],TaxableValuation[Dist],$C98,TaxableValuation[Tif_NonTIF],$A$4)</f>
        <v>0</v>
      </c>
      <c r="U98" s="8">
        <f t="shared" si="1"/>
        <v>496458394</v>
      </c>
    </row>
    <row r="99" spans="1:21" x14ac:dyDescent="0.25">
      <c r="A99">
        <v>2023</v>
      </c>
      <c r="B99" t="s">
        <v>1043</v>
      </c>
      <c r="C99" t="s">
        <v>1234</v>
      </c>
      <c r="D99" t="s">
        <v>1234</v>
      </c>
      <c r="E99" t="s">
        <v>50</v>
      </c>
      <c r="F99" t="s">
        <v>1235</v>
      </c>
      <c r="G99" s="8">
        <f>SUMIFS(TaxableValuation[Taxable Residential],TaxableValuation[Dist],$C99,TaxableValuation[Tif_NonTIF],$A$4)</f>
        <v>1426425</v>
      </c>
      <c r="H99" s="8">
        <f>SUMIFS(TaxableValuation[Taxable Ag Land],TaxableValuation[Dist],$C99,TaxableValuation[Tif_NonTIF],$A$4)</f>
        <v>11381</v>
      </c>
      <c r="I99" s="8">
        <f>SUMIFS(TaxableValuation[Taxable Ag Building],TaxableValuation[Dist],$C99,TaxableValuation[Tif_NonTIF],$A$4)</f>
        <v>256</v>
      </c>
      <c r="J99" s="8">
        <f>SUMIFS(TaxableValuation[Taxable Commercial],TaxableValuation[Dist],$C99,TaxableValuation[Tif_NonTIF],$A$4)</f>
        <v>465310</v>
      </c>
      <c r="K99" s="8">
        <f>SUMIFS(TaxableValuation[Taxable Industrial],TaxableValuation[Dist],$C99,TaxableValuation[Tif_NonTIF],$A$4)</f>
        <v>224686</v>
      </c>
      <c r="L99" s="8">
        <f>SUMIFS(TaxableValuation[Taxable Multiresidential],TaxableValuation[Dist],$C99,TaxableValuation[Tif_NonTIF],$A$4)</f>
        <v>55000</v>
      </c>
      <c r="M99" s="8">
        <f>SUMIFS(TaxableValuation[Taxable Reserved],TaxableValuation[Dist],$C99,TaxableValuation[Tif_NonTIF],$A$4)</f>
        <v>0</v>
      </c>
      <c r="N99" s="8">
        <f>SUMIFS(TaxableValuation[Taxable Railroads],TaxableValuation[Dist],$C99,TaxableValuation[Tif_NonTIF],$A$4)</f>
        <v>0</v>
      </c>
      <c r="O99" s="8">
        <f>SUMIFS(TaxableValuation[Taxable Utilities],TaxableValuation[Dist],$C99,TaxableValuation[Tif_NonTIF],$A$4)</f>
        <v>0</v>
      </c>
      <c r="P99" s="8">
        <f>SUMIFS(TaxableValuation[Taxable Other],TaxableValuation[Dist],$C99,TaxableValuation[Tif_NonTIF],$A$4)</f>
        <v>0</v>
      </c>
      <c r="Q99" s="8">
        <f>SUMIFS(TaxableValuation[Taxable Gross],TaxableValuation[Dist],$C99,TaxableValuation[Tif_NonTIF],$A$4)</f>
        <v>2183058</v>
      </c>
      <c r="R99" s="8">
        <f>SUMIFS(TaxableValuation[Taxable Military Exempt],TaxableValuation[Dist],$C99,TaxableValuation[Tif_NonTIF],$A$4)</f>
        <v>0</v>
      </c>
      <c r="S99" s="8">
        <f>SUMIFS(TaxableValuation[Taxable Net],TaxableValuation[Dist],$C99,TaxableValuation[Tif_NonTIF],$A$4)</f>
        <v>2183058</v>
      </c>
      <c r="T99" s="8">
        <f>SUMIFS(TaxableValuation[Taxable Gas &amp; Elec Utilities],TaxableValuation[Dist],$C99,TaxableValuation[Tif_NonTIF],$A$4)</f>
        <v>0</v>
      </c>
      <c r="U99" s="8">
        <f t="shared" si="1"/>
        <v>2183058</v>
      </c>
    </row>
    <row r="100" spans="1:21" x14ac:dyDescent="0.25">
      <c r="A100">
        <v>2023</v>
      </c>
      <c r="B100" t="s">
        <v>1076</v>
      </c>
      <c r="C100" t="s">
        <v>1236</v>
      </c>
      <c r="D100" t="s">
        <v>1236</v>
      </c>
      <c r="E100" t="s">
        <v>162</v>
      </c>
      <c r="F100" t="s">
        <v>1237</v>
      </c>
      <c r="G100" s="8">
        <f>SUMIFS(TaxableValuation[Taxable Residential],TaxableValuation[Dist],$C100,TaxableValuation[Tif_NonTIF],$A$4)</f>
        <v>0</v>
      </c>
      <c r="H100" s="8">
        <f>SUMIFS(TaxableValuation[Taxable Ag Land],TaxableValuation[Dist],$C100,TaxableValuation[Tif_NonTIF],$A$4)</f>
        <v>0</v>
      </c>
      <c r="I100" s="8">
        <f>SUMIFS(TaxableValuation[Taxable Ag Building],TaxableValuation[Dist],$C100,TaxableValuation[Tif_NonTIF],$A$4)</f>
        <v>0</v>
      </c>
      <c r="J100" s="8">
        <f>SUMIFS(TaxableValuation[Taxable Commercial],TaxableValuation[Dist],$C100,TaxableValuation[Tif_NonTIF],$A$4)</f>
        <v>0</v>
      </c>
      <c r="K100" s="8">
        <f>SUMIFS(TaxableValuation[Taxable Industrial],TaxableValuation[Dist],$C100,TaxableValuation[Tif_NonTIF],$A$4)</f>
        <v>1037312</v>
      </c>
      <c r="L100" s="8">
        <f>SUMIFS(TaxableValuation[Taxable Multiresidential],TaxableValuation[Dist],$C100,TaxableValuation[Tif_NonTIF],$A$4)</f>
        <v>0</v>
      </c>
      <c r="M100" s="8">
        <f>SUMIFS(TaxableValuation[Taxable Reserved],TaxableValuation[Dist],$C100,TaxableValuation[Tif_NonTIF],$A$4)</f>
        <v>0</v>
      </c>
      <c r="N100" s="8">
        <f>SUMIFS(TaxableValuation[Taxable Railroads],TaxableValuation[Dist],$C100,TaxableValuation[Tif_NonTIF],$A$4)</f>
        <v>0</v>
      </c>
      <c r="O100" s="8">
        <f>SUMIFS(TaxableValuation[Taxable Utilities],TaxableValuation[Dist],$C100,TaxableValuation[Tif_NonTIF],$A$4)</f>
        <v>0</v>
      </c>
      <c r="P100" s="8">
        <f>SUMIFS(TaxableValuation[Taxable Other],TaxableValuation[Dist],$C100,TaxableValuation[Tif_NonTIF],$A$4)</f>
        <v>0</v>
      </c>
      <c r="Q100" s="8">
        <f>SUMIFS(TaxableValuation[Taxable Gross],TaxableValuation[Dist],$C100,TaxableValuation[Tif_NonTIF],$A$4)</f>
        <v>1037312</v>
      </c>
      <c r="R100" s="8">
        <f>SUMIFS(TaxableValuation[Taxable Military Exempt],TaxableValuation[Dist],$C100,TaxableValuation[Tif_NonTIF],$A$4)</f>
        <v>0</v>
      </c>
      <c r="S100" s="8">
        <f>SUMIFS(TaxableValuation[Taxable Net],TaxableValuation[Dist],$C100,TaxableValuation[Tif_NonTIF],$A$4)</f>
        <v>1037312</v>
      </c>
      <c r="T100" s="8">
        <f>SUMIFS(TaxableValuation[Taxable Gas &amp; Elec Utilities],TaxableValuation[Dist],$C100,TaxableValuation[Tif_NonTIF],$A$4)</f>
        <v>0</v>
      </c>
      <c r="U100" s="8">
        <f t="shared" si="1"/>
        <v>1037312</v>
      </c>
    </row>
    <row r="101" spans="1:21" x14ac:dyDescent="0.25">
      <c r="A101">
        <v>2023</v>
      </c>
      <c r="B101" t="s">
        <v>1051</v>
      </c>
      <c r="C101" t="s">
        <v>1238</v>
      </c>
      <c r="D101" t="s">
        <v>1238</v>
      </c>
      <c r="E101" t="s">
        <v>501</v>
      </c>
      <c r="F101" t="s">
        <v>1239</v>
      </c>
      <c r="G101" s="8">
        <f>SUMIFS(TaxableValuation[Taxable Residential],TaxableValuation[Dist],$C101,TaxableValuation[Tif_NonTIF],$A$4)</f>
        <v>2696165</v>
      </c>
      <c r="H101" s="8">
        <f>SUMIFS(TaxableValuation[Taxable Ag Land],TaxableValuation[Dist],$C101,TaxableValuation[Tif_NonTIF],$A$4)</f>
        <v>12800</v>
      </c>
      <c r="I101" s="8">
        <f>SUMIFS(TaxableValuation[Taxable Ag Building],TaxableValuation[Dist],$C101,TaxableValuation[Tif_NonTIF],$A$4)</f>
        <v>0</v>
      </c>
      <c r="J101" s="8">
        <f>SUMIFS(TaxableValuation[Taxable Commercial],TaxableValuation[Dist],$C101,TaxableValuation[Tif_NonTIF],$A$4)</f>
        <v>4729937</v>
      </c>
      <c r="K101" s="8">
        <f>SUMIFS(TaxableValuation[Taxable Industrial],TaxableValuation[Dist],$C101,TaxableValuation[Tif_NonTIF],$A$4)</f>
        <v>103245480</v>
      </c>
      <c r="L101" s="8">
        <f>SUMIFS(TaxableValuation[Taxable Multiresidential],TaxableValuation[Dist],$C101,TaxableValuation[Tif_NonTIF],$A$4)</f>
        <v>897821</v>
      </c>
      <c r="M101" s="8">
        <f>SUMIFS(TaxableValuation[Taxable Reserved],TaxableValuation[Dist],$C101,TaxableValuation[Tif_NonTIF],$A$4)</f>
        <v>0</v>
      </c>
      <c r="N101" s="8">
        <f>SUMIFS(TaxableValuation[Taxable Railroads],TaxableValuation[Dist],$C101,TaxableValuation[Tif_NonTIF],$A$4)</f>
        <v>0</v>
      </c>
      <c r="O101" s="8">
        <f>SUMIFS(TaxableValuation[Taxable Utilities],TaxableValuation[Dist],$C101,TaxableValuation[Tif_NonTIF],$A$4)</f>
        <v>0</v>
      </c>
      <c r="P101" s="8">
        <f>SUMIFS(TaxableValuation[Taxable Other],TaxableValuation[Dist],$C101,TaxableValuation[Tif_NonTIF],$A$4)</f>
        <v>0</v>
      </c>
      <c r="Q101" s="8">
        <f>SUMIFS(TaxableValuation[Taxable Gross],TaxableValuation[Dist],$C101,TaxableValuation[Tif_NonTIF],$A$4)</f>
        <v>111582203</v>
      </c>
      <c r="R101" s="8">
        <f>SUMIFS(TaxableValuation[Taxable Military Exempt],TaxableValuation[Dist],$C101,TaxableValuation[Tif_NonTIF],$A$4)</f>
        <v>0</v>
      </c>
      <c r="S101" s="8">
        <f>SUMIFS(TaxableValuation[Taxable Net],TaxableValuation[Dist],$C101,TaxableValuation[Tif_NonTIF],$A$4)</f>
        <v>111582203</v>
      </c>
      <c r="T101" s="8">
        <f>SUMIFS(TaxableValuation[Taxable Gas &amp; Elec Utilities],TaxableValuation[Dist],$C101,TaxableValuation[Tif_NonTIF],$A$4)</f>
        <v>0</v>
      </c>
      <c r="U101" s="8">
        <f t="shared" si="1"/>
        <v>111582203</v>
      </c>
    </row>
    <row r="102" spans="1:21" x14ac:dyDescent="0.25">
      <c r="A102">
        <v>2023</v>
      </c>
      <c r="B102" t="s">
        <v>1038</v>
      </c>
      <c r="C102" t="s">
        <v>1240</v>
      </c>
      <c r="D102" t="s">
        <v>1240</v>
      </c>
      <c r="E102" t="s">
        <v>370</v>
      </c>
      <c r="F102" t="s">
        <v>1241</v>
      </c>
      <c r="G102" s="8">
        <f>SUMIFS(TaxableValuation[Taxable Residential],TaxableValuation[Dist],$C102,TaxableValuation[Tif_NonTIF],$A$4)</f>
        <v>0</v>
      </c>
      <c r="H102" s="8">
        <f>SUMIFS(TaxableValuation[Taxable Ag Land],TaxableValuation[Dist],$C102,TaxableValuation[Tif_NonTIF],$A$4)</f>
        <v>0</v>
      </c>
      <c r="I102" s="8">
        <f>SUMIFS(TaxableValuation[Taxable Ag Building],TaxableValuation[Dist],$C102,TaxableValuation[Tif_NonTIF],$A$4)</f>
        <v>0</v>
      </c>
      <c r="J102" s="8">
        <f>SUMIFS(TaxableValuation[Taxable Commercial],TaxableValuation[Dist],$C102,TaxableValuation[Tif_NonTIF],$A$4)</f>
        <v>0</v>
      </c>
      <c r="K102" s="8">
        <f>SUMIFS(TaxableValuation[Taxable Industrial],TaxableValuation[Dist],$C102,TaxableValuation[Tif_NonTIF],$A$4)</f>
        <v>0</v>
      </c>
      <c r="L102" s="8">
        <f>SUMIFS(TaxableValuation[Taxable Multiresidential],TaxableValuation[Dist],$C102,TaxableValuation[Tif_NonTIF],$A$4)</f>
        <v>0</v>
      </c>
      <c r="M102" s="8">
        <f>SUMIFS(TaxableValuation[Taxable Reserved],TaxableValuation[Dist],$C102,TaxableValuation[Tif_NonTIF],$A$4)</f>
        <v>0</v>
      </c>
      <c r="N102" s="8">
        <f>SUMIFS(TaxableValuation[Taxable Railroads],TaxableValuation[Dist],$C102,TaxableValuation[Tif_NonTIF],$A$4)</f>
        <v>0</v>
      </c>
      <c r="O102" s="8">
        <f>SUMIFS(TaxableValuation[Taxable Utilities],TaxableValuation[Dist],$C102,TaxableValuation[Tif_NonTIF],$A$4)</f>
        <v>0</v>
      </c>
      <c r="P102" s="8">
        <f>SUMIFS(TaxableValuation[Taxable Other],TaxableValuation[Dist],$C102,TaxableValuation[Tif_NonTIF],$A$4)</f>
        <v>0</v>
      </c>
      <c r="Q102" s="8">
        <f>SUMIFS(TaxableValuation[Taxable Gross],TaxableValuation[Dist],$C102,TaxableValuation[Tif_NonTIF],$A$4)</f>
        <v>0</v>
      </c>
      <c r="R102" s="8">
        <f>SUMIFS(TaxableValuation[Taxable Military Exempt],TaxableValuation[Dist],$C102,TaxableValuation[Tif_NonTIF],$A$4)</f>
        <v>0</v>
      </c>
      <c r="S102" s="8">
        <f>SUMIFS(TaxableValuation[Taxable Net],TaxableValuation[Dist],$C102,TaxableValuation[Tif_NonTIF],$A$4)</f>
        <v>0</v>
      </c>
      <c r="T102" s="8">
        <f>SUMIFS(TaxableValuation[Taxable Gas &amp; Elec Utilities],TaxableValuation[Dist],$C102,TaxableValuation[Tif_NonTIF],$A$4)</f>
        <v>0</v>
      </c>
      <c r="U102" s="8">
        <f t="shared" si="1"/>
        <v>0</v>
      </c>
    </row>
    <row r="103" spans="1:21" x14ac:dyDescent="0.25">
      <c r="A103">
        <v>2023</v>
      </c>
      <c r="B103" t="s">
        <v>1043</v>
      </c>
      <c r="C103" t="s">
        <v>1242</v>
      </c>
      <c r="D103" t="s">
        <v>1242</v>
      </c>
      <c r="E103" t="s">
        <v>280</v>
      </c>
      <c r="F103" t="s">
        <v>1243</v>
      </c>
      <c r="G103" s="8">
        <f>SUMIFS(TaxableValuation[Taxable Residential],TaxableValuation[Dist],$C103,TaxableValuation[Tif_NonTIF],$A$4)</f>
        <v>0</v>
      </c>
      <c r="H103" s="8">
        <f>SUMIFS(TaxableValuation[Taxable Ag Land],TaxableValuation[Dist],$C103,TaxableValuation[Tif_NonTIF],$A$4)</f>
        <v>0</v>
      </c>
      <c r="I103" s="8">
        <f>SUMIFS(TaxableValuation[Taxable Ag Building],TaxableValuation[Dist],$C103,TaxableValuation[Tif_NonTIF],$A$4)</f>
        <v>0</v>
      </c>
      <c r="J103" s="8">
        <f>SUMIFS(TaxableValuation[Taxable Commercial],TaxableValuation[Dist],$C103,TaxableValuation[Tif_NonTIF],$A$4)</f>
        <v>0</v>
      </c>
      <c r="K103" s="8">
        <f>SUMIFS(TaxableValuation[Taxable Industrial],TaxableValuation[Dist],$C103,TaxableValuation[Tif_NonTIF],$A$4)</f>
        <v>0</v>
      </c>
      <c r="L103" s="8">
        <f>SUMIFS(TaxableValuation[Taxable Multiresidential],TaxableValuation[Dist],$C103,TaxableValuation[Tif_NonTIF],$A$4)</f>
        <v>0</v>
      </c>
      <c r="M103" s="8">
        <f>SUMIFS(TaxableValuation[Taxable Reserved],TaxableValuation[Dist],$C103,TaxableValuation[Tif_NonTIF],$A$4)</f>
        <v>0</v>
      </c>
      <c r="N103" s="8">
        <f>SUMIFS(TaxableValuation[Taxable Railroads],TaxableValuation[Dist],$C103,TaxableValuation[Tif_NonTIF],$A$4)</f>
        <v>0</v>
      </c>
      <c r="O103" s="8">
        <f>SUMIFS(TaxableValuation[Taxable Utilities],TaxableValuation[Dist],$C103,TaxableValuation[Tif_NonTIF],$A$4)</f>
        <v>0</v>
      </c>
      <c r="P103" s="8">
        <f>SUMIFS(TaxableValuation[Taxable Other],TaxableValuation[Dist],$C103,TaxableValuation[Tif_NonTIF],$A$4)</f>
        <v>0</v>
      </c>
      <c r="Q103" s="8">
        <f>SUMIFS(TaxableValuation[Taxable Gross],TaxableValuation[Dist],$C103,TaxableValuation[Tif_NonTIF],$A$4)</f>
        <v>0</v>
      </c>
      <c r="R103" s="8">
        <f>SUMIFS(TaxableValuation[Taxable Military Exempt],TaxableValuation[Dist],$C103,TaxableValuation[Tif_NonTIF],$A$4)</f>
        <v>0</v>
      </c>
      <c r="S103" s="8">
        <f>SUMIFS(TaxableValuation[Taxable Net],TaxableValuation[Dist],$C103,TaxableValuation[Tif_NonTIF],$A$4)</f>
        <v>0</v>
      </c>
      <c r="T103" s="8">
        <f>SUMIFS(TaxableValuation[Taxable Gas &amp; Elec Utilities],TaxableValuation[Dist],$C103,TaxableValuation[Tif_NonTIF],$A$4)</f>
        <v>0</v>
      </c>
      <c r="U103" s="8">
        <f t="shared" si="1"/>
        <v>0</v>
      </c>
    </row>
    <row r="104" spans="1:21" x14ac:dyDescent="0.25">
      <c r="A104">
        <v>2023</v>
      </c>
      <c r="B104" t="s">
        <v>1043</v>
      </c>
      <c r="C104" t="s">
        <v>1244</v>
      </c>
      <c r="D104" t="s">
        <v>1746</v>
      </c>
      <c r="E104" t="s">
        <v>536</v>
      </c>
      <c r="F104" t="s">
        <v>1245</v>
      </c>
      <c r="G104" s="8">
        <f>SUMIFS(TaxableValuation[Taxable Residential],TaxableValuation[Dist],$C104,TaxableValuation[Tif_NonTIF],$A$4)</f>
        <v>0</v>
      </c>
      <c r="H104" s="8">
        <f>SUMIFS(TaxableValuation[Taxable Ag Land],TaxableValuation[Dist],$C104,TaxableValuation[Tif_NonTIF],$A$4)</f>
        <v>0</v>
      </c>
      <c r="I104" s="8">
        <f>SUMIFS(TaxableValuation[Taxable Ag Building],TaxableValuation[Dist],$C104,TaxableValuation[Tif_NonTIF],$A$4)</f>
        <v>0</v>
      </c>
      <c r="J104" s="8">
        <f>SUMIFS(TaxableValuation[Taxable Commercial],TaxableValuation[Dist],$C104,TaxableValuation[Tif_NonTIF],$A$4)</f>
        <v>0</v>
      </c>
      <c r="K104" s="8">
        <f>SUMIFS(TaxableValuation[Taxable Industrial],TaxableValuation[Dist],$C104,TaxableValuation[Tif_NonTIF],$A$4)</f>
        <v>0</v>
      </c>
      <c r="L104" s="8">
        <f>SUMIFS(TaxableValuation[Taxable Multiresidential],TaxableValuation[Dist],$C104,TaxableValuation[Tif_NonTIF],$A$4)</f>
        <v>0</v>
      </c>
      <c r="M104" s="8">
        <f>SUMIFS(TaxableValuation[Taxable Reserved],TaxableValuation[Dist],$C104,TaxableValuation[Tif_NonTIF],$A$4)</f>
        <v>0</v>
      </c>
      <c r="N104" s="8">
        <f>SUMIFS(TaxableValuation[Taxable Railroads],TaxableValuation[Dist],$C104,TaxableValuation[Tif_NonTIF],$A$4)</f>
        <v>0</v>
      </c>
      <c r="O104" s="8">
        <f>SUMIFS(TaxableValuation[Taxable Utilities],TaxableValuation[Dist],$C104,TaxableValuation[Tif_NonTIF],$A$4)</f>
        <v>0</v>
      </c>
      <c r="P104" s="8">
        <f>SUMIFS(TaxableValuation[Taxable Other],TaxableValuation[Dist],$C104,TaxableValuation[Tif_NonTIF],$A$4)</f>
        <v>0</v>
      </c>
      <c r="Q104" s="8">
        <f>SUMIFS(TaxableValuation[Taxable Gross],TaxableValuation[Dist],$C104,TaxableValuation[Tif_NonTIF],$A$4)</f>
        <v>0</v>
      </c>
      <c r="R104" s="8">
        <f>SUMIFS(TaxableValuation[Taxable Military Exempt],TaxableValuation[Dist],$C104,TaxableValuation[Tif_NonTIF],$A$4)</f>
        <v>0</v>
      </c>
      <c r="S104" s="8">
        <f>SUMIFS(TaxableValuation[Taxable Net],TaxableValuation[Dist],$C104,TaxableValuation[Tif_NonTIF],$A$4)</f>
        <v>0</v>
      </c>
      <c r="T104" s="8">
        <f>SUMIFS(TaxableValuation[Taxable Gas &amp; Elec Utilities],TaxableValuation[Dist],$C104,TaxableValuation[Tif_NonTIF],$A$4)</f>
        <v>0</v>
      </c>
      <c r="U104" s="8">
        <f t="shared" si="1"/>
        <v>0</v>
      </c>
    </row>
    <row r="105" spans="1:21" x14ac:dyDescent="0.25">
      <c r="A105">
        <v>2023</v>
      </c>
      <c r="B105" t="s">
        <v>1045</v>
      </c>
      <c r="C105" t="s">
        <v>1246</v>
      </c>
      <c r="D105" t="s">
        <v>1246</v>
      </c>
      <c r="E105" t="s">
        <v>1724</v>
      </c>
      <c r="F105" t="s">
        <v>1247</v>
      </c>
      <c r="G105" s="8">
        <f>SUMIFS(TaxableValuation[Taxable Residential],TaxableValuation[Dist],$C105,TaxableValuation[Tif_NonTIF],$A$4)</f>
        <v>1394661</v>
      </c>
      <c r="H105" s="8">
        <f>SUMIFS(TaxableValuation[Taxable Ag Land],TaxableValuation[Dist],$C105,TaxableValuation[Tif_NonTIF],$A$4)</f>
        <v>0</v>
      </c>
      <c r="I105" s="8">
        <f>SUMIFS(TaxableValuation[Taxable Ag Building],TaxableValuation[Dist],$C105,TaxableValuation[Tif_NonTIF],$A$4)</f>
        <v>0</v>
      </c>
      <c r="J105" s="8">
        <f>SUMIFS(TaxableValuation[Taxable Commercial],TaxableValuation[Dist],$C105,TaxableValuation[Tif_NonTIF],$A$4)</f>
        <v>0</v>
      </c>
      <c r="K105" s="8">
        <f>SUMIFS(TaxableValuation[Taxable Industrial],TaxableValuation[Dist],$C105,TaxableValuation[Tif_NonTIF],$A$4)</f>
        <v>0</v>
      </c>
      <c r="L105" s="8">
        <f>SUMIFS(TaxableValuation[Taxable Multiresidential],TaxableValuation[Dist],$C105,TaxableValuation[Tif_NonTIF],$A$4)</f>
        <v>0</v>
      </c>
      <c r="M105" s="8">
        <f>SUMIFS(TaxableValuation[Taxable Reserved],TaxableValuation[Dist],$C105,TaxableValuation[Tif_NonTIF],$A$4)</f>
        <v>0</v>
      </c>
      <c r="N105" s="8">
        <f>SUMIFS(TaxableValuation[Taxable Railroads],TaxableValuation[Dist],$C105,TaxableValuation[Tif_NonTIF],$A$4)</f>
        <v>0</v>
      </c>
      <c r="O105" s="8">
        <f>SUMIFS(TaxableValuation[Taxable Utilities],TaxableValuation[Dist],$C105,TaxableValuation[Tif_NonTIF],$A$4)</f>
        <v>0</v>
      </c>
      <c r="P105" s="8">
        <f>SUMIFS(TaxableValuation[Taxable Other],TaxableValuation[Dist],$C105,TaxableValuation[Tif_NonTIF],$A$4)</f>
        <v>0</v>
      </c>
      <c r="Q105" s="8">
        <f>SUMIFS(TaxableValuation[Taxable Gross],TaxableValuation[Dist],$C105,TaxableValuation[Tif_NonTIF],$A$4)</f>
        <v>1394661</v>
      </c>
      <c r="R105" s="8">
        <f>SUMIFS(TaxableValuation[Taxable Military Exempt],TaxableValuation[Dist],$C105,TaxableValuation[Tif_NonTIF],$A$4)</f>
        <v>1852</v>
      </c>
      <c r="S105" s="8">
        <f>SUMIFS(TaxableValuation[Taxable Net],TaxableValuation[Dist],$C105,TaxableValuation[Tif_NonTIF],$A$4)</f>
        <v>1392809</v>
      </c>
      <c r="T105" s="8">
        <f>SUMIFS(TaxableValuation[Taxable Gas &amp; Elec Utilities],TaxableValuation[Dist],$C105,TaxableValuation[Tif_NonTIF],$A$4)</f>
        <v>0</v>
      </c>
      <c r="U105" s="8">
        <f t="shared" si="1"/>
        <v>1392809</v>
      </c>
    </row>
    <row r="106" spans="1:21" x14ac:dyDescent="0.25">
      <c r="A106">
        <v>2023</v>
      </c>
      <c r="B106" t="s">
        <v>1051</v>
      </c>
      <c r="C106" t="s">
        <v>1248</v>
      </c>
      <c r="D106" t="s">
        <v>1248</v>
      </c>
      <c r="E106" t="s">
        <v>1249</v>
      </c>
      <c r="F106" t="s">
        <v>1250</v>
      </c>
      <c r="G106" s="8">
        <f>SUMIFS(TaxableValuation[Taxable Residential],TaxableValuation[Dist],$C106,TaxableValuation[Tif_NonTIF],$A$4)</f>
        <v>575328</v>
      </c>
      <c r="H106" s="8">
        <f>SUMIFS(TaxableValuation[Taxable Ag Land],TaxableValuation[Dist],$C106,TaxableValuation[Tif_NonTIF],$A$4)</f>
        <v>18980</v>
      </c>
      <c r="I106" s="8">
        <f>SUMIFS(TaxableValuation[Taxable Ag Building],TaxableValuation[Dist],$C106,TaxableValuation[Tif_NonTIF],$A$4)</f>
        <v>0</v>
      </c>
      <c r="J106" s="8">
        <f>SUMIFS(TaxableValuation[Taxable Commercial],TaxableValuation[Dist],$C106,TaxableValuation[Tif_NonTIF],$A$4)</f>
        <v>4236557</v>
      </c>
      <c r="K106" s="8">
        <f>SUMIFS(TaxableValuation[Taxable Industrial],TaxableValuation[Dist],$C106,TaxableValuation[Tif_NonTIF],$A$4)</f>
        <v>1466198</v>
      </c>
      <c r="L106" s="8">
        <f>SUMIFS(TaxableValuation[Taxable Multiresidential],TaxableValuation[Dist],$C106,TaxableValuation[Tif_NonTIF],$A$4)</f>
        <v>16849</v>
      </c>
      <c r="M106" s="8">
        <f>SUMIFS(TaxableValuation[Taxable Reserved],TaxableValuation[Dist],$C106,TaxableValuation[Tif_NonTIF],$A$4)</f>
        <v>0</v>
      </c>
      <c r="N106" s="8">
        <f>SUMIFS(TaxableValuation[Taxable Railroads],TaxableValuation[Dist],$C106,TaxableValuation[Tif_NonTIF],$A$4)</f>
        <v>0</v>
      </c>
      <c r="O106" s="8">
        <f>SUMIFS(TaxableValuation[Taxable Utilities],TaxableValuation[Dist],$C106,TaxableValuation[Tif_NonTIF],$A$4)</f>
        <v>0</v>
      </c>
      <c r="P106" s="8">
        <f>SUMIFS(TaxableValuation[Taxable Other],TaxableValuation[Dist],$C106,TaxableValuation[Tif_NonTIF],$A$4)</f>
        <v>0</v>
      </c>
      <c r="Q106" s="8">
        <f>SUMIFS(TaxableValuation[Taxable Gross],TaxableValuation[Dist],$C106,TaxableValuation[Tif_NonTIF],$A$4)</f>
        <v>6313912</v>
      </c>
      <c r="R106" s="8">
        <f>SUMIFS(TaxableValuation[Taxable Military Exempt],TaxableValuation[Dist],$C106,TaxableValuation[Tif_NonTIF],$A$4)</f>
        <v>0</v>
      </c>
      <c r="S106" s="8">
        <f>SUMIFS(TaxableValuation[Taxable Net],TaxableValuation[Dist],$C106,TaxableValuation[Tif_NonTIF],$A$4)</f>
        <v>6313912</v>
      </c>
      <c r="T106" s="8">
        <f>SUMIFS(TaxableValuation[Taxable Gas &amp; Elec Utilities],TaxableValuation[Dist],$C106,TaxableValuation[Tif_NonTIF],$A$4)</f>
        <v>0</v>
      </c>
      <c r="U106" s="8">
        <f t="shared" si="1"/>
        <v>6313912</v>
      </c>
    </row>
    <row r="107" spans="1:21" x14ac:dyDescent="0.25">
      <c r="A107">
        <v>2023</v>
      </c>
      <c r="B107" t="s">
        <v>1045</v>
      </c>
      <c r="C107" t="s">
        <v>1251</v>
      </c>
      <c r="D107" t="s">
        <v>1251</v>
      </c>
      <c r="E107" t="s">
        <v>401</v>
      </c>
      <c r="F107" t="s">
        <v>1252</v>
      </c>
      <c r="G107" s="8">
        <f>SUMIFS(TaxableValuation[Taxable Residential],TaxableValuation[Dist],$C107,TaxableValuation[Tif_NonTIF],$A$4)</f>
        <v>0</v>
      </c>
      <c r="H107" s="8">
        <f>SUMIFS(TaxableValuation[Taxable Ag Land],TaxableValuation[Dist],$C107,TaxableValuation[Tif_NonTIF],$A$4)</f>
        <v>0</v>
      </c>
      <c r="I107" s="8">
        <f>SUMIFS(TaxableValuation[Taxable Ag Building],TaxableValuation[Dist],$C107,TaxableValuation[Tif_NonTIF],$A$4)</f>
        <v>0</v>
      </c>
      <c r="J107" s="8">
        <f>SUMIFS(TaxableValuation[Taxable Commercial],TaxableValuation[Dist],$C107,TaxableValuation[Tif_NonTIF],$A$4)</f>
        <v>0</v>
      </c>
      <c r="K107" s="8">
        <f>SUMIFS(TaxableValuation[Taxable Industrial],TaxableValuation[Dist],$C107,TaxableValuation[Tif_NonTIF],$A$4)</f>
        <v>0</v>
      </c>
      <c r="L107" s="8">
        <f>SUMIFS(TaxableValuation[Taxable Multiresidential],TaxableValuation[Dist],$C107,TaxableValuation[Tif_NonTIF],$A$4)</f>
        <v>0</v>
      </c>
      <c r="M107" s="8">
        <f>SUMIFS(TaxableValuation[Taxable Reserved],TaxableValuation[Dist],$C107,TaxableValuation[Tif_NonTIF],$A$4)</f>
        <v>0</v>
      </c>
      <c r="N107" s="8">
        <f>SUMIFS(TaxableValuation[Taxable Railroads],TaxableValuation[Dist],$C107,TaxableValuation[Tif_NonTIF],$A$4)</f>
        <v>0</v>
      </c>
      <c r="O107" s="8">
        <f>SUMIFS(TaxableValuation[Taxable Utilities],TaxableValuation[Dist],$C107,TaxableValuation[Tif_NonTIF],$A$4)</f>
        <v>0</v>
      </c>
      <c r="P107" s="8">
        <f>SUMIFS(TaxableValuation[Taxable Other],TaxableValuation[Dist],$C107,TaxableValuation[Tif_NonTIF],$A$4)</f>
        <v>0</v>
      </c>
      <c r="Q107" s="8">
        <f>SUMIFS(TaxableValuation[Taxable Gross],TaxableValuation[Dist],$C107,TaxableValuation[Tif_NonTIF],$A$4)</f>
        <v>0</v>
      </c>
      <c r="R107" s="8">
        <f>SUMIFS(TaxableValuation[Taxable Military Exempt],TaxableValuation[Dist],$C107,TaxableValuation[Tif_NonTIF],$A$4)</f>
        <v>0</v>
      </c>
      <c r="S107" s="8">
        <f>SUMIFS(TaxableValuation[Taxable Net],TaxableValuation[Dist],$C107,TaxableValuation[Tif_NonTIF],$A$4)</f>
        <v>0</v>
      </c>
      <c r="T107" s="8">
        <f>SUMIFS(TaxableValuation[Taxable Gas &amp; Elec Utilities],TaxableValuation[Dist],$C107,TaxableValuation[Tif_NonTIF],$A$4)</f>
        <v>0</v>
      </c>
      <c r="U107" s="8">
        <f t="shared" si="1"/>
        <v>0</v>
      </c>
    </row>
    <row r="108" spans="1:21" x14ac:dyDescent="0.25">
      <c r="A108">
        <v>2023</v>
      </c>
      <c r="B108" t="s">
        <v>1066</v>
      </c>
      <c r="C108" t="s">
        <v>1253</v>
      </c>
      <c r="D108" t="s">
        <v>1253</v>
      </c>
      <c r="E108" t="s">
        <v>87</v>
      </c>
      <c r="F108" t="s">
        <v>1254</v>
      </c>
      <c r="G108" s="8">
        <f>SUMIFS(TaxableValuation[Taxable Residential],TaxableValuation[Dist],$C108,TaxableValuation[Tif_NonTIF],$A$4)</f>
        <v>0</v>
      </c>
      <c r="H108" s="8">
        <f>SUMIFS(TaxableValuation[Taxable Ag Land],TaxableValuation[Dist],$C108,TaxableValuation[Tif_NonTIF],$A$4)</f>
        <v>0</v>
      </c>
      <c r="I108" s="8">
        <f>SUMIFS(TaxableValuation[Taxable Ag Building],TaxableValuation[Dist],$C108,TaxableValuation[Tif_NonTIF],$A$4)</f>
        <v>0</v>
      </c>
      <c r="J108" s="8">
        <f>SUMIFS(TaxableValuation[Taxable Commercial],TaxableValuation[Dist],$C108,TaxableValuation[Tif_NonTIF],$A$4)</f>
        <v>0</v>
      </c>
      <c r="K108" s="8">
        <f>SUMIFS(TaxableValuation[Taxable Industrial],TaxableValuation[Dist],$C108,TaxableValuation[Tif_NonTIF],$A$4)</f>
        <v>0</v>
      </c>
      <c r="L108" s="8">
        <f>SUMIFS(TaxableValuation[Taxable Multiresidential],TaxableValuation[Dist],$C108,TaxableValuation[Tif_NonTIF],$A$4)</f>
        <v>0</v>
      </c>
      <c r="M108" s="8">
        <f>SUMIFS(TaxableValuation[Taxable Reserved],TaxableValuation[Dist],$C108,TaxableValuation[Tif_NonTIF],$A$4)</f>
        <v>0</v>
      </c>
      <c r="N108" s="8">
        <f>SUMIFS(TaxableValuation[Taxable Railroads],TaxableValuation[Dist],$C108,TaxableValuation[Tif_NonTIF],$A$4)</f>
        <v>0</v>
      </c>
      <c r="O108" s="8">
        <f>SUMIFS(TaxableValuation[Taxable Utilities],TaxableValuation[Dist],$C108,TaxableValuation[Tif_NonTIF],$A$4)</f>
        <v>0</v>
      </c>
      <c r="P108" s="8">
        <f>SUMIFS(TaxableValuation[Taxable Other],TaxableValuation[Dist],$C108,TaxableValuation[Tif_NonTIF],$A$4)</f>
        <v>0</v>
      </c>
      <c r="Q108" s="8">
        <f>SUMIFS(TaxableValuation[Taxable Gross],TaxableValuation[Dist],$C108,TaxableValuation[Tif_NonTIF],$A$4)</f>
        <v>0</v>
      </c>
      <c r="R108" s="8">
        <f>SUMIFS(TaxableValuation[Taxable Military Exempt],TaxableValuation[Dist],$C108,TaxableValuation[Tif_NonTIF],$A$4)</f>
        <v>0</v>
      </c>
      <c r="S108" s="8">
        <f>SUMIFS(TaxableValuation[Taxable Net],TaxableValuation[Dist],$C108,TaxableValuation[Tif_NonTIF],$A$4)</f>
        <v>0</v>
      </c>
      <c r="T108" s="8">
        <f>SUMIFS(TaxableValuation[Taxable Gas &amp; Elec Utilities],TaxableValuation[Dist],$C108,TaxableValuation[Tif_NonTIF],$A$4)</f>
        <v>0</v>
      </c>
      <c r="U108" s="8">
        <f t="shared" si="1"/>
        <v>0</v>
      </c>
    </row>
    <row r="109" spans="1:21" x14ac:dyDescent="0.25">
      <c r="A109">
        <v>2023</v>
      </c>
      <c r="B109" t="s">
        <v>1076</v>
      </c>
      <c r="C109" t="s">
        <v>1255</v>
      </c>
      <c r="D109" t="s">
        <v>1255</v>
      </c>
      <c r="E109" t="s">
        <v>253</v>
      </c>
      <c r="F109" t="s">
        <v>1256</v>
      </c>
      <c r="G109" s="8">
        <f>SUMIFS(TaxableValuation[Taxable Residential],TaxableValuation[Dist],$C109,TaxableValuation[Tif_NonTIF],$A$4)</f>
        <v>0</v>
      </c>
      <c r="H109" s="8">
        <f>SUMIFS(TaxableValuation[Taxable Ag Land],TaxableValuation[Dist],$C109,TaxableValuation[Tif_NonTIF],$A$4)</f>
        <v>0</v>
      </c>
      <c r="I109" s="8">
        <f>SUMIFS(TaxableValuation[Taxable Ag Building],TaxableValuation[Dist],$C109,TaxableValuation[Tif_NonTIF],$A$4)</f>
        <v>0</v>
      </c>
      <c r="J109" s="8">
        <f>SUMIFS(TaxableValuation[Taxable Commercial],TaxableValuation[Dist],$C109,TaxableValuation[Tif_NonTIF],$A$4)</f>
        <v>0</v>
      </c>
      <c r="K109" s="8">
        <f>SUMIFS(TaxableValuation[Taxable Industrial],TaxableValuation[Dist],$C109,TaxableValuation[Tif_NonTIF],$A$4)</f>
        <v>0</v>
      </c>
      <c r="L109" s="8">
        <f>SUMIFS(TaxableValuation[Taxable Multiresidential],TaxableValuation[Dist],$C109,TaxableValuation[Tif_NonTIF],$A$4)</f>
        <v>0</v>
      </c>
      <c r="M109" s="8">
        <f>SUMIFS(TaxableValuation[Taxable Reserved],TaxableValuation[Dist],$C109,TaxableValuation[Tif_NonTIF],$A$4)</f>
        <v>0</v>
      </c>
      <c r="N109" s="8">
        <f>SUMIFS(TaxableValuation[Taxable Railroads],TaxableValuation[Dist],$C109,TaxableValuation[Tif_NonTIF],$A$4)</f>
        <v>0</v>
      </c>
      <c r="O109" s="8">
        <f>SUMIFS(TaxableValuation[Taxable Utilities],TaxableValuation[Dist],$C109,TaxableValuation[Tif_NonTIF],$A$4)</f>
        <v>0</v>
      </c>
      <c r="P109" s="8">
        <f>SUMIFS(TaxableValuation[Taxable Other],TaxableValuation[Dist],$C109,TaxableValuation[Tif_NonTIF],$A$4)</f>
        <v>0</v>
      </c>
      <c r="Q109" s="8">
        <f>SUMIFS(TaxableValuation[Taxable Gross],TaxableValuation[Dist],$C109,TaxableValuation[Tif_NonTIF],$A$4)</f>
        <v>0</v>
      </c>
      <c r="R109" s="8">
        <f>SUMIFS(TaxableValuation[Taxable Military Exempt],TaxableValuation[Dist],$C109,TaxableValuation[Tif_NonTIF],$A$4)</f>
        <v>0</v>
      </c>
      <c r="S109" s="8">
        <f>SUMIFS(TaxableValuation[Taxable Net],TaxableValuation[Dist],$C109,TaxableValuation[Tif_NonTIF],$A$4)</f>
        <v>0</v>
      </c>
      <c r="T109" s="8">
        <f>SUMIFS(TaxableValuation[Taxable Gas &amp; Elec Utilities],TaxableValuation[Dist],$C109,TaxableValuation[Tif_NonTIF],$A$4)</f>
        <v>0</v>
      </c>
      <c r="U109" s="8">
        <f t="shared" si="1"/>
        <v>0</v>
      </c>
    </row>
    <row r="110" spans="1:21" x14ac:dyDescent="0.25">
      <c r="A110">
        <v>2023</v>
      </c>
      <c r="B110" t="s">
        <v>1054</v>
      </c>
      <c r="C110" t="s">
        <v>1257</v>
      </c>
      <c r="D110" t="s">
        <v>1257</v>
      </c>
      <c r="E110" t="s">
        <v>506</v>
      </c>
      <c r="F110" t="s">
        <v>1258</v>
      </c>
      <c r="G110" s="8">
        <f>SUMIFS(TaxableValuation[Taxable Residential],TaxableValuation[Dist],$C110,TaxableValuation[Tif_NonTIF],$A$4)</f>
        <v>0</v>
      </c>
      <c r="H110" s="8">
        <f>SUMIFS(TaxableValuation[Taxable Ag Land],TaxableValuation[Dist],$C110,TaxableValuation[Tif_NonTIF],$A$4)</f>
        <v>0</v>
      </c>
      <c r="I110" s="8">
        <f>SUMIFS(TaxableValuation[Taxable Ag Building],TaxableValuation[Dist],$C110,TaxableValuation[Tif_NonTIF],$A$4)</f>
        <v>0</v>
      </c>
      <c r="J110" s="8">
        <f>SUMIFS(TaxableValuation[Taxable Commercial],TaxableValuation[Dist],$C110,TaxableValuation[Tif_NonTIF],$A$4)</f>
        <v>0</v>
      </c>
      <c r="K110" s="8">
        <f>SUMIFS(TaxableValuation[Taxable Industrial],TaxableValuation[Dist],$C110,TaxableValuation[Tif_NonTIF],$A$4)</f>
        <v>0</v>
      </c>
      <c r="L110" s="8">
        <f>SUMIFS(TaxableValuation[Taxable Multiresidential],TaxableValuation[Dist],$C110,TaxableValuation[Tif_NonTIF],$A$4)</f>
        <v>0</v>
      </c>
      <c r="M110" s="8">
        <f>SUMIFS(TaxableValuation[Taxable Reserved],TaxableValuation[Dist],$C110,TaxableValuation[Tif_NonTIF],$A$4)</f>
        <v>0</v>
      </c>
      <c r="N110" s="8">
        <f>SUMIFS(TaxableValuation[Taxable Railroads],TaxableValuation[Dist],$C110,TaxableValuation[Tif_NonTIF],$A$4)</f>
        <v>0</v>
      </c>
      <c r="O110" s="8">
        <f>SUMIFS(TaxableValuation[Taxable Utilities],TaxableValuation[Dist],$C110,TaxableValuation[Tif_NonTIF],$A$4)</f>
        <v>0</v>
      </c>
      <c r="P110" s="8">
        <f>SUMIFS(TaxableValuation[Taxable Other],TaxableValuation[Dist],$C110,TaxableValuation[Tif_NonTIF],$A$4)</f>
        <v>0</v>
      </c>
      <c r="Q110" s="8">
        <f>SUMIFS(TaxableValuation[Taxable Gross],TaxableValuation[Dist],$C110,TaxableValuation[Tif_NonTIF],$A$4)</f>
        <v>0</v>
      </c>
      <c r="R110" s="8">
        <f>SUMIFS(TaxableValuation[Taxable Military Exempt],TaxableValuation[Dist],$C110,TaxableValuation[Tif_NonTIF],$A$4)</f>
        <v>0</v>
      </c>
      <c r="S110" s="8">
        <f>SUMIFS(TaxableValuation[Taxable Net],TaxableValuation[Dist],$C110,TaxableValuation[Tif_NonTIF],$A$4)</f>
        <v>0</v>
      </c>
      <c r="T110" s="8">
        <f>SUMIFS(TaxableValuation[Taxable Gas &amp; Elec Utilities],TaxableValuation[Dist],$C110,TaxableValuation[Tif_NonTIF],$A$4)</f>
        <v>0</v>
      </c>
      <c r="U110" s="8">
        <f t="shared" si="1"/>
        <v>0</v>
      </c>
    </row>
    <row r="111" spans="1:21" x14ac:dyDescent="0.25">
      <c r="A111">
        <v>2023</v>
      </c>
      <c r="B111" t="s">
        <v>1066</v>
      </c>
      <c r="C111" t="s">
        <v>1259</v>
      </c>
      <c r="D111" t="s">
        <v>1259</v>
      </c>
      <c r="E111" t="s">
        <v>298</v>
      </c>
      <c r="F111" t="s">
        <v>1260</v>
      </c>
      <c r="G111" s="8">
        <f>SUMIFS(TaxableValuation[Taxable Residential],TaxableValuation[Dist],$C111,TaxableValuation[Tif_NonTIF],$A$4)</f>
        <v>2638421</v>
      </c>
      <c r="H111" s="8">
        <f>SUMIFS(TaxableValuation[Taxable Ag Land],TaxableValuation[Dist],$C111,TaxableValuation[Tif_NonTIF],$A$4)</f>
        <v>24476</v>
      </c>
      <c r="I111" s="8">
        <f>SUMIFS(TaxableValuation[Taxable Ag Building],TaxableValuation[Dist],$C111,TaxableValuation[Tif_NonTIF],$A$4)</f>
        <v>0</v>
      </c>
      <c r="J111" s="8">
        <f>SUMIFS(TaxableValuation[Taxable Commercial],TaxableValuation[Dist],$C111,TaxableValuation[Tif_NonTIF],$A$4)</f>
        <v>4908125</v>
      </c>
      <c r="K111" s="8">
        <f>SUMIFS(TaxableValuation[Taxable Industrial],TaxableValuation[Dist],$C111,TaxableValuation[Tif_NonTIF],$A$4)</f>
        <v>779754</v>
      </c>
      <c r="L111" s="8">
        <f>SUMIFS(TaxableValuation[Taxable Multiresidential],TaxableValuation[Dist],$C111,TaxableValuation[Tif_NonTIF],$A$4)</f>
        <v>345760</v>
      </c>
      <c r="M111" s="8">
        <f>SUMIFS(TaxableValuation[Taxable Reserved],TaxableValuation[Dist],$C111,TaxableValuation[Tif_NonTIF],$A$4)</f>
        <v>0</v>
      </c>
      <c r="N111" s="8">
        <f>SUMIFS(TaxableValuation[Taxable Railroads],TaxableValuation[Dist],$C111,TaxableValuation[Tif_NonTIF],$A$4)</f>
        <v>0</v>
      </c>
      <c r="O111" s="8">
        <f>SUMIFS(TaxableValuation[Taxable Utilities],TaxableValuation[Dist],$C111,TaxableValuation[Tif_NonTIF],$A$4)</f>
        <v>0</v>
      </c>
      <c r="P111" s="8">
        <f>SUMIFS(TaxableValuation[Taxable Other],TaxableValuation[Dist],$C111,TaxableValuation[Tif_NonTIF],$A$4)</f>
        <v>0</v>
      </c>
      <c r="Q111" s="8">
        <f>SUMIFS(TaxableValuation[Taxable Gross],TaxableValuation[Dist],$C111,TaxableValuation[Tif_NonTIF],$A$4)</f>
        <v>8696536</v>
      </c>
      <c r="R111" s="8">
        <f>SUMIFS(TaxableValuation[Taxable Military Exempt],TaxableValuation[Dist],$C111,TaxableValuation[Tif_NonTIF],$A$4)</f>
        <v>0</v>
      </c>
      <c r="S111" s="8">
        <f>SUMIFS(TaxableValuation[Taxable Net],TaxableValuation[Dist],$C111,TaxableValuation[Tif_NonTIF],$A$4)</f>
        <v>8696536</v>
      </c>
      <c r="T111" s="8">
        <f>SUMIFS(TaxableValuation[Taxable Gas &amp; Elec Utilities],TaxableValuation[Dist],$C111,TaxableValuation[Tif_NonTIF],$A$4)</f>
        <v>0</v>
      </c>
      <c r="U111" s="8">
        <f t="shared" si="1"/>
        <v>8696536</v>
      </c>
    </row>
    <row r="112" spans="1:21" x14ac:dyDescent="0.25">
      <c r="A112">
        <v>2023</v>
      </c>
      <c r="B112" t="s">
        <v>1043</v>
      </c>
      <c r="C112" t="s">
        <v>1261</v>
      </c>
      <c r="D112" t="s">
        <v>1261</v>
      </c>
      <c r="E112" t="s">
        <v>458</v>
      </c>
      <c r="F112" t="s">
        <v>1262</v>
      </c>
      <c r="G112" s="8">
        <f>SUMIFS(TaxableValuation[Taxable Residential],TaxableValuation[Dist],$C112,TaxableValuation[Tif_NonTIF],$A$4)</f>
        <v>2440578</v>
      </c>
      <c r="H112" s="8">
        <f>SUMIFS(TaxableValuation[Taxable Ag Land],TaxableValuation[Dist],$C112,TaxableValuation[Tif_NonTIF],$A$4)</f>
        <v>0</v>
      </c>
      <c r="I112" s="8">
        <f>SUMIFS(TaxableValuation[Taxable Ag Building],TaxableValuation[Dist],$C112,TaxableValuation[Tif_NonTIF],$A$4)</f>
        <v>0</v>
      </c>
      <c r="J112" s="8">
        <f>SUMIFS(TaxableValuation[Taxable Commercial],TaxableValuation[Dist],$C112,TaxableValuation[Tif_NonTIF],$A$4)</f>
        <v>4378772</v>
      </c>
      <c r="K112" s="8">
        <f>SUMIFS(TaxableValuation[Taxable Industrial],TaxableValuation[Dist],$C112,TaxableValuation[Tif_NonTIF],$A$4)</f>
        <v>47227</v>
      </c>
      <c r="L112" s="8">
        <f>SUMIFS(TaxableValuation[Taxable Multiresidential],TaxableValuation[Dist],$C112,TaxableValuation[Tif_NonTIF],$A$4)</f>
        <v>198218</v>
      </c>
      <c r="M112" s="8">
        <f>SUMIFS(TaxableValuation[Taxable Reserved],TaxableValuation[Dist],$C112,TaxableValuation[Tif_NonTIF],$A$4)</f>
        <v>0</v>
      </c>
      <c r="N112" s="8">
        <f>SUMIFS(TaxableValuation[Taxable Railroads],TaxableValuation[Dist],$C112,TaxableValuation[Tif_NonTIF],$A$4)</f>
        <v>0</v>
      </c>
      <c r="O112" s="8">
        <f>SUMIFS(TaxableValuation[Taxable Utilities],TaxableValuation[Dist],$C112,TaxableValuation[Tif_NonTIF],$A$4)</f>
        <v>0</v>
      </c>
      <c r="P112" s="8">
        <f>SUMIFS(TaxableValuation[Taxable Other],TaxableValuation[Dist],$C112,TaxableValuation[Tif_NonTIF],$A$4)</f>
        <v>0</v>
      </c>
      <c r="Q112" s="8">
        <f>SUMIFS(TaxableValuation[Taxable Gross],TaxableValuation[Dist],$C112,TaxableValuation[Tif_NonTIF],$A$4)</f>
        <v>7064795</v>
      </c>
      <c r="R112" s="8">
        <f>SUMIFS(TaxableValuation[Taxable Military Exempt],TaxableValuation[Dist],$C112,TaxableValuation[Tif_NonTIF],$A$4)</f>
        <v>0</v>
      </c>
      <c r="S112" s="8">
        <f>SUMIFS(TaxableValuation[Taxable Net],TaxableValuation[Dist],$C112,TaxableValuation[Tif_NonTIF],$A$4)</f>
        <v>7064795</v>
      </c>
      <c r="T112" s="8">
        <f>SUMIFS(TaxableValuation[Taxable Gas &amp; Elec Utilities],TaxableValuation[Dist],$C112,TaxableValuation[Tif_NonTIF],$A$4)</f>
        <v>0</v>
      </c>
      <c r="U112" s="8">
        <f t="shared" si="1"/>
        <v>7064795</v>
      </c>
    </row>
    <row r="113" spans="1:21" x14ac:dyDescent="0.25">
      <c r="A113">
        <v>2023</v>
      </c>
      <c r="B113" t="s">
        <v>1051</v>
      </c>
      <c r="C113" t="s">
        <v>1263</v>
      </c>
      <c r="D113" t="s">
        <v>1263</v>
      </c>
      <c r="E113" t="s">
        <v>766</v>
      </c>
      <c r="F113" t="s">
        <v>1264</v>
      </c>
      <c r="G113" s="8">
        <f>SUMIFS(TaxableValuation[Taxable Residential],TaxableValuation[Dist],$C113,TaxableValuation[Tif_NonTIF],$A$4)</f>
        <v>696091</v>
      </c>
      <c r="H113" s="8">
        <f>SUMIFS(TaxableValuation[Taxable Ag Land],TaxableValuation[Dist],$C113,TaxableValuation[Tif_NonTIF],$A$4)</f>
        <v>283394</v>
      </c>
      <c r="I113" s="8">
        <f>SUMIFS(TaxableValuation[Taxable Ag Building],TaxableValuation[Dist],$C113,TaxableValuation[Tif_NonTIF],$A$4)</f>
        <v>9083</v>
      </c>
      <c r="J113" s="8">
        <f>SUMIFS(TaxableValuation[Taxable Commercial],TaxableValuation[Dist],$C113,TaxableValuation[Tif_NonTIF],$A$4)</f>
        <v>2967585</v>
      </c>
      <c r="K113" s="8">
        <f>SUMIFS(TaxableValuation[Taxable Industrial],TaxableValuation[Dist],$C113,TaxableValuation[Tif_NonTIF],$A$4)</f>
        <v>33496983</v>
      </c>
      <c r="L113" s="8">
        <f>SUMIFS(TaxableValuation[Taxable Multiresidential],TaxableValuation[Dist],$C113,TaxableValuation[Tif_NonTIF],$A$4)</f>
        <v>19771</v>
      </c>
      <c r="M113" s="8">
        <f>SUMIFS(TaxableValuation[Taxable Reserved],TaxableValuation[Dist],$C113,TaxableValuation[Tif_NonTIF],$A$4)</f>
        <v>0</v>
      </c>
      <c r="N113" s="8">
        <f>SUMIFS(TaxableValuation[Taxable Railroads],TaxableValuation[Dist],$C113,TaxableValuation[Tif_NonTIF],$A$4)</f>
        <v>0</v>
      </c>
      <c r="O113" s="8">
        <f>SUMIFS(TaxableValuation[Taxable Utilities],TaxableValuation[Dist],$C113,TaxableValuation[Tif_NonTIF],$A$4)</f>
        <v>0</v>
      </c>
      <c r="P113" s="8">
        <f>SUMIFS(TaxableValuation[Taxable Other],TaxableValuation[Dist],$C113,TaxableValuation[Tif_NonTIF],$A$4)</f>
        <v>0</v>
      </c>
      <c r="Q113" s="8">
        <f>SUMIFS(TaxableValuation[Taxable Gross],TaxableValuation[Dist],$C113,TaxableValuation[Tif_NonTIF],$A$4)</f>
        <v>37472907</v>
      </c>
      <c r="R113" s="8">
        <f>SUMIFS(TaxableValuation[Taxable Military Exempt],TaxableValuation[Dist],$C113,TaxableValuation[Tif_NonTIF],$A$4)</f>
        <v>0</v>
      </c>
      <c r="S113" s="8">
        <f>SUMIFS(TaxableValuation[Taxable Net],TaxableValuation[Dist],$C113,TaxableValuation[Tif_NonTIF],$A$4)</f>
        <v>37472907</v>
      </c>
      <c r="T113" s="8">
        <f>SUMIFS(TaxableValuation[Taxable Gas &amp; Elec Utilities],TaxableValuation[Dist],$C113,TaxableValuation[Tif_NonTIF],$A$4)</f>
        <v>0</v>
      </c>
      <c r="U113" s="8">
        <f t="shared" si="1"/>
        <v>37472907</v>
      </c>
    </row>
    <row r="114" spans="1:21" x14ac:dyDescent="0.25">
      <c r="A114">
        <v>2023</v>
      </c>
      <c r="B114" t="s">
        <v>1057</v>
      </c>
      <c r="C114" t="s">
        <v>1265</v>
      </c>
      <c r="D114" t="s">
        <v>1265</v>
      </c>
      <c r="E114" t="s">
        <v>528</v>
      </c>
      <c r="F114" t="s">
        <v>1266</v>
      </c>
      <c r="G114" s="8">
        <f>SUMIFS(TaxableValuation[Taxable Residential],TaxableValuation[Dist],$C114,TaxableValuation[Tif_NonTIF],$A$4)</f>
        <v>0</v>
      </c>
      <c r="H114" s="8">
        <f>SUMIFS(TaxableValuation[Taxable Ag Land],TaxableValuation[Dist],$C114,TaxableValuation[Tif_NonTIF],$A$4)</f>
        <v>0</v>
      </c>
      <c r="I114" s="8">
        <f>SUMIFS(TaxableValuation[Taxable Ag Building],TaxableValuation[Dist],$C114,TaxableValuation[Tif_NonTIF],$A$4)</f>
        <v>0</v>
      </c>
      <c r="J114" s="8">
        <f>SUMIFS(TaxableValuation[Taxable Commercial],TaxableValuation[Dist],$C114,TaxableValuation[Tif_NonTIF],$A$4)</f>
        <v>0</v>
      </c>
      <c r="K114" s="8">
        <f>SUMIFS(TaxableValuation[Taxable Industrial],TaxableValuation[Dist],$C114,TaxableValuation[Tif_NonTIF],$A$4)</f>
        <v>658383</v>
      </c>
      <c r="L114" s="8">
        <f>SUMIFS(TaxableValuation[Taxable Multiresidential],TaxableValuation[Dist],$C114,TaxableValuation[Tif_NonTIF],$A$4)</f>
        <v>0</v>
      </c>
      <c r="M114" s="8">
        <f>SUMIFS(TaxableValuation[Taxable Reserved],TaxableValuation[Dist],$C114,TaxableValuation[Tif_NonTIF],$A$4)</f>
        <v>0</v>
      </c>
      <c r="N114" s="8">
        <f>SUMIFS(TaxableValuation[Taxable Railroads],TaxableValuation[Dist],$C114,TaxableValuation[Tif_NonTIF],$A$4)</f>
        <v>0</v>
      </c>
      <c r="O114" s="8">
        <f>SUMIFS(TaxableValuation[Taxable Utilities],TaxableValuation[Dist],$C114,TaxableValuation[Tif_NonTIF],$A$4)</f>
        <v>0</v>
      </c>
      <c r="P114" s="8">
        <f>SUMIFS(TaxableValuation[Taxable Other],TaxableValuation[Dist],$C114,TaxableValuation[Tif_NonTIF],$A$4)</f>
        <v>0</v>
      </c>
      <c r="Q114" s="8">
        <f>SUMIFS(TaxableValuation[Taxable Gross],TaxableValuation[Dist],$C114,TaxableValuation[Tif_NonTIF],$A$4)</f>
        <v>658383</v>
      </c>
      <c r="R114" s="8">
        <f>SUMIFS(TaxableValuation[Taxable Military Exempt],TaxableValuation[Dist],$C114,TaxableValuation[Tif_NonTIF],$A$4)</f>
        <v>0</v>
      </c>
      <c r="S114" s="8">
        <f>SUMIFS(TaxableValuation[Taxable Net],TaxableValuation[Dist],$C114,TaxableValuation[Tif_NonTIF],$A$4)</f>
        <v>658383</v>
      </c>
      <c r="T114" s="8">
        <f>SUMIFS(TaxableValuation[Taxable Gas &amp; Elec Utilities],TaxableValuation[Dist],$C114,TaxableValuation[Tif_NonTIF],$A$4)</f>
        <v>0</v>
      </c>
      <c r="U114" s="8">
        <f t="shared" si="1"/>
        <v>658383</v>
      </c>
    </row>
    <row r="115" spans="1:21" x14ac:dyDescent="0.25">
      <c r="A115">
        <v>2023</v>
      </c>
      <c r="B115" t="s">
        <v>1045</v>
      </c>
      <c r="C115" t="s">
        <v>1267</v>
      </c>
      <c r="D115" t="s">
        <v>1267</v>
      </c>
      <c r="E115" t="s">
        <v>744</v>
      </c>
      <c r="F115" t="s">
        <v>1268</v>
      </c>
      <c r="G115" s="8">
        <f>SUMIFS(TaxableValuation[Taxable Residential],TaxableValuation[Dist],$C115,TaxableValuation[Tif_NonTIF],$A$4)</f>
        <v>0</v>
      </c>
      <c r="H115" s="8">
        <f>SUMIFS(TaxableValuation[Taxable Ag Land],TaxableValuation[Dist],$C115,TaxableValuation[Tif_NonTIF],$A$4)</f>
        <v>0</v>
      </c>
      <c r="I115" s="8">
        <f>SUMIFS(TaxableValuation[Taxable Ag Building],TaxableValuation[Dist],$C115,TaxableValuation[Tif_NonTIF],$A$4)</f>
        <v>0</v>
      </c>
      <c r="J115" s="8">
        <f>SUMIFS(TaxableValuation[Taxable Commercial],TaxableValuation[Dist],$C115,TaxableValuation[Tif_NonTIF],$A$4)</f>
        <v>0</v>
      </c>
      <c r="K115" s="8">
        <f>SUMIFS(TaxableValuation[Taxable Industrial],TaxableValuation[Dist],$C115,TaxableValuation[Tif_NonTIF],$A$4)</f>
        <v>0</v>
      </c>
      <c r="L115" s="8">
        <f>SUMIFS(TaxableValuation[Taxable Multiresidential],TaxableValuation[Dist],$C115,TaxableValuation[Tif_NonTIF],$A$4)</f>
        <v>0</v>
      </c>
      <c r="M115" s="8">
        <f>SUMIFS(TaxableValuation[Taxable Reserved],TaxableValuation[Dist],$C115,TaxableValuation[Tif_NonTIF],$A$4)</f>
        <v>0</v>
      </c>
      <c r="N115" s="8">
        <f>SUMIFS(TaxableValuation[Taxable Railroads],TaxableValuation[Dist],$C115,TaxableValuation[Tif_NonTIF],$A$4)</f>
        <v>0</v>
      </c>
      <c r="O115" s="8">
        <f>SUMIFS(TaxableValuation[Taxable Utilities],TaxableValuation[Dist],$C115,TaxableValuation[Tif_NonTIF],$A$4)</f>
        <v>0</v>
      </c>
      <c r="P115" s="8">
        <f>SUMIFS(TaxableValuation[Taxable Other],TaxableValuation[Dist],$C115,TaxableValuation[Tif_NonTIF],$A$4)</f>
        <v>0</v>
      </c>
      <c r="Q115" s="8">
        <f>SUMIFS(TaxableValuation[Taxable Gross],TaxableValuation[Dist],$C115,TaxableValuation[Tif_NonTIF],$A$4)</f>
        <v>0</v>
      </c>
      <c r="R115" s="8">
        <f>SUMIFS(TaxableValuation[Taxable Military Exempt],TaxableValuation[Dist],$C115,TaxableValuation[Tif_NonTIF],$A$4)</f>
        <v>0</v>
      </c>
      <c r="S115" s="8">
        <f>SUMIFS(TaxableValuation[Taxable Net],TaxableValuation[Dist],$C115,TaxableValuation[Tif_NonTIF],$A$4)</f>
        <v>0</v>
      </c>
      <c r="T115" s="8">
        <f>SUMIFS(TaxableValuation[Taxable Gas &amp; Elec Utilities],TaxableValuation[Dist],$C115,TaxableValuation[Tif_NonTIF],$A$4)</f>
        <v>0</v>
      </c>
      <c r="U115" s="8">
        <f t="shared" si="1"/>
        <v>0</v>
      </c>
    </row>
    <row r="116" spans="1:21" x14ac:dyDescent="0.25">
      <c r="A116">
        <v>2023</v>
      </c>
      <c r="B116" t="s">
        <v>1051</v>
      </c>
      <c r="C116" t="s">
        <v>1269</v>
      </c>
      <c r="D116" t="s">
        <v>1269</v>
      </c>
      <c r="E116" t="s">
        <v>383</v>
      </c>
      <c r="F116" t="s">
        <v>1270</v>
      </c>
      <c r="G116" s="8">
        <f>SUMIFS(TaxableValuation[Taxable Residential],TaxableValuation[Dist],$C116,TaxableValuation[Tif_NonTIF],$A$4)</f>
        <v>44731</v>
      </c>
      <c r="H116" s="8">
        <f>SUMIFS(TaxableValuation[Taxable Ag Land],TaxableValuation[Dist],$C116,TaxableValuation[Tif_NonTIF],$A$4)</f>
        <v>0</v>
      </c>
      <c r="I116" s="8">
        <f>SUMIFS(TaxableValuation[Taxable Ag Building],TaxableValuation[Dist],$C116,TaxableValuation[Tif_NonTIF],$A$4)</f>
        <v>0</v>
      </c>
      <c r="J116" s="8">
        <f>SUMIFS(TaxableValuation[Taxable Commercial],TaxableValuation[Dist],$C116,TaxableValuation[Tif_NonTIF],$A$4)</f>
        <v>2221194</v>
      </c>
      <c r="K116" s="8">
        <f>SUMIFS(TaxableValuation[Taxable Industrial],TaxableValuation[Dist],$C116,TaxableValuation[Tif_NonTIF],$A$4)</f>
        <v>1700114</v>
      </c>
      <c r="L116" s="8">
        <f>SUMIFS(TaxableValuation[Taxable Multiresidential],TaxableValuation[Dist],$C116,TaxableValuation[Tif_NonTIF],$A$4)</f>
        <v>0</v>
      </c>
      <c r="M116" s="8">
        <f>SUMIFS(TaxableValuation[Taxable Reserved],TaxableValuation[Dist],$C116,TaxableValuation[Tif_NonTIF],$A$4)</f>
        <v>0</v>
      </c>
      <c r="N116" s="8">
        <f>SUMIFS(TaxableValuation[Taxable Railroads],TaxableValuation[Dist],$C116,TaxableValuation[Tif_NonTIF],$A$4)</f>
        <v>0</v>
      </c>
      <c r="O116" s="8">
        <f>SUMIFS(TaxableValuation[Taxable Utilities],TaxableValuation[Dist],$C116,TaxableValuation[Tif_NonTIF],$A$4)</f>
        <v>0</v>
      </c>
      <c r="P116" s="8">
        <f>SUMIFS(TaxableValuation[Taxable Other],TaxableValuation[Dist],$C116,TaxableValuation[Tif_NonTIF],$A$4)</f>
        <v>0</v>
      </c>
      <c r="Q116" s="8">
        <f>SUMIFS(TaxableValuation[Taxable Gross],TaxableValuation[Dist],$C116,TaxableValuation[Tif_NonTIF],$A$4)</f>
        <v>3966039</v>
      </c>
      <c r="R116" s="8">
        <f>SUMIFS(TaxableValuation[Taxable Military Exempt],TaxableValuation[Dist],$C116,TaxableValuation[Tif_NonTIF],$A$4)</f>
        <v>0</v>
      </c>
      <c r="S116" s="8">
        <f>SUMIFS(TaxableValuation[Taxable Net],TaxableValuation[Dist],$C116,TaxableValuation[Tif_NonTIF],$A$4)</f>
        <v>3966039</v>
      </c>
      <c r="T116" s="8">
        <f>SUMIFS(TaxableValuation[Taxable Gas &amp; Elec Utilities],TaxableValuation[Dist],$C116,TaxableValuation[Tif_NonTIF],$A$4)</f>
        <v>0</v>
      </c>
      <c r="U116" s="8">
        <f t="shared" si="1"/>
        <v>3966039</v>
      </c>
    </row>
    <row r="117" spans="1:21" x14ac:dyDescent="0.25">
      <c r="A117">
        <v>2023</v>
      </c>
      <c r="B117" t="s">
        <v>1038</v>
      </c>
      <c r="C117" t="s">
        <v>1271</v>
      </c>
      <c r="D117" t="s">
        <v>1271</v>
      </c>
      <c r="E117" t="s">
        <v>44</v>
      </c>
      <c r="F117" t="s">
        <v>1272</v>
      </c>
      <c r="G117" s="8">
        <f>SUMIFS(TaxableValuation[Taxable Residential],TaxableValuation[Dist],$C117,TaxableValuation[Tif_NonTIF],$A$4)</f>
        <v>19802895</v>
      </c>
      <c r="H117" s="8">
        <f>SUMIFS(TaxableValuation[Taxable Ag Land],TaxableValuation[Dist],$C117,TaxableValuation[Tif_NonTIF],$A$4)</f>
        <v>537436</v>
      </c>
      <c r="I117" s="8">
        <f>SUMIFS(TaxableValuation[Taxable Ag Building],TaxableValuation[Dist],$C117,TaxableValuation[Tif_NonTIF],$A$4)</f>
        <v>8449</v>
      </c>
      <c r="J117" s="8">
        <f>SUMIFS(TaxableValuation[Taxable Commercial],TaxableValuation[Dist],$C117,TaxableValuation[Tif_NonTIF],$A$4)</f>
        <v>4998862</v>
      </c>
      <c r="K117" s="8">
        <f>SUMIFS(TaxableValuation[Taxable Industrial],TaxableValuation[Dist],$C117,TaxableValuation[Tif_NonTIF],$A$4)</f>
        <v>7644836</v>
      </c>
      <c r="L117" s="8">
        <f>SUMIFS(TaxableValuation[Taxable Multiresidential],TaxableValuation[Dist],$C117,TaxableValuation[Tif_NonTIF],$A$4)</f>
        <v>18443</v>
      </c>
      <c r="M117" s="8">
        <f>SUMIFS(TaxableValuation[Taxable Reserved],TaxableValuation[Dist],$C117,TaxableValuation[Tif_NonTIF],$A$4)</f>
        <v>0</v>
      </c>
      <c r="N117" s="8">
        <f>SUMIFS(TaxableValuation[Taxable Railroads],TaxableValuation[Dist],$C117,TaxableValuation[Tif_NonTIF],$A$4)</f>
        <v>0</v>
      </c>
      <c r="O117" s="8">
        <f>SUMIFS(TaxableValuation[Taxable Utilities],TaxableValuation[Dist],$C117,TaxableValuation[Tif_NonTIF],$A$4)</f>
        <v>0</v>
      </c>
      <c r="P117" s="8">
        <f>SUMIFS(TaxableValuation[Taxable Other],TaxableValuation[Dist],$C117,TaxableValuation[Tif_NonTIF],$A$4)</f>
        <v>0</v>
      </c>
      <c r="Q117" s="8">
        <f>SUMIFS(TaxableValuation[Taxable Gross],TaxableValuation[Dist],$C117,TaxableValuation[Tif_NonTIF],$A$4)</f>
        <v>33010921</v>
      </c>
      <c r="R117" s="8">
        <f>SUMIFS(TaxableValuation[Taxable Military Exempt],TaxableValuation[Dist],$C117,TaxableValuation[Tif_NonTIF],$A$4)</f>
        <v>57412</v>
      </c>
      <c r="S117" s="8">
        <f>SUMIFS(TaxableValuation[Taxable Net],TaxableValuation[Dist],$C117,TaxableValuation[Tif_NonTIF],$A$4)</f>
        <v>32953509</v>
      </c>
      <c r="T117" s="8">
        <f>SUMIFS(TaxableValuation[Taxable Gas &amp; Elec Utilities],TaxableValuation[Dist],$C117,TaxableValuation[Tif_NonTIF],$A$4)</f>
        <v>0</v>
      </c>
      <c r="U117" s="8">
        <f t="shared" si="1"/>
        <v>32953509</v>
      </c>
    </row>
    <row r="118" spans="1:21" x14ac:dyDescent="0.25">
      <c r="A118">
        <v>2023</v>
      </c>
      <c r="B118" t="s">
        <v>1054</v>
      </c>
      <c r="C118" t="s">
        <v>1273</v>
      </c>
      <c r="D118" t="s">
        <v>1273</v>
      </c>
      <c r="E118" t="s">
        <v>492</v>
      </c>
      <c r="F118" t="s">
        <v>1274</v>
      </c>
      <c r="G118" s="8">
        <f>SUMIFS(TaxableValuation[Taxable Residential],TaxableValuation[Dist],$C118,TaxableValuation[Tif_NonTIF],$A$4)</f>
        <v>7608720</v>
      </c>
      <c r="H118" s="8">
        <f>SUMIFS(TaxableValuation[Taxable Ag Land],TaxableValuation[Dist],$C118,TaxableValuation[Tif_NonTIF],$A$4)</f>
        <v>0</v>
      </c>
      <c r="I118" s="8">
        <f>SUMIFS(TaxableValuation[Taxable Ag Building],TaxableValuation[Dist],$C118,TaxableValuation[Tif_NonTIF],$A$4)</f>
        <v>0</v>
      </c>
      <c r="J118" s="8">
        <f>SUMIFS(TaxableValuation[Taxable Commercial],TaxableValuation[Dist],$C118,TaxableValuation[Tif_NonTIF],$A$4)</f>
        <v>2279677</v>
      </c>
      <c r="K118" s="8">
        <f>SUMIFS(TaxableValuation[Taxable Industrial],TaxableValuation[Dist],$C118,TaxableValuation[Tif_NonTIF],$A$4)</f>
        <v>2421986</v>
      </c>
      <c r="L118" s="8">
        <f>SUMIFS(TaxableValuation[Taxable Multiresidential],TaxableValuation[Dist],$C118,TaxableValuation[Tif_NonTIF],$A$4)</f>
        <v>0</v>
      </c>
      <c r="M118" s="8">
        <f>SUMIFS(TaxableValuation[Taxable Reserved],TaxableValuation[Dist],$C118,TaxableValuation[Tif_NonTIF],$A$4)</f>
        <v>0</v>
      </c>
      <c r="N118" s="8">
        <f>SUMIFS(TaxableValuation[Taxable Railroads],TaxableValuation[Dist],$C118,TaxableValuation[Tif_NonTIF],$A$4)</f>
        <v>0</v>
      </c>
      <c r="O118" s="8">
        <f>SUMIFS(TaxableValuation[Taxable Utilities],TaxableValuation[Dist],$C118,TaxableValuation[Tif_NonTIF],$A$4)</f>
        <v>0</v>
      </c>
      <c r="P118" s="8">
        <f>SUMIFS(TaxableValuation[Taxable Other],TaxableValuation[Dist],$C118,TaxableValuation[Tif_NonTIF],$A$4)</f>
        <v>0</v>
      </c>
      <c r="Q118" s="8">
        <f>SUMIFS(TaxableValuation[Taxable Gross],TaxableValuation[Dist],$C118,TaxableValuation[Tif_NonTIF],$A$4)</f>
        <v>12310383</v>
      </c>
      <c r="R118" s="8">
        <f>SUMIFS(TaxableValuation[Taxable Military Exempt],TaxableValuation[Dist],$C118,TaxableValuation[Tif_NonTIF],$A$4)</f>
        <v>3704</v>
      </c>
      <c r="S118" s="8">
        <f>SUMIFS(TaxableValuation[Taxable Net],TaxableValuation[Dist],$C118,TaxableValuation[Tif_NonTIF],$A$4)</f>
        <v>12306679</v>
      </c>
      <c r="T118" s="8">
        <f>SUMIFS(TaxableValuation[Taxable Gas &amp; Elec Utilities],TaxableValuation[Dist],$C118,TaxableValuation[Tif_NonTIF],$A$4)</f>
        <v>0</v>
      </c>
      <c r="U118" s="8">
        <f t="shared" si="1"/>
        <v>12306679</v>
      </c>
    </row>
    <row r="119" spans="1:21" x14ac:dyDescent="0.25">
      <c r="A119">
        <v>2023</v>
      </c>
      <c r="B119" t="s">
        <v>1043</v>
      </c>
      <c r="C119" t="s">
        <v>1275</v>
      </c>
      <c r="D119" t="s">
        <v>1275</v>
      </c>
      <c r="E119" t="s">
        <v>319</v>
      </c>
      <c r="F119" t="s">
        <v>1276</v>
      </c>
      <c r="G119" s="8">
        <f>SUMIFS(TaxableValuation[Taxable Residential],TaxableValuation[Dist],$C119,TaxableValuation[Tif_NonTIF],$A$4)</f>
        <v>4797199</v>
      </c>
      <c r="H119" s="8">
        <f>SUMIFS(TaxableValuation[Taxable Ag Land],TaxableValuation[Dist],$C119,TaxableValuation[Tif_NonTIF],$A$4)</f>
        <v>618</v>
      </c>
      <c r="I119" s="8">
        <f>SUMIFS(TaxableValuation[Taxable Ag Building],TaxableValuation[Dist],$C119,TaxableValuation[Tif_NonTIF],$A$4)</f>
        <v>0</v>
      </c>
      <c r="J119" s="8">
        <f>SUMIFS(TaxableValuation[Taxable Commercial],TaxableValuation[Dist],$C119,TaxableValuation[Tif_NonTIF],$A$4)</f>
        <v>8878526</v>
      </c>
      <c r="K119" s="8">
        <f>SUMIFS(TaxableValuation[Taxable Industrial],TaxableValuation[Dist],$C119,TaxableValuation[Tif_NonTIF],$A$4)</f>
        <v>23998199</v>
      </c>
      <c r="L119" s="8">
        <f>SUMIFS(TaxableValuation[Taxable Multiresidential],TaxableValuation[Dist],$C119,TaxableValuation[Tif_NonTIF],$A$4)</f>
        <v>2000950</v>
      </c>
      <c r="M119" s="8">
        <f>SUMIFS(TaxableValuation[Taxable Reserved],TaxableValuation[Dist],$C119,TaxableValuation[Tif_NonTIF],$A$4)</f>
        <v>0</v>
      </c>
      <c r="N119" s="8">
        <f>SUMIFS(TaxableValuation[Taxable Railroads],TaxableValuation[Dist],$C119,TaxableValuation[Tif_NonTIF],$A$4)</f>
        <v>0</v>
      </c>
      <c r="O119" s="8">
        <f>SUMIFS(TaxableValuation[Taxable Utilities],TaxableValuation[Dist],$C119,TaxableValuation[Tif_NonTIF],$A$4)</f>
        <v>0</v>
      </c>
      <c r="P119" s="8">
        <f>SUMIFS(TaxableValuation[Taxable Other],TaxableValuation[Dist],$C119,TaxableValuation[Tif_NonTIF],$A$4)</f>
        <v>0</v>
      </c>
      <c r="Q119" s="8">
        <f>SUMIFS(TaxableValuation[Taxable Gross],TaxableValuation[Dist],$C119,TaxableValuation[Tif_NonTIF],$A$4)</f>
        <v>39675492</v>
      </c>
      <c r="R119" s="8">
        <f>SUMIFS(TaxableValuation[Taxable Military Exempt],TaxableValuation[Dist],$C119,TaxableValuation[Tif_NonTIF],$A$4)</f>
        <v>0</v>
      </c>
      <c r="S119" s="8">
        <f>SUMIFS(TaxableValuation[Taxable Net],TaxableValuation[Dist],$C119,TaxableValuation[Tif_NonTIF],$A$4)</f>
        <v>39675492</v>
      </c>
      <c r="T119" s="8">
        <f>SUMIFS(TaxableValuation[Taxable Gas &amp; Elec Utilities],TaxableValuation[Dist],$C119,TaxableValuation[Tif_NonTIF],$A$4)</f>
        <v>0</v>
      </c>
      <c r="U119" s="8">
        <f t="shared" si="1"/>
        <v>39675492</v>
      </c>
    </row>
    <row r="120" spans="1:21" x14ac:dyDescent="0.25">
      <c r="A120">
        <v>2023</v>
      </c>
      <c r="B120" t="s">
        <v>1051</v>
      </c>
      <c r="C120" t="s">
        <v>1277</v>
      </c>
      <c r="D120" t="s">
        <v>1277</v>
      </c>
      <c r="E120" t="s">
        <v>928</v>
      </c>
      <c r="F120" t="s">
        <v>1278</v>
      </c>
      <c r="G120" s="8">
        <f>SUMIFS(TaxableValuation[Taxable Residential],TaxableValuation[Dist],$C120,TaxableValuation[Tif_NonTIF],$A$4)</f>
        <v>8684889</v>
      </c>
      <c r="H120" s="8">
        <f>SUMIFS(TaxableValuation[Taxable Ag Land],TaxableValuation[Dist],$C120,TaxableValuation[Tif_NonTIF],$A$4)</f>
        <v>124573</v>
      </c>
      <c r="I120" s="8">
        <f>SUMIFS(TaxableValuation[Taxable Ag Building],TaxableValuation[Dist],$C120,TaxableValuation[Tif_NonTIF],$A$4)</f>
        <v>0</v>
      </c>
      <c r="J120" s="8">
        <f>SUMIFS(TaxableValuation[Taxable Commercial],TaxableValuation[Dist],$C120,TaxableValuation[Tif_NonTIF],$A$4)</f>
        <v>55603381</v>
      </c>
      <c r="K120" s="8">
        <f>SUMIFS(TaxableValuation[Taxable Industrial],TaxableValuation[Dist],$C120,TaxableValuation[Tif_NonTIF],$A$4)</f>
        <v>30617135</v>
      </c>
      <c r="L120" s="8">
        <f>SUMIFS(TaxableValuation[Taxable Multiresidential],TaxableValuation[Dist],$C120,TaxableValuation[Tif_NonTIF],$A$4)</f>
        <v>1200167</v>
      </c>
      <c r="M120" s="8">
        <f>SUMIFS(TaxableValuation[Taxable Reserved],TaxableValuation[Dist],$C120,TaxableValuation[Tif_NonTIF],$A$4)</f>
        <v>0</v>
      </c>
      <c r="N120" s="8">
        <f>SUMIFS(TaxableValuation[Taxable Railroads],TaxableValuation[Dist],$C120,TaxableValuation[Tif_NonTIF],$A$4)</f>
        <v>0</v>
      </c>
      <c r="O120" s="8">
        <f>SUMIFS(TaxableValuation[Taxable Utilities],TaxableValuation[Dist],$C120,TaxableValuation[Tif_NonTIF],$A$4)</f>
        <v>0</v>
      </c>
      <c r="P120" s="8">
        <f>SUMIFS(TaxableValuation[Taxable Other],TaxableValuation[Dist],$C120,TaxableValuation[Tif_NonTIF],$A$4)</f>
        <v>0</v>
      </c>
      <c r="Q120" s="8">
        <f>SUMIFS(TaxableValuation[Taxable Gross],TaxableValuation[Dist],$C120,TaxableValuation[Tif_NonTIF],$A$4)</f>
        <v>96230145</v>
      </c>
      <c r="R120" s="8">
        <f>SUMIFS(TaxableValuation[Taxable Military Exempt],TaxableValuation[Dist],$C120,TaxableValuation[Tif_NonTIF],$A$4)</f>
        <v>0</v>
      </c>
      <c r="S120" s="8">
        <f>SUMIFS(TaxableValuation[Taxable Net],TaxableValuation[Dist],$C120,TaxableValuation[Tif_NonTIF],$A$4)</f>
        <v>96230145</v>
      </c>
      <c r="T120" s="8">
        <f>SUMIFS(TaxableValuation[Taxable Gas &amp; Elec Utilities],TaxableValuation[Dist],$C120,TaxableValuation[Tif_NonTIF],$A$4)</f>
        <v>0</v>
      </c>
      <c r="U120" s="8">
        <f t="shared" si="1"/>
        <v>96230145</v>
      </c>
    </row>
    <row r="121" spans="1:21" x14ac:dyDescent="0.25">
      <c r="A121">
        <v>2023</v>
      </c>
      <c r="B121" t="s">
        <v>1054</v>
      </c>
      <c r="C121" t="s">
        <v>1279</v>
      </c>
      <c r="D121" t="s">
        <v>1279</v>
      </c>
      <c r="E121" t="s">
        <v>310</v>
      </c>
      <c r="F121" t="s">
        <v>1280</v>
      </c>
      <c r="G121" s="8">
        <f>SUMIFS(TaxableValuation[Taxable Residential],TaxableValuation[Dist],$C121,TaxableValuation[Tif_NonTIF],$A$4)</f>
        <v>4947407</v>
      </c>
      <c r="H121" s="8">
        <f>SUMIFS(TaxableValuation[Taxable Ag Land],TaxableValuation[Dist],$C121,TaxableValuation[Tif_NonTIF],$A$4)</f>
        <v>0</v>
      </c>
      <c r="I121" s="8">
        <f>SUMIFS(TaxableValuation[Taxable Ag Building],TaxableValuation[Dist],$C121,TaxableValuation[Tif_NonTIF],$A$4)</f>
        <v>0</v>
      </c>
      <c r="J121" s="8">
        <f>SUMIFS(TaxableValuation[Taxable Commercial],TaxableValuation[Dist],$C121,TaxableValuation[Tif_NonTIF],$A$4)</f>
        <v>2370467</v>
      </c>
      <c r="K121" s="8">
        <f>SUMIFS(TaxableValuation[Taxable Industrial],TaxableValuation[Dist],$C121,TaxableValuation[Tif_NonTIF],$A$4)</f>
        <v>0</v>
      </c>
      <c r="L121" s="8">
        <f>SUMIFS(TaxableValuation[Taxable Multiresidential],TaxableValuation[Dist],$C121,TaxableValuation[Tif_NonTIF],$A$4)</f>
        <v>14604</v>
      </c>
      <c r="M121" s="8">
        <f>SUMIFS(TaxableValuation[Taxable Reserved],TaxableValuation[Dist],$C121,TaxableValuation[Tif_NonTIF],$A$4)</f>
        <v>0</v>
      </c>
      <c r="N121" s="8">
        <f>SUMIFS(TaxableValuation[Taxable Railroads],TaxableValuation[Dist],$C121,TaxableValuation[Tif_NonTIF],$A$4)</f>
        <v>0</v>
      </c>
      <c r="O121" s="8">
        <f>SUMIFS(TaxableValuation[Taxable Utilities],TaxableValuation[Dist],$C121,TaxableValuation[Tif_NonTIF],$A$4)</f>
        <v>0</v>
      </c>
      <c r="P121" s="8">
        <f>SUMIFS(TaxableValuation[Taxable Other],TaxableValuation[Dist],$C121,TaxableValuation[Tif_NonTIF],$A$4)</f>
        <v>0</v>
      </c>
      <c r="Q121" s="8">
        <f>SUMIFS(TaxableValuation[Taxable Gross],TaxableValuation[Dist],$C121,TaxableValuation[Tif_NonTIF],$A$4)</f>
        <v>7332478</v>
      </c>
      <c r="R121" s="8">
        <f>SUMIFS(TaxableValuation[Taxable Military Exempt],TaxableValuation[Dist],$C121,TaxableValuation[Tif_NonTIF],$A$4)</f>
        <v>0</v>
      </c>
      <c r="S121" s="8">
        <f>SUMIFS(TaxableValuation[Taxable Net],TaxableValuation[Dist],$C121,TaxableValuation[Tif_NonTIF],$A$4)</f>
        <v>7332478</v>
      </c>
      <c r="T121" s="8">
        <f>SUMIFS(TaxableValuation[Taxable Gas &amp; Elec Utilities],TaxableValuation[Dist],$C121,TaxableValuation[Tif_NonTIF],$A$4)</f>
        <v>0</v>
      </c>
      <c r="U121" s="8">
        <f t="shared" si="1"/>
        <v>7332478</v>
      </c>
    </row>
    <row r="122" spans="1:21" x14ac:dyDescent="0.25">
      <c r="A122">
        <v>2023</v>
      </c>
      <c r="B122" t="s">
        <v>1045</v>
      </c>
      <c r="C122" t="s">
        <v>1281</v>
      </c>
      <c r="D122" t="s">
        <v>1281</v>
      </c>
      <c r="E122" t="s">
        <v>400</v>
      </c>
      <c r="F122" t="s">
        <v>1282</v>
      </c>
      <c r="G122" s="8">
        <f>SUMIFS(TaxableValuation[Taxable Residential],TaxableValuation[Dist],$C122,TaxableValuation[Tif_NonTIF],$A$4)</f>
        <v>0</v>
      </c>
      <c r="H122" s="8">
        <f>SUMIFS(TaxableValuation[Taxable Ag Land],TaxableValuation[Dist],$C122,TaxableValuation[Tif_NonTIF],$A$4)</f>
        <v>0</v>
      </c>
      <c r="I122" s="8">
        <f>SUMIFS(TaxableValuation[Taxable Ag Building],TaxableValuation[Dist],$C122,TaxableValuation[Tif_NonTIF],$A$4)</f>
        <v>0</v>
      </c>
      <c r="J122" s="8">
        <f>SUMIFS(TaxableValuation[Taxable Commercial],TaxableValuation[Dist],$C122,TaxableValuation[Tif_NonTIF],$A$4)</f>
        <v>0</v>
      </c>
      <c r="K122" s="8">
        <f>SUMIFS(TaxableValuation[Taxable Industrial],TaxableValuation[Dist],$C122,TaxableValuation[Tif_NonTIF],$A$4)</f>
        <v>0</v>
      </c>
      <c r="L122" s="8">
        <f>SUMIFS(TaxableValuation[Taxable Multiresidential],TaxableValuation[Dist],$C122,TaxableValuation[Tif_NonTIF],$A$4)</f>
        <v>0</v>
      </c>
      <c r="M122" s="8">
        <f>SUMIFS(TaxableValuation[Taxable Reserved],TaxableValuation[Dist],$C122,TaxableValuation[Tif_NonTIF],$A$4)</f>
        <v>0</v>
      </c>
      <c r="N122" s="8">
        <f>SUMIFS(TaxableValuation[Taxable Railroads],TaxableValuation[Dist],$C122,TaxableValuation[Tif_NonTIF],$A$4)</f>
        <v>0</v>
      </c>
      <c r="O122" s="8">
        <f>SUMIFS(TaxableValuation[Taxable Utilities],TaxableValuation[Dist],$C122,TaxableValuation[Tif_NonTIF],$A$4)</f>
        <v>0</v>
      </c>
      <c r="P122" s="8">
        <f>SUMIFS(TaxableValuation[Taxable Other],TaxableValuation[Dist],$C122,TaxableValuation[Tif_NonTIF],$A$4)</f>
        <v>0</v>
      </c>
      <c r="Q122" s="8">
        <f>SUMIFS(TaxableValuation[Taxable Gross],TaxableValuation[Dist],$C122,TaxableValuation[Tif_NonTIF],$A$4)</f>
        <v>0</v>
      </c>
      <c r="R122" s="8">
        <f>SUMIFS(TaxableValuation[Taxable Military Exempt],TaxableValuation[Dist],$C122,TaxableValuation[Tif_NonTIF],$A$4)</f>
        <v>0</v>
      </c>
      <c r="S122" s="8">
        <f>SUMIFS(TaxableValuation[Taxable Net],TaxableValuation[Dist],$C122,TaxableValuation[Tif_NonTIF],$A$4)</f>
        <v>0</v>
      </c>
      <c r="T122" s="8">
        <f>SUMIFS(TaxableValuation[Taxable Gas &amp; Elec Utilities],TaxableValuation[Dist],$C122,TaxableValuation[Tif_NonTIF],$A$4)</f>
        <v>0</v>
      </c>
      <c r="U122" s="8">
        <f t="shared" si="1"/>
        <v>0</v>
      </c>
    </row>
    <row r="123" spans="1:21" x14ac:dyDescent="0.25">
      <c r="A123">
        <v>2023</v>
      </c>
      <c r="B123" t="s">
        <v>1048</v>
      </c>
      <c r="C123" t="s">
        <v>1283</v>
      </c>
      <c r="D123" t="s">
        <v>1283</v>
      </c>
      <c r="E123" t="s">
        <v>180</v>
      </c>
      <c r="F123" t="s">
        <v>1284</v>
      </c>
      <c r="G123" s="8">
        <f>SUMIFS(TaxableValuation[Taxable Residential],TaxableValuation[Dist],$C123,TaxableValuation[Tif_NonTIF],$A$4)</f>
        <v>2465906</v>
      </c>
      <c r="H123" s="8">
        <f>SUMIFS(TaxableValuation[Taxable Ag Land],TaxableValuation[Dist],$C123,TaxableValuation[Tif_NonTIF],$A$4)</f>
        <v>0</v>
      </c>
      <c r="I123" s="8">
        <f>SUMIFS(TaxableValuation[Taxable Ag Building],TaxableValuation[Dist],$C123,TaxableValuation[Tif_NonTIF],$A$4)</f>
        <v>0</v>
      </c>
      <c r="J123" s="8">
        <f>SUMIFS(TaxableValuation[Taxable Commercial],TaxableValuation[Dist],$C123,TaxableValuation[Tif_NonTIF],$A$4)</f>
        <v>5929848</v>
      </c>
      <c r="K123" s="8">
        <f>SUMIFS(TaxableValuation[Taxable Industrial],TaxableValuation[Dist],$C123,TaxableValuation[Tif_NonTIF],$A$4)</f>
        <v>14274013</v>
      </c>
      <c r="L123" s="8">
        <f>SUMIFS(TaxableValuation[Taxable Multiresidential],TaxableValuation[Dist],$C123,TaxableValuation[Tif_NonTIF],$A$4)</f>
        <v>1419617</v>
      </c>
      <c r="M123" s="8">
        <f>SUMIFS(TaxableValuation[Taxable Reserved],TaxableValuation[Dist],$C123,TaxableValuation[Tif_NonTIF],$A$4)</f>
        <v>0</v>
      </c>
      <c r="N123" s="8">
        <f>SUMIFS(TaxableValuation[Taxable Railroads],TaxableValuation[Dist],$C123,TaxableValuation[Tif_NonTIF],$A$4)</f>
        <v>0</v>
      </c>
      <c r="O123" s="8">
        <f>SUMIFS(TaxableValuation[Taxable Utilities],TaxableValuation[Dist],$C123,TaxableValuation[Tif_NonTIF],$A$4)</f>
        <v>0</v>
      </c>
      <c r="P123" s="8">
        <f>SUMIFS(TaxableValuation[Taxable Other],TaxableValuation[Dist],$C123,TaxableValuation[Tif_NonTIF],$A$4)</f>
        <v>0</v>
      </c>
      <c r="Q123" s="8">
        <f>SUMIFS(TaxableValuation[Taxable Gross],TaxableValuation[Dist],$C123,TaxableValuation[Tif_NonTIF],$A$4)</f>
        <v>24089384</v>
      </c>
      <c r="R123" s="8">
        <f>SUMIFS(TaxableValuation[Taxable Military Exempt],TaxableValuation[Dist],$C123,TaxableValuation[Tif_NonTIF],$A$4)</f>
        <v>0</v>
      </c>
      <c r="S123" s="8">
        <f>SUMIFS(TaxableValuation[Taxable Net],TaxableValuation[Dist],$C123,TaxableValuation[Tif_NonTIF],$A$4)</f>
        <v>24089384</v>
      </c>
      <c r="T123" s="8">
        <f>SUMIFS(TaxableValuation[Taxable Gas &amp; Elec Utilities],TaxableValuation[Dist],$C123,TaxableValuation[Tif_NonTIF],$A$4)</f>
        <v>0</v>
      </c>
      <c r="U123" s="8">
        <f t="shared" si="1"/>
        <v>24089384</v>
      </c>
    </row>
    <row r="124" spans="1:21" x14ac:dyDescent="0.25">
      <c r="A124">
        <v>2023</v>
      </c>
      <c r="B124" t="s">
        <v>1043</v>
      </c>
      <c r="C124" t="s">
        <v>1285</v>
      </c>
      <c r="D124" t="s">
        <v>1285</v>
      </c>
      <c r="E124" t="s">
        <v>217</v>
      </c>
      <c r="F124" t="s">
        <v>1286</v>
      </c>
      <c r="G124" s="8">
        <f>SUMIFS(TaxableValuation[Taxable Residential],TaxableValuation[Dist],$C124,TaxableValuation[Tif_NonTIF],$A$4)</f>
        <v>1822882</v>
      </c>
      <c r="H124" s="8">
        <f>SUMIFS(TaxableValuation[Taxable Ag Land],TaxableValuation[Dist],$C124,TaxableValuation[Tif_NonTIF],$A$4)</f>
        <v>0</v>
      </c>
      <c r="I124" s="8">
        <f>SUMIFS(TaxableValuation[Taxable Ag Building],TaxableValuation[Dist],$C124,TaxableValuation[Tif_NonTIF],$A$4)</f>
        <v>0</v>
      </c>
      <c r="J124" s="8">
        <f>SUMIFS(TaxableValuation[Taxable Commercial],TaxableValuation[Dist],$C124,TaxableValuation[Tif_NonTIF],$A$4)</f>
        <v>9491519</v>
      </c>
      <c r="K124" s="8">
        <f>SUMIFS(TaxableValuation[Taxable Industrial],TaxableValuation[Dist],$C124,TaxableValuation[Tif_NonTIF],$A$4)</f>
        <v>5256644</v>
      </c>
      <c r="L124" s="8">
        <f>SUMIFS(TaxableValuation[Taxable Multiresidential],TaxableValuation[Dist],$C124,TaxableValuation[Tif_NonTIF],$A$4)</f>
        <v>197818</v>
      </c>
      <c r="M124" s="8">
        <f>SUMIFS(TaxableValuation[Taxable Reserved],TaxableValuation[Dist],$C124,TaxableValuation[Tif_NonTIF],$A$4)</f>
        <v>0</v>
      </c>
      <c r="N124" s="8">
        <f>SUMIFS(TaxableValuation[Taxable Railroads],TaxableValuation[Dist],$C124,TaxableValuation[Tif_NonTIF],$A$4)</f>
        <v>0</v>
      </c>
      <c r="O124" s="8">
        <f>SUMIFS(TaxableValuation[Taxable Utilities],TaxableValuation[Dist],$C124,TaxableValuation[Tif_NonTIF],$A$4)</f>
        <v>0</v>
      </c>
      <c r="P124" s="8">
        <f>SUMIFS(TaxableValuation[Taxable Other],TaxableValuation[Dist],$C124,TaxableValuation[Tif_NonTIF],$A$4)</f>
        <v>0</v>
      </c>
      <c r="Q124" s="8">
        <f>SUMIFS(TaxableValuation[Taxable Gross],TaxableValuation[Dist],$C124,TaxableValuation[Tif_NonTIF],$A$4)</f>
        <v>16768863</v>
      </c>
      <c r="R124" s="8">
        <f>SUMIFS(TaxableValuation[Taxable Military Exempt],TaxableValuation[Dist],$C124,TaxableValuation[Tif_NonTIF],$A$4)</f>
        <v>0</v>
      </c>
      <c r="S124" s="8">
        <f>SUMIFS(TaxableValuation[Taxable Net],TaxableValuation[Dist],$C124,TaxableValuation[Tif_NonTIF],$A$4)</f>
        <v>16768863</v>
      </c>
      <c r="T124" s="8">
        <f>SUMIFS(TaxableValuation[Taxable Gas &amp; Elec Utilities],TaxableValuation[Dist],$C124,TaxableValuation[Tif_NonTIF],$A$4)</f>
        <v>0</v>
      </c>
      <c r="U124" s="8">
        <f t="shared" si="1"/>
        <v>16768863</v>
      </c>
    </row>
    <row r="125" spans="1:21" x14ac:dyDescent="0.25">
      <c r="A125">
        <v>2023</v>
      </c>
      <c r="B125" t="s">
        <v>1048</v>
      </c>
      <c r="C125" t="s">
        <v>1287</v>
      </c>
      <c r="D125" t="s">
        <v>1287</v>
      </c>
      <c r="E125" t="s">
        <v>697</v>
      </c>
      <c r="F125" t="s">
        <v>1288</v>
      </c>
      <c r="G125" s="8">
        <f>SUMIFS(TaxableValuation[Taxable Residential],TaxableValuation[Dist],$C125,TaxableValuation[Tif_NonTIF],$A$4)</f>
        <v>349007</v>
      </c>
      <c r="H125" s="8">
        <f>SUMIFS(TaxableValuation[Taxable Ag Land],TaxableValuation[Dist],$C125,TaxableValuation[Tif_NonTIF],$A$4)</f>
        <v>0</v>
      </c>
      <c r="I125" s="8">
        <f>SUMIFS(TaxableValuation[Taxable Ag Building],TaxableValuation[Dist],$C125,TaxableValuation[Tif_NonTIF],$A$4)</f>
        <v>0</v>
      </c>
      <c r="J125" s="8">
        <f>SUMIFS(TaxableValuation[Taxable Commercial],TaxableValuation[Dist],$C125,TaxableValuation[Tif_NonTIF],$A$4)</f>
        <v>2077461</v>
      </c>
      <c r="K125" s="8">
        <f>SUMIFS(TaxableValuation[Taxable Industrial],TaxableValuation[Dist],$C125,TaxableValuation[Tif_NonTIF],$A$4)</f>
        <v>1493703</v>
      </c>
      <c r="L125" s="8">
        <f>SUMIFS(TaxableValuation[Taxable Multiresidential],TaxableValuation[Dist],$C125,TaxableValuation[Tif_NonTIF],$A$4)</f>
        <v>0</v>
      </c>
      <c r="M125" s="8">
        <f>SUMIFS(TaxableValuation[Taxable Reserved],TaxableValuation[Dist],$C125,TaxableValuation[Tif_NonTIF],$A$4)</f>
        <v>0</v>
      </c>
      <c r="N125" s="8">
        <f>SUMIFS(TaxableValuation[Taxable Railroads],TaxableValuation[Dist],$C125,TaxableValuation[Tif_NonTIF],$A$4)</f>
        <v>0</v>
      </c>
      <c r="O125" s="8">
        <f>SUMIFS(TaxableValuation[Taxable Utilities],TaxableValuation[Dist],$C125,TaxableValuation[Tif_NonTIF],$A$4)</f>
        <v>0</v>
      </c>
      <c r="P125" s="8">
        <f>SUMIFS(TaxableValuation[Taxable Other],TaxableValuation[Dist],$C125,TaxableValuation[Tif_NonTIF],$A$4)</f>
        <v>0</v>
      </c>
      <c r="Q125" s="8">
        <f>SUMIFS(TaxableValuation[Taxable Gross],TaxableValuation[Dist],$C125,TaxableValuation[Tif_NonTIF],$A$4)</f>
        <v>3920171</v>
      </c>
      <c r="R125" s="8">
        <f>SUMIFS(TaxableValuation[Taxable Military Exempt],TaxableValuation[Dist],$C125,TaxableValuation[Tif_NonTIF],$A$4)</f>
        <v>1852</v>
      </c>
      <c r="S125" s="8">
        <f>SUMIFS(TaxableValuation[Taxable Net],TaxableValuation[Dist],$C125,TaxableValuation[Tif_NonTIF],$A$4)</f>
        <v>3918319</v>
      </c>
      <c r="T125" s="8">
        <f>SUMIFS(TaxableValuation[Taxable Gas &amp; Elec Utilities],TaxableValuation[Dist],$C125,TaxableValuation[Tif_NonTIF],$A$4)</f>
        <v>0</v>
      </c>
      <c r="U125" s="8">
        <f t="shared" si="1"/>
        <v>3918319</v>
      </c>
    </row>
    <row r="126" spans="1:21" x14ac:dyDescent="0.25">
      <c r="A126">
        <v>2023</v>
      </c>
      <c r="B126" t="s">
        <v>1038</v>
      </c>
      <c r="C126" t="s">
        <v>1289</v>
      </c>
      <c r="D126" t="s">
        <v>1289</v>
      </c>
      <c r="E126" t="s">
        <v>144</v>
      </c>
      <c r="F126" t="s">
        <v>1290</v>
      </c>
      <c r="G126" s="8">
        <f>SUMIFS(TaxableValuation[Taxable Residential],TaxableValuation[Dist],$C126,TaxableValuation[Tif_NonTIF],$A$4)</f>
        <v>0</v>
      </c>
      <c r="H126" s="8">
        <f>SUMIFS(TaxableValuation[Taxable Ag Land],TaxableValuation[Dist],$C126,TaxableValuation[Tif_NonTIF],$A$4)</f>
        <v>0</v>
      </c>
      <c r="I126" s="8">
        <f>SUMIFS(TaxableValuation[Taxable Ag Building],TaxableValuation[Dist],$C126,TaxableValuation[Tif_NonTIF],$A$4)</f>
        <v>0</v>
      </c>
      <c r="J126" s="8">
        <f>SUMIFS(TaxableValuation[Taxable Commercial],TaxableValuation[Dist],$C126,TaxableValuation[Tif_NonTIF],$A$4)</f>
        <v>0</v>
      </c>
      <c r="K126" s="8">
        <f>SUMIFS(TaxableValuation[Taxable Industrial],TaxableValuation[Dist],$C126,TaxableValuation[Tif_NonTIF],$A$4)</f>
        <v>0</v>
      </c>
      <c r="L126" s="8">
        <f>SUMIFS(TaxableValuation[Taxable Multiresidential],TaxableValuation[Dist],$C126,TaxableValuation[Tif_NonTIF],$A$4)</f>
        <v>0</v>
      </c>
      <c r="M126" s="8">
        <f>SUMIFS(TaxableValuation[Taxable Reserved],TaxableValuation[Dist],$C126,TaxableValuation[Tif_NonTIF],$A$4)</f>
        <v>0</v>
      </c>
      <c r="N126" s="8">
        <f>SUMIFS(TaxableValuation[Taxable Railroads],TaxableValuation[Dist],$C126,TaxableValuation[Tif_NonTIF],$A$4)</f>
        <v>0</v>
      </c>
      <c r="O126" s="8">
        <f>SUMIFS(TaxableValuation[Taxable Utilities],TaxableValuation[Dist],$C126,TaxableValuation[Tif_NonTIF],$A$4)</f>
        <v>0</v>
      </c>
      <c r="P126" s="8">
        <f>SUMIFS(TaxableValuation[Taxable Other],TaxableValuation[Dist],$C126,TaxableValuation[Tif_NonTIF],$A$4)</f>
        <v>0</v>
      </c>
      <c r="Q126" s="8">
        <f>SUMIFS(TaxableValuation[Taxable Gross],TaxableValuation[Dist],$C126,TaxableValuation[Tif_NonTIF],$A$4)</f>
        <v>0</v>
      </c>
      <c r="R126" s="8">
        <f>SUMIFS(TaxableValuation[Taxable Military Exempt],TaxableValuation[Dist],$C126,TaxableValuation[Tif_NonTIF],$A$4)</f>
        <v>0</v>
      </c>
      <c r="S126" s="8">
        <f>SUMIFS(TaxableValuation[Taxable Net],TaxableValuation[Dist],$C126,TaxableValuation[Tif_NonTIF],$A$4)</f>
        <v>0</v>
      </c>
      <c r="T126" s="8">
        <f>SUMIFS(TaxableValuation[Taxable Gas &amp; Elec Utilities],TaxableValuation[Dist],$C126,TaxableValuation[Tif_NonTIF],$A$4)</f>
        <v>0</v>
      </c>
      <c r="U126" s="8">
        <f t="shared" si="1"/>
        <v>0</v>
      </c>
    </row>
    <row r="127" spans="1:21" x14ac:dyDescent="0.25">
      <c r="A127">
        <v>2023</v>
      </c>
      <c r="B127" t="s">
        <v>1051</v>
      </c>
      <c r="C127" t="s">
        <v>1291</v>
      </c>
      <c r="D127" t="s">
        <v>1291</v>
      </c>
      <c r="E127" t="s">
        <v>473</v>
      </c>
      <c r="F127" t="s">
        <v>1292</v>
      </c>
      <c r="G127" s="8">
        <f>SUMIFS(TaxableValuation[Taxable Residential],TaxableValuation[Dist],$C127,TaxableValuation[Tif_NonTIF],$A$4)</f>
        <v>0</v>
      </c>
      <c r="H127" s="8">
        <f>SUMIFS(TaxableValuation[Taxable Ag Land],TaxableValuation[Dist],$C127,TaxableValuation[Tif_NonTIF],$A$4)</f>
        <v>0</v>
      </c>
      <c r="I127" s="8">
        <f>SUMIFS(TaxableValuation[Taxable Ag Building],TaxableValuation[Dist],$C127,TaxableValuation[Tif_NonTIF],$A$4)</f>
        <v>0</v>
      </c>
      <c r="J127" s="8">
        <f>SUMIFS(TaxableValuation[Taxable Commercial],TaxableValuation[Dist],$C127,TaxableValuation[Tif_NonTIF],$A$4)</f>
        <v>0</v>
      </c>
      <c r="K127" s="8">
        <f>SUMIFS(TaxableValuation[Taxable Industrial],TaxableValuation[Dist],$C127,TaxableValuation[Tif_NonTIF],$A$4)</f>
        <v>0</v>
      </c>
      <c r="L127" s="8">
        <f>SUMIFS(TaxableValuation[Taxable Multiresidential],TaxableValuation[Dist],$C127,TaxableValuation[Tif_NonTIF],$A$4)</f>
        <v>0</v>
      </c>
      <c r="M127" s="8">
        <f>SUMIFS(TaxableValuation[Taxable Reserved],TaxableValuation[Dist],$C127,TaxableValuation[Tif_NonTIF],$A$4)</f>
        <v>0</v>
      </c>
      <c r="N127" s="8">
        <f>SUMIFS(TaxableValuation[Taxable Railroads],TaxableValuation[Dist],$C127,TaxableValuation[Tif_NonTIF],$A$4)</f>
        <v>0</v>
      </c>
      <c r="O127" s="8">
        <f>SUMIFS(TaxableValuation[Taxable Utilities],TaxableValuation[Dist],$C127,TaxableValuation[Tif_NonTIF],$A$4)</f>
        <v>0</v>
      </c>
      <c r="P127" s="8">
        <f>SUMIFS(TaxableValuation[Taxable Other],TaxableValuation[Dist],$C127,TaxableValuation[Tif_NonTIF],$A$4)</f>
        <v>0</v>
      </c>
      <c r="Q127" s="8">
        <f>SUMIFS(TaxableValuation[Taxable Gross],TaxableValuation[Dist],$C127,TaxableValuation[Tif_NonTIF],$A$4)</f>
        <v>0</v>
      </c>
      <c r="R127" s="8">
        <f>SUMIFS(TaxableValuation[Taxable Military Exempt],TaxableValuation[Dist],$C127,TaxableValuation[Tif_NonTIF],$A$4)</f>
        <v>0</v>
      </c>
      <c r="S127" s="8">
        <f>SUMIFS(TaxableValuation[Taxable Net],TaxableValuation[Dist],$C127,TaxableValuation[Tif_NonTIF],$A$4)</f>
        <v>0</v>
      </c>
      <c r="T127" s="8">
        <f>SUMIFS(TaxableValuation[Taxable Gas &amp; Elec Utilities],TaxableValuation[Dist],$C127,TaxableValuation[Tif_NonTIF],$A$4)</f>
        <v>0</v>
      </c>
      <c r="U127" s="8">
        <f t="shared" si="1"/>
        <v>0</v>
      </c>
    </row>
    <row r="128" spans="1:21" x14ac:dyDescent="0.25">
      <c r="A128">
        <v>2023</v>
      </c>
      <c r="B128" t="s">
        <v>1043</v>
      </c>
      <c r="C128" t="s">
        <v>1293</v>
      </c>
      <c r="D128" t="s">
        <v>1293</v>
      </c>
      <c r="E128" t="s">
        <v>59</v>
      </c>
      <c r="F128" t="s">
        <v>1294</v>
      </c>
      <c r="G128" s="8">
        <f>SUMIFS(TaxableValuation[Taxable Residential],TaxableValuation[Dist],$C128,TaxableValuation[Tif_NonTIF],$A$4)</f>
        <v>2039073</v>
      </c>
      <c r="H128" s="8">
        <f>SUMIFS(TaxableValuation[Taxable Ag Land],TaxableValuation[Dist],$C128,TaxableValuation[Tif_NonTIF],$A$4)</f>
        <v>55660</v>
      </c>
      <c r="I128" s="8">
        <f>SUMIFS(TaxableValuation[Taxable Ag Building],TaxableValuation[Dist],$C128,TaxableValuation[Tif_NonTIF],$A$4)</f>
        <v>2903</v>
      </c>
      <c r="J128" s="8">
        <f>SUMIFS(TaxableValuation[Taxable Commercial],TaxableValuation[Dist],$C128,TaxableValuation[Tif_NonTIF],$A$4)</f>
        <v>778914</v>
      </c>
      <c r="K128" s="8">
        <f>SUMIFS(TaxableValuation[Taxable Industrial],TaxableValuation[Dist],$C128,TaxableValuation[Tif_NonTIF],$A$4)</f>
        <v>18716466</v>
      </c>
      <c r="L128" s="8">
        <f>SUMIFS(TaxableValuation[Taxable Multiresidential],TaxableValuation[Dist],$C128,TaxableValuation[Tif_NonTIF],$A$4)</f>
        <v>1261367</v>
      </c>
      <c r="M128" s="8">
        <f>SUMIFS(TaxableValuation[Taxable Reserved],TaxableValuation[Dist],$C128,TaxableValuation[Tif_NonTIF],$A$4)</f>
        <v>0</v>
      </c>
      <c r="N128" s="8">
        <f>SUMIFS(TaxableValuation[Taxable Railroads],TaxableValuation[Dist],$C128,TaxableValuation[Tif_NonTIF],$A$4)</f>
        <v>0</v>
      </c>
      <c r="O128" s="8">
        <f>SUMIFS(TaxableValuation[Taxable Utilities],TaxableValuation[Dist],$C128,TaxableValuation[Tif_NonTIF],$A$4)</f>
        <v>0</v>
      </c>
      <c r="P128" s="8">
        <f>SUMIFS(TaxableValuation[Taxable Other],TaxableValuation[Dist],$C128,TaxableValuation[Tif_NonTIF],$A$4)</f>
        <v>0</v>
      </c>
      <c r="Q128" s="8">
        <f>SUMIFS(TaxableValuation[Taxable Gross],TaxableValuation[Dist],$C128,TaxableValuation[Tif_NonTIF],$A$4)</f>
        <v>22854383</v>
      </c>
      <c r="R128" s="8">
        <f>SUMIFS(TaxableValuation[Taxable Military Exempt],TaxableValuation[Dist],$C128,TaxableValuation[Tif_NonTIF],$A$4)</f>
        <v>0</v>
      </c>
      <c r="S128" s="8">
        <f>SUMIFS(TaxableValuation[Taxable Net],TaxableValuation[Dist],$C128,TaxableValuation[Tif_NonTIF],$A$4)</f>
        <v>22854383</v>
      </c>
      <c r="T128" s="8">
        <f>SUMIFS(TaxableValuation[Taxable Gas &amp; Elec Utilities],TaxableValuation[Dist],$C128,TaxableValuation[Tif_NonTIF],$A$4)</f>
        <v>0</v>
      </c>
      <c r="U128" s="8">
        <f t="shared" si="1"/>
        <v>22854383</v>
      </c>
    </row>
    <row r="129" spans="1:21" x14ac:dyDescent="0.25">
      <c r="A129">
        <v>2023</v>
      </c>
      <c r="B129" t="s">
        <v>1045</v>
      </c>
      <c r="C129" t="s">
        <v>1295</v>
      </c>
      <c r="D129" t="s">
        <v>1295</v>
      </c>
      <c r="E129" t="s">
        <v>707</v>
      </c>
      <c r="F129" t="s">
        <v>1296</v>
      </c>
      <c r="G129" s="8">
        <f>SUMIFS(TaxableValuation[Taxable Residential],TaxableValuation[Dist],$C129,TaxableValuation[Tif_NonTIF],$A$4)</f>
        <v>20455974</v>
      </c>
      <c r="H129" s="8">
        <f>SUMIFS(TaxableValuation[Taxable Ag Land],TaxableValuation[Dist],$C129,TaxableValuation[Tif_NonTIF],$A$4)</f>
        <v>1710737</v>
      </c>
      <c r="I129" s="8">
        <f>SUMIFS(TaxableValuation[Taxable Ag Building],TaxableValuation[Dist],$C129,TaxableValuation[Tif_NonTIF],$A$4)</f>
        <v>0</v>
      </c>
      <c r="J129" s="8">
        <f>SUMIFS(TaxableValuation[Taxable Commercial],TaxableValuation[Dist],$C129,TaxableValuation[Tif_NonTIF],$A$4)</f>
        <v>14296068</v>
      </c>
      <c r="K129" s="8">
        <f>SUMIFS(TaxableValuation[Taxable Industrial],TaxableValuation[Dist],$C129,TaxableValuation[Tif_NonTIF],$A$4)</f>
        <v>0</v>
      </c>
      <c r="L129" s="8">
        <f>SUMIFS(TaxableValuation[Taxable Multiresidential],TaxableValuation[Dist],$C129,TaxableValuation[Tif_NonTIF],$A$4)</f>
        <v>0</v>
      </c>
      <c r="M129" s="8">
        <f>SUMIFS(TaxableValuation[Taxable Reserved],TaxableValuation[Dist],$C129,TaxableValuation[Tif_NonTIF],$A$4)</f>
        <v>0</v>
      </c>
      <c r="N129" s="8">
        <f>SUMIFS(TaxableValuation[Taxable Railroads],TaxableValuation[Dist],$C129,TaxableValuation[Tif_NonTIF],$A$4)</f>
        <v>0</v>
      </c>
      <c r="O129" s="8">
        <f>SUMIFS(TaxableValuation[Taxable Utilities],TaxableValuation[Dist],$C129,TaxableValuation[Tif_NonTIF],$A$4)</f>
        <v>0</v>
      </c>
      <c r="P129" s="8">
        <f>SUMIFS(TaxableValuation[Taxable Other],TaxableValuation[Dist],$C129,TaxableValuation[Tif_NonTIF],$A$4)</f>
        <v>0</v>
      </c>
      <c r="Q129" s="8">
        <f>SUMIFS(TaxableValuation[Taxable Gross],TaxableValuation[Dist],$C129,TaxableValuation[Tif_NonTIF],$A$4)</f>
        <v>36462779</v>
      </c>
      <c r="R129" s="8">
        <f>SUMIFS(TaxableValuation[Taxable Military Exempt],TaxableValuation[Dist],$C129,TaxableValuation[Tif_NonTIF],$A$4)</f>
        <v>0</v>
      </c>
      <c r="S129" s="8">
        <f>SUMIFS(TaxableValuation[Taxable Net],TaxableValuation[Dist],$C129,TaxableValuation[Tif_NonTIF],$A$4)</f>
        <v>36462779</v>
      </c>
      <c r="T129" s="8">
        <f>SUMIFS(TaxableValuation[Taxable Gas &amp; Elec Utilities],TaxableValuation[Dist],$C129,TaxableValuation[Tif_NonTIF],$A$4)</f>
        <v>0</v>
      </c>
      <c r="U129" s="8">
        <f t="shared" si="1"/>
        <v>36462779</v>
      </c>
    </row>
    <row r="130" spans="1:21" x14ac:dyDescent="0.25">
      <c r="A130">
        <v>2023</v>
      </c>
      <c r="B130" t="s">
        <v>1038</v>
      </c>
      <c r="C130" t="s">
        <v>1297</v>
      </c>
      <c r="D130" t="s">
        <v>1297</v>
      </c>
      <c r="E130" t="s">
        <v>185</v>
      </c>
      <c r="F130" t="s">
        <v>1298</v>
      </c>
      <c r="G130" s="8">
        <f>SUMIFS(TaxableValuation[Taxable Residential],TaxableValuation[Dist],$C130,TaxableValuation[Tif_NonTIF],$A$4)</f>
        <v>3145423</v>
      </c>
      <c r="H130" s="8">
        <f>SUMIFS(TaxableValuation[Taxable Ag Land],TaxableValuation[Dist],$C130,TaxableValuation[Tif_NonTIF],$A$4)</f>
        <v>0</v>
      </c>
      <c r="I130" s="8">
        <f>SUMIFS(TaxableValuation[Taxable Ag Building],TaxableValuation[Dist],$C130,TaxableValuation[Tif_NonTIF],$A$4)</f>
        <v>0</v>
      </c>
      <c r="J130" s="8">
        <f>SUMIFS(TaxableValuation[Taxable Commercial],TaxableValuation[Dist],$C130,TaxableValuation[Tif_NonTIF],$A$4)</f>
        <v>1993784</v>
      </c>
      <c r="K130" s="8">
        <f>SUMIFS(TaxableValuation[Taxable Industrial],TaxableValuation[Dist],$C130,TaxableValuation[Tif_NonTIF],$A$4)</f>
        <v>0</v>
      </c>
      <c r="L130" s="8">
        <f>SUMIFS(TaxableValuation[Taxable Multiresidential],TaxableValuation[Dist],$C130,TaxableValuation[Tif_NonTIF],$A$4)</f>
        <v>5264</v>
      </c>
      <c r="M130" s="8">
        <f>SUMIFS(TaxableValuation[Taxable Reserved],TaxableValuation[Dist],$C130,TaxableValuation[Tif_NonTIF],$A$4)</f>
        <v>0</v>
      </c>
      <c r="N130" s="8">
        <f>SUMIFS(TaxableValuation[Taxable Railroads],TaxableValuation[Dist],$C130,TaxableValuation[Tif_NonTIF],$A$4)</f>
        <v>0</v>
      </c>
      <c r="O130" s="8">
        <f>SUMIFS(TaxableValuation[Taxable Utilities],TaxableValuation[Dist],$C130,TaxableValuation[Tif_NonTIF],$A$4)</f>
        <v>0</v>
      </c>
      <c r="P130" s="8">
        <f>SUMIFS(TaxableValuation[Taxable Other],TaxableValuation[Dist],$C130,TaxableValuation[Tif_NonTIF],$A$4)</f>
        <v>0</v>
      </c>
      <c r="Q130" s="8">
        <f>SUMIFS(TaxableValuation[Taxable Gross],TaxableValuation[Dist],$C130,TaxableValuation[Tif_NonTIF],$A$4)</f>
        <v>5144471</v>
      </c>
      <c r="R130" s="8">
        <f>SUMIFS(TaxableValuation[Taxable Military Exempt],TaxableValuation[Dist],$C130,TaxableValuation[Tif_NonTIF],$A$4)</f>
        <v>0</v>
      </c>
      <c r="S130" s="8">
        <f>SUMIFS(TaxableValuation[Taxable Net],TaxableValuation[Dist],$C130,TaxableValuation[Tif_NonTIF],$A$4)</f>
        <v>5144471</v>
      </c>
      <c r="T130" s="8">
        <f>SUMIFS(TaxableValuation[Taxable Gas &amp; Elec Utilities],TaxableValuation[Dist],$C130,TaxableValuation[Tif_NonTIF],$A$4)</f>
        <v>0</v>
      </c>
      <c r="U130" s="8">
        <f t="shared" si="1"/>
        <v>5144471</v>
      </c>
    </row>
    <row r="131" spans="1:21" x14ac:dyDescent="0.25">
      <c r="A131">
        <v>2023</v>
      </c>
      <c r="B131" t="s">
        <v>1043</v>
      </c>
      <c r="C131" t="s">
        <v>1299</v>
      </c>
      <c r="D131" t="s">
        <v>1299</v>
      </c>
      <c r="E131" t="s">
        <v>671</v>
      </c>
      <c r="F131" t="s">
        <v>671</v>
      </c>
      <c r="G131" s="8">
        <f>SUMIFS(TaxableValuation[Taxable Residential],TaxableValuation[Dist],$C131,TaxableValuation[Tif_NonTIF],$A$4)</f>
        <v>0</v>
      </c>
      <c r="H131" s="8">
        <f>SUMIFS(TaxableValuation[Taxable Ag Land],TaxableValuation[Dist],$C131,TaxableValuation[Tif_NonTIF],$A$4)</f>
        <v>0</v>
      </c>
      <c r="I131" s="8">
        <f>SUMIFS(TaxableValuation[Taxable Ag Building],TaxableValuation[Dist],$C131,TaxableValuation[Tif_NonTIF],$A$4)</f>
        <v>0</v>
      </c>
      <c r="J131" s="8">
        <f>SUMIFS(TaxableValuation[Taxable Commercial],TaxableValuation[Dist],$C131,TaxableValuation[Tif_NonTIF],$A$4)</f>
        <v>0</v>
      </c>
      <c r="K131" s="8">
        <f>SUMIFS(TaxableValuation[Taxable Industrial],TaxableValuation[Dist],$C131,TaxableValuation[Tif_NonTIF],$A$4)</f>
        <v>2982582</v>
      </c>
      <c r="L131" s="8">
        <f>SUMIFS(TaxableValuation[Taxable Multiresidential],TaxableValuation[Dist],$C131,TaxableValuation[Tif_NonTIF],$A$4)</f>
        <v>0</v>
      </c>
      <c r="M131" s="8">
        <f>SUMIFS(TaxableValuation[Taxable Reserved],TaxableValuation[Dist],$C131,TaxableValuation[Tif_NonTIF],$A$4)</f>
        <v>0</v>
      </c>
      <c r="N131" s="8">
        <f>SUMIFS(TaxableValuation[Taxable Railroads],TaxableValuation[Dist],$C131,TaxableValuation[Tif_NonTIF],$A$4)</f>
        <v>0</v>
      </c>
      <c r="O131" s="8">
        <f>SUMIFS(TaxableValuation[Taxable Utilities],TaxableValuation[Dist],$C131,TaxableValuation[Tif_NonTIF],$A$4)</f>
        <v>0</v>
      </c>
      <c r="P131" s="8">
        <f>SUMIFS(TaxableValuation[Taxable Other],TaxableValuation[Dist],$C131,TaxableValuation[Tif_NonTIF],$A$4)</f>
        <v>0</v>
      </c>
      <c r="Q131" s="8">
        <f>SUMIFS(TaxableValuation[Taxable Gross],TaxableValuation[Dist],$C131,TaxableValuation[Tif_NonTIF],$A$4)</f>
        <v>2982582</v>
      </c>
      <c r="R131" s="8">
        <f>SUMIFS(TaxableValuation[Taxable Military Exempt],TaxableValuation[Dist],$C131,TaxableValuation[Tif_NonTIF],$A$4)</f>
        <v>0</v>
      </c>
      <c r="S131" s="8">
        <f>SUMIFS(TaxableValuation[Taxable Net],TaxableValuation[Dist],$C131,TaxableValuation[Tif_NonTIF],$A$4)</f>
        <v>2982582</v>
      </c>
      <c r="T131" s="8">
        <f>SUMIFS(TaxableValuation[Taxable Gas &amp; Elec Utilities],TaxableValuation[Dist],$C131,TaxableValuation[Tif_NonTIF],$A$4)</f>
        <v>0</v>
      </c>
      <c r="U131" s="8">
        <f t="shared" si="1"/>
        <v>2982582</v>
      </c>
    </row>
    <row r="132" spans="1:21" x14ac:dyDescent="0.25">
      <c r="A132">
        <v>2023</v>
      </c>
      <c r="B132" t="s">
        <v>1051</v>
      </c>
      <c r="C132" t="s">
        <v>1300</v>
      </c>
      <c r="D132" t="s">
        <v>1300</v>
      </c>
      <c r="E132" t="s">
        <v>245</v>
      </c>
      <c r="F132" t="s">
        <v>1301</v>
      </c>
      <c r="G132" s="8">
        <f>SUMIFS(TaxableValuation[Taxable Residential],TaxableValuation[Dist],$C132,TaxableValuation[Tif_NonTIF],$A$4)</f>
        <v>1550670</v>
      </c>
      <c r="H132" s="8">
        <f>SUMIFS(TaxableValuation[Taxable Ag Land],TaxableValuation[Dist],$C132,TaxableValuation[Tif_NonTIF],$A$4)</f>
        <v>0</v>
      </c>
      <c r="I132" s="8">
        <f>SUMIFS(TaxableValuation[Taxable Ag Building],TaxableValuation[Dist],$C132,TaxableValuation[Tif_NonTIF],$A$4)</f>
        <v>0</v>
      </c>
      <c r="J132" s="8">
        <f>SUMIFS(TaxableValuation[Taxable Commercial],TaxableValuation[Dist],$C132,TaxableValuation[Tif_NonTIF],$A$4)</f>
        <v>1293868</v>
      </c>
      <c r="K132" s="8">
        <f>SUMIFS(TaxableValuation[Taxable Industrial],TaxableValuation[Dist],$C132,TaxableValuation[Tif_NonTIF],$A$4)</f>
        <v>935565</v>
      </c>
      <c r="L132" s="8">
        <f>SUMIFS(TaxableValuation[Taxable Multiresidential],TaxableValuation[Dist],$C132,TaxableValuation[Tif_NonTIF],$A$4)</f>
        <v>14966</v>
      </c>
      <c r="M132" s="8">
        <f>SUMIFS(TaxableValuation[Taxable Reserved],TaxableValuation[Dist],$C132,TaxableValuation[Tif_NonTIF],$A$4)</f>
        <v>0</v>
      </c>
      <c r="N132" s="8">
        <f>SUMIFS(TaxableValuation[Taxable Railroads],TaxableValuation[Dist],$C132,TaxableValuation[Tif_NonTIF],$A$4)</f>
        <v>0</v>
      </c>
      <c r="O132" s="8">
        <f>SUMIFS(TaxableValuation[Taxable Utilities],TaxableValuation[Dist],$C132,TaxableValuation[Tif_NonTIF],$A$4)</f>
        <v>0</v>
      </c>
      <c r="P132" s="8">
        <f>SUMIFS(TaxableValuation[Taxable Other],TaxableValuation[Dist],$C132,TaxableValuation[Tif_NonTIF],$A$4)</f>
        <v>0</v>
      </c>
      <c r="Q132" s="8">
        <f>SUMIFS(TaxableValuation[Taxable Gross],TaxableValuation[Dist],$C132,TaxableValuation[Tif_NonTIF],$A$4)</f>
        <v>3795069</v>
      </c>
      <c r="R132" s="8">
        <f>SUMIFS(TaxableValuation[Taxable Military Exempt],TaxableValuation[Dist],$C132,TaxableValuation[Tif_NonTIF],$A$4)</f>
        <v>0</v>
      </c>
      <c r="S132" s="8">
        <f>SUMIFS(TaxableValuation[Taxable Net],TaxableValuation[Dist],$C132,TaxableValuation[Tif_NonTIF],$A$4)</f>
        <v>3795069</v>
      </c>
      <c r="T132" s="8">
        <f>SUMIFS(TaxableValuation[Taxable Gas &amp; Elec Utilities],TaxableValuation[Dist],$C132,TaxableValuation[Tif_NonTIF],$A$4)</f>
        <v>0</v>
      </c>
      <c r="U132" s="8">
        <f t="shared" si="1"/>
        <v>3795069</v>
      </c>
    </row>
    <row r="133" spans="1:21" x14ac:dyDescent="0.25">
      <c r="A133">
        <v>2023</v>
      </c>
      <c r="B133" t="s">
        <v>1051</v>
      </c>
      <c r="C133" t="s">
        <v>1302</v>
      </c>
      <c r="D133" t="s">
        <v>1302</v>
      </c>
      <c r="E133" t="s">
        <v>64</v>
      </c>
      <c r="F133" t="s">
        <v>1303</v>
      </c>
      <c r="G133" s="8">
        <f>SUMIFS(TaxableValuation[Taxable Residential],TaxableValuation[Dist],$C133,TaxableValuation[Tif_NonTIF],$A$4)</f>
        <v>3444062</v>
      </c>
      <c r="H133" s="8">
        <f>SUMIFS(TaxableValuation[Taxable Ag Land],TaxableValuation[Dist],$C133,TaxableValuation[Tif_NonTIF],$A$4)</f>
        <v>0</v>
      </c>
      <c r="I133" s="8">
        <f>SUMIFS(TaxableValuation[Taxable Ag Building],TaxableValuation[Dist],$C133,TaxableValuation[Tif_NonTIF],$A$4)</f>
        <v>0</v>
      </c>
      <c r="J133" s="8">
        <f>SUMIFS(TaxableValuation[Taxable Commercial],TaxableValuation[Dist],$C133,TaxableValuation[Tif_NonTIF],$A$4)</f>
        <v>23138829</v>
      </c>
      <c r="K133" s="8">
        <f>SUMIFS(TaxableValuation[Taxable Industrial],TaxableValuation[Dist],$C133,TaxableValuation[Tif_NonTIF],$A$4)</f>
        <v>41426301</v>
      </c>
      <c r="L133" s="8">
        <f>SUMIFS(TaxableValuation[Taxable Multiresidential],TaxableValuation[Dist],$C133,TaxableValuation[Tif_NonTIF],$A$4)</f>
        <v>143293</v>
      </c>
      <c r="M133" s="8">
        <f>SUMIFS(TaxableValuation[Taxable Reserved],TaxableValuation[Dist],$C133,TaxableValuation[Tif_NonTIF],$A$4)</f>
        <v>0</v>
      </c>
      <c r="N133" s="8">
        <f>SUMIFS(TaxableValuation[Taxable Railroads],TaxableValuation[Dist],$C133,TaxableValuation[Tif_NonTIF],$A$4)</f>
        <v>0</v>
      </c>
      <c r="O133" s="8">
        <f>SUMIFS(TaxableValuation[Taxable Utilities],TaxableValuation[Dist],$C133,TaxableValuation[Tif_NonTIF],$A$4)</f>
        <v>0</v>
      </c>
      <c r="P133" s="8">
        <f>SUMIFS(TaxableValuation[Taxable Other],TaxableValuation[Dist],$C133,TaxableValuation[Tif_NonTIF],$A$4)</f>
        <v>0</v>
      </c>
      <c r="Q133" s="8">
        <f>SUMIFS(TaxableValuation[Taxable Gross],TaxableValuation[Dist],$C133,TaxableValuation[Tif_NonTIF],$A$4)</f>
        <v>68152485</v>
      </c>
      <c r="R133" s="8">
        <f>SUMIFS(TaxableValuation[Taxable Military Exempt],TaxableValuation[Dist],$C133,TaxableValuation[Tif_NonTIF],$A$4)</f>
        <v>0</v>
      </c>
      <c r="S133" s="8">
        <f>SUMIFS(TaxableValuation[Taxable Net],TaxableValuation[Dist],$C133,TaxableValuation[Tif_NonTIF],$A$4)</f>
        <v>68152485</v>
      </c>
      <c r="T133" s="8">
        <f>SUMIFS(TaxableValuation[Taxable Gas &amp; Elec Utilities],TaxableValuation[Dist],$C133,TaxableValuation[Tif_NonTIF],$A$4)</f>
        <v>0</v>
      </c>
      <c r="U133" s="8">
        <f t="shared" si="1"/>
        <v>68152485</v>
      </c>
    </row>
    <row r="134" spans="1:21" x14ac:dyDescent="0.25">
      <c r="A134">
        <v>2023</v>
      </c>
      <c r="B134" t="s">
        <v>1043</v>
      </c>
      <c r="C134" t="s">
        <v>1304</v>
      </c>
      <c r="D134" t="s">
        <v>1304</v>
      </c>
      <c r="E134" t="s">
        <v>537</v>
      </c>
      <c r="F134" t="s">
        <v>1305</v>
      </c>
      <c r="G134" s="8">
        <f>SUMIFS(TaxableValuation[Taxable Residential],TaxableValuation[Dist],$C134,TaxableValuation[Tif_NonTIF],$A$4)</f>
        <v>37603180</v>
      </c>
      <c r="H134" s="8">
        <f>SUMIFS(TaxableValuation[Taxable Ag Land],TaxableValuation[Dist],$C134,TaxableValuation[Tif_NonTIF],$A$4)</f>
        <v>0</v>
      </c>
      <c r="I134" s="8">
        <f>SUMIFS(TaxableValuation[Taxable Ag Building],TaxableValuation[Dist],$C134,TaxableValuation[Tif_NonTIF],$A$4)</f>
        <v>0</v>
      </c>
      <c r="J134" s="8">
        <f>SUMIFS(TaxableValuation[Taxable Commercial],TaxableValuation[Dist],$C134,TaxableValuation[Tif_NonTIF],$A$4)</f>
        <v>28161742</v>
      </c>
      <c r="K134" s="8">
        <f>SUMIFS(TaxableValuation[Taxable Industrial],TaxableValuation[Dist],$C134,TaxableValuation[Tif_NonTIF],$A$4)</f>
        <v>10016348</v>
      </c>
      <c r="L134" s="8">
        <f>SUMIFS(TaxableValuation[Taxable Multiresidential],TaxableValuation[Dist],$C134,TaxableValuation[Tif_NonTIF],$A$4)</f>
        <v>6879615</v>
      </c>
      <c r="M134" s="8">
        <f>SUMIFS(TaxableValuation[Taxable Reserved],TaxableValuation[Dist],$C134,TaxableValuation[Tif_NonTIF],$A$4)</f>
        <v>0</v>
      </c>
      <c r="N134" s="8">
        <f>SUMIFS(TaxableValuation[Taxable Railroads],TaxableValuation[Dist],$C134,TaxableValuation[Tif_NonTIF],$A$4)</f>
        <v>0</v>
      </c>
      <c r="O134" s="8">
        <f>SUMIFS(TaxableValuation[Taxable Utilities],TaxableValuation[Dist],$C134,TaxableValuation[Tif_NonTIF],$A$4)</f>
        <v>0</v>
      </c>
      <c r="P134" s="8">
        <f>SUMIFS(TaxableValuation[Taxable Other],TaxableValuation[Dist],$C134,TaxableValuation[Tif_NonTIF],$A$4)</f>
        <v>0</v>
      </c>
      <c r="Q134" s="8">
        <f>SUMIFS(TaxableValuation[Taxable Gross],TaxableValuation[Dist],$C134,TaxableValuation[Tif_NonTIF],$A$4)</f>
        <v>82660885</v>
      </c>
      <c r="R134" s="8">
        <f>SUMIFS(TaxableValuation[Taxable Military Exempt],TaxableValuation[Dist],$C134,TaxableValuation[Tif_NonTIF],$A$4)</f>
        <v>0</v>
      </c>
      <c r="S134" s="8">
        <f>SUMIFS(TaxableValuation[Taxable Net],TaxableValuation[Dist],$C134,TaxableValuation[Tif_NonTIF],$A$4)</f>
        <v>82660885</v>
      </c>
      <c r="T134" s="8">
        <f>SUMIFS(TaxableValuation[Taxable Gas &amp; Elec Utilities],TaxableValuation[Dist],$C134,TaxableValuation[Tif_NonTIF],$A$4)</f>
        <v>0</v>
      </c>
      <c r="U134" s="8">
        <f t="shared" si="1"/>
        <v>82660885</v>
      </c>
    </row>
    <row r="135" spans="1:21" x14ac:dyDescent="0.25">
      <c r="A135">
        <v>2023</v>
      </c>
      <c r="B135" t="s">
        <v>1045</v>
      </c>
      <c r="C135" t="s">
        <v>1306</v>
      </c>
      <c r="D135" t="s">
        <v>1306</v>
      </c>
      <c r="E135" t="s">
        <v>37</v>
      </c>
      <c r="F135" t="s">
        <v>1307</v>
      </c>
      <c r="G135" s="8">
        <f>SUMIFS(TaxableValuation[Taxable Residential],TaxableValuation[Dist],$C135,TaxableValuation[Tif_NonTIF],$A$4)</f>
        <v>0</v>
      </c>
      <c r="H135" s="8">
        <f>SUMIFS(TaxableValuation[Taxable Ag Land],TaxableValuation[Dist],$C135,TaxableValuation[Tif_NonTIF],$A$4)</f>
        <v>0</v>
      </c>
      <c r="I135" s="8">
        <f>SUMIFS(TaxableValuation[Taxable Ag Building],TaxableValuation[Dist],$C135,TaxableValuation[Tif_NonTIF],$A$4)</f>
        <v>0</v>
      </c>
      <c r="J135" s="8">
        <f>SUMIFS(TaxableValuation[Taxable Commercial],TaxableValuation[Dist],$C135,TaxableValuation[Tif_NonTIF],$A$4)</f>
        <v>1283633</v>
      </c>
      <c r="K135" s="8">
        <f>SUMIFS(TaxableValuation[Taxable Industrial],TaxableValuation[Dist],$C135,TaxableValuation[Tif_NonTIF],$A$4)</f>
        <v>0</v>
      </c>
      <c r="L135" s="8">
        <f>SUMIFS(TaxableValuation[Taxable Multiresidential],TaxableValuation[Dist],$C135,TaxableValuation[Tif_NonTIF],$A$4)</f>
        <v>0</v>
      </c>
      <c r="M135" s="8">
        <f>SUMIFS(TaxableValuation[Taxable Reserved],TaxableValuation[Dist],$C135,TaxableValuation[Tif_NonTIF],$A$4)</f>
        <v>0</v>
      </c>
      <c r="N135" s="8">
        <f>SUMIFS(TaxableValuation[Taxable Railroads],TaxableValuation[Dist],$C135,TaxableValuation[Tif_NonTIF],$A$4)</f>
        <v>0</v>
      </c>
      <c r="O135" s="8">
        <f>SUMIFS(TaxableValuation[Taxable Utilities],TaxableValuation[Dist],$C135,TaxableValuation[Tif_NonTIF],$A$4)</f>
        <v>0</v>
      </c>
      <c r="P135" s="8">
        <f>SUMIFS(TaxableValuation[Taxable Other],TaxableValuation[Dist],$C135,TaxableValuation[Tif_NonTIF],$A$4)</f>
        <v>0</v>
      </c>
      <c r="Q135" s="8">
        <f>SUMIFS(TaxableValuation[Taxable Gross],TaxableValuation[Dist],$C135,TaxableValuation[Tif_NonTIF],$A$4)</f>
        <v>1283633</v>
      </c>
      <c r="R135" s="8">
        <f>SUMIFS(TaxableValuation[Taxable Military Exempt],TaxableValuation[Dist],$C135,TaxableValuation[Tif_NonTIF],$A$4)</f>
        <v>0</v>
      </c>
      <c r="S135" s="8">
        <f>SUMIFS(TaxableValuation[Taxable Net],TaxableValuation[Dist],$C135,TaxableValuation[Tif_NonTIF],$A$4)</f>
        <v>1283633</v>
      </c>
      <c r="T135" s="8">
        <f>SUMIFS(TaxableValuation[Taxable Gas &amp; Elec Utilities],TaxableValuation[Dist],$C135,TaxableValuation[Tif_NonTIF],$A$4)</f>
        <v>0</v>
      </c>
      <c r="U135" s="8">
        <f t="shared" si="1"/>
        <v>1283633</v>
      </c>
    </row>
    <row r="136" spans="1:21" x14ac:dyDescent="0.25">
      <c r="A136">
        <v>2023</v>
      </c>
      <c r="B136" t="s">
        <v>1043</v>
      </c>
      <c r="C136" t="s">
        <v>1308</v>
      </c>
      <c r="D136" t="s">
        <v>1308</v>
      </c>
      <c r="E136" t="s">
        <v>481</v>
      </c>
      <c r="F136" t="s">
        <v>1309</v>
      </c>
      <c r="G136" s="8">
        <f>SUMIFS(TaxableValuation[Taxable Residential],TaxableValuation[Dist],$C136,TaxableValuation[Tif_NonTIF],$A$4)</f>
        <v>2142846</v>
      </c>
      <c r="H136" s="8">
        <f>SUMIFS(TaxableValuation[Taxable Ag Land],TaxableValuation[Dist],$C136,TaxableValuation[Tif_NonTIF],$A$4)</f>
        <v>0</v>
      </c>
      <c r="I136" s="8">
        <f>SUMIFS(TaxableValuation[Taxable Ag Building],TaxableValuation[Dist],$C136,TaxableValuation[Tif_NonTIF],$A$4)</f>
        <v>0</v>
      </c>
      <c r="J136" s="8">
        <f>SUMIFS(TaxableValuation[Taxable Commercial],TaxableValuation[Dist],$C136,TaxableValuation[Tif_NonTIF],$A$4)</f>
        <v>14788313</v>
      </c>
      <c r="K136" s="8">
        <f>SUMIFS(TaxableValuation[Taxable Industrial],TaxableValuation[Dist],$C136,TaxableValuation[Tif_NonTIF],$A$4)</f>
        <v>360698</v>
      </c>
      <c r="L136" s="8">
        <f>SUMIFS(TaxableValuation[Taxable Multiresidential],TaxableValuation[Dist],$C136,TaxableValuation[Tif_NonTIF],$A$4)</f>
        <v>45937</v>
      </c>
      <c r="M136" s="8">
        <f>SUMIFS(TaxableValuation[Taxable Reserved],TaxableValuation[Dist],$C136,TaxableValuation[Tif_NonTIF],$A$4)</f>
        <v>0</v>
      </c>
      <c r="N136" s="8">
        <f>SUMIFS(TaxableValuation[Taxable Railroads],TaxableValuation[Dist],$C136,TaxableValuation[Tif_NonTIF],$A$4)</f>
        <v>0</v>
      </c>
      <c r="O136" s="8">
        <f>SUMIFS(TaxableValuation[Taxable Utilities],TaxableValuation[Dist],$C136,TaxableValuation[Tif_NonTIF],$A$4)</f>
        <v>0</v>
      </c>
      <c r="P136" s="8">
        <f>SUMIFS(TaxableValuation[Taxable Other],TaxableValuation[Dist],$C136,TaxableValuation[Tif_NonTIF],$A$4)</f>
        <v>0</v>
      </c>
      <c r="Q136" s="8">
        <f>SUMIFS(TaxableValuation[Taxable Gross],TaxableValuation[Dist],$C136,TaxableValuation[Tif_NonTIF],$A$4)</f>
        <v>17337794</v>
      </c>
      <c r="R136" s="8">
        <f>SUMIFS(TaxableValuation[Taxable Military Exempt],TaxableValuation[Dist],$C136,TaxableValuation[Tif_NonTIF],$A$4)</f>
        <v>0</v>
      </c>
      <c r="S136" s="8">
        <f>SUMIFS(TaxableValuation[Taxable Net],TaxableValuation[Dist],$C136,TaxableValuation[Tif_NonTIF],$A$4)</f>
        <v>17337794</v>
      </c>
      <c r="T136" s="8">
        <f>SUMIFS(TaxableValuation[Taxable Gas &amp; Elec Utilities],TaxableValuation[Dist],$C136,TaxableValuation[Tif_NonTIF],$A$4)</f>
        <v>0</v>
      </c>
      <c r="U136" s="8">
        <f t="shared" ref="U136:U199" si="2">SUM(S136:T136)</f>
        <v>17337794</v>
      </c>
    </row>
    <row r="137" spans="1:21" x14ac:dyDescent="0.25">
      <c r="A137">
        <v>2023</v>
      </c>
      <c r="B137" t="s">
        <v>1038</v>
      </c>
      <c r="C137" t="s">
        <v>1310</v>
      </c>
      <c r="D137" t="s">
        <v>1310</v>
      </c>
      <c r="E137" t="s">
        <v>98</v>
      </c>
      <c r="F137" t="s">
        <v>1311</v>
      </c>
      <c r="G137" s="8">
        <f>SUMIFS(TaxableValuation[Taxable Residential],TaxableValuation[Dist],$C137,TaxableValuation[Tif_NonTIF],$A$4)</f>
        <v>370278</v>
      </c>
      <c r="H137" s="8">
        <f>SUMIFS(TaxableValuation[Taxable Ag Land],TaxableValuation[Dist],$C137,TaxableValuation[Tif_NonTIF],$A$4)</f>
        <v>107356</v>
      </c>
      <c r="I137" s="8">
        <f>SUMIFS(TaxableValuation[Taxable Ag Building],TaxableValuation[Dist],$C137,TaxableValuation[Tif_NonTIF],$A$4)</f>
        <v>0</v>
      </c>
      <c r="J137" s="8">
        <f>SUMIFS(TaxableValuation[Taxable Commercial],TaxableValuation[Dist],$C137,TaxableValuation[Tif_NonTIF],$A$4)</f>
        <v>1030236</v>
      </c>
      <c r="K137" s="8">
        <f>SUMIFS(TaxableValuation[Taxable Industrial],TaxableValuation[Dist],$C137,TaxableValuation[Tif_NonTIF],$A$4)</f>
        <v>0</v>
      </c>
      <c r="L137" s="8">
        <f>SUMIFS(TaxableValuation[Taxable Multiresidential],TaxableValuation[Dist],$C137,TaxableValuation[Tif_NonTIF],$A$4)</f>
        <v>40593</v>
      </c>
      <c r="M137" s="8">
        <f>SUMIFS(TaxableValuation[Taxable Reserved],TaxableValuation[Dist],$C137,TaxableValuation[Tif_NonTIF],$A$4)</f>
        <v>0</v>
      </c>
      <c r="N137" s="8">
        <f>SUMIFS(TaxableValuation[Taxable Railroads],TaxableValuation[Dist],$C137,TaxableValuation[Tif_NonTIF],$A$4)</f>
        <v>0</v>
      </c>
      <c r="O137" s="8">
        <f>SUMIFS(TaxableValuation[Taxable Utilities],TaxableValuation[Dist],$C137,TaxableValuation[Tif_NonTIF],$A$4)</f>
        <v>0</v>
      </c>
      <c r="P137" s="8">
        <f>SUMIFS(TaxableValuation[Taxable Other],TaxableValuation[Dist],$C137,TaxableValuation[Tif_NonTIF],$A$4)</f>
        <v>0</v>
      </c>
      <c r="Q137" s="8">
        <f>SUMIFS(TaxableValuation[Taxable Gross],TaxableValuation[Dist],$C137,TaxableValuation[Tif_NonTIF],$A$4)</f>
        <v>1548463</v>
      </c>
      <c r="R137" s="8">
        <f>SUMIFS(TaxableValuation[Taxable Military Exempt],TaxableValuation[Dist],$C137,TaxableValuation[Tif_NonTIF],$A$4)</f>
        <v>0</v>
      </c>
      <c r="S137" s="8">
        <f>SUMIFS(TaxableValuation[Taxable Net],TaxableValuation[Dist],$C137,TaxableValuation[Tif_NonTIF],$A$4)</f>
        <v>1548463</v>
      </c>
      <c r="T137" s="8">
        <f>SUMIFS(TaxableValuation[Taxable Gas &amp; Elec Utilities],TaxableValuation[Dist],$C137,TaxableValuation[Tif_NonTIF],$A$4)</f>
        <v>0</v>
      </c>
      <c r="U137" s="8">
        <f t="shared" si="2"/>
        <v>1548463</v>
      </c>
    </row>
    <row r="138" spans="1:21" x14ac:dyDescent="0.25">
      <c r="A138">
        <v>2023</v>
      </c>
      <c r="B138" t="s">
        <v>1045</v>
      </c>
      <c r="C138" t="s">
        <v>1312</v>
      </c>
      <c r="D138" t="s">
        <v>1312</v>
      </c>
      <c r="E138" t="s">
        <v>398</v>
      </c>
      <c r="F138" t="s">
        <v>1313</v>
      </c>
      <c r="G138" s="8">
        <f>SUMIFS(TaxableValuation[Taxable Residential],TaxableValuation[Dist],$C138,TaxableValuation[Tif_NonTIF],$A$4)</f>
        <v>0</v>
      </c>
      <c r="H138" s="8">
        <f>SUMIFS(TaxableValuation[Taxable Ag Land],TaxableValuation[Dist],$C138,TaxableValuation[Tif_NonTIF],$A$4)</f>
        <v>0</v>
      </c>
      <c r="I138" s="8">
        <f>SUMIFS(TaxableValuation[Taxable Ag Building],TaxableValuation[Dist],$C138,TaxableValuation[Tif_NonTIF],$A$4)</f>
        <v>0</v>
      </c>
      <c r="J138" s="8">
        <f>SUMIFS(TaxableValuation[Taxable Commercial],TaxableValuation[Dist],$C138,TaxableValuation[Tif_NonTIF],$A$4)</f>
        <v>0</v>
      </c>
      <c r="K138" s="8">
        <f>SUMIFS(TaxableValuation[Taxable Industrial],TaxableValuation[Dist],$C138,TaxableValuation[Tif_NonTIF],$A$4)</f>
        <v>0</v>
      </c>
      <c r="L138" s="8">
        <f>SUMIFS(TaxableValuation[Taxable Multiresidential],TaxableValuation[Dist],$C138,TaxableValuation[Tif_NonTIF],$A$4)</f>
        <v>0</v>
      </c>
      <c r="M138" s="8">
        <f>SUMIFS(TaxableValuation[Taxable Reserved],TaxableValuation[Dist],$C138,TaxableValuation[Tif_NonTIF],$A$4)</f>
        <v>0</v>
      </c>
      <c r="N138" s="8">
        <f>SUMIFS(TaxableValuation[Taxable Railroads],TaxableValuation[Dist],$C138,TaxableValuation[Tif_NonTIF],$A$4)</f>
        <v>0</v>
      </c>
      <c r="O138" s="8">
        <f>SUMIFS(TaxableValuation[Taxable Utilities],TaxableValuation[Dist],$C138,TaxableValuation[Tif_NonTIF],$A$4)</f>
        <v>0</v>
      </c>
      <c r="P138" s="8">
        <f>SUMIFS(TaxableValuation[Taxable Other],TaxableValuation[Dist],$C138,TaxableValuation[Tif_NonTIF],$A$4)</f>
        <v>0</v>
      </c>
      <c r="Q138" s="8">
        <f>SUMIFS(TaxableValuation[Taxable Gross],TaxableValuation[Dist],$C138,TaxableValuation[Tif_NonTIF],$A$4)</f>
        <v>0</v>
      </c>
      <c r="R138" s="8">
        <f>SUMIFS(TaxableValuation[Taxable Military Exempt],TaxableValuation[Dist],$C138,TaxableValuation[Tif_NonTIF],$A$4)</f>
        <v>0</v>
      </c>
      <c r="S138" s="8">
        <f>SUMIFS(TaxableValuation[Taxable Net],TaxableValuation[Dist],$C138,TaxableValuation[Tif_NonTIF],$A$4)</f>
        <v>0</v>
      </c>
      <c r="T138" s="8">
        <f>SUMIFS(TaxableValuation[Taxable Gas &amp; Elec Utilities],TaxableValuation[Dist],$C138,TaxableValuation[Tif_NonTIF],$A$4)</f>
        <v>0</v>
      </c>
      <c r="U138" s="8">
        <f t="shared" si="2"/>
        <v>0</v>
      </c>
    </row>
    <row r="139" spans="1:21" x14ac:dyDescent="0.25">
      <c r="A139">
        <v>2023</v>
      </c>
      <c r="B139" t="s">
        <v>1043</v>
      </c>
      <c r="C139" t="s">
        <v>1314</v>
      </c>
      <c r="D139" t="s">
        <v>1314</v>
      </c>
      <c r="E139" t="s">
        <v>148</v>
      </c>
      <c r="F139" t="s">
        <v>1315</v>
      </c>
      <c r="G139" s="8">
        <f>SUMIFS(TaxableValuation[Taxable Residential],TaxableValuation[Dist],$C139,TaxableValuation[Tif_NonTIF],$A$4)</f>
        <v>8279494</v>
      </c>
      <c r="H139" s="8">
        <f>SUMIFS(TaxableValuation[Taxable Ag Land],TaxableValuation[Dist],$C139,TaxableValuation[Tif_NonTIF],$A$4)</f>
        <v>0</v>
      </c>
      <c r="I139" s="8">
        <f>SUMIFS(TaxableValuation[Taxable Ag Building],TaxableValuation[Dist],$C139,TaxableValuation[Tif_NonTIF],$A$4)</f>
        <v>0</v>
      </c>
      <c r="J139" s="8">
        <f>SUMIFS(TaxableValuation[Taxable Commercial],TaxableValuation[Dist],$C139,TaxableValuation[Tif_NonTIF],$A$4)</f>
        <v>747629</v>
      </c>
      <c r="K139" s="8">
        <f>SUMIFS(TaxableValuation[Taxable Industrial],TaxableValuation[Dist],$C139,TaxableValuation[Tif_NonTIF],$A$4)</f>
        <v>431687</v>
      </c>
      <c r="L139" s="8">
        <f>SUMIFS(TaxableValuation[Taxable Multiresidential],TaxableValuation[Dist],$C139,TaxableValuation[Tif_NonTIF],$A$4)</f>
        <v>0</v>
      </c>
      <c r="M139" s="8">
        <f>SUMIFS(TaxableValuation[Taxable Reserved],TaxableValuation[Dist],$C139,TaxableValuation[Tif_NonTIF],$A$4)</f>
        <v>0</v>
      </c>
      <c r="N139" s="8">
        <f>SUMIFS(TaxableValuation[Taxable Railroads],TaxableValuation[Dist],$C139,TaxableValuation[Tif_NonTIF],$A$4)</f>
        <v>0</v>
      </c>
      <c r="O139" s="8">
        <f>SUMIFS(TaxableValuation[Taxable Utilities],TaxableValuation[Dist],$C139,TaxableValuation[Tif_NonTIF],$A$4)</f>
        <v>0</v>
      </c>
      <c r="P139" s="8">
        <f>SUMIFS(TaxableValuation[Taxable Other],TaxableValuation[Dist],$C139,TaxableValuation[Tif_NonTIF],$A$4)</f>
        <v>0</v>
      </c>
      <c r="Q139" s="8">
        <f>SUMIFS(TaxableValuation[Taxable Gross],TaxableValuation[Dist],$C139,TaxableValuation[Tif_NonTIF],$A$4)</f>
        <v>9458810</v>
      </c>
      <c r="R139" s="8">
        <f>SUMIFS(TaxableValuation[Taxable Military Exempt],TaxableValuation[Dist],$C139,TaxableValuation[Tif_NonTIF],$A$4)</f>
        <v>0</v>
      </c>
      <c r="S139" s="8">
        <f>SUMIFS(TaxableValuation[Taxable Net],TaxableValuation[Dist],$C139,TaxableValuation[Tif_NonTIF],$A$4)</f>
        <v>9458810</v>
      </c>
      <c r="T139" s="8">
        <f>SUMIFS(TaxableValuation[Taxable Gas &amp; Elec Utilities],TaxableValuation[Dist],$C139,TaxableValuation[Tif_NonTIF],$A$4)</f>
        <v>0</v>
      </c>
      <c r="U139" s="8">
        <f t="shared" si="2"/>
        <v>9458810</v>
      </c>
    </row>
    <row r="140" spans="1:21" x14ac:dyDescent="0.25">
      <c r="A140">
        <v>2023</v>
      </c>
      <c r="B140" t="s">
        <v>1045</v>
      </c>
      <c r="C140" t="s">
        <v>1316</v>
      </c>
      <c r="D140" t="s">
        <v>1316</v>
      </c>
      <c r="E140" t="s">
        <v>489</v>
      </c>
      <c r="F140" t="s">
        <v>1317</v>
      </c>
      <c r="G140" s="8">
        <f>SUMIFS(TaxableValuation[Taxable Residential],TaxableValuation[Dist],$C140,TaxableValuation[Tif_NonTIF],$A$4)</f>
        <v>10107957</v>
      </c>
      <c r="H140" s="8">
        <f>SUMIFS(TaxableValuation[Taxable Ag Land],TaxableValuation[Dist],$C140,TaxableValuation[Tif_NonTIF],$A$4)</f>
        <v>215818</v>
      </c>
      <c r="I140" s="8">
        <f>SUMIFS(TaxableValuation[Taxable Ag Building],TaxableValuation[Dist],$C140,TaxableValuation[Tif_NonTIF],$A$4)</f>
        <v>218080</v>
      </c>
      <c r="J140" s="8">
        <f>SUMIFS(TaxableValuation[Taxable Commercial],TaxableValuation[Dist],$C140,TaxableValuation[Tif_NonTIF],$A$4)</f>
        <v>4856974</v>
      </c>
      <c r="K140" s="8">
        <f>SUMIFS(TaxableValuation[Taxable Industrial],TaxableValuation[Dist],$C140,TaxableValuation[Tif_NonTIF],$A$4)</f>
        <v>3402002</v>
      </c>
      <c r="L140" s="8">
        <f>SUMIFS(TaxableValuation[Taxable Multiresidential],TaxableValuation[Dist],$C140,TaxableValuation[Tif_NonTIF],$A$4)</f>
        <v>482428</v>
      </c>
      <c r="M140" s="8">
        <f>SUMIFS(TaxableValuation[Taxable Reserved],TaxableValuation[Dist],$C140,TaxableValuation[Tif_NonTIF],$A$4)</f>
        <v>0</v>
      </c>
      <c r="N140" s="8">
        <f>SUMIFS(TaxableValuation[Taxable Railroads],TaxableValuation[Dist],$C140,TaxableValuation[Tif_NonTIF],$A$4)</f>
        <v>0</v>
      </c>
      <c r="O140" s="8">
        <f>SUMIFS(TaxableValuation[Taxable Utilities],TaxableValuation[Dist],$C140,TaxableValuation[Tif_NonTIF],$A$4)</f>
        <v>0</v>
      </c>
      <c r="P140" s="8">
        <f>SUMIFS(TaxableValuation[Taxable Other],TaxableValuation[Dist],$C140,TaxableValuation[Tif_NonTIF],$A$4)</f>
        <v>0</v>
      </c>
      <c r="Q140" s="8">
        <f>SUMIFS(TaxableValuation[Taxable Gross],TaxableValuation[Dist],$C140,TaxableValuation[Tif_NonTIF],$A$4)</f>
        <v>19283259</v>
      </c>
      <c r="R140" s="8">
        <f>SUMIFS(TaxableValuation[Taxable Military Exempt],TaxableValuation[Dist],$C140,TaxableValuation[Tif_NonTIF],$A$4)</f>
        <v>11112</v>
      </c>
      <c r="S140" s="8">
        <f>SUMIFS(TaxableValuation[Taxable Net],TaxableValuation[Dist],$C140,TaxableValuation[Tif_NonTIF],$A$4)</f>
        <v>19272147</v>
      </c>
      <c r="T140" s="8">
        <f>SUMIFS(TaxableValuation[Taxable Gas &amp; Elec Utilities],TaxableValuation[Dist],$C140,TaxableValuation[Tif_NonTIF],$A$4)</f>
        <v>0</v>
      </c>
      <c r="U140" s="8">
        <f t="shared" si="2"/>
        <v>19272147</v>
      </c>
    </row>
    <row r="141" spans="1:21" x14ac:dyDescent="0.25">
      <c r="A141">
        <v>2023</v>
      </c>
      <c r="B141" t="s">
        <v>1051</v>
      </c>
      <c r="C141" t="s">
        <v>1318</v>
      </c>
      <c r="D141" t="s">
        <v>1318</v>
      </c>
      <c r="E141" t="s">
        <v>345</v>
      </c>
      <c r="F141" t="s">
        <v>1319</v>
      </c>
      <c r="G141" s="8">
        <f>SUMIFS(TaxableValuation[Taxable Residential],TaxableValuation[Dist],$C141,TaxableValuation[Tif_NonTIF],$A$4)</f>
        <v>1563064</v>
      </c>
      <c r="H141" s="8">
        <f>SUMIFS(TaxableValuation[Taxable Ag Land],TaxableValuation[Dist],$C141,TaxableValuation[Tif_NonTIF],$A$4)</f>
        <v>0</v>
      </c>
      <c r="I141" s="8">
        <f>SUMIFS(TaxableValuation[Taxable Ag Building],TaxableValuation[Dist],$C141,TaxableValuation[Tif_NonTIF],$A$4)</f>
        <v>0</v>
      </c>
      <c r="J141" s="8">
        <f>SUMIFS(TaxableValuation[Taxable Commercial],TaxableValuation[Dist],$C141,TaxableValuation[Tif_NonTIF],$A$4)</f>
        <v>0</v>
      </c>
      <c r="K141" s="8">
        <f>SUMIFS(TaxableValuation[Taxable Industrial],TaxableValuation[Dist],$C141,TaxableValuation[Tif_NonTIF],$A$4)</f>
        <v>0</v>
      </c>
      <c r="L141" s="8">
        <f>SUMIFS(TaxableValuation[Taxable Multiresidential],TaxableValuation[Dist],$C141,TaxableValuation[Tif_NonTIF],$A$4)</f>
        <v>0</v>
      </c>
      <c r="M141" s="8">
        <f>SUMIFS(TaxableValuation[Taxable Reserved],TaxableValuation[Dist],$C141,TaxableValuation[Tif_NonTIF],$A$4)</f>
        <v>0</v>
      </c>
      <c r="N141" s="8">
        <f>SUMIFS(TaxableValuation[Taxable Railroads],TaxableValuation[Dist],$C141,TaxableValuation[Tif_NonTIF],$A$4)</f>
        <v>0</v>
      </c>
      <c r="O141" s="8">
        <f>SUMIFS(TaxableValuation[Taxable Utilities],TaxableValuation[Dist],$C141,TaxableValuation[Tif_NonTIF],$A$4)</f>
        <v>0</v>
      </c>
      <c r="P141" s="8">
        <f>SUMIFS(TaxableValuation[Taxable Other],TaxableValuation[Dist],$C141,TaxableValuation[Tif_NonTIF],$A$4)</f>
        <v>0</v>
      </c>
      <c r="Q141" s="8">
        <f>SUMIFS(TaxableValuation[Taxable Gross],TaxableValuation[Dist],$C141,TaxableValuation[Tif_NonTIF],$A$4)</f>
        <v>1563064</v>
      </c>
      <c r="R141" s="8">
        <f>SUMIFS(TaxableValuation[Taxable Military Exempt],TaxableValuation[Dist],$C141,TaxableValuation[Tif_NonTIF],$A$4)</f>
        <v>1852</v>
      </c>
      <c r="S141" s="8">
        <f>SUMIFS(TaxableValuation[Taxable Net],TaxableValuation[Dist],$C141,TaxableValuation[Tif_NonTIF],$A$4)</f>
        <v>1561212</v>
      </c>
      <c r="T141" s="8">
        <f>SUMIFS(TaxableValuation[Taxable Gas &amp; Elec Utilities],TaxableValuation[Dist],$C141,TaxableValuation[Tif_NonTIF],$A$4)</f>
        <v>0</v>
      </c>
      <c r="U141" s="8">
        <f t="shared" si="2"/>
        <v>1561212</v>
      </c>
    </row>
    <row r="142" spans="1:21" x14ac:dyDescent="0.25">
      <c r="A142">
        <v>2023</v>
      </c>
      <c r="B142" t="s">
        <v>1048</v>
      </c>
      <c r="C142" t="s">
        <v>1320</v>
      </c>
      <c r="D142" t="s">
        <v>1320</v>
      </c>
      <c r="E142" t="s">
        <v>404</v>
      </c>
      <c r="F142" t="s">
        <v>1321</v>
      </c>
      <c r="G142" s="8">
        <f>SUMIFS(TaxableValuation[Taxable Residential],TaxableValuation[Dist],$C142,TaxableValuation[Tif_NonTIF],$A$4)</f>
        <v>8820093</v>
      </c>
      <c r="H142" s="8">
        <f>SUMIFS(TaxableValuation[Taxable Ag Land],TaxableValuation[Dist],$C142,TaxableValuation[Tif_NonTIF],$A$4)</f>
        <v>50542</v>
      </c>
      <c r="I142" s="8">
        <f>SUMIFS(TaxableValuation[Taxable Ag Building],TaxableValuation[Dist],$C142,TaxableValuation[Tif_NonTIF],$A$4)</f>
        <v>7716</v>
      </c>
      <c r="J142" s="8">
        <f>SUMIFS(TaxableValuation[Taxable Commercial],TaxableValuation[Dist],$C142,TaxableValuation[Tif_NonTIF],$A$4)</f>
        <v>8064634</v>
      </c>
      <c r="K142" s="8">
        <f>SUMIFS(TaxableValuation[Taxable Industrial],TaxableValuation[Dist],$C142,TaxableValuation[Tif_NonTIF],$A$4)</f>
        <v>807579</v>
      </c>
      <c r="L142" s="8">
        <f>SUMIFS(TaxableValuation[Taxable Multiresidential],TaxableValuation[Dist],$C142,TaxableValuation[Tif_NonTIF],$A$4)</f>
        <v>5838</v>
      </c>
      <c r="M142" s="8">
        <f>SUMIFS(TaxableValuation[Taxable Reserved],TaxableValuation[Dist],$C142,TaxableValuation[Tif_NonTIF],$A$4)</f>
        <v>0</v>
      </c>
      <c r="N142" s="8">
        <f>SUMIFS(TaxableValuation[Taxable Railroads],TaxableValuation[Dist],$C142,TaxableValuation[Tif_NonTIF],$A$4)</f>
        <v>0</v>
      </c>
      <c r="O142" s="8">
        <f>SUMIFS(TaxableValuation[Taxable Utilities],TaxableValuation[Dist],$C142,TaxableValuation[Tif_NonTIF],$A$4)</f>
        <v>0</v>
      </c>
      <c r="P142" s="8">
        <f>SUMIFS(TaxableValuation[Taxable Other],TaxableValuation[Dist],$C142,TaxableValuation[Tif_NonTIF],$A$4)</f>
        <v>0</v>
      </c>
      <c r="Q142" s="8">
        <f>SUMIFS(TaxableValuation[Taxable Gross],TaxableValuation[Dist],$C142,TaxableValuation[Tif_NonTIF],$A$4)</f>
        <v>17756402</v>
      </c>
      <c r="R142" s="8">
        <f>SUMIFS(TaxableValuation[Taxable Military Exempt],TaxableValuation[Dist],$C142,TaxableValuation[Tif_NonTIF],$A$4)</f>
        <v>50004</v>
      </c>
      <c r="S142" s="8">
        <f>SUMIFS(TaxableValuation[Taxable Net],TaxableValuation[Dist],$C142,TaxableValuation[Tif_NonTIF],$A$4)</f>
        <v>17706398</v>
      </c>
      <c r="T142" s="8">
        <f>SUMIFS(TaxableValuation[Taxable Gas &amp; Elec Utilities],TaxableValuation[Dist],$C142,TaxableValuation[Tif_NonTIF],$A$4)</f>
        <v>0</v>
      </c>
      <c r="U142" s="8">
        <f t="shared" si="2"/>
        <v>17706398</v>
      </c>
    </row>
    <row r="143" spans="1:21" x14ac:dyDescent="0.25">
      <c r="A143">
        <v>2023</v>
      </c>
      <c r="B143" t="s">
        <v>1057</v>
      </c>
      <c r="C143" t="s">
        <v>1322</v>
      </c>
      <c r="D143" t="s">
        <v>1322</v>
      </c>
      <c r="E143" t="s">
        <v>595</v>
      </c>
      <c r="F143" t="s">
        <v>1323</v>
      </c>
      <c r="G143" s="8">
        <f>SUMIFS(TaxableValuation[Taxable Residential],TaxableValuation[Dist],$C143,TaxableValuation[Tif_NonTIF],$A$4)</f>
        <v>0</v>
      </c>
      <c r="H143" s="8">
        <f>SUMIFS(TaxableValuation[Taxable Ag Land],TaxableValuation[Dist],$C143,TaxableValuation[Tif_NonTIF],$A$4)</f>
        <v>0</v>
      </c>
      <c r="I143" s="8">
        <f>SUMIFS(TaxableValuation[Taxable Ag Building],TaxableValuation[Dist],$C143,TaxableValuation[Tif_NonTIF],$A$4)</f>
        <v>0</v>
      </c>
      <c r="J143" s="8">
        <f>SUMIFS(TaxableValuation[Taxable Commercial],TaxableValuation[Dist],$C143,TaxableValuation[Tif_NonTIF],$A$4)</f>
        <v>0</v>
      </c>
      <c r="K143" s="8">
        <f>SUMIFS(TaxableValuation[Taxable Industrial],TaxableValuation[Dist],$C143,TaxableValuation[Tif_NonTIF],$A$4)</f>
        <v>0</v>
      </c>
      <c r="L143" s="8">
        <f>SUMIFS(TaxableValuation[Taxable Multiresidential],TaxableValuation[Dist],$C143,TaxableValuation[Tif_NonTIF],$A$4)</f>
        <v>0</v>
      </c>
      <c r="M143" s="8">
        <f>SUMIFS(TaxableValuation[Taxable Reserved],TaxableValuation[Dist],$C143,TaxableValuation[Tif_NonTIF],$A$4)</f>
        <v>0</v>
      </c>
      <c r="N143" s="8">
        <f>SUMIFS(TaxableValuation[Taxable Railroads],TaxableValuation[Dist],$C143,TaxableValuation[Tif_NonTIF],$A$4)</f>
        <v>0</v>
      </c>
      <c r="O143" s="8">
        <f>SUMIFS(TaxableValuation[Taxable Utilities],TaxableValuation[Dist],$C143,TaxableValuation[Tif_NonTIF],$A$4)</f>
        <v>0</v>
      </c>
      <c r="P143" s="8">
        <f>SUMIFS(TaxableValuation[Taxable Other],TaxableValuation[Dist],$C143,TaxableValuation[Tif_NonTIF],$A$4)</f>
        <v>0</v>
      </c>
      <c r="Q143" s="8">
        <f>SUMIFS(TaxableValuation[Taxable Gross],TaxableValuation[Dist],$C143,TaxableValuation[Tif_NonTIF],$A$4)</f>
        <v>0</v>
      </c>
      <c r="R143" s="8">
        <f>SUMIFS(TaxableValuation[Taxable Military Exempt],TaxableValuation[Dist],$C143,TaxableValuation[Tif_NonTIF],$A$4)</f>
        <v>0</v>
      </c>
      <c r="S143" s="8">
        <f>SUMIFS(TaxableValuation[Taxable Net],TaxableValuation[Dist],$C143,TaxableValuation[Tif_NonTIF],$A$4)</f>
        <v>0</v>
      </c>
      <c r="T143" s="8">
        <f>SUMIFS(TaxableValuation[Taxable Gas &amp; Elec Utilities],TaxableValuation[Dist],$C143,TaxableValuation[Tif_NonTIF],$A$4)</f>
        <v>0</v>
      </c>
      <c r="U143" s="8">
        <f t="shared" si="2"/>
        <v>0</v>
      </c>
    </row>
    <row r="144" spans="1:21" x14ac:dyDescent="0.25">
      <c r="A144">
        <v>2023</v>
      </c>
      <c r="B144" t="s">
        <v>1048</v>
      </c>
      <c r="C144" t="s">
        <v>1324</v>
      </c>
      <c r="D144" t="s">
        <v>1324</v>
      </c>
      <c r="E144" t="s">
        <v>746</v>
      </c>
      <c r="F144" t="s">
        <v>1325</v>
      </c>
      <c r="G144" s="8">
        <f>SUMIFS(TaxableValuation[Taxable Residential],TaxableValuation[Dist],$C144,TaxableValuation[Tif_NonTIF],$A$4)</f>
        <v>23994071</v>
      </c>
      <c r="H144" s="8">
        <f>SUMIFS(TaxableValuation[Taxable Ag Land],TaxableValuation[Dist],$C144,TaxableValuation[Tif_NonTIF],$A$4)</f>
        <v>0</v>
      </c>
      <c r="I144" s="8">
        <f>SUMIFS(TaxableValuation[Taxable Ag Building],TaxableValuation[Dist],$C144,TaxableValuation[Tif_NonTIF],$A$4)</f>
        <v>0</v>
      </c>
      <c r="J144" s="8">
        <f>SUMIFS(TaxableValuation[Taxable Commercial],TaxableValuation[Dist],$C144,TaxableValuation[Tif_NonTIF],$A$4)</f>
        <v>3698582</v>
      </c>
      <c r="K144" s="8">
        <f>SUMIFS(TaxableValuation[Taxable Industrial],TaxableValuation[Dist],$C144,TaxableValuation[Tif_NonTIF],$A$4)</f>
        <v>0</v>
      </c>
      <c r="L144" s="8">
        <f>SUMIFS(TaxableValuation[Taxable Multiresidential],TaxableValuation[Dist],$C144,TaxableValuation[Tif_NonTIF],$A$4)</f>
        <v>142860</v>
      </c>
      <c r="M144" s="8">
        <f>SUMIFS(TaxableValuation[Taxable Reserved],TaxableValuation[Dist],$C144,TaxableValuation[Tif_NonTIF],$A$4)</f>
        <v>0</v>
      </c>
      <c r="N144" s="8">
        <f>SUMIFS(TaxableValuation[Taxable Railroads],TaxableValuation[Dist],$C144,TaxableValuation[Tif_NonTIF],$A$4)</f>
        <v>0</v>
      </c>
      <c r="O144" s="8">
        <f>SUMIFS(TaxableValuation[Taxable Utilities],TaxableValuation[Dist],$C144,TaxableValuation[Tif_NonTIF],$A$4)</f>
        <v>0</v>
      </c>
      <c r="P144" s="8">
        <f>SUMIFS(TaxableValuation[Taxable Other],TaxableValuation[Dist],$C144,TaxableValuation[Tif_NonTIF],$A$4)</f>
        <v>0</v>
      </c>
      <c r="Q144" s="8">
        <f>SUMIFS(TaxableValuation[Taxable Gross],TaxableValuation[Dist],$C144,TaxableValuation[Tif_NonTIF],$A$4)</f>
        <v>27835513</v>
      </c>
      <c r="R144" s="8">
        <f>SUMIFS(TaxableValuation[Taxable Military Exempt],TaxableValuation[Dist],$C144,TaxableValuation[Tif_NonTIF],$A$4)</f>
        <v>42596</v>
      </c>
      <c r="S144" s="8">
        <f>SUMIFS(TaxableValuation[Taxable Net],TaxableValuation[Dist],$C144,TaxableValuation[Tif_NonTIF],$A$4)</f>
        <v>27792917</v>
      </c>
      <c r="T144" s="8">
        <f>SUMIFS(TaxableValuation[Taxable Gas &amp; Elec Utilities],TaxableValuation[Dist],$C144,TaxableValuation[Tif_NonTIF],$A$4)</f>
        <v>0</v>
      </c>
      <c r="U144" s="8">
        <f t="shared" si="2"/>
        <v>27792917</v>
      </c>
    </row>
    <row r="145" spans="1:21" x14ac:dyDescent="0.25">
      <c r="A145">
        <v>2023</v>
      </c>
      <c r="B145" t="s">
        <v>1057</v>
      </c>
      <c r="C145" t="s">
        <v>1326</v>
      </c>
      <c r="D145" t="s">
        <v>1326</v>
      </c>
      <c r="E145" t="s">
        <v>1327</v>
      </c>
      <c r="F145" t="s">
        <v>1327</v>
      </c>
      <c r="G145" s="8">
        <f>SUMIFS(TaxableValuation[Taxable Residential],TaxableValuation[Dist],$C145,TaxableValuation[Tif_NonTIF],$A$4)</f>
        <v>0</v>
      </c>
      <c r="H145" s="8">
        <f>SUMIFS(TaxableValuation[Taxable Ag Land],TaxableValuation[Dist],$C145,TaxableValuation[Tif_NonTIF],$A$4)</f>
        <v>0</v>
      </c>
      <c r="I145" s="8">
        <f>SUMIFS(TaxableValuation[Taxable Ag Building],TaxableValuation[Dist],$C145,TaxableValuation[Tif_NonTIF],$A$4)</f>
        <v>0</v>
      </c>
      <c r="J145" s="8">
        <f>SUMIFS(TaxableValuation[Taxable Commercial],TaxableValuation[Dist],$C145,TaxableValuation[Tif_NonTIF],$A$4)</f>
        <v>0</v>
      </c>
      <c r="K145" s="8">
        <f>SUMIFS(TaxableValuation[Taxable Industrial],TaxableValuation[Dist],$C145,TaxableValuation[Tif_NonTIF],$A$4)</f>
        <v>0</v>
      </c>
      <c r="L145" s="8">
        <f>SUMIFS(TaxableValuation[Taxable Multiresidential],TaxableValuation[Dist],$C145,TaxableValuation[Tif_NonTIF],$A$4)</f>
        <v>0</v>
      </c>
      <c r="M145" s="8">
        <f>SUMIFS(TaxableValuation[Taxable Reserved],TaxableValuation[Dist],$C145,TaxableValuation[Tif_NonTIF],$A$4)</f>
        <v>0</v>
      </c>
      <c r="N145" s="8">
        <f>SUMIFS(TaxableValuation[Taxable Railroads],TaxableValuation[Dist],$C145,TaxableValuation[Tif_NonTIF],$A$4)</f>
        <v>0</v>
      </c>
      <c r="O145" s="8">
        <f>SUMIFS(TaxableValuation[Taxable Utilities],TaxableValuation[Dist],$C145,TaxableValuation[Tif_NonTIF],$A$4)</f>
        <v>0</v>
      </c>
      <c r="P145" s="8">
        <f>SUMIFS(TaxableValuation[Taxable Other],TaxableValuation[Dist],$C145,TaxableValuation[Tif_NonTIF],$A$4)</f>
        <v>0</v>
      </c>
      <c r="Q145" s="8">
        <f>SUMIFS(TaxableValuation[Taxable Gross],TaxableValuation[Dist],$C145,TaxableValuation[Tif_NonTIF],$A$4)</f>
        <v>0</v>
      </c>
      <c r="R145" s="8">
        <f>SUMIFS(TaxableValuation[Taxable Military Exempt],TaxableValuation[Dist],$C145,TaxableValuation[Tif_NonTIF],$A$4)</f>
        <v>0</v>
      </c>
      <c r="S145" s="8">
        <f>SUMIFS(TaxableValuation[Taxable Net],TaxableValuation[Dist],$C145,TaxableValuation[Tif_NonTIF],$A$4)</f>
        <v>0</v>
      </c>
      <c r="T145" s="8">
        <f>SUMIFS(TaxableValuation[Taxable Gas &amp; Elec Utilities],TaxableValuation[Dist],$C145,TaxableValuation[Tif_NonTIF],$A$4)</f>
        <v>0</v>
      </c>
      <c r="U145" s="8">
        <f t="shared" si="2"/>
        <v>0</v>
      </c>
    </row>
    <row r="146" spans="1:21" x14ac:dyDescent="0.25">
      <c r="A146">
        <v>2023</v>
      </c>
      <c r="B146" t="s">
        <v>1066</v>
      </c>
      <c r="C146" t="s">
        <v>1328</v>
      </c>
      <c r="D146" t="s">
        <v>1328</v>
      </c>
      <c r="E146" t="s">
        <v>325</v>
      </c>
      <c r="F146" t="s">
        <v>1329</v>
      </c>
      <c r="G146" s="8">
        <f>SUMIFS(TaxableValuation[Taxable Residential],TaxableValuation[Dist],$C146,TaxableValuation[Tif_NonTIF],$A$4)</f>
        <v>1527113</v>
      </c>
      <c r="H146" s="8">
        <f>SUMIFS(TaxableValuation[Taxable Ag Land],TaxableValuation[Dist],$C146,TaxableValuation[Tif_NonTIF],$A$4)</f>
        <v>0</v>
      </c>
      <c r="I146" s="8">
        <f>SUMIFS(TaxableValuation[Taxable Ag Building],TaxableValuation[Dist],$C146,TaxableValuation[Tif_NonTIF],$A$4)</f>
        <v>0</v>
      </c>
      <c r="J146" s="8">
        <f>SUMIFS(TaxableValuation[Taxable Commercial],TaxableValuation[Dist],$C146,TaxableValuation[Tif_NonTIF],$A$4)</f>
        <v>344673</v>
      </c>
      <c r="K146" s="8">
        <f>SUMIFS(TaxableValuation[Taxable Industrial],TaxableValuation[Dist],$C146,TaxableValuation[Tif_NonTIF],$A$4)</f>
        <v>2186479</v>
      </c>
      <c r="L146" s="8">
        <f>SUMIFS(TaxableValuation[Taxable Multiresidential],TaxableValuation[Dist],$C146,TaxableValuation[Tif_NonTIF],$A$4)</f>
        <v>0</v>
      </c>
      <c r="M146" s="8">
        <f>SUMIFS(TaxableValuation[Taxable Reserved],TaxableValuation[Dist],$C146,TaxableValuation[Tif_NonTIF],$A$4)</f>
        <v>0</v>
      </c>
      <c r="N146" s="8">
        <f>SUMIFS(TaxableValuation[Taxable Railroads],TaxableValuation[Dist],$C146,TaxableValuation[Tif_NonTIF],$A$4)</f>
        <v>0</v>
      </c>
      <c r="O146" s="8">
        <f>SUMIFS(TaxableValuation[Taxable Utilities],TaxableValuation[Dist],$C146,TaxableValuation[Tif_NonTIF],$A$4)</f>
        <v>0</v>
      </c>
      <c r="P146" s="8">
        <f>SUMIFS(TaxableValuation[Taxable Other],TaxableValuation[Dist],$C146,TaxableValuation[Tif_NonTIF],$A$4)</f>
        <v>0</v>
      </c>
      <c r="Q146" s="8">
        <f>SUMIFS(TaxableValuation[Taxable Gross],TaxableValuation[Dist],$C146,TaxableValuation[Tif_NonTIF],$A$4)</f>
        <v>4058265</v>
      </c>
      <c r="R146" s="8">
        <f>SUMIFS(TaxableValuation[Taxable Military Exempt],TaxableValuation[Dist],$C146,TaxableValuation[Tif_NonTIF],$A$4)</f>
        <v>0</v>
      </c>
      <c r="S146" s="8">
        <f>SUMIFS(TaxableValuation[Taxable Net],TaxableValuation[Dist],$C146,TaxableValuation[Tif_NonTIF],$A$4)</f>
        <v>4058265</v>
      </c>
      <c r="T146" s="8">
        <f>SUMIFS(TaxableValuation[Taxable Gas &amp; Elec Utilities],TaxableValuation[Dist],$C146,TaxableValuation[Tif_NonTIF],$A$4)</f>
        <v>0</v>
      </c>
      <c r="U146" s="8">
        <f t="shared" si="2"/>
        <v>4058265</v>
      </c>
    </row>
    <row r="147" spans="1:21" x14ac:dyDescent="0.25">
      <c r="A147">
        <v>2023</v>
      </c>
      <c r="B147" t="s">
        <v>1043</v>
      </c>
      <c r="C147" t="s">
        <v>1330</v>
      </c>
      <c r="D147" t="s">
        <v>1330</v>
      </c>
      <c r="E147" t="s">
        <v>459</v>
      </c>
      <c r="F147" t="s">
        <v>1331</v>
      </c>
      <c r="G147" s="8">
        <f>SUMIFS(TaxableValuation[Taxable Residential],TaxableValuation[Dist],$C147,TaxableValuation[Tif_NonTIF],$A$4)</f>
        <v>0</v>
      </c>
      <c r="H147" s="8">
        <f>SUMIFS(TaxableValuation[Taxable Ag Land],TaxableValuation[Dist],$C147,TaxableValuation[Tif_NonTIF],$A$4)</f>
        <v>0</v>
      </c>
      <c r="I147" s="8">
        <f>SUMIFS(TaxableValuation[Taxable Ag Building],TaxableValuation[Dist],$C147,TaxableValuation[Tif_NonTIF],$A$4)</f>
        <v>0</v>
      </c>
      <c r="J147" s="8">
        <f>SUMIFS(TaxableValuation[Taxable Commercial],TaxableValuation[Dist],$C147,TaxableValuation[Tif_NonTIF],$A$4)</f>
        <v>0</v>
      </c>
      <c r="K147" s="8">
        <f>SUMIFS(TaxableValuation[Taxable Industrial],TaxableValuation[Dist],$C147,TaxableValuation[Tif_NonTIF],$A$4)</f>
        <v>1817766</v>
      </c>
      <c r="L147" s="8">
        <f>SUMIFS(TaxableValuation[Taxable Multiresidential],TaxableValuation[Dist],$C147,TaxableValuation[Tif_NonTIF],$A$4)</f>
        <v>0</v>
      </c>
      <c r="M147" s="8">
        <f>SUMIFS(TaxableValuation[Taxable Reserved],TaxableValuation[Dist],$C147,TaxableValuation[Tif_NonTIF],$A$4)</f>
        <v>0</v>
      </c>
      <c r="N147" s="8">
        <f>SUMIFS(TaxableValuation[Taxable Railroads],TaxableValuation[Dist],$C147,TaxableValuation[Tif_NonTIF],$A$4)</f>
        <v>0</v>
      </c>
      <c r="O147" s="8">
        <f>SUMIFS(TaxableValuation[Taxable Utilities],TaxableValuation[Dist],$C147,TaxableValuation[Tif_NonTIF],$A$4)</f>
        <v>0</v>
      </c>
      <c r="P147" s="8">
        <f>SUMIFS(TaxableValuation[Taxable Other],TaxableValuation[Dist],$C147,TaxableValuation[Tif_NonTIF],$A$4)</f>
        <v>0</v>
      </c>
      <c r="Q147" s="8">
        <f>SUMIFS(TaxableValuation[Taxable Gross],TaxableValuation[Dist],$C147,TaxableValuation[Tif_NonTIF],$A$4)</f>
        <v>1817766</v>
      </c>
      <c r="R147" s="8">
        <f>SUMIFS(TaxableValuation[Taxable Military Exempt],TaxableValuation[Dist],$C147,TaxableValuation[Tif_NonTIF],$A$4)</f>
        <v>0</v>
      </c>
      <c r="S147" s="8">
        <f>SUMIFS(TaxableValuation[Taxable Net],TaxableValuation[Dist],$C147,TaxableValuation[Tif_NonTIF],$A$4)</f>
        <v>1817766</v>
      </c>
      <c r="T147" s="8">
        <f>SUMIFS(TaxableValuation[Taxable Gas &amp; Elec Utilities],TaxableValuation[Dist],$C147,TaxableValuation[Tif_NonTIF],$A$4)</f>
        <v>0</v>
      </c>
      <c r="U147" s="8">
        <f t="shared" si="2"/>
        <v>1817766</v>
      </c>
    </row>
    <row r="148" spans="1:21" x14ac:dyDescent="0.25">
      <c r="A148">
        <v>2023</v>
      </c>
      <c r="B148" t="s">
        <v>1043</v>
      </c>
      <c r="C148" t="s">
        <v>1332</v>
      </c>
      <c r="D148" t="s">
        <v>1332</v>
      </c>
      <c r="E148" t="s">
        <v>115</v>
      </c>
      <c r="F148" t="s">
        <v>1333</v>
      </c>
      <c r="G148" s="8">
        <f>SUMIFS(TaxableValuation[Taxable Residential],TaxableValuation[Dist],$C148,TaxableValuation[Tif_NonTIF],$A$4)</f>
        <v>24155911</v>
      </c>
      <c r="H148" s="8">
        <f>SUMIFS(TaxableValuation[Taxable Ag Land],TaxableValuation[Dist],$C148,TaxableValuation[Tif_NonTIF],$A$4)</f>
        <v>179757</v>
      </c>
      <c r="I148" s="8">
        <f>SUMIFS(TaxableValuation[Taxable Ag Building],TaxableValuation[Dist],$C148,TaxableValuation[Tif_NonTIF],$A$4)</f>
        <v>6889</v>
      </c>
      <c r="J148" s="8">
        <f>SUMIFS(TaxableValuation[Taxable Commercial],TaxableValuation[Dist],$C148,TaxableValuation[Tif_NonTIF],$A$4)</f>
        <v>11452206</v>
      </c>
      <c r="K148" s="8">
        <f>SUMIFS(TaxableValuation[Taxable Industrial],TaxableValuation[Dist],$C148,TaxableValuation[Tif_NonTIF],$A$4)</f>
        <v>429874</v>
      </c>
      <c r="L148" s="8">
        <f>SUMIFS(TaxableValuation[Taxable Multiresidential],TaxableValuation[Dist],$C148,TaxableValuation[Tif_NonTIF],$A$4)</f>
        <v>874392</v>
      </c>
      <c r="M148" s="8">
        <f>SUMIFS(TaxableValuation[Taxable Reserved],TaxableValuation[Dist],$C148,TaxableValuation[Tif_NonTIF],$A$4)</f>
        <v>0</v>
      </c>
      <c r="N148" s="8">
        <f>SUMIFS(TaxableValuation[Taxable Railroads],TaxableValuation[Dist],$C148,TaxableValuation[Tif_NonTIF],$A$4)</f>
        <v>0</v>
      </c>
      <c r="O148" s="8">
        <f>SUMIFS(TaxableValuation[Taxable Utilities],TaxableValuation[Dist],$C148,TaxableValuation[Tif_NonTIF],$A$4)</f>
        <v>0</v>
      </c>
      <c r="P148" s="8">
        <f>SUMIFS(TaxableValuation[Taxable Other],TaxableValuation[Dist],$C148,TaxableValuation[Tif_NonTIF],$A$4)</f>
        <v>0</v>
      </c>
      <c r="Q148" s="8">
        <f>SUMIFS(TaxableValuation[Taxable Gross],TaxableValuation[Dist],$C148,TaxableValuation[Tif_NonTIF],$A$4)</f>
        <v>37099029</v>
      </c>
      <c r="R148" s="8">
        <f>SUMIFS(TaxableValuation[Taxable Military Exempt],TaxableValuation[Dist],$C148,TaxableValuation[Tif_NonTIF],$A$4)</f>
        <v>0</v>
      </c>
      <c r="S148" s="8">
        <f>SUMIFS(TaxableValuation[Taxable Net],TaxableValuation[Dist],$C148,TaxableValuation[Tif_NonTIF],$A$4)</f>
        <v>37099029</v>
      </c>
      <c r="T148" s="8">
        <f>SUMIFS(TaxableValuation[Taxable Gas &amp; Elec Utilities],TaxableValuation[Dist],$C148,TaxableValuation[Tif_NonTIF],$A$4)</f>
        <v>0</v>
      </c>
      <c r="U148" s="8">
        <f t="shared" si="2"/>
        <v>37099029</v>
      </c>
    </row>
    <row r="149" spans="1:21" x14ac:dyDescent="0.25">
      <c r="A149">
        <v>2023</v>
      </c>
      <c r="B149" t="s">
        <v>1051</v>
      </c>
      <c r="C149" t="s">
        <v>1334</v>
      </c>
      <c r="D149" t="s">
        <v>1334</v>
      </c>
      <c r="E149" t="s">
        <v>498</v>
      </c>
      <c r="F149" t="s">
        <v>1335</v>
      </c>
      <c r="G149" s="8">
        <f>SUMIFS(TaxableValuation[Taxable Residential],TaxableValuation[Dist],$C149,TaxableValuation[Tif_NonTIF],$A$4)</f>
        <v>11103245</v>
      </c>
      <c r="H149" s="8">
        <f>SUMIFS(TaxableValuation[Taxable Ag Land],TaxableValuation[Dist],$C149,TaxableValuation[Tif_NonTIF],$A$4)</f>
        <v>0</v>
      </c>
      <c r="I149" s="8">
        <f>SUMIFS(TaxableValuation[Taxable Ag Building],TaxableValuation[Dist],$C149,TaxableValuation[Tif_NonTIF],$A$4)</f>
        <v>0</v>
      </c>
      <c r="J149" s="8">
        <f>SUMIFS(TaxableValuation[Taxable Commercial],TaxableValuation[Dist],$C149,TaxableValuation[Tif_NonTIF],$A$4)</f>
        <v>17041033</v>
      </c>
      <c r="K149" s="8">
        <f>SUMIFS(TaxableValuation[Taxable Industrial],TaxableValuation[Dist],$C149,TaxableValuation[Tif_NonTIF],$A$4)</f>
        <v>1122170</v>
      </c>
      <c r="L149" s="8">
        <f>SUMIFS(TaxableValuation[Taxable Multiresidential],TaxableValuation[Dist],$C149,TaxableValuation[Tif_NonTIF],$A$4)</f>
        <v>1493842</v>
      </c>
      <c r="M149" s="8">
        <f>SUMIFS(TaxableValuation[Taxable Reserved],TaxableValuation[Dist],$C149,TaxableValuation[Tif_NonTIF],$A$4)</f>
        <v>0</v>
      </c>
      <c r="N149" s="8">
        <f>SUMIFS(TaxableValuation[Taxable Railroads],TaxableValuation[Dist],$C149,TaxableValuation[Tif_NonTIF],$A$4)</f>
        <v>0</v>
      </c>
      <c r="O149" s="8">
        <f>SUMIFS(TaxableValuation[Taxable Utilities],TaxableValuation[Dist],$C149,TaxableValuation[Tif_NonTIF],$A$4)</f>
        <v>0</v>
      </c>
      <c r="P149" s="8">
        <f>SUMIFS(TaxableValuation[Taxable Other],TaxableValuation[Dist],$C149,TaxableValuation[Tif_NonTIF],$A$4)</f>
        <v>0</v>
      </c>
      <c r="Q149" s="8">
        <f>SUMIFS(TaxableValuation[Taxable Gross],TaxableValuation[Dist],$C149,TaxableValuation[Tif_NonTIF],$A$4)</f>
        <v>30760290</v>
      </c>
      <c r="R149" s="8">
        <f>SUMIFS(TaxableValuation[Taxable Military Exempt],TaxableValuation[Dist],$C149,TaxableValuation[Tif_NonTIF],$A$4)</f>
        <v>0</v>
      </c>
      <c r="S149" s="8">
        <f>SUMIFS(TaxableValuation[Taxable Net],TaxableValuation[Dist],$C149,TaxableValuation[Tif_NonTIF],$A$4)</f>
        <v>30760290</v>
      </c>
      <c r="T149" s="8">
        <f>SUMIFS(TaxableValuation[Taxable Gas &amp; Elec Utilities],TaxableValuation[Dist],$C149,TaxableValuation[Tif_NonTIF],$A$4)</f>
        <v>0</v>
      </c>
      <c r="U149" s="8">
        <f t="shared" si="2"/>
        <v>30760290</v>
      </c>
    </row>
    <row r="150" spans="1:21" x14ac:dyDescent="0.25">
      <c r="A150">
        <v>2023</v>
      </c>
      <c r="B150" t="s">
        <v>1045</v>
      </c>
      <c r="C150" t="s">
        <v>1336</v>
      </c>
      <c r="D150" t="s">
        <v>1336</v>
      </c>
      <c r="E150" t="s">
        <v>93</v>
      </c>
      <c r="F150" t="s">
        <v>1337</v>
      </c>
      <c r="G150" s="8">
        <f>SUMIFS(TaxableValuation[Taxable Residential],TaxableValuation[Dist],$C150,TaxableValuation[Tif_NonTIF],$A$4)</f>
        <v>296836</v>
      </c>
      <c r="H150" s="8">
        <f>SUMIFS(TaxableValuation[Taxable Ag Land],TaxableValuation[Dist],$C150,TaxableValuation[Tif_NonTIF],$A$4)</f>
        <v>970339</v>
      </c>
      <c r="I150" s="8">
        <f>SUMIFS(TaxableValuation[Taxable Ag Building],TaxableValuation[Dist],$C150,TaxableValuation[Tif_NonTIF],$A$4)</f>
        <v>3111422</v>
      </c>
      <c r="J150" s="8">
        <f>SUMIFS(TaxableValuation[Taxable Commercial],TaxableValuation[Dist],$C150,TaxableValuation[Tif_NonTIF],$A$4)</f>
        <v>1015470</v>
      </c>
      <c r="K150" s="8">
        <f>SUMIFS(TaxableValuation[Taxable Industrial],TaxableValuation[Dist],$C150,TaxableValuation[Tif_NonTIF],$A$4)</f>
        <v>2192965</v>
      </c>
      <c r="L150" s="8">
        <f>SUMIFS(TaxableValuation[Taxable Multiresidential],TaxableValuation[Dist],$C150,TaxableValuation[Tif_NonTIF],$A$4)</f>
        <v>2903869</v>
      </c>
      <c r="M150" s="8">
        <f>SUMIFS(TaxableValuation[Taxable Reserved],TaxableValuation[Dist],$C150,TaxableValuation[Tif_NonTIF],$A$4)</f>
        <v>0</v>
      </c>
      <c r="N150" s="8">
        <f>SUMIFS(TaxableValuation[Taxable Railroads],TaxableValuation[Dist],$C150,TaxableValuation[Tif_NonTIF],$A$4)</f>
        <v>0</v>
      </c>
      <c r="O150" s="8">
        <f>SUMIFS(TaxableValuation[Taxable Utilities],TaxableValuation[Dist],$C150,TaxableValuation[Tif_NonTIF],$A$4)</f>
        <v>0</v>
      </c>
      <c r="P150" s="8">
        <f>SUMIFS(TaxableValuation[Taxable Other],TaxableValuation[Dist],$C150,TaxableValuation[Tif_NonTIF],$A$4)</f>
        <v>0</v>
      </c>
      <c r="Q150" s="8">
        <f>SUMIFS(TaxableValuation[Taxable Gross],TaxableValuation[Dist],$C150,TaxableValuation[Tif_NonTIF],$A$4)</f>
        <v>10490901</v>
      </c>
      <c r="R150" s="8">
        <f>SUMIFS(TaxableValuation[Taxable Military Exempt],TaxableValuation[Dist],$C150,TaxableValuation[Tif_NonTIF],$A$4)</f>
        <v>0</v>
      </c>
      <c r="S150" s="8">
        <f>SUMIFS(TaxableValuation[Taxable Net],TaxableValuation[Dist],$C150,TaxableValuation[Tif_NonTIF],$A$4)</f>
        <v>10490901</v>
      </c>
      <c r="T150" s="8">
        <f>SUMIFS(TaxableValuation[Taxable Gas &amp; Elec Utilities],TaxableValuation[Dist],$C150,TaxableValuation[Tif_NonTIF],$A$4)</f>
        <v>0</v>
      </c>
      <c r="U150" s="8">
        <f t="shared" si="2"/>
        <v>10490901</v>
      </c>
    </row>
    <row r="151" spans="1:21" x14ac:dyDescent="0.25">
      <c r="A151">
        <v>2023</v>
      </c>
      <c r="B151" t="s">
        <v>1043</v>
      </c>
      <c r="C151" t="s">
        <v>1338</v>
      </c>
      <c r="D151" t="s">
        <v>1338</v>
      </c>
      <c r="E151" t="s">
        <v>68</v>
      </c>
      <c r="F151" t="s">
        <v>1339</v>
      </c>
      <c r="G151" s="8">
        <f>SUMIFS(TaxableValuation[Taxable Residential],TaxableValuation[Dist],$C151,TaxableValuation[Tif_NonTIF],$A$4)</f>
        <v>7566975</v>
      </c>
      <c r="H151" s="8">
        <f>SUMIFS(TaxableValuation[Taxable Ag Land],TaxableValuation[Dist],$C151,TaxableValuation[Tif_NonTIF],$A$4)</f>
        <v>0</v>
      </c>
      <c r="I151" s="8">
        <f>SUMIFS(TaxableValuation[Taxable Ag Building],TaxableValuation[Dist],$C151,TaxableValuation[Tif_NonTIF],$A$4)</f>
        <v>0</v>
      </c>
      <c r="J151" s="8">
        <f>SUMIFS(TaxableValuation[Taxable Commercial],TaxableValuation[Dist],$C151,TaxableValuation[Tif_NonTIF],$A$4)</f>
        <v>5400706</v>
      </c>
      <c r="K151" s="8">
        <f>SUMIFS(TaxableValuation[Taxable Industrial],TaxableValuation[Dist],$C151,TaxableValuation[Tif_NonTIF],$A$4)</f>
        <v>1618194</v>
      </c>
      <c r="L151" s="8">
        <f>SUMIFS(TaxableValuation[Taxable Multiresidential],TaxableValuation[Dist],$C151,TaxableValuation[Tif_NonTIF],$A$4)</f>
        <v>514923</v>
      </c>
      <c r="M151" s="8">
        <f>SUMIFS(TaxableValuation[Taxable Reserved],TaxableValuation[Dist],$C151,TaxableValuation[Tif_NonTIF],$A$4)</f>
        <v>0</v>
      </c>
      <c r="N151" s="8">
        <f>SUMIFS(TaxableValuation[Taxable Railroads],TaxableValuation[Dist],$C151,TaxableValuation[Tif_NonTIF],$A$4)</f>
        <v>0</v>
      </c>
      <c r="O151" s="8">
        <f>SUMIFS(TaxableValuation[Taxable Utilities],TaxableValuation[Dist],$C151,TaxableValuation[Tif_NonTIF],$A$4)</f>
        <v>0</v>
      </c>
      <c r="P151" s="8">
        <f>SUMIFS(TaxableValuation[Taxable Other],TaxableValuation[Dist],$C151,TaxableValuation[Tif_NonTIF],$A$4)</f>
        <v>0</v>
      </c>
      <c r="Q151" s="8">
        <f>SUMIFS(TaxableValuation[Taxable Gross],TaxableValuation[Dist],$C151,TaxableValuation[Tif_NonTIF],$A$4)</f>
        <v>15100798</v>
      </c>
      <c r="R151" s="8">
        <f>SUMIFS(TaxableValuation[Taxable Military Exempt],TaxableValuation[Dist],$C151,TaxableValuation[Tif_NonTIF],$A$4)</f>
        <v>0</v>
      </c>
      <c r="S151" s="8">
        <f>SUMIFS(TaxableValuation[Taxable Net],TaxableValuation[Dist],$C151,TaxableValuation[Tif_NonTIF],$A$4)</f>
        <v>15100798</v>
      </c>
      <c r="T151" s="8">
        <f>SUMIFS(TaxableValuation[Taxable Gas &amp; Elec Utilities],TaxableValuation[Dist],$C151,TaxableValuation[Tif_NonTIF],$A$4)</f>
        <v>0</v>
      </c>
      <c r="U151" s="8">
        <f t="shared" si="2"/>
        <v>15100798</v>
      </c>
    </row>
    <row r="152" spans="1:21" x14ac:dyDescent="0.25">
      <c r="A152">
        <v>2023</v>
      </c>
      <c r="B152" t="s">
        <v>1038</v>
      </c>
      <c r="C152" t="s">
        <v>1340</v>
      </c>
      <c r="D152" t="s">
        <v>1340</v>
      </c>
      <c r="E152" t="s">
        <v>866</v>
      </c>
      <c r="F152" t="s">
        <v>1341</v>
      </c>
      <c r="G152" s="8">
        <f>SUMIFS(TaxableValuation[Taxable Residential],TaxableValuation[Dist],$C152,TaxableValuation[Tif_NonTIF],$A$4)</f>
        <v>15657284</v>
      </c>
      <c r="H152" s="8">
        <f>SUMIFS(TaxableValuation[Taxable Ag Land],TaxableValuation[Dist],$C152,TaxableValuation[Tif_NonTIF],$A$4)</f>
        <v>64047</v>
      </c>
      <c r="I152" s="8">
        <f>SUMIFS(TaxableValuation[Taxable Ag Building],TaxableValuation[Dist],$C152,TaxableValuation[Tif_NonTIF],$A$4)</f>
        <v>1554</v>
      </c>
      <c r="J152" s="8">
        <f>SUMIFS(TaxableValuation[Taxable Commercial],TaxableValuation[Dist],$C152,TaxableValuation[Tif_NonTIF],$A$4)</f>
        <v>18883369</v>
      </c>
      <c r="K152" s="8">
        <f>SUMIFS(TaxableValuation[Taxable Industrial],TaxableValuation[Dist],$C152,TaxableValuation[Tif_NonTIF],$A$4)</f>
        <v>8134650</v>
      </c>
      <c r="L152" s="8">
        <f>SUMIFS(TaxableValuation[Taxable Multiresidential],TaxableValuation[Dist],$C152,TaxableValuation[Tif_NonTIF],$A$4)</f>
        <v>5640907</v>
      </c>
      <c r="M152" s="8">
        <f>SUMIFS(TaxableValuation[Taxable Reserved],TaxableValuation[Dist],$C152,TaxableValuation[Tif_NonTIF],$A$4)</f>
        <v>0</v>
      </c>
      <c r="N152" s="8">
        <f>SUMIFS(TaxableValuation[Taxable Railroads],TaxableValuation[Dist],$C152,TaxableValuation[Tif_NonTIF],$A$4)</f>
        <v>0</v>
      </c>
      <c r="O152" s="8">
        <f>SUMIFS(TaxableValuation[Taxable Utilities],TaxableValuation[Dist],$C152,TaxableValuation[Tif_NonTIF],$A$4)</f>
        <v>0</v>
      </c>
      <c r="P152" s="8">
        <f>SUMIFS(TaxableValuation[Taxable Other],TaxableValuation[Dist],$C152,TaxableValuation[Tif_NonTIF],$A$4)</f>
        <v>0</v>
      </c>
      <c r="Q152" s="8">
        <f>SUMIFS(TaxableValuation[Taxable Gross],TaxableValuation[Dist],$C152,TaxableValuation[Tif_NonTIF],$A$4)</f>
        <v>48381811</v>
      </c>
      <c r="R152" s="8">
        <f>SUMIFS(TaxableValuation[Taxable Military Exempt],TaxableValuation[Dist],$C152,TaxableValuation[Tif_NonTIF],$A$4)</f>
        <v>0</v>
      </c>
      <c r="S152" s="8">
        <f>SUMIFS(TaxableValuation[Taxable Net],TaxableValuation[Dist],$C152,TaxableValuation[Tif_NonTIF],$A$4)</f>
        <v>48381811</v>
      </c>
      <c r="T152" s="8">
        <f>SUMIFS(TaxableValuation[Taxable Gas &amp; Elec Utilities],TaxableValuation[Dist],$C152,TaxableValuation[Tif_NonTIF],$A$4)</f>
        <v>0</v>
      </c>
      <c r="U152" s="8">
        <f t="shared" si="2"/>
        <v>48381811</v>
      </c>
    </row>
    <row r="153" spans="1:21" x14ac:dyDescent="0.25">
      <c r="A153">
        <v>2023</v>
      </c>
      <c r="B153" t="s">
        <v>1038</v>
      </c>
      <c r="C153" t="s">
        <v>1342</v>
      </c>
      <c r="D153" t="s">
        <v>1342</v>
      </c>
      <c r="E153" t="s">
        <v>240</v>
      </c>
      <c r="F153" t="s">
        <v>1343</v>
      </c>
      <c r="G153" s="8">
        <f>SUMIFS(TaxableValuation[Taxable Residential],TaxableValuation[Dist],$C153,TaxableValuation[Tif_NonTIF],$A$4)</f>
        <v>0</v>
      </c>
      <c r="H153" s="8">
        <f>SUMIFS(TaxableValuation[Taxable Ag Land],TaxableValuation[Dist],$C153,TaxableValuation[Tif_NonTIF],$A$4)</f>
        <v>0</v>
      </c>
      <c r="I153" s="8">
        <f>SUMIFS(TaxableValuation[Taxable Ag Building],TaxableValuation[Dist],$C153,TaxableValuation[Tif_NonTIF],$A$4)</f>
        <v>0</v>
      </c>
      <c r="J153" s="8">
        <f>SUMIFS(TaxableValuation[Taxable Commercial],TaxableValuation[Dist],$C153,TaxableValuation[Tif_NonTIF],$A$4)</f>
        <v>0</v>
      </c>
      <c r="K153" s="8">
        <f>SUMIFS(TaxableValuation[Taxable Industrial],TaxableValuation[Dist],$C153,TaxableValuation[Tif_NonTIF],$A$4)</f>
        <v>0</v>
      </c>
      <c r="L153" s="8">
        <f>SUMIFS(TaxableValuation[Taxable Multiresidential],TaxableValuation[Dist],$C153,TaxableValuation[Tif_NonTIF],$A$4)</f>
        <v>0</v>
      </c>
      <c r="M153" s="8">
        <f>SUMIFS(TaxableValuation[Taxable Reserved],TaxableValuation[Dist],$C153,TaxableValuation[Tif_NonTIF],$A$4)</f>
        <v>0</v>
      </c>
      <c r="N153" s="8">
        <f>SUMIFS(TaxableValuation[Taxable Railroads],TaxableValuation[Dist],$C153,TaxableValuation[Tif_NonTIF],$A$4)</f>
        <v>0</v>
      </c>
      <c r="O153" s="8">
        <f>SUMIFS(TaxableValuation[Taxable Utilities],TaxableValuation[Dist],$C153,TaxableValuation[Tif_NonTIF],$A$4)</f>
        <v>0</v>
      </c>
      <c r="P153" s="8">
        <f>SUMIFS(TaxableValuation[Taxable Other],TaxableValuation[Dist],$C153,TaxableValuation[Tif_NonTIF],$A$4)</f>
        <v>0</v>
      </c>
      <c r="Q153" s="8">
        <f>SUMIFS(TaxableValuation[Taxable Gross],TaxableValuation[Dist],$C153,TaxableValuation[Tif_NonTIF],$A$4)</f>
        <v>0</v>
      </c>
      <c r="R153" s="8">
        <f>SUMIFS(TaxableValuation[Taxable Military Exempt],TaxableValuation[Dist],$C153,TaxableValuation[Tif_NonTIF],$A$4)</f>
        <v>0</v>
      </c>
      <c r="S153" s="8">
        <f>SUMIFS(TaxableValuation[Taxable Net],TaxableValuation[Dist],$C153,TaxableValuation[Tif_NonTIF],$A$4)</f>
        <v>0</v>
      </c>
      <c r="T153" s="8">
        <f>SUMIFS(TaxableValuation[Taxable Gas &amp; Elec Utilities],TaxableValuation[Dist],$C153,TaxableValuation[Tif_NonTIF],$A$4)</f>
        <v>0</v>
      </c>
      <c r="U153" s="8">
        <f t="shared" si="2"/>
        <v>0</v>
      </c>
    </row>
    <row r="154" spans="1:21" x14ac:dyDescent="0.25">
      <c r="A154">
        <v>2023</v>
      </c>
      <c r="B154" t="s">
        <v>1057</v>
      </c>
      <c r="C154" t="s">
        <v>1344</v>
      </c>
      <c r="D154" t="s">
        <v>1344</v>
      </c>
      <c r="E154" t="s">
        <v>634</v>
      </c>
      <c r="F154" t="s">
        <v>1345</v>
      </c>
      <c r="G154" s="8">
        <f>SUMIFS(TaxableValuation[Taxable Residential],TaxableValuation[Dist],$C154,TaxableValuation[Tif_NonTIF],$A$4)</f>
        <v>235204335</v>
      </c>
      <c r="H154" s="8">
        <f>SUMIFS(TaxableValuation[Taxable Ag Land],TaxableValuation[Dist],$C154,TaxableValuation[Tif_NonTIF],$A$4)</f>
        <v>77880</v>
      </c>
      <c r="I154" s="8">
        <f>SUMIFS(TaxableValuation[Taxable Ag Building],TaxableValuation[Dist],$C154,TaxableValuation[Tif_NonTIF],$A$4)</f>
        <v>0</v>
      </c>
      <c r="J154" s="8">
        <f>SUMIFS(TaxableValuation[Taxable Commercial],TaxableValuation[Dist],$C154,TaxableValuation[Tif_NonTIF],$A$4)</f>
        <v>346490790</v>
      </c>
      <c r="K154" s="8">
        <f>SUMIFS(TaxableValuation[Taxable Industrial],TaxableValuation[Dist],$C154,TaxableValuation[Tif_NonTIF],$A$4)</f>
        <v>8054791</v>
      </c>
      <c r="L154" s="8">
        <f>SUMIFS(TaxableValuation[Taxable Multiresidential],TaxableValuation[Dist],$C154,TaxableValuation[Tif_NonTIF],$A$4)</f>
        <v>15738088</v>
      </c>
      <c r="M154" s="8">
        <f>SUMIFS(TaxableValuation[Taxable Reserved],TaxableValuation[Dist],$C154,TaxableValuation[Tif_NonTIF],$A$4)</f>
        <v>0</v>
      </c>
      <c r="N154" s="8">
        <f>SUMIFS(TaxableValuation[Taxable Railroads],TaxableValuation[Dist],$C154,TaxableValuation[Tif_NonTIF],$A$4)</f>
        <v>0</v>
      </c>
      <c r="O154" s="8">
        <f>SUMIFS(TaxableValuation[Taxable Utilities],TaxableValuation[Dist],$C154,TaxableValuation[Tif_NonTIF],$A$4)</f>
        <v>0</v>
      </c>
      <c r="P154" s="8">
        <f>SUMIFS(TaxableValuation[Taxable Other],TaxableValuation[Dist],$C154,TaxableValuation[Tif_NonTIF],$A$4)</f>
        <v>0</v>
      </c>
      <c r="Q154" s="8">
        <f>SUMIFS(TaxableValuation[Taxable Gross],TaxableValuation[Dist],$C154,TaxableValuation[Tif_NonTIF],$A$4)</f>
        <v>605565884</v>
      </c>
      <c r="R154" s="8">
        <f>SUMIFS(TaxableValuation[Taxable Military Exempt],TaxableValuation[Dist],$C154,TaxableValuation[Tif_NonTIF],$A$4)</f>
        <v>44448</v>
      </c>
      <c r="S154" s="8">
        <f>SUMIFS(TaxableValuation[Taxable Net],TaxableValuation[Dist],$C154,TaxableValuation[Tif_NonTIF],$A$4)</f>
        <v>605521436</v>
      </c>
      <c r="T154" s="8">
        <f>SUMIFS(TaxableValuation[Taxable Gas &amp; Elec Utilities],TaxableValuation[Dist],$C154,TaxableValuation[Tif_NonTIF],$A$4)</f>
        <v>0</v>
      </c>
      <c r="U154" s="8">
        <f t="shared" si="2"/>
        <v>605521436</v>
      </c>
    </row>
    <row r="155" spans="1:21" x14ac:dyDescent="0.25">
      <c r="A155">
        <v>2023</v>
      </c>
      <c r="B155" t="s">
        <v>1043</v>
      </c>
      <c r="C155" t="s">
        <v>1346</v>
      </c>
      <c r="D155" t="s">
        <v>1346</v>
      </c>
      <c r="E155" t="s">
        <v>395</v>
      </c>
      <c r="F155" t="s">
        <v>1347</v>
      </c>
      <c r="G155" s="8">
        <f>SUMIFS(TaxableValuation[Taxable Residential],TaxableValuation[Dist],$C155,TaxableValuation[Tif_NonTIF],$A$4)</f>
        <v>2948777</v>
      </c>
      <c r="H155" s="8">
        <f>SUMIFS(TaxableValuation[Taxable Ag Land],TaxableValuation[Dist],$C155,TaxableValuation[Tif_NonTIF],$A$4)</f>
        <v>0</v>
      </c>
      <c r="I155" s="8">
        <f>SUMIFS(TaxableValuation[Taxable Ag Building],TaxableValuation[Dist],$C155,TaxableValuation[Tif_NonTIF],$A$4)</f>
        <v>0</v>
      </c>
      <c r="J155" s="8">
        <f>SUMIFS(TaxableValuation[Taxable Commercial],TaxableValuation[Dist],$C155,TaxableValuation[Tif_NonTIF],$A$4)</f>
        <v>13775755</v>
      </c>
      <c r="K155" s="8">
        <f>SUMIFS(TaxableValuation[Taxable Industrial],TaxableValuation[Dist],$C155,TaxableValuation[Tif_NonTIF],$A$4)</f>
        <v>20951693</v>
      </c>
      <c r="L155" s="8">
        <f>SUMIFS(TaxableValuation[Taxable Multiresidential],TaxableValuation[Dist],$C155,TaxableValuation[Tif_NonTIF],$A$4)</f>
        <v>0</v>
      </c>
      <c r="M155" s="8">
        <f>SUMIFS(TaxableValuation[Taxable Reserved],TaxableValuation[Dist],$C155,TaxableValuation[Tif_NonTIF],$A$4)</f>
        <v>0</v>
      </c>
      <c r="N155" s="8">
        <f>SUMIFS(TaxableValuation[Taxable Railroads],TaxableValuation[Dist],$C155,TaxableValuation[Tif_NonTIF],$A$4)</f>
        <v>0</v>
      </c>
      <c r="O155" s="8">
        <f>SUMIFS(TaxableValuation[Taxable Utilities],TaxableValuation[Dist],$C155,TaxableValuation[Tif_NonTIF],$A$4)</f>
        <v>0</v>
      </c>
      <c r="P155" s="8">
        <f>SUMIFS(TaxableValuation[Taxable Other],TaxableValuation[Dist],$C155,TaxableValuation[Tif_NonTIF],$A$4)</f>
        <v>0</v>
      </c>
      <c r="Q155" s="8">
        <f>SUMIFS(TaxableValuation[Taxable Gross],TaxableValuation[Dist],$C155,TaxableValuation[Tif_NonTIF],$A$4)</f>
        <v>37676225</v>
      </c>
      <c r="R155" s="8">
        <f>SUMIFS(TaxableValuation[Taxable Military Exempt],TaxableValuation[Dist],$C155,TaxableValuation[Tif_NonTIF],$A$4)</f>
        <v>0</v>
      </c>
      <c r="S155" s="8">
        <f>SUMIFS(TaxableValuation[Taxable Net],TaxableValuation[Dist],$C155,TaxableValuation[Tif_NonTIF],$A$4)</f>
        <v>37676225</v>
      </c>
      <c r="T155" s="8">
        <f>SUMIFS(TaxableValuation[Taxable Gas &amp; Elec Utilities],TaxableValuation[Dist],$C155,TaxableValuation[Tif_NonTIF],$A$4)</f>
        <v>0</v>
      </c>
      <c r="U155" s="8">
        <f t="shared" si="2"/>
        <v>37676225</v>
      </c>
    </row>
    <row r="156" spans="1:21" x14ac:dyDescent="0.25">
      <c r="A156">
        <v>2023</v>
      </c>
      <c r="B156" t="s">
        <v>1057</v>
      </c>
      <c r="C156" t="s">
        <v>1348</v>
      </c>
      <c r="D156" t="s">
        <v>1348</v>
      </c>
      <c r="E156" t="s">
        <v>526</v>
      </c>
      <c r="F156" t="s">
        <v>1349</v>
      </c>
      <c r="G156" s="8">
        <f>SUMIFS(TaxableValuation[Taxable Residential],TaxableValuation[Dist],$C156,TaxableValuation[Tif_NonTIF],$A$4)</f>
        <v>878066</v>
      </c>
      <c r="H156" s="8">
        <f>SUMIFS(TaxableValuation[Taxable Ag Land],TaxableValuation[Dist],$C156,TaxableValuation[Tif_NonTIF],$A$4)</f>
        <v>44365</v>
      </c>
      <c r="I156" s="8">
        <f>SUMIFS(TaxableValuation[Taxable Ag Building],TaxableValuation[Dist],$C156,TaxableValuation[Tif_NonTIF],$A$4)</f>
        <v>0</v>
      </c>
      <c r="J156" s="8">
        <f>SUMIFS(TaxableValuation[Taxable Commercial],TaxableValuation[Dist],$C156,TaxableValuation[Tif_NonTIF],$A$4)</f>
        <v>5316286</v>
      </c>
      <c r="K156" s="8">
        <f>SUMIFS(TaxableValuation[Taxable Industrial],TaxableValuation[Dist],$C156,TaxableValuation[Tif_NonTIF],$A$4)</f>
        <v>0</v>
      </c>
      <c r="L156" s="8">
        <f>SUMIFS(TaxableValuation[Taxable Multiresidential],TaxableValuation[Dist],$C156,TaxableValuation[Tif_NonTIF],$A$4)</f>
        <v>158046</v>
      </c>
      <c r="M156" s="8">
        <f>SUMIFS(TaxableValuation[Taxable Reserved],TaxableValuation[Dist],$C156,TaxableValuation[Tif_NonTIF],$A$4)</f>
        <v>0</v>
      </c>
      <c r="N156" s="8">
        <f>SUMIFS(TaxableValuation[Taxable Railroads],TaxableValuation[Dist],$C156,TaxableValuation[Tif_NonTIF],$A$4)</f>
        <v>0</v>
      </c>
      <c r="O156" s="8">
        <f>SUMIFS(TaxableValuation[Taxable Utilities],TaxableValuation[Dist],$C156,TaxableValuation[Tif_NonTIF],$A$4)</f>
        <v>0</v>
      </c>
      <c r="P156" s="8">
        <f>SUMIFS(TaxableValuation[Taxable Other],TaxableValuation[Dist],$C156,TaxableValuation[Tif_NonTIF],$A$4)</f>
        <v>0</v>
      </c>
      <c r="Q156" s="8">
        <f>SUMIFS(TaxableValuation[Taxable Gross],TaxableValuation[Dist],$C156,TaxableValuation[Tif_NonTIF],$A$4)</f>
        <v>6396763</v>
      </c>
      <c r="R156" s="8">
        <f>SUMIFS(TaxableValuation[Taxable Military Exempt],TaxableValuation[Dist],$C156,TaxableValuation[Tif_NonTIF],$A$4)</f>
        <v>0</v>
      </c>
      <c r="S156" s="8">
        <f>SUMIFS(TaxableValuation[Taxable Net],TaxableValuation[Dist],$C156,TaxableValuation[Tif_NonTIF],$A$4)</f>
        <v>6396763</v>
      </c>
      <c r="T156" s="8">
        <f>SUMIFS(TaxableValuation[Taxable Gas &amp; Elec Utilities],TaxableValuation[Dist],$C156,TaxableValuation[Tif_NonTIF],$A$4)</f>
        <v>0</v>
      </c>
      <c r="U156" s="8">
        <f t="shared" si="2"/>
        <v>6396763</v>
      </c>
    </row>
    <row r="157" spans="1:21" x14ac:dyDescent="0.25">
      <c r="A157">
        <v>2023</v>
      </c>
      <c r="B157" t="s">
        <v>1043</v>
      </c>
      <c r="C157" t="s">
        <v>1350</v>
      </c>
      <c r="D157" t="s">
        <v>1350</v>
      </c>
      <c r="E157" t="s">
        <v>56</v>
      </c>
      <c r="F157" t="s">
        <v>1351</v>
      </c>
      <c r="G157" s="8">
        <f>SUMIFS(TaxableValuation[Taxable Residential],TaxableValuation[Dist],$C157,TaxableValuation[Tif_NonTIF],$A$4)</f>
        <v>1604172</v>
      </c>
      <c r="H157" s="8">
        <f>SUMIFS(TaxableValuation[Taxable Ag Land],TaxableValuation[Dist],$C157,TaxableValuation[Tif_NonTIF],$A$4)</f>
        <v>0</v>
      </c>
      <c r="I157" s="8">
        <f>SUMIFS(TaxableValuation[Taxable Ag Building],TaxableValuation[Dist],$C157,TaxableValuation[Tif_NonTIF],$A$4)</f>
        <v>0</v>
      </c>
      <c r="J157" s="8">
        <f>SUMIFS(TaxableValuation[Taxable Commercial],TaxableValuation[Dist],$C157,TaxableValuation[Tif_NonTIF],$A$4)</f>
        <v>0</v>
      </c>
      <c r="K157" s="8">
        <f>SUMIFS(TaxableValuation[Taxable Industrial],TaxableValuation[Dist],$C157,TaxableValuation[Tif_NonTIF],$A$4)</f>
        <v>0</v>
      </c>
      <c r="L157" s="8">
        <f>SUMIFS(TaxableValuation[Taxable Multiresidential],TaxableValuation[Dist],$C157,TaxableValuation[Tif_NonTIF],$A$4)</f>
        <v>0</v>
      </c>
      <c r="M157" s="8">
        <f>SUMIFS(TaxableValuation[Taxable Reserved],TaxableValuation[Dist],$C157,TaxableValuation[Tif_NonTIF],$A$4)</f>
        <v>0</v>
      </c>
      <c r="N157" s="8">
        <f>SUMIFS(TaxableValuation[Taxable Railroads],TaxableValuation[Dist],$C157,TaxableValuation[Tif_NonTIF],$A$4)</f>
        <v>0</v>
      </c>
      <c r="O157" s="8">
        <f>SUMIFS(TaxableValuation[Taxable Utilities],TaxableValuation[Dist],$C157,TaxableValuation[Tif_NonTIF],$A$4)</f>
        <v>0</v>
      </c>
      <c r="P157" s="8">
        <f>SUMIFS(TaxableValuation[Taxable Other],TaxableValuation[Dist],$C157,TaxableValuation[Tif_NonTIF],$A$4)</f>
        <v>0</v>
      </c>
      <c r="Q157" s="8">
        <f>SUMIFS(TaxableValuation[Taxable Gross],TaxableValuation[Dist],$C157,TaxableValuation[Tif_NonTIF],$A$4)</f>
        <v>1604172</v>
      </c>
      <c r="R157" s="8">
        <f>SUMIFS(TaxableValuation[Taxable Military Exempt],TaxableValuation[Dist],$C157,TaxableValuation[Tif_NonTIF],$A$4)</f>
        <v>0</v>
      </c>
      <c r="S157" s="8">
        <f>SUMIFS(TaxableValuation[Taxable Net],TaxableValuation[Dist],$C157,TaxableValuation[Tif_NonTIF],$A$4)</f>
        <v>1604172</v>
      </c>
      <c r="T157" s="8">
        <f>SUMIFS(TaxableValuation[Taxable Gas &amp; Elec Utilities],TaxableValuation[Dist],$C157,TaxableValuation[Tif_NonTIF],$A$4)</f>
        <v>0</v>
      </c>
      <c r="U157" s="8">
        <f t="shared" si="2"/>
        <v>1604172</v>
      </c>
    </row>
    <row r="158" spans="1:21" x14ac:dyDescent="0.25">
      <c r="A158">
        <v>2023</v>
      </c>
      <c r="B158" t="s">
        <v>1043</v>
      </c>
      <c r="C158" t="s">
        <v>1352</v>
      </c>
      <c r="D158" t="s">
        <v>1352</v>
      </c>
      <c r="E158" t="s">
        <v>171</v>
      </c>
      <c r="F158" t="s">
        <v>1353</v>
      </c>
      <c r="G158" s="8">
        <f>SUMIFS(TaxableValuation[Taxable Residential],TaxableValuation[Dist],$C158,TaxableValuation[Tif_NonTIF],$A$4)</f>
        <v>0</v>
      </c>
      <c r="H158" s="8">
        <f>SUMIFS(TaxableValuation[Taxable Ag Land],TaxableValuation[Dist],$C158,TaxableValuation[Tif_NonTIF],$A$4)</f>
        <v>0</v>
      </c>
      <c r="I158" s="8">
        <f>SUMIFS(TaxableValuation[Taxable Ag Building],TaxableValuation[Dist],$C158,TaxableValuation[Tif_NonTIF],$A$4)</f>
        <v>0</v>
      </c>
      <c r="J158" s="8">
        <f>SUMIFS(TaxableValuation[Taxable Commercial],TaxableValuation[Dist],$C158,TaxableValuation[Tif_NonTIF],$A$4)</f>
        <v>0</v>
      </c>
      <c r="K158" s="8">
        <f>SUMIFS(TaxableValuation[Taxable Industrial],TaxableValuation[Dist],$C158,TaxableValuation[Tif_NonTIF],$A$4)</f>
        <v>0</v>
      </c>
      <c r="L158" s="8">
        <f>SUMIFS(TaxableValuation[Taxable Multiresidential],TaxableValuation[Dist],$C158,TaxableValuation[Tif_NonTIF],$A$4)</f>
        <v>0</v>
      </c>
      <c r="M158" s="8">
        <f>SUMIFS(TaxableValuation[Taxable Reserved],TaxableValuation[Dist],$C158,TaxableValuation[Tif_NonTIF],$A$4)</f>
        <v>0</v>
      </c>
      <c r="N158" s="8">
        <f>SUMIFS(TaxableValuation[Taxable Railroads],TaxableValuation[Dist],$C158,TaxableValuation[Tif_NonTIF],$A$4)</f>
        <v>0</v>
      </c>
      <c r="O158" s="8">
        <f>SUMIFS(TaxableValuation[Taxable Utilities],TaxableValuation[Dist],$C158,TaxableValuation[Tif_NonTIF],$A$4)</f>
        <v>0</v>
      </c>
      <c r="P158" s="8">
        <f>SUMIFS(TaxableValuation[Taxable Other],TaxableValuation[Dist],$C158,TaxableValuation[Tif_NonTIF],$A$4)</f>
        <v>0</v>
      </c>
      <c r="Q158" s="8">
        <f>SUMIFS(TaxableValuation[Taxable Gross],TaxableValuation[Dist],$C158,TaxableValuation[Tif_NonTIF],$A$4)</f>
        <v>0</v>
      </c>
      <c r="R158" s="8">
        <f>SUMIFS(TaxableValuation[Taxable Military Exempt],TaxableValuation[Dist],$C158,TaxableValuation[Tif_NonTIF],$A$4)</f>
        <v>0</v>
      </c>
      <c r="S158" s="8">
        <f>SUMIFS(TaxableValuation[Taxable Net],TaxableValuation[Dist],$C158,TaxableValuation[Tif_NonTIF],$A$4)</f>
        <v>0</v>
      </c>
      <c r="T158" s="8">
        <f>SUMIFS(TaxableValuation[Taxable Gas &amp; Elec Utilities],TaxableValuation[Dist],$C158,TaxableValuation[Tif_NonTIF],$A$4)</f>
        <v>0</v>
      </c>
      <c r="U158" s="8">
        <f t="shared" si="2"/>
        <v>0</v>
      </c>
    </row>
    <row r="159" spans="1:21" x14ac:dyDescent="0.25">
      <c r="A159">
        <v>2023</v>
      </c>
      <c r="B159" t="s">
        <v>1038</v>
      </c>
      <c r="C159" t="s">
        <v>1354</v>
      </c>
      <c r="D159" t="s">
        <v>1354</v>
      </c>
      <c r="E159" t="s">
        <v>819</v>
      </c>
      <c r="F159" t="s">
        <v>1355</v>
      </c>
      <c r="G159" s="8">
        <f>SUMIFS(TaxableValuation[Taxable Residential],TaxableValuation[Dist],$C159,TaxableValuation[Tif_NonTIF],$A$4)</f>
        <v>108668262</v>
      </c>
      <c r="H159" s="8">
        <f>SUMIFS(TaxableValuation[Taxable Ag Land],TaxableValuation[Dist],$C159,TaxableValuation[Tif_NonTIF],$A$4)</f>
        <v>0</v>
      </c>
      <c r="I159" s="8">
        <f>SUMIFS(TaxableValuation[Taxable Ag Building],TaxableValuation[Dist],$C159,TaxableValuation[Tif_NonTIF],$A$4)</f>
        <v>0</v>
      </c>
      <c r="J159" s="8">
        <f>SUMIFS(TaxableValuation[Taxable Commercial],TaxableValuation[Dist],$C159,TaxableValuation[Tif_NonTIF],$A$4)</f>
        <v>314510635</v>
      </c>
      <c r="K159" s="8">
        <f>SUMIFS(TaxableValuation[Taxable Industrial],TaxableValuation[Dist],$C159,TaxableValuation[Tif_NonTIF],$A$4)</f>
        <v>4418517</v>
      </c>
      <c r="L159" s="8">
        <f>SUMIFS(TaxableValuation[Taxable Multiresidential],TaxableValuation[Dist],$C159,TaxableValuation[Tif_NonTIF],$A$4)</f>
        <v>26082809</v>
      </c>
      <c r="M159" s="8">
        <f>SUMIFS(TaxableValuation[Taxable Reserved],TaxableValuation[Dist],$C159,TaxableValuation[Tif_NonTIF],$A$4)</f>
        <v>0</v>
      </c>
      <c r="N159" s="8">
        <f>SUMIFS(TaxableValuation[Taxable Railroads],TaxableValuation[Dist],$C159,TaxableValuation[Tif_NonTIF],$A$4)</f>
        <v>0</v>
      </c>
      <c r="O159" s="8">
        <f>SUMIFS(TaxableValuation[Taxable Utilities],TaxableValuation[Dist],$C159,TaxableValuation[Tif_NonTIF],$A$4)</f>
        <v>0</v>
      </c>
      <c r="P159" s="8">
        <f>SUMIFS(TaxableValuation[Taxable Other],TaxableValuation[Dist],$C159,TaxableValuation[Tif_NonTIF],$A$4)</f>
        <v>0</v>
      </c>
      <c r="Q159" s="8">
        <f>SUMIFS(TaxableValuation[Taxable Gross],TaxableValuation[Dist],$C159,TaxableValuation[Tif_NonTIF],$A$4)</f>
        <v>453680223</v>
      </c>
      <c r="R159" s="8">
        <f>SUMIFS(TaxableValuation[Taxable Military Exempt],TaxableValuation[Dist],$C159,TaxableValuation[Tif_NonTIF],$A$4)</f>
        <v>20372</v>
      </c>
      <c r="S159" s="8">
        <f>SUMIFS(TaxableValuation[Taxable Net],TaxableValuation[Dist],$C159,TaxableValuation[Tif_NonTIF],$A$4)</f>
        <v>453659851</v>
      </c>
      <c r="T159" s="8">
        <f>SUMIFS(TaxableValuation[Taxable Gas &amp; Elec Utilities],TaxableValuation[Dist],$C159,TaxableValuation[Tif_NonTIF],$A$4)</f>
        <v>0</v>
      </c>
      <c r="U159" s="8">
        <f t="shared" si="2"/>
        <v>453659851</v>
      </c>
    </row>
    <row r="160" spans="1:21" x14ac:dyDescent="0.25">
      <c r="A160">
        <v>2023</v>
      </c>
      <c r="B160" t="s">
        <v>1054</v>
      </c>
      <c r="C160" t="s">
        <v>1356</v>
      </c>
      <c r="D160" t="s">
        <v>1356</v>
      </c>
      <c r="E160" t="s">
        <v>604</v>
      </c>
      <c r="F160" t="s">
        <v>1357</v>
      </c>
      <c r="G160" s="8">
        <f>SUMIFS(TaxableValuation[Taxable Residential],TaxableValuation[Dist],$C160,TaxableValuation[Tif_NonTIF],$A$4)</f>
        <v>545633</v>
      </c>
      <c r="H160" s="8">
        <f>SUMIFS(TaxableValuation[Taxable Ag Land],TaxableValuation[Dist],$C160,TaxableValuation[Tif_NonTIF],$A$4)</f>
        <v>0</v>
      </c>
      <c r="I160" s="8">
        <f>SUMIFS(TaxableValuation[Taxable Ag Building],TaxableValuation[Dist],$C160,TaxableValuation[Tif_NonTIF],$A$4)</f>
        <v>0</v>
      </c>
      <c r="J160" s="8">
        <f>SUMIFS(TaxableValuation[Taxable Commercial],TaxableValuation[Dist],$C160,TaxableValuation[Tif_NonTIF],$A$4)</f>
        <v>6612848</v>
      </c>
      <c r="K160" s="8">
        <f>SUMIFS(TaxableValuation[Taxable Industrial],TaxableValuation[Dist],$C160,TaxableValuation[Tif_NonTIF],$A$4)</f>
        <v>23582867</v>
      </c>
      <c r="L160" s="8">
        <f>SUMIFS(TaxableValuation[Taxable Multiresidential],TaxableValuation[Dist],$C160,TaxableValuation[Tif_NonTIF],$A$4)</f>
        <v>0</v>
      </c>
      <c r="M160" s="8">
        <f>SUMIFS(TaxableValuation[Taxable Reserved],TaxableValuation[Dist],$C160,TaxableValuation[Tif_NonTIF],$A$4)</f>
        <v>0</v>
      </c>
      <c r="N160" s="8">
        <f>SUMIFS(TaxableValuation[Taxable Railroads],TaxableValuation[Dist],$C160,TaxableValuation[Tif_NonTIF],$A$4)</f>
        <v>0</v>
      </c>
      <c r="O160" s="8">
        <f>SUMIFS(TaxableValuation[Taxable Utilities],TaxableValuation[Dist],$C160,TaxableValuation[Tif_NonTIF],$A$4)</f>
        <v>0</v>
      </c>
      <c r="P160" s="8">
        <f>SUMIFS(TaxableValuation[Taxable Other],TaxableValuation[Dist],$C160,TaxableValuation[Tif_NonTIF],$A$4)</f>
        <v>0</v>
      </c>
      <c r="Q160" s="8">
        <f>SUMIFS(TaxableValuation[Taxable Gross],TaxableValuation[Dist],$C160,TaxableValuation[Tif_NonTIF],$A$4)</f>
        <v>30741348</v>
      </c>
      <c r="R160" s="8">
        <f>SUMIFS(TaxableValuation[Taxable Military Exempt],TaxableValuation[Dist],$C160,TaxableValuation[Tif_NonTIF],$A$4)</f>
        <v>0</v>
      </c>
      <c r="S160" s="8">
        <f>SUMIFS(TaxableValuation[Taxable Net],TaxableValuation[Dist],$C160,TaxableValuation[Tif_NonTIF],$A$4)</f>
        <v>30741348</v>
      </c>
      <c r="T160" s="8">
        <f>SUMIFS(TaxableValuation[Taxable Gas &amp; Elec Utilities],TaxableValuation[Dist],$C160,TaxableValuation[Tif_NonTIF],$A$4)</f>
        <v>0</v>
      </c>
      <c r="U160" s="8">
        <f t="shared" si="2"/>
        <v>30741348</v>
      </c>
    </row>
    <row r="161" spans="1:21" x14ac:dyDescent="0.25">
      <c r="A161">
        <v>2023</v>
      </c>
      <c r="B161" t="s">
        <v>1054</v>
      </c>
      <c r="C161" t="s">
        <v>1358</v>
      </c>
      <c r="D161" t="s">
        <v>1358</v>
      </c>
      <c r="E161" t="s">
        <v>555</v>
      </c>
      <c r="F161" t="s">
        <v>1359</v>
      </c>
      <c r="G161" s="8">
        <f>SUMIFS(TaxableValuation[Taxable Residential],TaxableValuation[Dist],$C161,TaxableValuation[Tif_NonTIF],$A$4)</f>
        <v>0</v>
      </c>
      <c r="H161" s="8">
        <f>SUMIFS(TaxableValuation[Taxable Ag Land],TaxableValuation[Dist],$C161,TaxableValuation[Tif_NonTIF],$A$4)</f>
        <v>0</v>
      </c>
      <c r="I161" s="8">
        <f>SUMIFS(TaxableValuation[Taxable Ag Building],TaxableValuation[Dist],$C161,TaxableValuation[Tif_NonTIF],$A$4)</f>
        <v>0</v>
      </c>
      <c r="J161" s="8">
        <f>SUMIFS(TaxableValuation[Taxable Commercial],TaxableValuation[Dist],$C161,TaxableValuation[Tif_NonTIF],$A$4)</f>
        <v>0</v>
      </c>
      <c r="K161" s="8">
        <f>SUMIFS(TaxableValuation[Taxable Industrial],TaxableValuation[Dist],$C161,TaxableValuation[Tif_NonTIF],$A$4)</f>
        <v>0</v>
      </c>
      <c r="L161" s="8">
        <f>SUMIFS(TaxableValuation[Taxable Multiresidential],TaxableValuation[Dist],$C161,TaxableValuation[Tif_NonTIF],$A$4)</f>
        <v>0</v>
      </c>
      <c r="M161" s="8">
        <f>SUMIFS(TaxableValuation[Taxable Reserved],TaxableValuation[Dist],$C161,TaxableValuation[Tif_NonTIF],$A$4)</f>
        <v>0</v>
      </c>
      <c r="N161" s="8">
        <f>SUMIFS(TaxableValuation[Taxable Railroads],TaxableValuation[Dist],$C161,TaxableValuation[Tif_NonTIF],$A$4)</f>
        <v>0</v>
      </c>
      <c r="O161" s="8">
        <f>SUMIFS(TaxableValuation[Taxable Utilities],TaxableValuation[Dist],$C161,TaxableValuation[Tif_NonTIF],$A$4)</f>
        <v>0</v>
      </c>
      <c r="P161" s="8">
        <f>SUMIFS(TaxableValuation[Taxable Other],TaxableValuation[Dist],$C161,TaxableValuation[Tif_NonTIF],$A$4)</f>
        <v>0</v>
      </c>
      <c r="Q161" s="8">
        <f>SUMIFS(TaxableValuation[Taxable Gross],TaxableValuation[Dist],$C161,TaxableValuation[Tif_NonTIF],$A$4)</f>
        <v>0</v>
      </c>
      <c r="R161" s="8">
        <f>SUMIFS(TaxableValuation[Taxable Military Exempt],TaxableValuation[Dist],$C161,TaxableValuation[Tif_NonTIF],$A$4)</f>
        <v>0</v>
      </c>
      <c r="S161" s="8">
        <f>SUMIFS(TaxableValuation[Taxable Net],TaxableValuation[Dist],$C161,TaxableValuation[Tif_NonTIF],$A$4)</f>
        <v>0</v>
      </c>
      <c r="T161" s="8">
        <f>SUMIFS(TaxableValuation[Taxable Gas &amp; Elec Utilities],TaxableValuation[Dist],$C161,TaxableValuation[Tif_NonTIF],$A$4)</f>
        <v>0</v>
      </c>
      <c r="U161" s="8">
        <f t="shared" si="2"/>
        <v>0</v>
      </c>
    </row>
    <row r="162" spans="1:21" x14ac:dyDescent="0.25">
      <c r="A162">
        <v>2023</v>
      </c>
      <c r="B162" t="s">
        <v>1048</v>
      </c>
      <c r="C162" t="s">
        <v>1360</v>
      </c>
      <c r="D162" t="s">
        <v>1360</v>
      </c>
      <c r="E162" t="s">
        <v>356</v>
      </c>
      <c r="F162" t="s">
        <v>1361</v>
      </c>
      <c r="G162" s="8">
        <f>SUMIFS(TaxableValuation[Taxable Residential],TaxableValuation[Dist],$C162,TaxableValuation[Tif_NonTIF],$A$4)</f>
        <v>1150640</v>
      </c>
      <c r="H162" s="8">
        <f>SUMIFS(TaxableValuation[Taxable Ag Land],TaxableValuation[Dist],$C162,TaxableValuation[Tif_NonTIF],$A$4)</f>
        <v>0</v>
      </c>
      <c r="I162" s="8">
        <f>SUMIFS(TaxableValuation[Taxable Ag Building],TaxableValuation[Dist],$C162,TaxableValuation[Tif_NonTIF],$A$4)</f>
        <v>0</v>
      </c>
      <c r="J162" s="8">
        <f>SUMIFS(TaxableValuation[Taxable Commercial],TaxableValuation[Dist],$C162,TaxableValuation[Tif_NonTIF],$A$4)</f>
        <v>0</v>
      </c>
      <c r="K162" s="8">
        <f>SUMIFS(TaxableValuation[Taxable Industrial],TaxableValuation[Dist],$C162,TaxableValuation[Tif_NonTIF],$A$4)</f>
        <v>0</v>
      </c>
      <c r="L162" s="8">
        <f>SUMIFS(TaxableValuation[Taxable Multiresidential],TaxableValuation[Dist],$C162,TaxableValuation[Tif_NonTIF],$A$4)</f>
        <v>0</v>
      </c>
      <c r="M162" s="8">
        <f>SUMIFS(TaxableValuation[Taxable Reserved],TaxableValuation[Dist],$C162,TaxableValuation[Tif_NonTIF],$A$4)</f>
        <v>0</v>
      </c>
      <c r="N162" s="8">
        <f>SUMIFS(TaxableValuation[Taxable Railroads],TaxableValuation[Dist],$C162,TaxableValuation[Tif_NonTIF],$A$4)</f>
        <v>0</v>
      </c>
      <c r="O162" s="8">
        <f>SUMIFS(TaxableValuation[Taxable Utilities],TaxableValuation[Dist],$C162,TaxableValuation[Tif_NonTIF],$A$4)</f>
        <v>0</v>
      </c>
      <c r="P162" s="8">
        <f>SUMIFS(TaxableValuation[Taxable Other],TaxableValuation[Dist],$C162,TaxableValuation[Tif_NonTIF],$A$4)</f>
        <v>0</v>
      </c>
      <c r="Q162" s="8">
        <f>SUMIFS(TaxableValuation[Taxable Gross],TaxableValuation[Dist],$C162,TaxableValuation[Tif_NonTIF],$A$4)</f>
        <v>1150640</v>
      </c>
      <c r="R162" s="8">
        <f>SUMIFS(TaxableValuation[Taxable Military Exempt],TaxableValuation[Dist],$C162,TaxableValuation[Tif_NonTIF],$A$4)</f>
        <v>0</v>
      </c>
      <c r="S162" s="8">
        <f>SUMIFS(TaxableValuation[Taxable Net],TaxableValuation[Dist],$C162,TaxableValuation[Tif_NonTIF],$A$4)</f>
        <v>1150640</v>
      </c>
      <c r="T162" s="8">
        <f>SUMIFS(TaxableValuation[Taxable Gas &amp; Elec Utilities],TaxableValuation[Dist],$C162,TaxableValuation[Tif_NonTIF],$A$4)</f>
        <v>0</v>
      </c>
      <c r="U162" s="8">
        <f t="shared" si="2"/>
        <v>1150640</v>
      </c>
    </row>
    <row r="163" spans="1:21" x14ac:dyDescent="0.25">
      <c r="A163">
        <v>2023</v>
      </c>
      <c r="B163" t="s">
        <v>1038</v>
      </c>
      <c r="C163" t="s">
        <v>1362</v>
      </c>
      <c r="D163" t="s">
        <v>1362</v>
      </c>
      <c r="E163" t="s">
        <v>751</v>
      </c>
      <c r="F163" t="s">
        <v>1363</v>
      </c>
      <c r="G163" s="8">
        <f>SUMIFS(TaxableValuation[Taxable Residential],TaxableValuation[Dist],$C163,TaxableValuation[Tif_NonTIF],$A$4)</f>
        <v>7013427</v>
      </c>
      <c r="H163" s="8">
        <f>SUMIFS(TaxableValuation[Taxable Ag Land],TaxableValuation[Dist],$C163,TaxableValuation[Tif_NonTIF],$A$4)</f>
        <v>20596</v>
      </c>
      <c r="I163" s="8">
        <f>SUMIFS(TaxableValuation[Taxable Ag Building],TaxableValuation[Dist],$C163,TaxableValuation[Tif_NonTIF],$A$4)</f>
        <v>0</v>
      </c>
      <c r="J163" s="8">
        <f>SUMIFS(TaxableValuation[Taxable Commercial],TaxableValuation[Dist],$C163,TaxableValuation[Tif_NonTIF],$A$4)</f>
        <v>2737230</v>
      </c>
      <c r="K163" s="8">
        <f>SUMIFS(TaxableValuation[Taxable Industrial],TaxableValuation[Dist],$C163,TaxableValuation[Tif_NonTIF],$A$4)</f>
        <v>5300780</v>
      </c>
      <c r="L163" s="8">
        <f>SUMIFS(TaxableValuation[Taxable Multiresidential],TaxableValuation[Dist],$C163,TaxableValuation[Tif_NonTIF],$A$4)</f>
        <v>3011544</v>
      </c>
      <c r="M163" s="8">
        <f>SUMIFS(TaxableValuation[Taxable Reserved],TaxableValuation[Dist],$C163,TaxableValuation[Tif_NonTIF],$A$4)</f>
        <v>0</v>
      </c>
      <c r="N163" s="8">
        <f>SUMIFS(TaxableValuation[Taxable Railroads],TaxableValuation[Dist],$C163,TaxableValuation[Tif_NonTIF],$A$4)</f>
        <v>0</v>
      </c>
      <c r="O163" s="8">
        <f>SUMIFS(TaxableValuation[Taxable Utilities],TaxableValuation[Dist],$C163,TaxableValuation[Tif_NonTIF],$A$4)</f>
        <v>0</v>
      </c>
      <c r="P163" s="8">
        <f>SUMIFS(TaxableValuation[Taxable Other],TaxableValuation[Dist],$C163,TaxableValuation[Tif_NonTIF],$A$4)</f>
        <v>0</v>
      </c>
      <c r="Q163" s="8">
        <f>SUMIFS(TaxableValuation[Taxable Gross],TaxableValuation[Dist],$C163,TaxableValuation[Tif_NonTIF],$A$4)</f>
        <v>18083577</v>
      </c>
      <c r="R163" s="8">
        <f>SUMIFS(TaxableValuation[Taxable Military Exempt],TaxableValuation[Dist],$C163,TaxableValuation[Tif_NonTIF],$A$4)</f>
        <v>0</v>
      </c>
      <c r="S163" s="8">
        <f>SUMIFS(TaxableValuation[Taxable Net],TaxableValuation[Dist],$C163,TaxableValuation[Tif_NonTIF],$A$4)</f>
        <v>18083577</v>
      </c>
      <c r="T163" s="8">
        <f>SUMIFS(TaxableValuation[Taxable Gas &amp; Elec Utilities],TaxableValuation[Dist],$C163,TaxableValuation[Tif_NonTIF],$A$4)</f>
        <v>0</v>
      </c>
      <c r="U163" s="8">
        <f t="shared" si="2"/>
        <v>18083577</v>
      </c>
    </row>
    <row r="164" spans="1:21" x14ac:dyDescent="0.25">
      <c r="A164">
        <v>2023</v>
      </c>
      <c r="B164" t="s">
        <v>1043</v>
      </c>
      <c r="C164" t="s">
        <v>1364</v>
      </c>
      <c r="D164" t="s">
        <v>1364</v>
      </c>
      <c r="E164" t="s">
        <v>875</v>
      </c>
      <c r="F164" t="s">
        <v>1365</v>
      </c>
      <c r="G164" s="8">
        <f>SUMIFS(TaxableValuation[Taxable Residential],TaxableValuation[Dist],$C164,TaxableValuation[Tif_NonTIF],$A$4)</f>
        <v>11369475</v>
      </c>
      <c r="H164" s="8">
        <f>SUMIFS(TaxableValuation[Taxable Ag Land],TaxableValuation[Dist],$C164,TaxableValuation[Tif_NonTIF],$A$4)</f>
        <v>197925</v>
      </c>
      <c r="I164" s="8">
        <f>SUMIFS(TaxableValuation[Taxable Ag Building],TaxableValuation[Dist],$C164,TaxableValuation[Tif_NonTIF],$A$4)</f>
        <v>20420</v>
      </c>
      <c r="J164" s="8">
        <f>SUMIFS(TaxableValuation[Taxable Commercial],TaxableValuation[Dist],$C164,TaxableValuation[Tif_NonTIF],$A$4)</f>
        <v>17382391</v>
      </c>
      <c r="K164" s="8">
        <f>SUMIFS(TaxableValuation[Taxable Industrial],TaxableValuation[Dist],$C164,TaxableValuation[Tif_NonTIF],$A$4)</f>
        <v>9858174</v>
      </c>
      <c r="L164" s="8">
        <f>SUMIFS(TaxableValuation[Taxable Multiresidential],TaxableValuation[Dist],$C164,TaxableValuation[Tif_NonTIF],$A$4)</f>
        <v>248320</v>
      </c>
      <c r="M164" s="8">
        <f>SUMIFS(TaxableValuation[Taxable Reserved],TaxableValuation[Dist],$C164,TaxableValuation[Tif_NonTIF],$A$4)</f>
        <v>0</v>
      </c>
      <c r="N164" s="8">
        <f>SUMIFS(TaxableValuation[Taxable Railroads],TaxableValuation[Dist],$C164,TaxableValuation[Tif_NonTIF],$A$4)</f>
        <v>0</v>
      </c>
      <c r="O164" s="8">
        <f>SUMIFS(TaxableValuation[Taxable Utilities],TaxableValuation[Dist],$C164,TaxableValuation[Tif_NonTIF],$A$4)</f>
        <v>0</v>
      </c>
      <c r="P164" s="8">
        <f>SUMIFS(TaxableValuation[Taxable Other],TaxableValuation[Dist],$C164,TaxableValuation[Tif_NonTIF],$A$4)</f>
        <v>0</v>
      </c>
      <c r="Q164" s="8">
        <f>SUMIFS(TaxableValuation[Taxable Gross],TaxableValuation[Dist],$C164,TaxableValuation[Tif_NonTIF],$A$4)</f>
        <v>39076705</v>
      </c>
      <c r="R164" s="8">
        <f>SUMIFS(TaxableValuation[Taxable Military Exempt],TaxableValuation[Dist],$C164,TaxableValuation[Tif_NonTIF],$A$4)</f>
        <v>33336</v>
      </c>
      <c r="S164" s="8">
        <f>SUMIFS(TaxableValuation[Taxable Net],TaxableValuation[Dist],$C164,TaxableValuation[Tif_NonTIF],$A$4)</f>
        <v>39043369</v>
      </c>
      <c r="T164" s="8">
        <f>SUMIFS(TaxableValuation[Taxable Gas &amp; Elec Utilities],TaxableValuation[Dist],$C164,TaxableValuation[Tif_NonTIF],$A$4)</f>
        <v>0</v>
      </c>
      <c r="U164" s="8">
        <f t="shared" si="2"/>
        <v>39043369</v>
      </c>
    </row>
    <row r="165" spans="1:21" x14ac:dyDescent="0.25">
      <c r="A165">
        <v>2023</v>
      </c>
      <c r="B165" t="s">
        <v>1045</v>
      </c>
      <c r="C165" t="s">
        <v>1366</v>
      </c>
      <c r="D165" t="s">
        <v>1366</v>
      </c>
      <c r="E165" t="s">
        <v>293</v>
      </c>
      <c r="F165" t="s">
        <v>1367</v>
      </c>
      <c r="G165" s="8">
        <f>SUMIFS(TaxableValuation[Taxable Residential],TaxableValuation[Dist],$C165,TaxableValuation[Tif_NonTIF],$A$4)</f>
        <v>0</v>
      </c>
      <c r="H165" s="8">
        <f>SUMIFS(TaxableValuation[Taxable Ag Land],TaxableValuation[Dist],$C165,TaxableValuation[Tif_NonTIF],$A$4)</f>
        <v>0</v>
      </c>
      <c r="I165" s="8">
        <f>SUMIFS(TaxableValuation[Taxable Ag Building],TaxableValuation[Dist],$C165,TaxableValuation[Tif_NonTIF],$A$4)</f>
        <v>0</v>
      </c>
      <c r="J165" s="8">
        <f>SUMIFS(TaxableValuation[Taxable Commercial],TaxableValuation[Dist],$C165,TaxableValuation[Tif_NonTIF],$A$4)</f>
        <v>977922</v>
      </c>
      <c r="K165" s="8">
        <f>SUMIFS(TaxableValuation[Taxable Industrial],TaxableValuation[Dist],$C165,TaxableValuation[Tif_NonTIF],$A$4)</f>
        <v>0</v>
      </c>
      <c r="L165" s="8">
        <f>SUMIFS(TaxableValuation[Taxable Multiresidential],TaxableValuation[Dist],$C165,TaxableValuation[Tif_NonTIF],$A$4)</f>
        <v>0</v>
      </c>
      <c r="M165" s="8">
        <f>SUMIFS(TaxableValuation[Taxable Reserved],TaxableValuation[Dist],$C165,TaxableValuation[Tif_NonTIF],$A$4)</f>
        <v>0</v>
      </c>
      <c r="N165" s="8">
        <f>SUMIFS(TaxableValuation[Taxable Railroads],TaxableValuation[Dist],$C165,TaxableValuation[Tif_NonTIF],$A$4)</f>
        <v>0</v>
      </c>
      <c r="O165" s="8">
        <f>SUMIFS(TaxableValuation[Taxable Utilities],TaxableValuation[Dist],$C165,TaxableValuation[Tif_NonTIF],$A$4)</f>
        <v>0</v>
      </c>
      <c r="P165" s="8">
        <f>SUMIFS(TaxableValuation[Taxable Other],TaxableValuation[Dist],$C165,TaxableValuation[Tif_NonTIF],$A$4)</f>
        <v>0</v>
      </c>
      <c r="Q165" s="8">
        <f>SUMIFS(TaxableValuation[Taxable Gross],TaxableValuation[Dist],$C165,TaxableValuation[Tif_NonTIF],$A$4)</f>
        <v>977922</v>
      </c>
      <c r="R165" s="8">
        <f>SUMIFS(TaxableValuation[Taxable Military Exempt],TaxableValuation[Dist],$C165,TaxableValuation[Tif_NonTIF],$A$4)</f>
        <v>0</v>
      </c>
      <c r="S165" s="8">
        <f>SUMIFS(TaxableValuation[Taxable Net],TaxableValuation[Dist],$C165,TaxableValuation[Tif_NonTIF],$A$4)</f>
        <v>977922</v>
      </c>
      <c r="T165" s="8">
        <f>SUMIFS(TaxableValuation[Taxable Gas &amp; Elec Utilities],TaxableValuation[Dist],$C165,TaxableValuation[Tif_NonTIF],$A$4)</f>
        <v>0</v>
      </c>
      <c r="U165" s="8">
        <f t="shared" si="2"/>
        <v>977922</v>
      </c>
    </row>
    <row r="166" spans="1:21" x14ac:dyDescent="0.25">
      <c r="A166">
        <v>2023</v>
      </c>
      <c r="B166" t="s">
        <v>1051</v>
      </c>
      <c r="C166" t="s">
        <v>1368</v>
      </c>
      <c r="D166" t="s">
        <v>1368</v>
      </c>
      <c r="E166" t="s">
        <v>282</v>
      </c>
      <c r="F166" t="s">
        <v>1369</v>
      </c>
      <c r="G166" s="8">
        <f>SUMIFS(TaxableValuation[Taxable Residential],TaxableValuation[Dist],$C166,TaxableValuation[Tif_NonTIF],$A$4)</f>
        <v>663187</v>
      </c>
      <c r="H166" s="8">
        <f>SUMIFS(TaxableValuation[Taxable Ag Land],TaxableValuation[Dist],$C166,TaxableValuation[Tif_NonTIF],$A$4)</f>
        <v>0</v>
      </c>
      <c r="I166" s="8">
        <f>SUMIFS(TaxableValuation[Taxable Ag Building],TaxableValuation[Dist],$C166,TaxableValuation[Tif_NonTIF],$A$4)</f>
        <v>0</v>
      </c>
      <c r="J166" s="8">
        <f>SUMIFS(TaxableValuation[Taxable Commercial],TaxableValuation[Dist],$C166,TaxableValuation[Tif_NonTIF],$A$4)</f>
        <v>949635</v>
      </c>
      <c r="K166" s="8">
        <f>SUMIFS(TaxableValuation[Taxable Industrial],TaxableValuation[Dist],$C166,TaxableValuation[Tif_NonTIF],$A$4)</f>
        <v>0</v>
      </c>
      <c r="L166" s="8">
        <f>SUMIFS(TaxableValuation[Taxable Multiresidential],TaxableValuation[Dist],$C166,TaxableValuation[Tif_NonTIF],$A$4)</f>
        <v>0</v>
      </c>
      <c r="M166" s="8">
        <f>SUMIFS(TaxableValuation[Taxable Reserved],TaxableValuation[Dist],$C166,TaxableValuation[Tif_NonTIF],$A$4)</f>
        <v>0</v>
      </c>
      <c r="N166" s="8">
        <f>SUMIFS(TaxableValuation[Taxable Railroads],TaxableValuation[Dist],$C166,TaxableValuation[Tif_NonTIF],$A$4)</f>
        <v>0</v>
      </c>
      <c r="O166" s="8">
        <f>SUMIFS(TaxableValuation[Taxable Utilities],TaxableValuation[Dist],$C166,TaxableValuation[Tif_NonTIF],$A$4)</f>
        <v>0</v>
      </c>
      <c r="P166" s="8">
        <f>SUMIFS(TaxableValuation[Taxable Other],TaxableValuation[Dist],$C166,TaxableValuation[Tif_NonTIF],$A$4)</f>
        <v>0</v>
      </c>
      <c r="Q166" s="8">
        <f>SUMIFS(TaxableValuation[Taxable Gross],TaxableValuation[Dist],$C166,TaxableValuation[Tif_NonTIF],$A$4)</f>
        <v>1612822</v>
      </c>
      <c r="R166" s="8">
        <f>SUMIFS(TaxableValuation[Taxable Military Exempt],TaxableValuation[Dist],$C166,TaxableValuation[Tif_NonTIF],$A$4)</f>
        <v>0</v>
      </c>
      <c r="S166" s="8">
        <f>SUMIFS(TaxableValuation[Taxable Net],TaxableValuation[Dist],$C166,TaxableValuation[Tif_NonTIF],$A$4)</f>
        <v>1612822</v>
      </c>
      <c r="T166" s="8">
        <f>SUMIFS(TaxableValuation[Taxable Gas &amp; Elec Utilities],TaxableValuation[Dist],$C166,TaxableValuation[Tif_NonTIF],$A$4)</f>
        <v>0</v>
      </c>
      <c r="U166" s="8">
        <f t="shared" si="2"/>
        <v>1612822</v>
      </c>
    </row>
    <row r="167" spans="1:21" x14ac:dyDescent="0.25">
      <c r="A167">
        <v>2023</v>
      </c>
      <c r="B167" t="s">
        <v>1048</v>
      </c>
      <c r="C167" t="s">
        <v>1370</v>
      </c>
      <c r="D167" t="s">
        <v>1370</v>
      </c>
      <c r="E167" t="s">
        <v>913</v>
      </c>
      <c r="F167" t="s">
        <v>1371</v>
      </c>
      <c r="G167" s="8">
        <f>SUMIFS(TaxableValuation[Taxable Residential],TaxableValuation[Dist],$C167,TaxableValuation[Tif_NonTIF],$A$4)</f>
        <v>0</v>
      </c>
      <c r="H167" s="8">
        <f>SUMIFS(TaxableValuation[Taxable Ag Land],TaxableValuation[Dist],$C167,TaxableValuation[Tif_NonTIF],$A$4)</f>
        <v>0</v>
      </c>
      <c r="I167" s="8">
        <f>SUMIFS(TaxableValuation[Taxable Ag Building],TaxableValuation[Dist],$C167,TaxableValuation[Tif_NonTIF],$A$4)</f>
        <v>0</v>
      </c>
      <c r="J167" s="8">
        <f>SUMIFS(TaxableValuation[Taxable Commercial],TaxableValuation[Dist],$C167,TaxableValuation[Tif_NonTIF],$A$4)</f>
        <v>0</v>
      </c>
      <c r="K167" s="8">
        <f>SUMIFS(TaxableValuation[Taxable Industrial],TaxableValuation[Dist],$C167,TaxableValuation[Tif_NonTIF],$A$4)</f>
        <v>0</v>
      </c>
      <c r="L167" s="8">
        <f>SUMIFS(TaxableValuation[Taxable Multiresidential],TaxableValuation[Dist],$C167,TaxableValuation[Tif_NonTIF],$A$4)</f>
        <v>0</v>
      </c>
      <c r="M167" s="8">
        <f>SUMIFS(TaxableValuation[Taxable Reserved],TaxableValuation[Dist],$C167,TaxableValuation[Tif_NonTIF],$A$4)</f>
        <v>0</v>
      </c>
      <c r="N167" s="8">
        <f>SUMIFS(TaxableValuation[Taxable Railroads],TaxableValuation[Dist],$C167,TaxableValuation[Tif_NonTIF],$A$4)</f>
        <v>0</v>
      </c>
      <c r="O167" s="8">
        <f>SUMIFS(TaxableValuation[Taxable Utilities],TaxableValuation[Dist],$C167,TaxableValuation[Tif_NonTIF],$A$4)</f>
        <v>0</v>
      </c>
      <c r="P167" s="8">
        <f>SUMIFS(TaxableValuation[Taxable Other],TaxableValuation[Dist],$C167,TaxableValuation[Tif_NonTIF],$A$4)</f>
        <v>0</v>
      </c>
      <c r="Q167" s="8">
        <f>SUMIFS(TaxableValuation[Taxable Gross],TaxableValuation[Dist],$C167,TaxableValuation[Tif_NonTIF],$A$4)</f>
        <v>0</v>
      </c>
      <c r="R167" s="8">
        <f>SUMIFS(TaxableValuation[Taxable Military Exempt],TaxableValuation[Dist],$C167,TaxableValuation[Tif_NonTIF],$A$4)</f>
        <v>0</v>
      </c>
      <c r="S167" s="8">
        <f>SUMIFS(TaxableValuation[Taxable Net],TaxableValuation[Dist],$C167,TaxableValuation[Tif_NonTIF],$A$4)</f>
        <v>0</v>
      </c>
      <c r="T167" s="8">
        <f>SUMIFS(TaxableValuation[Taxable Gas &amp; Elec Utilities],TaxableValuation[Dist],$C167,TaxableValuation[Tif_NonTIF],$A$4)</f>
        <v>0</v>
      </c>
      <c r="U167" s="8">
        <f t="shared" si="2"/>
        <v>0</v>
      </c>
    </row>
    <row r="168" spans="1:21" x14ac:dyDescent="0.25">
      <c r="A168">
        <v>2023</v>
      </c>
      <c r="B168" t="s">
        <v>1048</v>
      </c>
      <c r="C168" t="s">
        <v>1372</v>
      </c>
      <c r="D168" t="s">
        <v>1372</v>
      </c>
      <c r="E168" t="s">
        <v>748</v>
      </c>
      <c r="F168" t="s">
        <v>1373</v>
      </c>
      <c r="G168" s="8">
        <f>SUMIFS(TaxableValuation[Taxable Residential],TaxableValuation[Dist],$C168,TaxableValuation[Tif_NonTIF],$A$4)</f>
        <v>25976384</v>
      </c>
      <c r="H168" s="8">
        <f>SUMIFS(TaxableValuation[Taxable Ag Land],TaxableValuation[Dist],$C168,TaxableValuation[Tif_NonTIF],$A$4)</f>
        <v>3469894</v>
      </c>
      <c r="I168" s="8">
        <f>SUMIFS(TaxableValuation[Taxable Ag Building],TaxableValuation[Dist],$C168,TaxableValuation[Tif_NonTIF],$A$4)</f>
        <v>0</v>
      </c>
      <c r="J168" s="8">
        <f>SUMIFS(TaxableValuation[Taxable Commercial],TaxableValuation[Dist],$C168,TaxableValuation[Tif_NonTIF],$A$4)</f>
        <v>59197269</v>
      </c>
      <c r="K168" s="8">
        <f>SUMIFS(TaxableValuation[Taxable Industrial],TaxableValuation[Dist],$C168,TaxableValuation[Tif_NonTIF],$A$4)</f>
        <v>35729139</v>
      </c>
      <c r="L168" s="8">
        <f>SUMIFS(TaxableValuation[Taxable Multiresidential],TaxableValuation[Dist],$C168,TaxableValuation[Tif_NonTIF],$A$4)</f>
        <v>4209695</v>
      </c>
      <c r="M168" s="8">
        <f>SUMIFS(TaxableValuation[Taxable Reserved],TaxableValuation[Dist],$C168,TaxableValuation[Tif_NonTIF],$A$4)</f>
        <v>0</v>
      </c>
      <c r="N168" s="8">
        <f>SUMIFS(TaxableValuation[Taxable Railroads],TaxableValuation[Dist],$C168,TaxableValuation[Tif_NonTIF],$A$4)</f>
        <v>0</v>
      </c>
      <c r="O168" s="8">
        <f>SUMIFS(TaxableValuation[Taxable Utilities],TaxableValuation[Dist],$C168,TaxableValuation[Tif_NonTIF],$A$4)</f>
        <v>0</v>
      </c>
      <c r="P168" s="8">
        <f>SUMIFS(TaxableValuation[Taxable Other],TaxableValuation[Dist],$C168,TaxableValuation[Tif_NonTIF],$A$4)</f>
        <v>0</v>
      </c>
      <c r="Q168" s="8">
        <f>SUMIFS(TaxableValuation[Taxable Gross],TaxableValuation[Dist],$C168,TaxableValuation[Tif_NonTIF],$A$4)</f>
        <v>128582381</v>
      </c>
      <c r="R168" s="8">
        <f>SUMIFS(TaxableValuation[Taxable Military Exempt],TaxableValuation[Dist],$C168,TaxableValuation[Tif_NonTIF],$A$4)</f>
        <v>0</v>
      </c>
      <c r="S168" s="8">
        <f>SUMIFS(TaxableValuation[Taxable Net],TaxableValuation[Dist],$C168,TaxableValuation[Tif_NonTIF],$A$4)</f>
        <v>128582381</v>
      </c>
      <c r="T168" s="8">
        <f>SUMIFS(TaxableValuation[Taxable Gas &amp; Elec Utilities],TaxableValuation[Dist],$C168,TaxableValuation[Tif_NonTIF],$A$4)</f>
        <v>0</v>
      </c>
      <c r="U168" s="8">
        <f t="shared" si="2"/>
        <v>128582381</v>
      </c>
    </row>
    <row r="169" spans="1:21" x14ac:dyDescent="0.25">
      <c r="A169">
        <v>2023</v>
      </c>
      <c r="B169" t="s">
        <v>1045</v>
      </c>
      <c r="C169" t="s">
        <v>1374</v>
      </c>
      <c r="D169" t="s">
        <v>1374</v>
      </c>
      <c r="E169" t="s">
        <v>84</v>
      </c>
      <c r="F169" t="s">
        <v>1375</v>
      </c>
      <c r="G169" s="8">
        <f>SUMIFS(TaxableValuation[Taxable Residential],TaxableValuation[Dist],$C169,TaxableValuation[Tif_NonTIF],$A$4)</f>
        <v>0</v>
      </c>
      <c r="H169" s="8">
        <f>SUMIFS(TaxableValuation[Taxable Ag Land],TaxableValuation[Dist],$C169,TaxableValuation[Tif_NonTIF],$A$4)</f>
        <v>0</v>
      </c>
      <c r="I169" s="8">
        <f>SUMIFS(TaxableValuation[Taxable Ag Building],TaxableValuation[Dist],$C169,TaxableValuation[Tif_NonTIF],$A$4)</f>
        <v>0</v>
      </c>
      <c r="J169" s="8">
        <f>SUMIFS(TaxableValuation[Taxable Commercial],TaxableValuation[Dist],$C169,TaxableValuation[Tif_NonTIF],$A$4)</f>
        <v>0</v>
      </c>
      <c r="K169" s="8">
        <f>SUMIFS(TaxableValuation[Taxable Industrial],TaxableValuation[Dist],$C169,TaxableValuation[Tif_NonTIF],$A$4)</f>
        <v>1718738</v>
      </c>
      <c r="L169" s="8">
        <f>SUMIFS(TaxableValuation[Taxable Multiresidential],TaxableValuation[Dist],$C169,TaxableValuation[Tif_NonTIF],$A$4)</f>
        <v>0</v>
      </c>
      <c r="M169" s="8">
        <f>SUMIFS(TaxableValuation[Taxable Reserved],TaxableValuation[Dist],$C169,TaxableValuation[Tif_NonTIF],$A$4)</f>
        <v>0</v>
      </c>
      <c r="N169" s="8">
        <f>SUMIFS(TaxableValuation[Taxable Railroads],TaxableValuation[Dist],$C169,TaxableValuation[Tif_NonTIF],$A$4)</f>
        <v>0</v>
      </c>
      <c r="O169" s="8">
        <f>SUMIFS(TaxableValuation[Taxable Utilities],TaxableValuation[Dist],$C169,TaxableValuation[Tif_NonTIF],$A$4)</f>
        <v>0</v>
      </c>
      <c r="P169" s="8">
        <f>SUMIFS(TaxableValuation[Taxable Other],TaxableValuation[Dist],$C169,TaxableValuation[Tif_NonTIF],$A$4)</f>
        <v>0</v>
      </c>
      <c r="Q169" s="8">
        <f>SUMIFS(TaxableValuation[Taxable Gross],TaxableValuation[Dist],$C169,TaxableValuation[Tif_NonTIF],$A$4)</f>
        <v>1718738</v>
      </c>
      <c r="R169" s="8">
        <f>SUMIFS(TaxableValuation[Taxable Military Exempt],TaxableValuation[Dist],$C169,TaxableValuation[Tif_NonTIF],$A$4)</f>
        <v>0</v>
      </c>
      <c r="S169" s="8">
        <f>SUMIFS(TaxableValuation[Taxable Net],TaxableValuation[Dist],$C169,TaxableValuation[Tif_NonTIF],$A$4)</f>
        <v>1718738</v>
      </c>
      <c r="T169" s="8">
        <f>SUMIFS(TaxableValuation[Taxable Gas &amp; Elec Utilities],TaxableValuation[Dist],$C169,TaxableValuation[Tif_NonTIF],$A$4)</f>
        <v>0</v>
      </c>
      <c r="U169" s="8">
        <f t="shared" si="2"/>
        <v>1718738</v>
      </c>
    </row>
    <row r="170" spans="1:21" x14ac:dyDescent="0.25">
      <c r="A170">
        <v>2023</v>
      </c>
      <c r="B170" t="s">
        <v>1045</v>
      </c>
      <c r="C170" t="s">
        <v>1376</v>
      </c>
      <c r="D170" t="s">
        <v>1376</v>
      </c>
      <c r="E170" t="s">
        <v>759</v>
      </c>
      <c r="F170" t="s">
        <v>1377</v>
      </c>
      <c r="G170" s="8">
        <f>SUMIFS(TaxableValuation[Taxable Residential],TaxableValuation[Dist],$C170,TaxableValuation[Tif_NonTIF],$A$4)</f>
        <v>4615414</v>
      </c>
      <c r="H170" s="8">
        <f>SUMIFS(TaxableValuation[Taxable Ag Land],TaxableValuation[Dist],$C170,TaxableValuation[Tif_NonTIF],$A$4)</f>
        <v>0</v>
      </c>
      <c r="I170" s="8">
        <f>SUMIFS(TaxableValuation[Taxable Ag Building],TaxableValuation[Dist],$C170,TaxableValuation[Tif_NonTIF],$A$4)</f>
        <v>0</v>
      </c>
      <c r="J170" s="8">
        <f>SUMIFS(TaxableValuation[Taxable Commercial],TaxableValuation[Dist],$C170,TaxableValuation[Tif_NonTIF],$A$4)</f>
        <v>27092549</v>
      </c>
      <c r="K170" s="8">
        <f>SUMIFS(TaxableValuation[Taxable Industrial],TaxableValuation[Dist],$C170,TaxableValuation[Tif_NonTIF],$A$4)</f>
        <v>0</v>
      </c>
      <c r="L170" s="8">
        <f>SUMIFS(TaxableValuation[Taxable Multiresidential],TaxableValuation[Dist],$C170,TaxableValuation[Tif_NonTIF],$A$4)</f>
        <v>0</v>
      </c>
      <c r="M170" s="8">
        <f>SUMIFS(TaxableValuation[Taxable Reserved],TaxableValuation[Dist],$C170,TaxableValuation[Tif_NonTIF],$A$4)</f>
        <v>0</v>
      </c>
      <c r="N170" s="8">
        <f>SUMIFS(TaxableValuation[Taxable Railroads],TaxableValuation[Dist],$C170,TaxableValuation[Tif_NonTIF],$A$4)</f>
        <v>0</v>
      </c>
      <c r="O170" s="8">
        <f>SUMIFS(TaxableValuation[Taxable Utilities],TaxableValuation[Dist],$C170,TaxableValuation[Tif_NonTIF],$A$4)</f>
        <v>0</v>
      </c>
      <c r="P170" s="8">
        <f>SUMIFS(TaxableValuation[Taxable Other],TaxableValuation[Dist],$C170,TaxableValuation[Tif_NonTIF],$A$4)</f>
        <v>0</v>
      </c>
      <c r="Q170" s="8">
        <f>SUMIFS(TaxableValuation[Taxable Gross],TaxableValuation[Dist],$C170,TaxableValuation[Tif_NonTIF],$A$4)</f>
        <v>31707963</v>
      </c>
      <c r="R170" s="8">
        <f>SUMIFS(TaxableValuation[Taxable Military Exempt],TaxableValuation[Dist],$C170,TaxableValuation[Tif_NonTIF],$A$4)</f>
        <v>11112</v>
      </c>
      <c r="S170" s="8">
        <f>SUMIFS(TaxableValuation[Taxable Net],TaxableValuation[Dist],$C170,TaxableValuation[Tif_NonTIF],$A$4)</f>
        <v>31696851</v>
      </c>
      <c r="T170" s="8">
        <f>SUMIFS(TaxableValuation[Taxable Gas &amp; Elec Utilities],TaxableValuation[Dist],$C170,TaxableValuation[Tif_NonTIF],$A$4)</f>
        <v>0</v>
      </c>
      <c r="U170" s="8">
        <f t="shared" si="2"/>
        <v>31696851</v>
      </c>
    </row>
    <row r="171" spans="1:21" x14ac:dyDescent="0.25">
      <c r="A171">
        <v>2023</v>
      </c>
      <c r="B171" t="s">
        <v>1057</v>
      </c>
      <c r="C171" t="s">
        <v>1378</v>
      </c>
      <c r="D171" t="s">
        <v>1378</v>
      </c>
      <c r="E171" t="s">
        <v>608</v>
      </c>
      <c r="F171" t="s">
        <v>1379</v>
      </c>
      <c r="G171" s="8">
        <f>SUMIFS(TaxableValuation[Taxable Residential],TaxableValuation[Dist],$C171,TaxableValuation[Tif_NonTIF],$A$4)</f>
        <v>27539895</v>
      </c>
      <c r="H171" s="8">
        <f>SUMIFS(TaxableValuation[Taxable Ag Land],TaxableValuation[Dist],$C171,TaxableValuation[Tif_NonTIF],$A$4)</f>
        <v>129237</v>
      </c>
      <c r="I171" s="8">
        <f>SUMIFS(TaxableValuation[Taxable Ag Building],TaxableValuation[Dist],$C171,TaxableValuation[Tif_NonTIF],$A$4)</f>
        <v>691</v>
      </c>
      <c r="J171" s="8">
        <f>SUMIFS(TaxableValuation[Taxable Commercial],TaxableValuation[Dist],$C171,TaxableValuation[Tif_NonTIF],$A$4)</f>
        <v>89704365</v>
      </c>
      <c r="K171" s="8">
        <f>SUMIFS(TaxableValuation[Taxable Industrial],TaxableValuation[Dist],$C171,TaxableValuation[Tif_NonTIF],$A$4)</f>
        <v>5220511</v>
      </c>
      <c r="L171" s="8">
        <f>SUMIFS(TaxableValuation[Taxable Multiresidential],TaxableValuation[Dist],$C171,TaxableValuation[Tif_NonTIF],$A$4)</f>
        <v>20410336</v>
      </c>
      <c r="M171" s="8">
        <f>SUMIFS(TaxableValuation[Taxable Reserved],TaxableValuation[Dist],$C171,TaxableValuation[Tif_NonTIF],$A$4)</f>
        <v>0</v>
      </c>
      <c r="N171" s="8">
        <f>SUMIFS(TaxableValuation[Taxable Railroads],TaxableValuation[Dist],$C171,TaxableValuation[Tif_NonTIF],$A$4)</f>
        <v>0</v>
      </c>
      <c r="O171" s="8">
        <f>SUMIFS(TaxableValuation[Taxable Utilities],TaxableValuation[Dist],$C171,TaxableValuation[Tif_NonTIF],$A$4)</f>
        <v>0</v>
      </c>
      <c r="P171" s="8">
        <f>SUMIFS(TaxableValuation[Taxable Other],TaxableValuation[Dist],$C171,TaxableValuation[Tif_NonTIF],$A$4)</f>
        <v>0</v>
      </c>
      <c r="Q171" s="8">
        <f>SUMIFS(TaxableValuation[Taxable Gross],TaxableValuation[Dist],$C171,TaxableValuation[Tif_NonTIF],$A$4)</f>
        <v>143005035</v>
      </c>
      <c r="R171" s="8">
        <f>SUMIFS(TaxableValuation[Taxable Military Exempt],TaxableValuation[Dist],$C171,TaxableValuation[Tif_NonTIF],$A$4)</f>
        <v>0</v>
      </c>
      <c r="S171" s="8">
        <f>SUMIFS(TaxableValuation[Taxable Net],TaxableValuation[Dist],$C171,TaxableValuation[Tif_NonTIF],$A$4)</f>
        <v>143005035</v>
      </c>
      <c r="T171" s="8">
        <f>SUMIFS(TaxableValuation[Taxable Gas &amp; Elec Utilities],TaxableValuation[Dist],$C171,TaxableValuation[Tif_NonTIF],$A$4)</f>
        <v>0</v>
      </c>
      <c r="U171" s="8">
        <f t="shared" si="2"/>
        <v>143005035</v>
      </c>
    </row>
    <row r="172" spans="1:21" x14ac:dyDescent="0.25">
      <c r="A172">
        <v>2023</v>
      </c>
      <c r="B172" t="s">
        <v>1057</v>
      </c>
      <c r="C172" t="s">
        <v>1380</v>
      </c>
      <c r="D172" t="s">
        <v>1380</v>
      </c>
      <c r="E172" t="s">
        <v>216</v>
      </c>
      <c r="F172" t="s">
        <v>1381</v>
      </c>
      <c r="G172" s="8">
        <f>SUMIFS(TaxableValuation[Taxable Residential],TaxableValuation[Dist],$C172,TaxableValuation[Tif_NonTIF],$A$4)</f>
        <v>5025369</v>
      </c>
      <c r="H172" s="8">
        <f>SUMIFS(TaxableValuation[Taxable Ag Land],TaxableValuation[Dist],$C172,TaxableValuation[Tif_NonTIF],$A$4)</f>
        <v>21899</v>
      </c>
      <c r="I172" s="8">
        <f>SUMIFS(TaxableValuation[Taxable Ag Building],TaxableValuation[Dist],$C172,TaxableValuation[Tif_NonTIF],$A$4)</f>
        <v>0</v>
      </c>
      <c r="J172" s="8">
        <f>SUMIFS(TaxableValuation[Taxable Commercial],TaxableValuation[Dist],$C172,TaxableValuation[Tif_NonTIF],$A$4)</f>
        <v>1854583</v>
      </c>
      <c r="K172" s="8">
        <f>SUMIFS(TaxableValuation[Taxable Industrial],TaxableValuation[Dist],$C172,TaxableValuation[Tif_NonTIF],$A$4)</f>
        <v>390880</v>
      </c>
      <c r="L172" s="8">
        <f>SUMIFS(TaxableValuation[Taxable Multiresidential],TaxableValuation[Dist],$C172,TaxableValuation[Tif_NonTIF],$A$4)</f>
        <v>1390600</v>
      </c>
      <c r="M172" s="8">
        <f>SUMIFS(TaxableValuation[Taxable Reserved],TaxableValuation[Dist],$C172,TaxableValuation[Tif_NonTIF],$A$4)</f>
        <v>0</v>
      </c>
      <c r="N172" s="8">
        <f>SUMIFS(TaxableValuation[Taxable Railroads],TaxableValuation[Dist],$C172,TaxableValuation[Tif_NonTIF],$A$4)</f>
        <v>0</v>
      </c>
      <c r="O172" s="8">
        <f>SUMIFS(TaxableValuation[Taxable Utilities],TaxableValuation[Dist],$C172,TaxableValuation[Tif_NonTIF],$A$4)</f>
        <v>0</v>
      </c>
      <c r="P172" s="8">
        <f>SUMIFS(TaxableValuation[Taxable Other],TaxableValuation[Dist],$C172,TaxableValuation[Tif_NonTIF],$A$4)</f>
        <v>0</v>
      </c>
      <c r="Q172" s="8">
        <f>SUMIFS(TaxableValuation[Taxable Gross],TaxableValuation[Dist],$C172,TaxableValuation[Tif_NonTIF],$A$4)</f>
        <v>8683331</v>
      </c>
      <c r="R172" s="8">
        <f>SUMIFS(TaxableValuation[Taxable Military Exempt],TaxableValuation[Dist],$C172,TaxableValuation[Tif_NonTIF],$A$4)</f>
        <v>0</v>
      </c>
      <c r="S172" s="8">
        <f>SUMIFS(TaxableValuation[Taxable Net],TaxableValuation[Dist],$C172,TaxableValuation[Tif_NonTIF],$A$4)</f>
        <v>8683331</v>
      </c>
      <c r="T172" s="8">
        <f>SUMIFS(TaxableValuation[Taxable Gas &amp; Elec Utilities],TaxableValuation[Dist],$C172,TaxableValuation[Tif_NonTIF],$A$4)</f>
        <v>0</v>
      </c>
      <c r="U172" s="8">
        <f t="shared" si="2"/>
        <v>8683331</v>
      </c>
    </row>
    <row r="173" spans="1:21" x14ac:dyDescent="0.25">
      <c r="A173">
        <v>2023</v>
      </c>
      <c r="B173" t="s">
        <v>1045</v>
      </c>
      <c r="C173" t="s">
        <v>1382</v>
      </c>
      <c r="D173" t="s">
        <v>1382</v>
      </c>
      <c r="E173" t="s">
        <v>518</v>
      </c>
      <c r="F173" t="s">
        <v>1383</v>
      </c>
      <c r="G173" s="8">
        <f>SUMIFS(TaxableValuation[Taxable Residential],TaxableValuation[Dist],$C173,TaxableValuation[Tif_NonTIF],$A$4)</f>
        <v>0</v>
      </c>
      <c r="H173" s="8">
        <f>SUMIFS(TaxableValuation[Taxable Ag Land],TaxableValuation[Dist],$C173,TaxableValuation[Tif_NonTIF],$A$4)</f>
        <v>0</v>
      </c>
      <c r="I173" s="8">
        <f>SUMIFS(TaxableValuation[Taxable Ag Building],TaxableValuation[Dist],$C173,TaxableValuation[Tif_NonTIF],$A$4)</f>
        <v>0</v>
      </c>
      <c r="J173" s="8">
        <f>SUMIFS(TaxableValuation[Taxable Commercial],TaxableValuation[Dist],$C173,TaxableValuation[Tif_NonTIF],$A$4)</f>
        <v>0</v>
      </c>
      <c r="K173" s="8">
        <f>SUMIFS(TaxableValuation[Taxable Industrial],TaxableValuation[Dist],$C173,TaxableValuation[Tif_NonTIF],$A$4)</f>
        <v>0</v>
      </c>
      <c r="L173" s="8">
        <f>SUMIFS(TaxableValuation[Taxable Multiresidential],TaxableValuation[Dist],$C173,TaxableValuation[Tif_NonTIF],$A$4)</f>
        <v>0</v>
      </c>
      <c r="M173" s="8">
        <f>SUMIFS(TaxableValuation[Taxable Reserved],TaxableValuation[Dist],$C173,TaxableValuation[Tif_NonTIF],$A$4)</f>
        <v>0</v>
      </c>
      <c r="N173" s="8">
        <f>SUMIFS(TaxableValuation[Taxable Railroads],TaxableValuation[Dist],$C173,TaxableValuation[Tif_NonTIF],$A$4)</f>
        <v>0</v>
      </c>
      <c r="O173" s="8">
        <f>SUMIFS(TaxableValuation[Taxable Utilities],TaxableValuation[Dist],$C173,TaxableValuation[Tif_NonTIF],$A$4)</f>
        <v>0</v>
      </c>
      <c r="P173" s="8">
        <f>SUMIFS(TaxableValuation[Taxable Other],TaxableValuation[Dist],$C173,TaxableValuation[Tif_NonTIF],$A$4)</f>
        <v>0</v>
      </c>
      <c r="Q173" s="8">
        <f>SUMIFS(TaxableValuation[Taxable Gross],TaxableValuation[Dist],$C173,TaxableValuation[Tif_NonTIF],$A$4)</f>
        <v>0</v>
      </c>
      <c r="R173" s="8">
        <f>SUMIFS(TaxableValuation[Taxable Military Exempt],TaxableValuation[Dist],$C173,TaxableValuation[Tif_NonTIF],$A$4)</f>
        <v>0</v>
      </c>
      <c r="S173" s="8">
        <f>SUMIFS(TaxableValuation[Taxable Net],TaxableValuation[Dist],$C173,TaxableValuation[Tif_NonTIF],$A$4)</f>
        <v>0</v>
      </c>
      <c r="T173" s="8">
        <f>SUMIFS(TaxableValuation[Taxable Gas &amp; Elec Utilities],TaxableValuation[Dist],$C173,TaxableValuation[Tif_NonTIF],$A$4)</f>
        <v>0</v>
      </c>
      <c r="U173" s="8">
        <f t="shared" si="2"/>
        <v>0</v>
      </c>
    </row>
    <row r="174" spans="1:21" x14ac:dyDescent="0.25">
      <c r="A174">
        <v>2023</v>
      </c>
      <c r="B174" t="s">
        <v>1057</v>
      </c>
      <c r="C174" t="s">
        <v>1384</v>
      </c>
      <c r="D174" t="s">
        <v>1384</v>
      </c>
      <c r="E174" t="s">
        <v>591</v>
      </c>
      <c r="F174" t="s">
        <v>1385</v>
      </c>
      <c r="G174" s="8">
        <f>SUMIFS(TaxableValuation[Taxable Residential],TaxableValuation[Dist],$C174,TaxableValuation[Tif_NonTIF],$A$4)</f>
        <v>2615893</v>
      </c>
      <c r="H174" s="8">
        <f>SUMIFS(TaxableValuation[Taxable Ag Land],TaxableValuation[Dist],$C174,TaxableValuation[Tif_NonTIF],$A$4)</f>
        <v>10749</v>
      </c>
      <c r="I174" s="8">
        <f>SUMIFS(TaxableValuation[Taxable Ag Building],TaxableValuation[Dist],$C174,TaxableValuation[Tif_NonTIF],$A$4)</f>
        <v>0</v>
      </c>
      <c r="J174" s="8">
        <f>SUMIFS(TaxableValuation[Taxable Commercial],TaxableValuation[Dist],$C174,TaxableValuation[Tif_NonTIF],$A$4)</f>
        <v>115347</v>
      </c>
      <c r="K174" s="8">
        <f>SUMIFS(TaxableValuation[Taxable Industrial],TaxableValuation[Dist],$C174,TaxableValuation[Tif_NonTIF],$A$4)</f>
        <v>0</v>
      </c>
      <c r="L174" s="8">
        <f>SUMIFS(TaxableValuation[Taxable Multiresidential],TaxableValuation[Dist],$C174,TaxableValuation[Tif_NonTIF],$A$4)</f>
        <v>12805</v>
      </c>
      <c r="M174" s="8">
        <f>SUMIFS(TaxableValuation[Taxable Reserved],TaxableValuation[Dist],$C174,TaxableValuation[Tif_NonTIF],$A$4)</f>
        <v>0</v>
      </c>
      <c r="N174" s="8">
        <f>SUMIFS(TaxableValuation[Taxable Railroads],TaxableValuation[Dist],$C174,TaxableValuation[Tif_NonTIF],$A$4)</f>
        <v>0</v>
      </c>
      <c r="O174" s="8">
        <f>SUMIFS(TaxableValuation[Taxable Utilities],TaxableValuation[Dist],$C174,TaxableValuation[Tif_NonTIF],$A$4)</f>
        <v>0</v>
      </c>
      <c r="P174" s="8">
        <f>SUMIFS(TaxableValuation[Taxable Other],TaxableValuation[Dist],$C174,TaxableValuation[Tif_NonTIF],$A$4)</f>
        <v>0</v>
      </c>
      <c r="Q174" s="8">
        <f>SUMIFS(TaxableValuation[Taxable Gross],TaxableValuation[Dist],$C174,TaxableValuation[Tif_NonTIF],$A$4)</f>
        <v>2754794</v>
      </c>
      <c r="R174" s="8">
        <f>SUMIFS(TaxableValuation[Taxable Military Exempt],TaxableValuation[Dist],$C174,TaxableValuation[Tif_NonTIF],$A$4)</f>
        <v>0</v>
      </c>
      <c r="S174" s="8">
        <f>SUMIFS(TaxableValuation[Taxable Net],TaxableValuation[Dist],$C174,TaxableValuation[Tif_NonTIF],$A$4)</f>
        <v>2754794</v>
      </c>
      <c r="T174" s="8">
        <f>SUMIFS(TaxableValuation[Taxable Gas &amp; Elec Utilities],TaxableValuation[Dist],$C174,TaxableValuation[Tif_NonTIF],$A$4)</f>
        <v>0</v>
      </c>
      <c r="U174" s="8">
        <f t="shared" si="2"/>
        <v>2754794</v>
      </c>
    </row>
    <row r="175" spans="1:21" x14ac:dyDescent="0.25">
      <c r="A175">
        <v>2023</v>
      </c>
      <c r="B175" t="s">
        <v>1076</v>
      </c>
      <c r="C175" t="s">
        <v>1386</v>
      </c>
      <c r="D175" t="s">
        <v>1386</v>
      </c>
      <c r="E175" t="s">
        <v>656</v>
      </c>
      <c r="F175" t="s">
        <v>1387</v>
      </c>
      <c r="G175" s="8">
        <f>SUMIFS(TaxableValuation[Taxable Residential],TaxableValuation[Dist],$C175,TaxableValuation[Tif_NonTIF],$A$4)</f>
        <v>3037652</v>
      </c>
      <c r="H175" s="8">
        <f>SUMIFS(TaxableValuation[Taxable Ag Land],TaxableValuation[Dist],$C175,TaxableValuation[Tif_NonTIF],$A$4)</f>
        <v>85791</v>
      </c>
      <c r="I175" s="8">
        <f>SUMIFS(TaxableValuation[Taxable Ag Building],TaxableValuation[Dist],$C175,TaxableValuation[Tif_NonTIF],$A$4)</f>
        <v>2095</v>
      </c>
      <c r="J175" s="8">
        <f>SUMIFS(TaxableValuation[Taxable Commercial],TaxableValuation[Dist],$C175,TaxableValuation[Tif_NonTIF],$A$4)</f>
        <v>992711</v>
      </c>
      <c r="K175" s="8">
        <f>SUMIFS(TaxableValuation[Taxable Industrial],TaxableValuation[Dist],$C175,TaxableValuation[Tif_NonTIF],$A$4)</f>
        <v>989328</v>
      </c>
      <c r="L175" s="8">
        <f>SUMIFS(TaxableValuation[Taxable Multiresidential],TaxableValuation[Dist],$C175,TaxableValuation[Tif_NonTIF],$A$4)</f>
        <v>0</v>
      </c>
      <c r="M175" s="8">
        <f>SUMIFS(TaxableValuation[Taxable Reserved],TaxableValuation[Dist],$C175,TaxableValuation[Tif_NonTIF],$A$4)</f>
        <v>0</v>
      </c>
      <c r="N175" s="8">
        <f>SUMIFS(TaxableValuation[Taxable Railroads],TaxableValuation[Dist],$C175,TaxableValuation[Tif_NonTIF],$A$4)</f>
        <v>0</v>
      </c>
      <c r="O175" s="8">
        <f>SUMIFS(TaxableValuation[Taxable Utilities],TaxableValuation[Dist],$C175,TaxableValuation[Tif_NonTIF],$A$4)</f>
        <v>0</v>
      </c>
      <c r="P175" s="8">
        <f>SUMIFS(TaxableValuation[Taxable Other],TaxableValuation[Dist],$C175,TaxableValuation[Tif_NonTIF],$A$4)</f>
        <v>0</v>
      </c>
      <c r="Q175" s="8">
        <f>SUMIFS(TaxableValuation[Taxable Gross],TaxableValuation[Dist],$C175,TaxableValuation[Tif_NonTIF],$A$4)</f>
        <v>5107577</v>
      </c>
      <c r="R175" s="8">
        <f>SUMIFS(TaxableValuation[Taxable Military Exempt],TaxableValuation[Dist],$C175,TaxableValuation[Tif_NonTIF],$A$4)</f>
        <v>0</v>
      </c>
      <c r="S175" s="8">
        <f>SUMIFS(TaxableValuation[Taxable Net],TaxableValuation[Dist],$C175,TaxableValuation[Tif_NonTIF],$A$4)</f>
        <v>5107577</v>
      </c>
      <c r="T175" s="8">
        <f>SUMIFS(TaxableValuation[Taxable Gas &amp; Elec Utilities],TaxableValuation[Dist],$C175,TaxableValuation[Tif_NonTIF],$A$4)</f>
        <v>0</v>
      </c>
      <c r="U175" s="8">
        <f t="shared" si="2"/>
        <v>5107577</v>
      </c>
    </row>
    <row r="176" spans="1:21" x14ac:dyDescent="0.25">
      <c r="A176">
        <v>2023</v>
      </c>
      <c r="B176" t="s">
        <v>1051</v>
      </c>
      <c r="C176" t="s">
        <v>1388</v>
      </c>
      <c r="D176" t="s">
        <v>1388</v>
      </c>
      <c r="E176" t="s">
        <v>457</v>
      </c>
      <c r="F176" t="s">
        <v>1389</v>
      </c>
      <c r="G176" s="8">
        <f>SUMIFS(TaxableValuation[Taxable Residential],TaxableValuation[Dist],$C176,TaxableValuation[Tif_NonTIF],$A$4)</f>
        <v>0</v>
      </c>
      <c r="H176" s="8">
        <f>SUMIFS(TaxableValuation[Taxable Ag Land],TaxableValuation[Dist],$C176,TaxableValuation[Tif_NonTIF],$A$4)</f>
        <v>0</v>
      </c>
      <c r="I176" s="8">
        <f>SUMIFS(TaxableValuation[Taxable Ag Building],TaxableValuation[Dist],$C176,TaxableValuation[Tif_NonTIF],$A$4)</f>
        <v>0</v>
      </c>
      <c r="J176" s="8">
        <f>SUMIFS(TaxableValuation[Taxable Commercial],TaxableValuation[Dist],$C176,TaxableValuation[Tif_NonTIF],$A$4)</f>
        <v>0</v>
      </c>
      <c r="K176" s="8">
        <f>SUMIFS(TaxableValuation[Taxable Industrial],TaxableValuation[Dist],$C176,TaxableValuation[Tif_NonTIF],$A$4)</f>
        <v>0</v>
      </c>
      <c r="L176" s="8">
        <f>SUMIFS(TaxableValuation[Taxable Multiresidential],TaxableValuation[Dist],$C176,TaxableValuation[Tif_NonTIF],$A$4)</f>
        <v>0</v>
      </c>
      <c r="M176" s="8">
        <f>SUMIFS(TaxableValuation[Taxable Reserved],TaxableValuation[Dist],$C176,TaxableValuation[Tif_NonTIF],$A$4)</f>
        <v>0</v>
      </c>
      <c r="N176" s="8">
        <f>SUMIFS(TaxableValuation[Taxable Railroads],TaxableValuation[Dist],$C176,TaxableValuation[Tif_NonTIF],$A$4)</f>
        <v>0</v>
      </c>
      <c r="O176" s="8">
        <f>SUMIFS(TaxableValuation[Taxable Utilities],TaxableValuation[Dist],$C176,TaxableValuation[Tif_NonTIF],$A$4)</f>
        <v>0</v>
      </c>
      <c r="P176" s="8">
        <f>SUMIFS(TaxableValuation[Taxable Other],TaxableValuation[Dist],$C176,TaxableValuation[Tif_NonTIF],$A$4)</f>
        <v>0</v>
      </c>
      <c r="Q176" s="8">
        <f>SUMIFS(TaxableValuation[Taxable Gross],TaxableValuation[Dist],$C176,TaxableValuation[Tif_NonTIF],$A$4)</f>
        <v>0</v>
      </c>
      <c r="R176" s="8">
        <f>SUMIFS(TaxableValuation[Taxable Military Exempt],TaxableValuation[Dist],$C176,TaxableValuation[Tif_NonTIF],$A$4)</f>
        <v>0</v>
      </c>
      <c r="S176" s="8">
        <f>SUMIFS(TaxableValuation[Taxable Net],TaxableValuation[Dist],$C176,TaxableValuation[Tif_NonTIF],$A$4)</f>
        <v>0</v>
      </c>
      <c r="T176" s="8">
        <f>SUMIFS(TaxableValuation[Taxable Gas &amp; Elec Utilities],TaxableValuation[Dist],$C176,TaxableValuation[Tif_NonTIF],$A$4)</f>
        <v>0</v>
      </c>
      <c r="U176" s="8">
        <f t="shared" si="2"/>
        <v>0</v>
      </c>
    </row>
    <row r="177" spans="1:21" x14ac:dyDescent="0.25">
      <c r="A177">
        <v>2023</v>
      </c>
      <c r="B177" t="s">
        <v>1038</v>
      </c>
      <c r="C177" t="s">
        <v>1390</v>
      </c>
      <c r="D177" t="s">
        <v>1390</v>
      </c>
      <c r="E177" t="s">
        <v>543</v>
      </c>
      <c r="F177" t="s">
        <v>1391</v>
      </c>
      <c r="G177" s="8">
        <f>SUMIFS(TaxableValuation[Taxable Residential],TaxableValuation[Dist],$C177,TaxableValuation[Tif_NonTIF],$A$4)</f>
        <v>1765042</v>
      </c>
      <c r="H177" s="8">
        <f>SUMIFS(TaxableValuation[Taxable Ag Land],TaxableValuation[Dist],$C177,TaxableValuation[Tif_NonTIF],$A$4)</f>
        <v>0</v>
      </c>
      <c r="I177" s="8">
        <f>SUMIFS(TaxableValuation[Taxable Ag Building],TaxableValuation[Dist],$C177,TaxableValuation[Tif_NonTIF],$A$4)</f>
        <v>223111</v>
      </c>
      <c r="J177" s="8">
        <f>SUMIFS(TaxableValuation[Taxable Commercial],TaxableValuation[Dist],$C177,TaxableValuation[Tif_NonTIF],$A$4)</f>
        <v>3753972</v>
      </c>
      <c r="K177" s="8">
        <f>SUMIFS(TaxableValuation[Taxable Industrial],TaxableValuation[Dist],$C177,TaxableValuation[Tif_NonTIF],$A$4)</f>
        <v>1820079</v>
      </c>
      <c r="L177" s="8">
        <f>SUMIFS(TaxableValuation[Taxable Multiresidential],TaxableValuation[Dist],$C177,TaxableValuation[Tif_NonTIF],$A$4)</f>
        <v>16240</v>
      </c>
      <c r="M177" s="8">
        <f>SUMIFS(TaxableValuation[Taxable Reserved],TaxableValuation[Dist],$C177,TaxableValuation[Tif_NonTIF],$A$4)</f>
        <v>0</v>
      </c>
      <c r="N177" s="8">
        <f>SUMIFS(TaxableValuation[Taxable Railroads],TaxableValuation[Dist],$C177,TaxableValuation[Tif_NonTIF],$A$4)</f>
        <v>0</v>
      </c>
      <c r="O177" s="8">
        <f>SUMIFS(TaxableValuation[Taxable Utilities],TaxableValuation[Dist],$C177,TaxableValuation[Tif_NonTIF],$A$4)</f>
        <v>0</v>
      </c>
      <c r="P177" s="8">
        <f>SUMIFS(TaxableValuation[Taxable Other],TaxableValuation[Dist],$C177,TaxableValuation[Tif_NonTIF],$A$4)</f>
        <v>0</v>
      </c>
      <c r="Q177" s="8">
        <f>SUMIFS(TaxableValuation[Taxable Gross],TaxableValuation[Dist],$C177,TaxableValuation[Tif_NonTIF],$A$4)</f>
        <v>7578444</v>
      </c>
      <c r="R177" s="8">
        <f>SUMIFS(TaxableValuation[Taxable Military Exempt],TaxableValuation[Dist],$C177,TaxableValuation[Tif_NonTIF],$A$4)</f>
        <v>0</v>
      </c>
      <c r="S177" s="8">
        <f>SUMIFS(TaxableValuation[Taxable Net],TaxableValuation[Dist],$C177,TaxableValuation[Tif_NonTIF],$A$4)</f>
        <v>7578444</v>
      </c>
      <c r="T177" s="8">
        <f>SUMIFS(TaxableValuation[Taxable Gas &amp; Elec Utilities],TaxableValuation[Dist],$C177,TaxableValuation[Tif_NonTIF],$A$4)</f>
        <v>0</v>
      </c>
      <c r="U177" s="8">
        <f t="shared" si="2"/>
        <v>7578444</v>
      </c>
    </row>
    <row r="178" spans="1:21" x14ac:dyDescent="0.25">
      <c r="A178">
        <v>2023</v>
      </c>
      <c r="B178" t="s">
        <v>1038</v>
      </c>
      <c r="C178" t="s">
        <v>1392</v>
      </c>
      <c r="D178" t="s">
        <v>1392</v>
      </c>
      <c r="E178" t="s">
        <v>60</v>
      </c>
      <c r="F178" t="s">
        <v>1393</v>
      </c>
      <c r="G178" s="8">
        <f>SUMIFS(TaxableValuation[Taxable Residential],TaxableValuation[Dist],$C178,TaxableValuation[Tif_NonTIF],$A$4)</f>
        <v>486413</v>
      </c>
      <c r="H178" s="8">
        <f>SUMIFS(TaxableValuation[Taxable Ag Land],TaxableValuation[Dist],$C178,TaxableValuation[Tif_NonTIF],$A$4)</f>
        <v>0</v>
      </c>
      <c r="I178" s="8">
        <f>SUMIFS(TaxableValuation[Taxable Ag Building],TaxableValuation[Dist],$C178,TaxableValuation[Tif_NonTIF],$A$4)</f>
        <v>14</v>
      </c>
      <c r="J178" s="8">
        <f>SUMIFS(TaxableValuation[Taxable Commercial],TaxableValuation[Dist],$C178,TaxableValuation[Tif_NonTIF],$A$4)</f>
        <v>0</v>
      </c>
      <c r="K178" s="8">
        <f>SUMIFS(TaxableValuation[Taxable Industrial],TaxableValuation[Dist],$C178,TaxableValuation[Tif_NonTIF],$A$4)</f>
        <v>0</v>
      </c>
      <c r="L178" s="8">
        <f>SUMIFS(TaxableValuation[Taxable Multiresidential],TaxableValuation[Dist],$C178,TaxableValuation[Tif_NonTIF],$A$4)</f>
        <v>0</v>
      </c>
      <c r="M178" s="8">
        <f>SUMIFS(TaxableValuation[Taxable Reserved],TaxableValuation[Dist],$C178,TaxableValuation[Tif_NonTIF],$A$4)</f>
        <v>0</v>
      </c>
      <c r="N178" s="8">
        <f>SUMIFS(TaxableValuation[Taxable Railroads],TaxableValuation[Dist],$C178,TaxableValuation[Tif_NonTIF],$A$4)</f>
        <v>0</v>
      </c>
      <c r="O178" s="8">
        <f>SUMIFS(TaxableValuation[Taxable Utilities],TaxableValuation[Dist],$C178,TaxableValuation[Tif_NonTIF],$A$4)</f>
        <v>0</v>
      </c>
      <c r="P178" s="8">
        <f>SUMIFS(TaxableValuation[Taxable Other],TaxableValuation[Dist],$C178,TaxableValuation[Tif_NonTIF],$A$4)</f>
        <v>0</v>
      </c>
      <c r="Q178" s="8">
        <f>SUMIFS(TaxableValuation[Taxable Gross],TaxableValuation[Dist],$C178,TaxableValuation[Tif_NonTIF],$A$4)</f>
        <v>486427</v>
      </c>
      <c r="R178" s="8">
        <f>SUMIFS(TaxableValuation[Taxable Military Exempt],TaxableValuation[Dist],$C178,TaxableValuation[Tif_NonTIF],$A$4)</f>
        <v>0</v>
      </c>
      <c r="S178" s="8">
        <f>SUMIFS(TaxableValuation[Taxable Net],TaxableValuation[Dist],$C178,TaxableValuation[Tif_NonTIF],$A$4)</f>
        <v>486427</v>
      </c>
      <c r="T178" s="8">
        <f>SUMIFS(TaxableValuation[Taxable Gas &amp; Elec Utilities],TaxableValuation[Dist],$C178,TaxableValuation[Tif_NonTIF],$A$4)</f>
        <v>0</v>
      </c>
      <c r="U178" s="8">
        <f t="shared" si="2"/>
        <v>486427</v>
      </c>
    </row>
    <row r="179" spans="1:21" x14ac:dyDescent="0.25">
      <c r="A179">
        <v>2023</v>
      </c>
      <c r="B179" t="s">
        <v>1051</v>
      </c>
      <c r="C179" t="s">
        <v>1394</v>
      </c>
      <c r="D179" t="s">
        <v>1394</v>
      </c>
      <c r="E179" t="s">
        <v>288</v>
      </c>
      <c r="F179" t="s">
        <v>1395</v>
      </c>
      <c r="G179" s="8">
        <f>SUMIFS(TaxableValuation[Taxable Residential],TaxableValuation[Dist],$C179,TaxableValuation[Tif_NonTIF],$A$4)</f>
        <v>0</v>
      </c>
      <c r="H179" s="8">
        <f>SUMIFS(TaxableValuation[Taxable Ag Land],TaxableValuation[Dist],$C179,TaxableValuation[Tif_NonTIF],$A$4)</f>
        <v>0</v>
      </c>
      <c r="I179" s="8">
        <f>SUMIFS(TaxableValuation[Taxable Ag Building],TaxableValuation[Dist],$C179,TaxableValuation[Tif_NonTIF],$A$4)</f>
        <v>0</v>
      </c>
      <c r="J179" s="8">
        <f>SUMIFS(TaxableValuation[Taxable Commercial],TaxableValuation[Dist],$C179,TaxableValuation[Tif_NonTIF],$A$4)</f>
        <v>1356580</v>
      </c>
      <c r="K179" s="8">
        <f>SUMIFS(TaxableValuation[Taxable Industrial],TaxableValuation[Dist],$C179,TaxableValuation[Tif_NonTIF],$A$4)</f>
        <v>50730020</v>
      </c>
      <c r="L179" s="8">
        <f>SUMIFS(TaxableValuation[Taxable Multiresidential],TaxableValuation[Dist],$C179,TaxableValuation[Tif_NonTIF],$A$4)</f>
        <v>0</v>
      </c>
      <c r="M179" s="8">
        <f>SUMIFS(TaxableValuation[Taxable Reserved],TaxableValuation[Dist],$C179,TaxableValuation[Tif_NonTIF],$A$4)</f>
        <v>0</v>
      </c>
      <c r="N179" s="8">
        <f>SUMIFS(TaxableValuation[Taxable Railroads],TaxableValuation[Dist],$C179,TaxableValuation[Tif_NonTIF],$A$4)</f>
        <v>0</v>
      </c>
      <c r="O179" s="8">
        <f>SUMIFS(TaxableValuation[Taxable Utilities],TaxableValuation[Dist],$C179,TaxableValuation[Tif_NonTIF],$A$4)</f>
        <v>0</v>
      </c>
      <c r="P179" s="8">
        <f>SUMIFS(TaxableValuation[Taxable Other],TaxableValuation[Dist],$C179,TaxableValuation[Tif_NonTIF],$A$4)</f>
        <v>0</v>
      </c>
      <c r="Q179" s="8">
        <f>SUMIFS(TaxableValuation[Taxable Gross],TaxableValuation[Dist],$C179,TaxableValuation[Tif_NonTIF],$A$4)</f>
        <v>52086600</v>
      </c>
      <c r="R179" s="8">
        <f>SUMIFS(TaxableValuation[Taxable Military Exempt],TaxableValuation[Dist],$C179,TaxableValuation[Tif_NonTIF],$A$4)</f>
        <v>0</v>
      </c>
      <c r="S179" s="8">
        <f>SUMIFS(TaxableValuation[Taxable Net],TaxableValuation[Dist],$C179,TaxableValuation[Tif_NonTIF],$A$4)</f>
        <v>52086600</v>
      </c>
      <c r="T179" s="8">
        <f>SUMIFS(TaxableValuation[Taxable Gas &amp; Elec Utilities],TaxableValuation[Dist],$C179,TaxableValuation[Tif_NonTIF],$A$4)</f>
        <v>0</v>
      </c>
      <c r="U179" s="8">
        <f t="shared" si="2"/>
        <v>52086600</v>
      </c>
    </row>
    <row r="180" spans="1:21" x14ac:dyDescent="0.25">
      <c r="A180">
        <v>2023</v>
      </c>
      <c r="B180" t="s">
        <v>1048</v>
      </c>
      <c r="C180" t="s">
        <v>1396</v>
      </c>
      <c r="D180" t="s">
        <v>1396</v>
      </c>
      <c r="E180" t="s">
        <v>1738</v>
      </c>
      <c r="F180" t="s">
        <v>1397</v>
      </c>
      <c r="G180" s="8">
        <f>SUMIFS(TaxableValuation[Taxable Residential],TaxableValuation[Dist],$C180,TaxableValuation[Tif_NonTIF],$A$4)</f>
        <v>0</v>
      </c>
      <c r="H180" s="8">
        <f>SUMIFS(TaxableValuation[Taxable Ag Land],TaxableValuation[Dist],$C180,TaxableValuation[Tif_NonTIF],$A$4)</f>
        <v>0</v>
      </c>
      <c r="I180" s="8">
        <f>SUMIFS(TaxableValuation[Taxable Ag Building],TaxableValuation[Dist],$C180,TaxableValuation[Tif_NonTIF],$A$4)</f>
        <v>0</v>
      </c>
      <c r="J180" s="8">
        <f>SUMIFS(TaxableValuation[Taxable Commercial],TaxableValuation[Dist],$C180,TaxableValuation[Tif_NonTIF],$A$4)</f>
        <v>3584649</v>
      </c>
      <c r="K180" s="8">
        <f>SUMIFS(TaxableValuation[Taxable Industrial],TaxableValuation[Dist],$C180,TaxableValuation[Tif_NonTIF],$A$4)</f>
        <v>0</v>
      </c>
      <c r="L180" s="8">
        <f>SUMIFS(TaxableValuation[Taxable Multiresidential],TaxableValuation[Dist],$C180,TaxableValuation[Tif_NonTIF],$A$4)</f>
        <v>0</v>
      </c>
      <c r="M180" s="8">
        <f>SUMIFS(TaxableValuation[Taxable Reserved],TaxableValuation[Dist],$C180,TaxableValuation[Tif_NonTIF],$A$4)</f>
        <v>0</v>
      </c>
      <c r="N180" s="8">
        <f>SUMIFS(TaxableValuation[Taxable Railroads],TaxableValuation[Dist],$C180,TaxableValuation[Tif_NonTIF],$A$4)</f>
        <v>0</v>
      </c>
      <c r="O180" s="8">
        <f>SUMIFS(TaxableValuation[Taxable Utilities],TaxableValuation[Dist],$C180,TaxableValuation[Tif_NonTIF],$A$4)</f>
        <v>0</v>
      </c>
      <c r="P180" s="8">
        <f>SUMIFS(TaxableValuation[Taxable Other],TaxableValuation[Dist],$C180,TaxableValuation[Tif_NonTIF],$A$4)</f>
        <v>0</v>
      </c>
      <c r="Q180" s="8">
        <f>SUMIFS(TaxableValuation[Taxable Gross],TaxableValuation[Dist],$C180,TaxableValuation[Tif_NonTIF],$A$4)</f>
        <v>3584649</v>
      </c>
      <c r="R180" s="8">
        <f>SUMIFS(TaxableValuation[Taxable Military Exempt],TaxableValuation[Dist],$C180,TaxableValuation[Tif_NonTIF],$A$4)</f>
        <v>0</v>
      </c>
      <c r="S180" s="8">
        <f>SUMIFS(TaxableValuation[Taxable Net],TaxableValuation[Dist],$C180,TaxableValuation[Tif_NonTIF],$A$4)</f>
        <v>3584649</v>
      </c>
      <c r="T180" s="8">
        <f>SUMIFS(TaxableValuation[Taxable Gas &amp; Elec Utilities],TaxableValuation[Dist],$C180,TaxableValuation[Tif_NonTIF],$A$4)</f>
        <v>0</v>
      </c>
      <c r="U180" s="8">
        <f t="shared" si="2"/>
        <v>3584649</v>
      </c>
    </row>
    <row r="181" spans="1:21" x14ac:dyDescent="0.25">
      <c r="A181">
        <v>2023</v>
      </c>
      <c r="B181" t="s">
        <v>1076</v>
      </c>
      <c r="C181" t="s">
        <v>1398</v>
      </c>
      <c r="D181" t="s">
        <v>1398</v>
      </c>
      <c r="E181" t="s">
        <v>381</v>
      </c>
      <c r="F181" t="s">
        <v>1399</v>
      </c>
      <c r="G181" s="8">
        <f>SUMIFS(TaxableValuation[Taxable Residential],TaxableValuation[Dist],$C181,TaxableValuation[Tif_NonTIF],$A$4)</f>
        <v>5592408</v>
      </c>
      <c r="H181" s="8">
        <f>SUMIFS(TaxableValuation[Taxable Ag Land],TaxableValuation[Dist],$C181,TaxableValuation[Tif_NonTIF],$A$4)</f>
        <v>0</v>
      </c>
      <c r="I181" s="8">
        <f>SUMIFS(TaxableValuation[Taxable Ag Building],TaxableValuation[Dist],$C181,TaxableValuation[Tif_NonTIF],$A$4)</f>
        <v>0</v>
      </c>
      <c r="J181" s="8">
        <f>SUMIFS(TaxableValuation[Taxable Commercial],TaxableValuation[Dist],$C181,TaxableValuation[Tif_NonTIF],$A$4)</f>
        <v>8684104</v>
      </c>
      <c r="K181" s="8">
        <f>SUMIFS(TaxableValuation[Taxable Industrial],TaxableValuation[Dist],$C181,TaxableValuation[Tif_NonTIF],$A$4)</f>
        <v>5032490</v>
      </c>
      <c r="L181" s="8">
        <f>SUMIFS(TaxableValuation[Taxable Multiresidential],TaxableValuation[Dist],$C181,TaxableValuation[Tif_NonTIF],$A$4)</f>
        <v>3622912</v>
      </c>
      <c r="M181" s="8">
        <f>SUMIFS(TaxableValuation[Taxable Reserved],TaxableValuation[Dist],$C181,TaxableValuation[Tif_NonTIF],$A$4)</f>
        <v>0</v>
      </c>
      <c r="N181" s="8">
        <f>SUMIFS(TaxableValuation[Taxable Railroads],TaxableValuation[Dist],$C181,TaxableValuation[Tif_NonTIF],$A$4)</f>
        <v>0</v>
      </c>
      <c r="O181" s="8">
        <f>SUMIFS(TaxableValuation[Taxable Utilities],TaxableValuation[Dist],$C181,TaxableValuation[Tif_NonTIF],$A$4)</f>
        <v>0</v>
      </c>
      <c r="P181" s="8">
        <f>SUMIFS(TaxableValuation[Taxable Other],TaxableValuation[Dist],$C181,TaxableValuation[Tif_NonTIF],$A$4)</f>
        <v>0</v>
      </c>
      <c r="Q181" s="8">
        <f>SUMIFS(TaxableValuation[Taxable Gross],TaxableValuation[Dist],$C181,TaxableValuation[Tif_NonTIF],$A$4)</f>
        <v>22931914</v>
      </c>
      <c r="R181" s="8">
        <f>SUMIFS(TaxableValuation[Taxable Military Exempt],TaxableValuation[Dist],$C181,TaxableValuation[Tif_NonTIF],$A$4)</f>
        <v>0</v>
      </c>
      <c r="S181" s="8">
        <f>SUMIFS(TaxableValuation[Taxable Net],TaxableValuation[Dist],$C181,TaxableValuation[Tif_NonTIF],$A$4)</f>
        <v>22931914</v>
      </c>
      <c r="T181" s="8">
        <f>SUMIFS(TaxableValuation[Taxable Gas &amp; Elec Utilities],TaxableValuation[Dist],$C181,TaxableValuation[Tif_NonTIF],$A$4)</f>
        <v>0</v>
      </c>
      <c r="U181" s="8">
        <f t="shared" si="2"/>
        <v>22931914</v>
      </c>
    </row>
    <row r="182" spans="1:21" x14ac:dyDescent="0.25">
      <c r="A182">
        <v>2023</v>
      </c>
      <c r="B182" t="s">
        <v>1066</v>
      </c>
      <c r="C182" t="s">
        <v>1400</v>
      </c>
      <c r="D182" t="s">
        <v>1400</v>
      </c>
      <c r="E182" t="s">
        <v>302</v>
      </c>
      <c r="F182" t="s">
        <v>1401</v>
      </c>
      <c r="G182" s="8">
        <f>SUMIFS(TaxableValuation[Taxable Residential],TaxableValuation[Dist],$C182,TaxableValuation[Tif_NonTIF],$A$4)</f>
        <v>6265637</v>
      </c>
      <c r="H182" s="8">
        <f>SUMIFS(TaxableValuation[Taxable Ag Land],TaxableValuation[Dist],$C182,TaxableValuation[Tif_NonTIF],$A$4)</f>
        <v>0</v>
      </c>
      <c r="I182" s="8">
        <f>SUMIFS(TaxableValuation[Taxable Ag Building],TaxableValuation[Dist],$C182,TaxableValuation[Tif_NonTIF],$A$4)</f>
        <v>0</v>
      </c>
      <c r="J182" s="8">
        <f>SUMIFS(TaxableValuation[Taxable Commercial],TaxableValuation[Dist],$C182,TaxableValuation[Tif_NonTIF],$A$4)</f>
        <v>1270953</v>
      </c>
      <c r="K182" s="8">
        <f>SUMIFS(TaxableValuation[Taxable Industrial],TaxableValuation[Dist],$C182,TaxableValuation[Tif_NonTIF],$A$4)</f>
        <v>675104</v>
      </c>
      <c r="L182" s="8">
        <f>SUMIFS(TaxableValuation[Taxable Multiresidential],TaxableValuation[Dist],$C182,TaxableValuation[Tif_NonTIF],$A$4)</f>
        <v>77476</v>
      </c>
      <c r="M182" s="8">
        <f>SUMIFS(TaxableValuation[Taxable Reserved],TaxableValuation[Dist],$C182,TaxableValuation[Tif_NonTIF],$A$4)</f>
        <v>0</v>
      </c>
      <c r="N182" s="8">
        <f>SUMIFS(TaxableValuation[Taxable Railroads],TaxableValuation[Dist],$C182,TaxableValuation[Tif_NonTIF],$A$4)</f>
        <v>0</v>
      </c>
      <c r="O182" s="8">
        <f>SUMIFS(TaxableValuation[Taxable Utilities],TaxableValuation[Dist],$C182,TaxableValuation[Tif_NonTIF],$A$4)</f>
        <v>0</v>
      </c>
      <c r="P182" s="8">
        <f>SUMIFS(TaxableValuation[Taxable Other],TaxableValuation[Dist],$C182,TaxableValuation[Tif_NonTIF],$A$4)</f>
        <v>0</v>
      </c>
      <c r="Q182" s="8">
        <f>SUMIFS(TaxableValuation[Taxable Gross],TaxableValuation[Dist],$C182,TaxableValuation[Tif_NonTIF],$A$4)</f>
        <v>8289170</v>
      </c>
      <c r="R182" s="8">
        <f>SUMIFS(TaxableValuation[Taxable Military Exempt],TaxableValuation[Dist],$C182,TaxableValuation[Tif_NonTIF],$A$4)</f>
        <v>0</v>
      </c>
      <c r="S182" s="8">
        <f>SUMIFS(TaxableValuation[Taxable Net],TaxableValuation[Dist],$C182,TaxableValuation[Tif_NonTIF],$A$4)</f>
        <v>8289170</v>
      </c>
      <c r="T182" s="8">
        <f>SUMIFS(TaxableValuation[Taxable Gas &amp; Elec Utilities],TaxableValuation[Dist],$C182,TaxableValuation[Tif_NonTIF],$A$4)</f>
        <v>0</v>
      </c>
      <c r="U182" s="8">
        <f t="shared" si="2"/>
        <v>8289170</v>
      </c>
    </row>
    <row r="183" spans="1:21" x14ac:dyDescent="0.25">
      <c r="A183">
        <v>2023</v>
      </c>
      <c r="B183" t="s">
        <v>1048</v>
      </c>
      <c r="C183" t="s">
        <v>1402</v>
      </c>
      <c r="D183" t="s">
        <v>1402</v>
      </c>
      <c r="E183" t="s">
        <v>220</v>
      </c>
      <c r="F183" t="s">
        <v>1403</v>
      </c>
      <c r="G183" s="8">
        <f>SUMIFS(TaxableValuation[Taxable Residential],TaxableValuation[Dist],$C183,TaxableValuation[Tif_NonTIF],$A$4)</f>
        <v>91168</v>
      </c>
      <c r="H183" s="8">
        <f>SUMIFS(TaxableValuation[Taxable Ag Land],TaxableValuation[Dist],$C183,TaxableValuation[Tif_NonTIF],$A$4)</f>
        <v>0</v>
      </c>
      <c r="I183" s="8">
        <f>SUMIFS(TaxableValuation[Taxable Ag Building],TaxableValuation[Dist],$C183,TaxableValuation[Tif_NonTIF],$A$4)</f>
        <v>0</v>
      </c>
      <c r="J183" s="8">
        <f>SUMIFS(TaxableValuation[Taxable Commercial],TaxableValuation[Dist],$C183,TaxableValuation[Tif_NonTIF],$A$4)</f>
        <v>1414098</v>
      </c>
      <c r="K183" s="8">
        <f>SUMIFS(TaxableValuation[Taxable Industrial],TaxableValuation[Dist],$C183,TaxableValuation[Tif_NonTIF],$A$4)</f>
        <v>5875941</v>
      </c>
      <c r="L183" s="8">
        <f>SUMIFS(TaxableValuation[Taxable Multiresidential],TaxableValuation[Dist],$C183,TaxableValuation[Tif_NonTIF],$A$4)</f>
        <v>0</v>
      </c>
      <c r="M183" s="8">
        <f>SUMIFS(TaxableValuation[Taxable Reserved],TaxableValuation[Dist],$C183,TaxableValuation[Tif_NonTIF],$A$4)</f>
        <v>0</v>
      </c>
      <c r="N183" s="8">
        <f>SUMIFS(TaxableValuation[Taxable Railroads],TaxableValuation[Dist],$C183,TaxableValuation[Tif_NonTIF],$A$4)</f>
        <v>0</v>
      </c>
      <c r="O183" s="8">
        <f>SUMIFS(TaxableValuation[Taxable Utilities],TaxableValuation[Dist],$C183,TaxableValuation[Tif_NonTIF],$A$4)</f>
        <v>0</v>
      </c>
      <c r="P183" s="8">
        <f>SUMIFS(TaxableValuation[Taxable Other],TaxableValuation[Dist],$C183,TaxableValuation[Tif_NonTIF],$A$4)</f>
        <v>0</v>
      </c>
      <c r="Q183" s="8">
        <f>SUMIFS(TaxableValuation[Taxable Gross],TaxableValuation[Dist],$C183,TaxableValuation[Tif_NonTIF],$A$4)</f>
        <v>7381207</v>
      </c>
      <c r="R183" s="8">
        <f>SUMIFS(TaxableValuation[Taxable Military Exempt],TaxableValuation[Dist],$C183,TaxableValuation[Tif_NonTIF],$A$4)</f>
        <v>0</v>
      </c>
      <c r="S183" s="8">
        <f>SUMIFS(TaxableValuation[Taxable Net],TaxableValuation[Dist],$C183,TaxableValuation[Tif_NonTIF],$A$4)</f>
        <v>7381207</v>
      </c>
      <c r="T183" s="8">
        <f>SUMIFS(TaxableValuation[Taxable Gas &amp; Elec Utilities],TaxableValuation[Dist],$C183,TaxableValuation[Tif_NonTIF],$A$4)</f>
        <v>0</v>
      </c>
      <c r="U183" s="8">
        <f t="shared" si="2"/>
        <v>7381207</v>
      </c>
    </row>
    <row r="184" spans="1:21" x14ac:dyDescent="0.25">
      <c r="A184">
        <v>2023</v>
      </c>
      <c r="B184" t="s">
        <v>1057</v>
      </c>
      <c r="C184" t="s">
        <v>1404</v>
      </c>
      <c r="D184" t="s">
        <v>1404</v>
      </c>
      <c r="E184" t="s">
        <v>692</v>
      </c>
      <c r="F184" t="s">
        <v>1405</v>
      </c>
      <c r="G184" s="8">
        <f>SUMIFS(TaxableValuation[Taxable Residential],TaxableValuation[Dist],$C184,TaxableValuation[Tif_NonTIF],$A$4)</f>
        <v>43594273</v>
      </c>
      <c r="H184" s="8">
        <f>SUMIFS(TaxableValuation[Taxable Ag Land],TaxableValuation[Dist],$C184,TaxableValuation[Tif_NonTIF],$A$4)</f>
        <v>3975</v>
      </c>
      <c r="I184" s="8">
        <f>SUMIFS(TaxableValuation[Taxable Ag Building],TaxableValuation[Dist],$C184,TaxableValuation[Tif_NonTIF],$A$4)</f>
        <v>0</v>
      </c>
      <c r="J184" s="8">
        <f>SUMIFS(TaxableValuation[Taxable Commercial],TaxableValuation[Dist],$C184,TaxableValuation[Tif_NonTIF],$A$4)</f>
        <v>15626552</v>
      </c>
      <c r="K184" s="8">
        <f>SUMIFS(TaxableValuation[Taxable Industrial],TaxableValuation[Dist],$C184,TaxableValuation[Tif_NonTIF],$A$4)</f>
        <v>867716</v>
      </c>
      <c r="L184" s="8">
        <f>SUMIFS(TaxableValuation[Taxable Multiresidential],TaxableValuation[Dist],$C184,TaxableValuation[Tif_NonTIF],$A$4)</f>
        <v>6755814</v>
      </c>
      <c r="M184" s="8">
        <f>SUMIFS(TaxableValuation[Taxable Reserved],TaxableValuation[Dist],$C184,TaxableValuation[Tif_NonTIF],$A$4)</f>
        <v>0</v>
      </c>
      <c r="N184" s="8">
        <f>SUMIFS(TaxableValuation[Taxable Railroads],TaxableValuation[Dist],$C184,TaxableValuation[Tif_NonTIF],$A$4)</f>
        <v>0</v>
      </c>
      <c r="O184" s="8">
        <f>SUMIFS(TaxableValuation[Taxable Utilities],TaxableValuation[Dist],$C184,TaxableValuation[Tif_NonTIF],$A$4)</f>
        <v>0</v>
      </c>
      <c r="P184" s="8">
        <f>SUMIFS(TaxableValuation[Taxable Other],TaxableValuation[Dist],$C184,TaxableValuation[Tif_NonTIF],$A$4)</f>
        <v>0</v>
      </c>
      <c r="Q184" s="8">
        <f>SUMIFS(TaxableValuation[Taxable Gross],TaxableValuation[Dist],$C184,TaxableValuation[Tif_NonTIF],$A$4)</f>
        <v>66848330</v>
      </c>
      <c r="R184" s="8">
        <f>SUMIFS(TaxableValuation[Taxable Military Exempt],TaxableValuation[Dist],$C184,TaxableValuation[Tif_NonTIF],$A$4)</f>
        <v>0</v>
      </c>
      <c r="S184" s="8">
        <f>SUMIFS(TaxableValuation[Taxable Net],TaxableValuation[Dist],$C184,TaxableValuation[Tif_NonTIF],$A$4)</f>
        <v>66848330</v>
      </c>
      <c r="T184" s="8">
        <f>SUMIFS(TaxableValuation[Taxable Gas &amp; Elec Utilities],TaxableValuation[Dist],$C184,TaxableValuation[Tif_NonTIF],$A$4)</f>
        <v>0</v>
      </c>
      <c r="U184" s="8">
        <f t="shared" si="2"/>
        <v>66848330</v>
      </c>
    </row>
    <row r="185" spans="1:21" x14ac:dyDescent="0.25">
      <c r="A185">
        <v>2023</v>
      </c>
      <c r="B185" t="s">
        <v>1043</v>
      </c>
      <c r="C185" t="s">
        <v>1406</v>
      </c>
      <c r="D185" t="s">
        <v>1406</v>
      </c>
      <c r="E185" t="s">
        <v>704</v>
      </c>
      <c r="F185" t="s">
        <v>1407</v>
      </c>
      <c r="G185" s="8">
        <f>SUMIFS(TaxableValuation[Taxable Residential],TaxableValuation[Dist],$C185,TaxableValuation[Tif_NonTIF],$A$4)</f>
        <v>1807697</v>
      </c>
      <c r="H185" s="8">
        <f>SUMIFS(TaxableValuation[Taxable Ag Land],TaxableValuation[Dist],$C185,TaxableValuation[Tif_NonTIF],$A$4)</f>
        <v>0</v>
      </c>
      <c r="I185" s="8">
        <f>SUMIFS(TaxableValuation[Taxable Ag Building],TaxableValuation[Dist],$C185,TaxableValuation[Tif_NonTIF],$A$4)</f>
        <v>0</v>
      </c>
      <c r="J185" s="8">
        <f>SUMIFS(TaxableValuation[Taxable Commercial],TaxableValuation[Dist],$C185,TaxableValuation[Tif_NonTIF],$A$4)</f>
        <v>9078687</v>
      </c>
      <c r="K185" s="8">
        <f>SUMIFS(TaxableValuation[Taxable Industrial],TaxableValuation[Dist],$C185,TaxableValuation[Tif_NonTIF],$A$4)</f>
        <v>4055423</v>
      </c>
      <c r="L185" s="8">
        <f>SUMIFS(TaxableValuation[Taxable Multiresidential],TaxableValuation[Dist],$C185,TaxableValuation[Tif_NonTIF],$A$4)</f>
        <v>234322</v>
      </c>
      <c r="M185" s="8">
        <f>SUMIFS(TaxableValuation[Taxable Reserved],TaxableValuation[Dist],$C185,TaxableValuation[Tif_NonTIF],$A$4)</f>
        <v>0</v>
      </c>
      <c r="N185" s="8">
        <f>SUMIFS(TaxableValuation[Taxable Railroads],TaxableValuation[Dist],$C185,TaxableValuation[Tif_NonTIF],$A$4)</f>
        <v>0</v>
      </c>
      <c r="O185" s="8">
        <f>SUMIFS(TaxableValuation[Taxable Utilities],TaxableValuation[Dist],$C185,TaxableValuation[Tif_NonTIF],$A$4)</f>
        <v>0</v>
      </c>
      <c r="P185" s="8">
        <f>SUMIFS(TaxableValuation[Taxable Other],TaxableValuation[Dist],$C185,TaxableValuation[Tif_NonTIF],$A$4)</f>
        <v>0</v>
      </c>
      <c r="Q185" s="8">
        <f>SUMIFS(TaxableValuation[Taxable Gross],TaxableValuation[Dist],$C185,TaxableValuation[Tif_NonTIF],$A$4)</f>
        <v>15176129</v>
      </c>
      <c r="R185" s="8">
        <f>SUMIFS(TaxableValuation[Taxable Military Exempt],TaxableValuation[Dist],$C185,TaxableValuation[Tif_NonTIF],$A$4)</f>
        <v>0</v>
      </c>
      <c r="S185" s="8">
        <f>SUMIFS(TaxableValuation[Taxable Net],TaxableValuation[Dist],$C185,TaxableValuation[Tif_NonTIF],$A$4)</f>
        <v>15176129</v>
      </c>
      <c r="T185" s="8">
        <f>SUMIFS(TaxableValuation[Taxable Gas &amp; Elec Utilities],TaxableValuation[Dist],$C185,TaxableValuation[Tif_NonTIF],$A$4)</f>
        <v>0</v>
      </c>
      <c r="U185" s="8">
        <f t="shared" si="2"/>
        <v>15176129</v>
      </c>
    </row>
    <row r="186" spans="1:21" x14ac:dyDescent="0.25">
      <c r="A186">
        <v>2023</v>
      </c>
      <c r="B186" t="s">
        <v>1038</v>
      </c>
      <c r="C186" t="s">
        <v>1408</v>
      </c>
      <c r="D186" t="s">
        <v>1408</v>
      </c>
      <c r="E186" t="s">
        <v>722</v>
      </c>
      <c r="F186" t="s">
        <v>1409</v>
      </c>
      <c r="G186" s="8">
        <f>SUMIFS(TaxableValuation[Taxable Residential],TaxableValuation[Dist],$C186,TaxableValuation[Tif_NonTIF],$A$4)</f>
        <v>0</v>
      </c>
      <c r="H186" s="8">
        <f>SUMIFS(TaxableValuation[Taxable Ag Land],TaxableValuation[Dist],$C186,TaxableValuation[Tif_NonTIF],$A$4)</f>
        <v>0</v>
      </c>
      <c r="I186" s="8">
        <f>SUMIFS(TaxableValuation[Taxable Ag Building],TaxableValuation[Dist],$C186,TaxableValuation[Tif_NonTIF],$A$4)</f>
        <v>0</v>
      </c>
      <c r="J186" s="8">
        <f>SUMIFS(TaxableValuation[Taxable Commercial],TaxableValuation[Dist],$C186,TaxableValuation[Tif_NonTIF],$A$4)</f>
        <v>0</v>
      </c>
      <c r="K186" s="8">
        <f>SUMIFS(TaxableValuation[Taxable Industrial],TaxableValuation[Dist],$C186,TaxableValuation[Tif_NonTIF],$A$4)</f>
        <v>0</v>
      </c>
      <c r="L186" s="8">
        <f>SUMIFS(TaxableValuation[Taxable Multiresidential],TaxableValuation[Dist],$C186,TaxableValuation[Tif_NonTIF],$A$4)</f>
        <v>0</v>
      </c>
      <c r="M186" s="8">
        <f>SUMIFS(TaxableValuation[Taxable Reserved],TaxableValuation[Dist],$C186,TaxableValuation[Tif_NonTIF],$A$4)</f>
        <v>0</v>
      </c>
      <c r="N186" s="8">
        <f>SUMIFS(TaxableValuation[Taxable Railroads],TaxableValuation[Dist],$C186,TaxableValuation[Tif_NonTIF],$A$4)</f>
        <v>0</v>
      </c>
      <c r="O186" s="8">
        <f>SUMIFS(TaxableValuation[Taxable Utilities],TaxableValuation[Dist],$C186,TaxableValuation[Tif_NonTIF],$A$4)</f>
        <v>0</v>
      </c>
      <c r="P186" s="8">
        <f>SUMIFS(TaxableValuation[Taxable Other],TaxableValuation[Dist],$C186,TaxableValuation[Tif_NonTIF],$A$4)</f>
        <v>0</v>
      </c>
      <c r="Q186" s="8">
        <f>SUMIFS(TaxableValuation[Taxable Gross],TaxableValuation[Dist],$C186,TaxableValuation[Tif_NonTIF],$A$4)</f>
        <v>0</v>
      </c>
      <c r="R186" s="8">
        <f>SUMIFS(TaxableValuation[Taxable Military Exempt],TaxableValuation[Dist],$C186,TaxableValuation[Tif_NonTIF],$A$4)</f>
        <v>0</v>
      </c>
      <c r="S186" s="8">
        <f>SUMIFS(TaxableValuation[Taxable Net],TaxableValuation[Dist],$C186,TaxableValuation[Tif_NonTIF],$A$4)</f>
        <v>0</v>
      </c>
      <c r="T186" s="8">
        <f>SUMIFS(TaxableValuation[Taxable Gas &amp; Elec Utilities],TaxableValuation[Dist],$C186,TaxableValuation[Tif_NonTIF],$A$4)</f>
        <v>0</v>
      </c>
      <c r="U186" s="8">
        <f t="shared" si="2"/>
        <v>0</v>
      </c>
    </row>
    <row r="187" spans="1:21" x14ac:dyDescent="0.25">
      <c r="A187">
        <v>2023</v>
      </c>
      <c r="B187" t="s">
        <v>1043</v>
      </c>
      <c r="C187" t="s">
        <v>1410</v>
      </c>
      <c r="D187" t="s">
        <v>1410</v>
      </c>
      <c r="E187" t="s">
        <v>166</v>
      </c>
      <c r="F187" t="s">
        <v>1411</v>
      </c>
      <c r="G187" s="8">
        <f>SUMIFS(TaxableValuation[Taxable Residential],TaxableValuation[Dist],$C187,TaxableValuation[Tif_NonTIF],$A$4)</f>
        <v>1359322</v>
      </c>
      <c r="H187" s="8">
        <f>SUMIFS(TaxableValuation[Taxable Ag Land],TaxableValuation[Dist],$C187,TaxableValuation[Tif_NonTIF],$A$4)</f>
        <v>0</v>
      </c>
      <c r="I187" s="8">
        <f>SUMIFS(TaxableValuation[Taxable Ag Building],TaxableValuation[Dist],$C187,TaxableValuation[Tif_NonTIF],$A$4)</f>
        <v>1690786</v>
      </c>
      <c r="J187" s="8">
        <f>SUMIFS(TaxableValuation[Taxable Commercial],TaxableValuation[Dist],$C187,TaxableValuation[Tif_NonTIF],$A$4)</f>
        <v>41416858</v>
      </c>
      <c r="K187" s="8">
        <f>SUMIFS(TaxableValuation[Taxable Industrial],TaxableValuation[Dist],$C187,TaxableValuation[Tif_NonTIF],$A$4)</f>
        <v>1120567</v>
      </c>
      <c r="L187" s="8">
        <f>SUMIFS(TaxableValuation[Taxable Multiresidential],TaxableValuation[Dist],$C187,TaxableValuation[Tif_NonTIF],$A$4)</f>
        <v>1952598</v>
      </c>
      <c r="M187" s="8">
        <f>SUMIFS(TaxableValuation[Taxable Reserved],TaxableValuation[Dist],$C187,TaxableValuation[Tif_NonTIF],$A$4)</f>
        <v>0</v>
      </c>
      <c r="N187" s="8">
        <f>SUMIFS(TaxableValuation[Taxable Railroads],TaxableValuation[Dist],$C187,TaxableValuation[Tif_NonTIF],$A$4)</f>
        <v>0</v>
      </c>
      <c r="O187" s="8">
        <f>SUMIFS(TaxableValuation[Taxable Utilities],TaxableValuation[Dist],$C187,TaxableValuation[Tif_NonTIF],$A$4)</f>
        <v>0</v>
      </c>
      <c r="P187" s="8">
        <f>SUMIFS(TaxableValuation[Taxable Other],TaxableValuation[Dist],$C187,TaxableValuation[Tif_NonTIF],$A$4)</f>
        <v>0</v>
      </c>
      <c r="Q187" s="8">
        <f>SUMIFS(TaxableValuation[Taxable Gross],TaxableValuation[Dist],$C187,TaxableValuation[Tif_NonTIF],$A$4)</f>
        <v>47540131</v>
      </c>
      <c r="R187" s="8">
        <f>SUMIFS(TaxableValuation[Taxable Military Exempt],TaxableValuation[Dist],$C187,TaxableValuation[Tif_NonTIF],$A$4)</f>
        <v>0</v>
      </c>
      <c r="S187" s="8">
        <f>SUMIFS(TaxableValuation[Taxable Net],TaxableValuation[Dist],$C187,TaxableValuation[Tif_NonTIF],$A$4)</f>
        <v>47540131</v>
      </c>
      <c r="T187" s="8">
        <f>SUMIFS(TaxableValuation[Taxable Gas &amp; Elec Utilities],TaxableValuation[Dist],$C187,TaxableValuation[Tif_NonTIF],$A$4)</f>
        <v>0</v>
      </c>
      <c r="U187" s="8">
        <f t="shared" si="2"/>
        <v>47540131</v>
      </c>
    </row>
    <row r="188" spans="1:21" x14ac:dyDescent="0.25">
      <c r="A188">
        <v>2023</v>
      </c>
      <c r="B188" t="s">
        <v>1054</v>
      </c>
      <c r="C188" t="s">
        <v>1412</v>
      </c>
      <c r="D188" t="s">
        <v>1412</v>
      </c>
      <c r="E188" t="s">
        <v>305</v>
      </c>
      <c r="F188" t="s">
        <v>1413</v>
      </c>
      <c r="G188" s="8">
        <f>SUMIFS(TaxableValuation[Taxable Residential],TaxableValuation[Dist],$C188,TaxableValuation[Tif_NonTIF],$A$4)</f>
        <v>2993235</v>
      </c>
      <c r="H188" s="8">
        <f>SUMIFS(TaxableValuation[Taxable Ag Land],TaxableValuation[Dist],$C188,TaxableValuation[Tif_NonTIF],$A$4)</f>
        <v>6103</v>
      </c>
      <c r="I188" s="8">
        <f>SUMIFS(TaxableValuation[Taxable Ag Building],TaxableValuation[Dist],$C188,TaxableValuation[Tif_NonTIF],$A$4)</f>
        <v>0</v>
      </c>
      <c r="J188" s="8">
        <f>SUMIFS(TaxableValuation[Taxable Commercial],TaxableValuation[Dist],$C188,TaxableValuation[Tif_NonTIF],$A$4)</f>
        <v>397294</v>
      </c>
      <c r="K188" s="8">
        <f>SUMIFS(TaxableValuation[Taxable Industrial],TaxableValuation[Dist],$C188,TaxableValuation[Tif_NonTIF],$A$4)</f>
        <v>0</v>
      </c>
      <c r="L188" s="8">
        <f>SUMIFS(TaxableValuation[Taxable Multiresidential],TaxableValuation[Dist],$C188,TaxableValuation[Tif_NonTIF],$A$4)</f>
        <v>0</v>
      </c>
      <c r="M188" s="8">
        <f>SUMIFS(TaxableValuation[Taxable Reserved],TaxableValuation[Dist],$C188,TaxableValuation[Tif_NonTIF],$A$4)</f>
        <v>0</v>
      </c>
      <c r="N188" s="8">
        <f>SUMIFS(TaxableValuation[Taxable Railroads],TaxableValuation[Dist],$C188,TaxableValuation[Tif_NonTIF],$A$4)</f>
        <v>0</v>
      </c>
      <c r="O188" s="8">
        <f>SUMIFS(TaxableValuation[Taxable Utilities],TaxableValuation[Dist],$C188,TaxableValuation[Tif_NonTIF],$A$4)</f>
        <v>0</v>
      </c>
      <c r="P188" s="8">
        <f>SUMIFS(TaxableValuation[Taxable Other],TaxableValuation[Dist],$C188,TaxableValuation[Tif_NonTIF],$A$4)</f>
        <v>0</v>
      </c>
      <c r="Q188" s="8">
        <f>SUMIFS(TaxableValuation[Taxable Gross],TaxableValuation[Dist],$C188,TaxableValuation[Tif_NonTIF],$A$4)</f>
        <v>3396632</v>
      </c>
      <c r="R188" s="8">
        <f>SUMIFS(TaxableValuation[Taxable Military Exempt],TaxableValuation[Dist],$C188,TaxableValuation[Tif_NonTIF],$A$4)</f>
        <v>5556</v>
      </c>
      <c r="S188" s="8">
        <f>SUMIFS(TaxableValuation[Taxable Net],TaxableValuation[Dist],$C188,TaxableValuation[Tif_NonTIF],$A$4)</f>
        <v>3391076</v>
      </c>
      <c r="T188" s="8">
        <f>SUMIFS(TaxableValuation[Taxable Gas &amp; Elec Utilities],TaxableValuation[Dist],$C188,TaxableValuation[Tif_NonTIF],$A$4)</f>
        <v>0</v>
      </c>
      <c r="U188" s="8">
        <f t="shared" si="2"/>
        <v>3391076</v>
      </c>
    </row>
    <row r="189" spans="1:21" x14ac:dyDescent="0.25">
      <c r="A189">
        <v>2023</v>
      </c>
      <c r="B189" t="s">
        <v>1038</v>
      </c>
      <c r="C189" t="s">
        <v>1414</v>
      </c>
      <c r="D189" t="s">
        <v>1414</v>
      </c>
      <c r="E189" t="s">
        <v>727</v>
      </c>
      <c r="F189" t="s">
        <v>1415</v>
      </c>
      <c r="G189" s="8">
        <f>SUMIFS(TaxableValuation[Taxable Residential],TaxableValuation[Dist],$C189,TaxableValuation[Tif_NonTIF],$A$4)</f>
        <v>0</v>
      </c>
      <c r="H189" s="8">
        <f>SUMIFS(TaxableValuation[Taxable Ag Land],TaxableValuation[Dist],$C189,TaxableValuation[Tif_NonTIF],$A$4)</f>
        <v>0</v>
      </c>
      <c r="I189" s="8">
        <f>SUMIFS(TaxableValuation[Taxable Ag Building],TaxableValuation[Dist],$C189,TaxableValuation[Tif_NonTIF],$A$4)</f>
        <v>0</v>
      </c>
      <c r="J189" s="8">
        <f>SUMIFS(TaxableValuation[Taxable Commercial],TaxableValuation[Dist],$C189,TaxableValuation[Tif_NonTIF],$A$4)</f>
        <v>0</v>
      </c>
      <c r="K189" s="8">
        <f>SUMIFS(TaxableValuation[Taxable Industrial],TaxableValuation[Dist],$C189,TaxableValuation[Tif_NonTIF],$A$4)</f>
        <v>0</v>
      </c>
      <c r="L189" s="8">
        <f>SUMIFS(TaxableValuation[Taxable Multiresidential],TaxableValuation[Dist],$C189,TaxableValuation[Tif_NonTIF],$A$4)</f>
        <v>0</v>
      </c>
      <c r="M189" s="8">
        <f>SUMIFS(TaxableValuation[Taxable Reserved],TaxableValuation[Dist],$C189,TaxableValuation[Tif_NonTIF],$A$4)</f>
        <v>0</v>
      </c>
      <c r="N189" s="8">
        <f>SUMIFS(TaxableValuation[Taxable Railroads],TaxableValuation[Dist],$C189,TaxableValuation[Tif_NonTIF],$A$4)</f>
        <v>0</v>
      </c>
      <c r="O189" s="8">
        <f>SUMIFS(TaxableValuation[Taxable Utilities],TaxableValuation[Dist],$C189,TaxableValuation[Tif_NonTIF],$A$4)</f>
        <v>0</v>
      </c>
      <c r="P189" s="8">
        <f>SUMIFS(TaxableValuation[Taxable Other],TaxableValuation[Dist],$C189,TaxableValuation[Tif_NonTIF],$A$4)</f>
        <v>0</v>
      </c>
      <c r="Q189" s="8">
        <f>SUMIFS(TaxableValuation[Taxable Gross],TaxableValuation[Dist],$C189,TaxableValuation[Tif_NonTIF],$A$4)</f>
        <v>0</v>
      </c>
      <c r="R189" s="8">
        <f>SUMIFS(TaxableValuation[Taxable Military Exempt],TaxableValuation[Dist],$C189,TaxableValuation[Tif_NonTIF],$A$4)</f>
        <v>0</v>
      </c>
      <c r="S189" s="8">
        <f>SUMIFS(TaxableValuation[Taxable Net],TaxableValuation[Dist],$C189,TaxableValuation[Tif_NonTIF],$A$4)</f>
        <v>0</v>
      </c>
      <c r="T189" s="8">
        <f>SUMIFS(TaxableValuation[Taxable Gas &amp; Elec Utilities],TaxableValuation[Dist],$C189,TaxableValuation[Tif_NonTIF],$A$4)</f>
        <v>0</v>
      </c>
      <c r="U189" s="8">
        <f t="shared" si="2"/>
        <v>0</v>
      </c>
    </row>
    <row r="190" spans="1:21" x14ac:dyDescent="0.25">
      <c r="A190">
        <v>2023</v>
      </c>
      <c r="B190" t="s">
        <v>1066</v>
      </c>
      <c r="C190" t="s">
        <v>1416</v>
      </c>
      <c r="D190" t="s">
        <v>1416</v>
      </c>
      <c r="E190" t="s">
        <v>91</v>
      </c>
      <c r="F190" t="s">
        <v>1417</v>
      </c>
      <c r="G190" s="8">
        <f>SUMIFS(TaxableValuation[Taxable Residential],TaxableValuation[Dist],$C190,TaxableValuation[Tif_NonTIF],$A$4)</f>
        <v>16589788</v>
      </c>
      <c r="H190" s="8">
        <f>SUMIFS(TaxableValuation[Taxable Ag Land],TaxableValuation[Dist],$C190,TaxableValuation[Tif_NonTIF],$A$4)</f>
        <v>105044</v>
      </c>
      <c r="I190" s="8">
        <f>SUMIFS(TaxableValuation[Taxable Ag Building],TaxableValuation[Dist],$C190,TaxableValuation[Tif_NonTIF],$A$4)</f>
        <v>1296</v>
      </c>
      <c r="J190" s="8">
        <f>SUMIFS(TaxableValuation[Taxable Commercial],TaxableValuation[Dist],$C190,TaxableValuation[Tif_NonTIF],$A$4)</f>
        <v>7756586</v>
      </c>
      <c r="K190" s="8">
        <f>SUMIFS(TaxableValuation[Taxable Industrial],TaxableValuation[Dist],$C190,TaxableValuation[Tif_NonTIF],$A$4)</f>
        <v>1050953</v>
      </c>
      <c r="L190" s="8">
        <f>SUMIFS(TaxableValuation[Taxable Multiresidential],TaxableValuation[Dist],$C190,TaxableValuation[Tif_NonTIF],$A$4)</f>
        <v>1557756</v>
      </c>
      <c r="M190" s="8">
        <f>SUMIFS(TaxableValuation[Taxable Reserved],TaxableValuation[Dist],$C190,TaxableValuation[Tif_NonTIF],$A$4)</f>
        <v>0</v>
      </c>
      <c r="N190" s="8">
        <f>SUMIFS(TaxableValuation[Taxable Railroads],TaxableValuation[Dist],$C190,TaxableValuation[Tif_NonTIF],$A$4)</f>
        <v>0</v>
      </c>
      <c r="O190" s="8">
        <f>SUMIFS(TaxableValuation[Taxable Utilities],TaxableValuation[Dist],$C190,TaxableValuation[Tif_NonTIF],$A$4)</f>
        <v>0</v>
      </c>
      <c r="P190" s="8">
        <f>SUMIFS(TaxableValuation[Taxable Other],TaxableValuation[Dist],$C190,TaxableValuation[Tif_NonTIF],$A$4)</f>
        <v>0</v>
      </c>
      <c r="Q190" s="8">
        <f>SUMIFS(TaxableValuation[Taxable Gross],TaxableValuation[Dist],$C190,TaxableValuation[Tif_NonTIF],$A$4)</f>
        <v>27061423</v>
      </c>
      <c r="R190" s="8">
        <f>SUMIFS(TaxableValuation[Taxable Military Exempt],TaxableValuation[Dist],$C190,TaxableValuation[Tif_NonTIF],$A$4)</f>
        <v>11112</v>
      </c>
      <c r="S190" s="8">
        <f>SUMIFS(TaxableValuation[Taxable Net],TaxableValuation[Dist],$C190,TaxableValuation[Tif_NonTIF],$A$4)</f>
        <v>27050311</v>
      </c>
      <c r="T190" s="8">
        <f>SUMIFS(TaxableValuation[Taxable Gas &amp; Elec Utilities],TaxableValuation[Dist],$C190,TaxableValuation[Tif_NonTIF],$A$4)</f>
        <v>0</v>
      </c>
      <c r="U190" s="8">
        <f t="shared" si="2"/>
        <v>27050311</v>
      </c>
    </row>
    <row r="191" spans="1:21" x14ac:dyDescent="0.25">
      <c r="A191">
        <v>2023</v>
      </c>
      <c r="B191" t="s">
        <v>1057</v>
      </c>
      <c r="C191" t="s">
        <v>1418</v>
      </c>
      <c r="D191" t="s">
        <v>1418</v>
      </c>
      <c r="E191" t="s">
        <v>215</v>
      </c>
      <c r="F191" t="s">
        <v>1419</v>
      </c>
      <c r="G191" s="8">
        <f>SUMIFS(TaxableValuation[Taxable Residential],TaxableValuation[Dist],$C191,TaxableValuation[Tif_NonTIF],$A$4)</f>
        <v>0</v>
      </c>
      <c r="H191" s="8">
        <f>SUMIFS(TaxableValuation[Taxable Ag Land],TaxableValuation[Dist],$C191,TaxableValuation[Tif_NonTIF],$A$4)</f>
        <v>0</v>
      </c>
      <c r="I191" s="8">
        <f>SUMIFS(TaxableValuation[Taxable Ag Building],TaxableValuation[Dist],$C191,TaxableValuation[Tif_NonTIF],$A$4)</f>
        <v>0</v>
      </c>
      <c r="J191" s="8">
        <f>SUMIFS(TaxableValuation[Taxable Commercial],TaxableValuation[Dist],$C191,TaxableValuation[Tif_NonTIF],$A$4)</f>
        <v>496728</v>
      </c>
      <c r="K191" s="8">
        <f>SUMIFS(TaxableValuation[Taxable Industrial],TaxableValuation[Dist],$C191,TaxableValuation[Tif_NonTIF],$A$4)</f>
        <v>0</v>
      </c>
      <c r="L191" s="8">
        <f>SUMIFS(TaxableValuation[Taxable Multiresidential],TaxableValuation[Dist],$C191,TaxableValuation[Tif_NonTIF],$A$4)</f>
        <v>0</v>
      </c>
      <c r="M191" s="8">
        <f>SUMIFS(TaxableValuation[Taxable Reserved],TaxableValuation[Dist],$C191,TaxableValuation[Tif_NonTIF],$A$4)</f>
        <v>0</v>
      </c>
      <c r="N191" s="8">
        <f>SUMIFS(TaxableValuation[Taxable Railroads],TaxableValuation[Dist],$C191,TaxableValuation[Tif_NonTIF],$A$4)</f>
        <v>0</v>
      </c>
      <c r="O191" s="8">
        <f>SUMIFS(TaxableValuation[Taxable Utilities],TaxableValuation[Dist],$C191,TaxableValuation[Tif_NonTIF],$A$4)</f>
        <v>0</v>
      </c>
      <c r="P191" s="8">
        <f>SUMIFS(TaxableValuation[Taxable Other],TaxableValuation[Dist],$C191,TaxableValuation[Tif_NonTIF],$A$4)</f>
        <v>0</v>
      </c>
      <c r="Q191" s="8">
        <f>SUMIFS(TaxableValuation[Taxable Gross],TaxableValuation[Dist],$C191,TaxableValuation[Tif_NonTIF],$A$4)</f>
        <v>496728</v>
      </c>
      <c r="R191" s="8">
        <f>SUMIFS(TaxableValuation[Taxable Military Exempt],TaxableValuation[Dist],$C191,TaxableValuation[Tif_NonTIF],$A$4)</f>
        <v>0</v>
      </c>
      <c r="S191" s="8">
        <f>SUMIFS(TaxableValuation[Taxable Net],TaxableValuation[Dist],$C191,TaxableValuation[Tif_NonTIF],$A$4)</f>
        <v>496728</v>
      </c>
      <c r="T191" s="8">
        <f>SUMIFS(TaxableValuation[Taxable Gas &amp; Elec Utilities],TaxableValuation[Dist],$C191,TaxableValuation[Tif_NonTIF],$A$4)</f>
        <v>0</v>
      </c>
      <c r="U191" s="8">
        <f t="shared" si="2"/>
        <v>496728</v>
      </c>
    </row>
    <row r="192" spans="1:21" x14ac:dyDescent="0.25">
      <c r="A192">
        <v>2023</v>
      </c>
      <c r="B192" t="s">
        <v>1057</v>
      </c>
      <c r="C192" t="s">
        <v>1420</v>
      </c>
      <c r="D192" t="s">
        <v>1420</v>
      </c>
      <c r="E192" t="s">
        <v>562</v>
      </c>
      <c r="F192" t="s">
        <v>1421</v>
      </c>
      <c r="G192" s="8">
        <f>SUMIFS(TaxableValuation[Taxable Residential],TaxableValuation[Dist],$C192,TaxableValuation[Tif_NonTIF],$A$4)</f>
        <v>15100991</v>
      </c>
      <c r="H192" s="8">
        <f>SUMIFS(TaxableValuation[Taxable Ag Land],TaxableValuation[Dist],$C192,TaxableValuation[Tif_NonTIF],$A$4)</f>
        <v>0</v>
      </c>
      <c r="I192" s="8">
        <f>SUMIFS(TaxableValuation[Taxable Ag Building],TaxableValuation[Dist],$C192,TaxableValuation[Tif_NonTIF],$A$4)</f>
        <v>0</v>
      </c>
      <c r="J192" s="8">
        <f>SUMIFS(TaxableValuation[Taxable Commercial],TaxableValuation[Dist],$C192,TaxableValuation[Tif_NonTIF],$A$4)</f>
        <v>1058123</v>
      </c>
      <c r="K192" s="8">
        <f>SUMIFS(TaxableValuation[Taxable Industrial],TaxableValuation[Dist],$C192,TaxableValuation[Tif_NonTIF],$A$4)</f>
        <v>327352</v>
      </c>
      <c r="L192" s="8">
        <f>SUMIFS(TaxableValuation[Taxable Multiresidential],TaxableValuation[Dist],$C192,TaxableValuation[Tif_NonTIF],$A$4)</f>
        <v>1214823</v>
      </c>
      <c r="M192" s="8">
        <f>SUMIFS(TaxableValuation[Taxable Reserved],TaxableValuation[Dist],$C192,TaxableValuation[Tif_NonTIF],$A$4)</f>
        <v>0</v>
      </c>
      <c r="N192" s="8">
        <f>SUMIFS(TaxableValuation[Taxable Railroads],TaxableValuation[Dist],$C192,TaxableValuation[Tif_NonTIF],$A$4)</f>
        <v>0</v>
      </c>
      <c r="O192" s="8">
        <f>SUMIFS(TaxableValuation[Taxable Utilities],TaxableValuation[Dist],$C192,TaxableValuation[Tif_NonTIF],$A$4)</f>
        <v>0</v>
      </c>
      <c r="P192" s="8">
        <f>SUMIFS(TaxableValuation[Taxable Other],TaxableValuation[Dist],$C192,TaxableValuation[Tif_NonTIF],$A$4)</f>
        <v>0</v>
      </c>
      <c r="Q192" s="8">
        <f>SUMIFS(TaxableValuation[Taxable Gross],TaxableValuation[Dist],$C192,TaxableValuation[Tif_NonTIF],$A$4)</f>
        <v>17701289</v>
      </c>
      <c r="R192" s="8">
        <f>SUMIFS(TaxableValuation[Taxable Military Exempt],TaxableValuation[Dist],$C192,TaxableValuation[Tif_NonTIF],$A$4)</f>
        <v>0</v>
      </c>
      <c r="S192" s="8">
        <f>SUMIFS(TaxableValuation[Taxable Net],TaxableValuation[Dist],$C192,TaxableValuation[Tif_NonTIF],$A$4)</f>
        <v>17701289</v>
      </c>
      <c r="T192" s="8">
        <f>SUMIFS(TaxableValuation[Taxable Gas &amp; Elec Utilities],TaxableValuation[Dist],$C192,TaxableValuation[Tif_NonTIF],$A$4)</f>
        <v>0</v>
      </c>
      <c r="U192" s="8">
        <f t="shared" si="2"/>
        <v>17701289</v>
      </c>
    </row>
    <row r="193" spans="1:21" x14ac:dyDescent="0.25">
      <c r="A193">
        <v>2023</v>
      </c>
      <c r="B193" t="s">
        <v>1045</v>
      </c>
      <c r="C193" t="s">
        <v>1422</v>
      </c>
      <c r="D193" t="s">
        <v>1422</v>
      </c>
      <c r="E193" t="s">
        <v>460</v>
      </c>
      <c r="F193" t="s">
        <v>1423</v>
      </c>
      <c r="G193" s="8">
        <f>SUMIFS(TaxableValuation[Taxable Residential],TaxableValuation[Dist],$C193,TaxableValuation[Tif_NonTIF],$A$4)</f>
        <v>27096</v>
      </c>
      <c r="H193" s="8">
        <f>SUMIFS(TaxableValuation[Taxable Ag Land],TaxableValuation[Dist],$C193,TaxableValuation[Tif_NonTIF],$A$4)</f>
        <v>0</v>
      </c>
      <c r="I193" s="8">
        <f>SUMIFS(TaxableValuation[Taxable Ag Building],TaxableValuation[Dist],$C193,TaxableValuation[Tif_NonTIF],$A$4)</f>
        <v>0</v>
      </c>
      <c r="J193" s="8">
        <f>SUMIFS(TaxableValuation[Taxable Commercial],TaxableValuation[Dist],$C193,TaxableValuation[Tif_NonTIF],$A$4)</f>
        <v>0</v>
      </c>
      <c r="K193" s="8">
        <f>SUMIFS(TaxableValuation[Taxable Industrial],TaxableValuation[Dist],$C193,TaxableValuation[Tif_NonTIF],$A$4)</f>
        <v>0</v>
      </c>
      <c r="L193" s="8">
        <f>SUMIFS(TaxableValuation[Taxable Multiresidential],TaxableValuation[Dist],$C193,TaxableValuation[Tif_NonTIF],$A$4)</f>
        <v>913018</v>
      </c>
      <c r="M193" s="8">
        <f>SUMIFS(TaxableValuation[Taxable Reserved],TaxableValuation[Dist],$C193,TaxableValuation[Tif_NonTIF],$A$4)</f>
        <v>0</v>
      </c>
      <c r="N193" s="8">
        <f>SUMIFS(TaxableValuation[Taxable Railroads],TaxableValuation[Dist],$C193,TaxableValuation[Tif_NonTIF],$A$4)</f>
        <v>0</v>
      </c>
      <c r="O193" s="8">
        <f>SUMIFS(TaxableValuation[Taxable Utilities],TaxableValuation[Dist],$C193,TaxableValuation[Tif_NonTIF],$A$4)</f>
        <v>0</v>
      </c>
      <c r="P193" s="8">
        <f>SUMIFS(TaxableValuation[Taxable Other],TaxableValuation[Dist],$C193,TaxableValuation[Tif_NonTIF],$A$4)</f>
        <v>0</v>
      </c>
      <c r="Q193" s="8">
        <f>SUMIFS(TaxableValuation[Taxable Gross],TaxableValuation[Dist],$C193,TaxableValuation[Tif_NonTIF],$A$4)</f>
        <v>940114</v>
      </c>
      <c r="R193" s="8">
        <f>SUMIFS(TaxableValuation[Taxable Military Exempt],TaxableValuation[Dist],$C193,TaxableValuation[Tif_NonTIF],$A$4)</f>
        <v>0</v>
      </c>
      <c r="S193" s="8">
        <f>SUMIFS(TaxableValuation[Taxable Net],TaxableValuation[Dist],$C193,TaxableValuation[Tif_NonTIF],$A$4)</f>
        <v>940114</v>
      </c>
      <c r="T193" s="8">
        <f>SUMIFS(TaxableValuation[Taxable Gas &amp; Elec Utilities],TaxableValuation[Dist],$C193,TaxableValuation[Tif_NonTIF],$A$4)</f>
        <v>0</v>
      </c>
      <c r="U193" s="8">
        <f t="shared" si="2"/>
        <v>940114</v>
      </c>
    </row>
    <row r="194" spans="1:21" x14ac:dyDescent="0.25">
      <c r="A194">
        <v>2023</v>
      </c>
      <c r="B194" t="s">
        <v>1048</v>
      </c>
      <c r="C194" t="s">
        <v>1424</v>
      </c>
      <c r="D194" t="s">
        <v>1424</v>
      </c>
      <c r="E194" t="s">
        <v>738</v>
      </c>
      <c r="F194" t="s">
        <v>1425</v>
      </c>
      <c r="G194" s="8">
        <f>SUMIFS(TaxableValuation[Taxable Residential],TaxableValuation[Dist],$C194,TaxableValuation[Tif_NonTIF],$A$4)</f>
        <v>28821864</v>
      </c>
      <c r="H194" s="8">
        <f>SUMIFS(TaxableValuation[Taxable Ag Land],TaxableValuation[Dist],$C194,TaxableValuation[Tif_NonTIF],$A$4)</f>
        <v>0</v>
      </c>
      <c r="I194" s="8">
        <f>SUMIFS(TaxableValuation[Taxable Ag Building],TaxableValuation[Dist],$C194,TaxableValuation[Tif_NonTIF],$A$4)</f>
        <v>0</v>
      </c>
      <c r="J194" s="8">
        <f>SUMIFS(TaxableValuation[Taxable Commercial],TaxableValuation[Dist],$C194,TaxableValuation[Tif_NonTIF],$A$4)</f>
        <v>21003142</v>
      </c>
      <c r="K194" s="8">
        <f>SUMIFS(TaxableValuation[Taxable Industrial],TaxableValuation[Dist],$C194,TaxableValuation[Tif_NonTIF],$A$4)</f>
        <v>13662941</v>
      </c>
      <c r="L194" s="8">
        <f>SUMIFS(TaxableValuation[Taxable Multiresidential],TaxableValuation[Dist],$C194,TaxableValuation[Tif_NonTIF],$A$4)</f>
        <v>624974</v>
      </c>
      <c r="M194" s="8">
        <f>SUMIFS(TaxableValuation[Taxable Reserved],TaxableValuation[Dist],$C194,TaxableValuation[Tif_NonTIF],$A$4)</f>
        <v>0</v>
      </c>
      <c r="N194" s="8">
        <f>SUMIFS(TaxableValuation[Taxable Railroads],TaxableValuation[Dist],$C194,TaxableValuation[Tif_NonTIF],$A$4)</f>
        <v>0</v>
      </c>
      <c r="O194" s="8">
        <f>SUMIFS(TaxableValuation[Taxable Utilities],TaxableValuation[Dist],$C194,TaxableValuation[Tif_NonTIF],$A$4)</f>
        <v>0</v>
      </c>
      <c r="P194" s="8">
        <f>SUMIFS(TaxableValuation[Taxable Other],TaxableValuation[Dist],$C194,TaxableValuation[Tif_NonTIF],$A$4)</f>
        <v>0</v>
      </c>
      <c r="Q194" s="8">
        <f>SUMIFS(TaxableValuation[Taxable Gross],TaxableValuation[Dist],$C194,TaxableValuation[Tif_NonTIF],$A$4)</f>
        <v>64112921</v>
      </c>
      <c r="R194" s="8">
        <f>SUMIFS(TaxableValuation[Taxable Military Exempt],TaxableValuation[Dist],$C194,TaxableValuation[Tif_NonTIF],$A$4)</f>
        <v>18520</v>
      </c>
      <c r="S194" s="8">
        <f>SUMIFS(TaxableValuation[Taxable Net],TaxableValuation[Dist],$C194,TaxableValuation[Tif_NonTIF],$A$4)</f>
        <v>64094401</v>
      </c>
      <c r="T194" s="8">
        <f>SUMIFS(TaxableValuation[Taxable Gas &amp; Elec Utilities],TaxableValuation[Dist],$C194,TaxableValuation[Tif_NonTIF],$A$4)</f>
        <v>0</v>
      </c>
      <c r="U194" s="8">
        <f t="shared" si="2"/>
        <v>64094401</v>
      </c>
    </row>
    <row r="195" spans="1:21" x14ac:dyDescent="0.25">
      <c r="A195">
        <v>2023</v>
      </c>
      <c r="B195" t="s">
        <v>1043</v>
      </c>
      <c r="C195" t="s">
        <v>1426</v>
      </c>
      <c r="D195" t="s">
        <v>1426</v>
      </c>
      <c r="E195" t="s">
        <v>921</v>
      </c>
      <c r="F195" t="s">
        <v>1427</v>
      </c>
      <c r="G195" s="8">
        <f>SUMIFS(TaxableValuation[Taxable Residential],TaxableValuation[Dist],$C195,TaxableValuation[Tif_NonTIF],$A$4)</f>
        <v>0</v>
      </c>
      <c r="H195" s="8">
        <f>SUMIFS(TaxableValuation[Taxable Ag Land],TaxableValuation[Dist],$C195,TaxableValuation[Tif_NonTIF],$A$4)</f>
        <v>0</v>
      </c>
      <c r="I195" s="8">
        <f>SUMIFS(TaxableValuation[Taxable Ag Building],TaxableValuation[Dist],$C195,TaxableValuation[Tif_NonTIF],$A$4)</f>
        <v>0</v>
      </c>
      <c r="J195" s="8">
        <f>SUMIFS(TaxableValuation[Taxable Commercial],TaxableValuation[Dist],$C195,TaxableValuation[Tif_NonTIF],$A$4)</f>
        <v>0</v>
      </c>
      <c r="K195" s="8">
        <f>SUMIFS(TaxableValuation[Taxable Industrial],TaxableValuation[Dist],$C195,TaxableValuation[Tif_NonTIF],$A$4)</f>
        <v>15119018</v>
      </c>
      <c r="L195" s="8">
        <f>SUMIFS(TaxableValuation[Taxable Multiresidential],TaxableValuation[Dist],$C195,TaxableValuation[Tif_NonTIF],$A$4)</f>
        <v>0</v>
      </c>
      <c r="M195" s="8">
        <f>SUMIFS(TaxableValuation[Taxable Reserved],TaxableValuation[Dist],$C195,TaxableValuation[Tif_NonTIF],$A$4)</f>
        <v>0</v>
      </c>
      <c r="N195" s="8">
        <f>SUMIFS(TaxableValuation[Taxable Railroads],TaxableValuation[Dist],$C195,TaxableValuation[Tif_NonTIF],$A$4)</f>
        <v>0</v>
      </c>
      <c r="O195" s="8">
        <f>SUMIFS(TaxableValuation[Taxable Utilities],TaxableValuation[Dist],$C195,TaxableValuation[Tif_NonTIF],$A$4)</f>
        <v>0</v>
      </c>
      <c r="P195" s="8">
        <f>SUMIFS(TaxableValuation[Taxable Other],TaxableValuation[Dist],$C195,TaxableValuation[Tif_NonTIF],$A$4)</f>
        <v>0</v>
      </c>
      <c r="Q195" s="8">
        <f>SUMIFS(TaxableValuation[Taxable Gross],TaxableValuation[Dist],$C195,TaxableValuation[Tif_NonTIF],$A$4)</f>
        <v>15119018</v>
      </c>
      <c r="R195" s="8">
        <f>SUMIFS(TaxableValuation[Taxable Military Exempt],TaxableValuation[Dist],$C195,TaxableValuation[Tif_NonTIF],$A$4)</f>
        <v>0</v>
      </c>
      <c r="S195" s="8">
        <f>SUMIFS(TaxableValuation[Taxable Net],TaxableValuation[Dist],$C195,TaxableValuation[Tif_NonTIF],$A$4)</f>
        <v>15119018</v>
      </c>
      <c r="T195" s="8">
        <f>SUMIFS(TaxableValuation[Taxable Gas &amp; Elec Utilities],TaxableValuation[Dist],$C195,TaxableValuation[Tif_NonTIF],$A$4)</f>
        <v>0</v>
      </c>
      <c r="U195" s="8">
        <f t="shared" si="2"/>
        <v>15119018</v>
      </c>
    </row>
    <row r="196" spans="1:21" x14ac:dyDescent="0.25">
      <c r="A196">
        <v>2023</v>
      </c>
      <c r="B196" t="s">
        <v>1057</v>
      </c>
      <c r="C196" t="s">
        <v>1428</v>
      </c>
      <c r="D196" t="s">
        <v>1428</v>
      </c>
      <c r="E196" t="s">
        <v>335</v>
      </c>
      <c r="F196" t="s">
        <v>1429</v>
      </c>
      <c r="G196" s="8">
        <f>SUMIFS(TaxableValuation[Taxable Residential],TaxableValuation[Dist],$C196,TaxableValuation[Tif_NonTIF],$A$4)</f>
        <v>13222392</v>
      </c>
      <c r="H196" s="8">
        <f>SUMIFS(TaxableValuation[Taxable Ag Land],TaxableValuation[Dist],$C196,TaxableValuation[Tif_NonTIF],$A$4)</f>
        <v>0</v>
      </c>
      <c r="I196" s="8">
        <f>SUMIFS(TaxableValuation[Taxable Ag Building],TaxableValuation[Dist],$C196,TaxableValuation[Tif_NonTIF],$A$4)</f>
        <v>0</v>
      </c>
      <c r="J196" s="8">
        <f>SUMIFS(TaxableValuation[Taxable Commercial],TaxableValuation[Dist],$C196,TaxableValuation[Tif_NonTIF],$A$4)</f>
        <v>3415394</v>
      </c>
      <c r="K196" s="8">
        <f>SUMIFS(TaxableValuation[Taxable Industrial],TaxableValuation[Dist],$C196,TaxableValuation[Tif_NonTIF],$A$4)</f>
        <v>431371</v>
      </c>
      <c r="L196" s="8">
        <f>SUMIFS(TaxableValuation[Taxable Multiresidential],TaxableValuation[Dist],$C196,TaxableValuation[Tif_NonTIF],$A$4)</f>
        <v>844722</v>
      </c>
      <c r="M196" s="8">
        <f>SUMIFS(TaxableValuation[Taxable Reserved],TaxableValuation[Dist],$C196,TaxableValuation[Tif_NonTIF],$A$4)</f>
        <v>0</v>
      </c>
      <c r="N196" s="8">
        <f>SUMIFS(TaxableValuation[Taxable Railroads],TaxableValuation[Dist],$C196,TaxableValuation[Tif_NonTIF],$A$4)</f>
        <v>0</v>
      </c>
      <c r="O196" s="8">
        <f>SUMIFS(TaxableValuation[Taxable Utilities],TaxableValuation[Dist],$C196,TaxableValuation[Tif_NonTIF],$A$4)</f>
        <v>0</v>
      </c>
      <c r="P196" s="8">
        <f>SUMIFS(TaxableValuation[Taxable Other],TaxableValuation[Dist],$C196,TaxableValuation[Tif_NonTIF],$A$4)</f>
        <v>0</v>
      </c>
      <c r="Q196" s="8">
        <f>SUMIFS(TaxableValuation[Taxable Gross],TaxableValuation[Dist],$C196,TaxableValuation[Tif_NonTIF],$A$4)</f>
        <v>17913879</v>
      </c>
      <c r="R196" s="8">
        <f>SUMIFS(TaxableValuation[Taxable Military Exempt],TaxableValuation[Dist],$C196,TaxableValuation[Tif_NonTIF],$A$4)</f>
        <v>0</v>
      </c>
      <c r="S196" s="8">
        <f>SUMIFS(TaxableValuation[Taxable Net],TaxableValuation[Dist],$C196,TaxableValuation[Tif_NonTIF],$A$4)</f>
        <v>17913879</v>
      </c>
      <c r="T196" s="8">
        <f>SUMIFS(TaxableValuation[Taxable Gas &amp; Elec Utilities],TaxableValuation[Dist],$C196,TaxableValuation[Tif_NonTIF],$A$4)</f>
        <v>0</v>
      </c>
      <c r="U196" s="8">
        <f t="shared" si="2"/>
        <v>17913879</v>
      </c>
    </row>
    <row r="197" spans="1:21" x14ac:dyDescent="0.25">
      <c r="A197">
        <v>2023</v>
      </c>
      <c r="B197" t="s">
        <v>1054</v>
      </c>
      <c r="C197" t="s">
        <v>1430</v>
      </c>
      <c r="D197" t="s">
        <v>1430</v>
      </c>
      <c r="E197" t="s">
        <v>42</v>
      </c>
      <c r="F197" t="s">
        <v>1431</v>
      </c>
      <c r="G197" s="8">
        <f>SUMIFS(TaxableValuation[Taxable Residential],TaxableValuation[Dist],$C197,TaxableValuation[Tif_NonTIF],$A$4)</f>
        <v>10541927</v>
      </c>
      <c r="H197" s="8">
        <f>SUMIFS(TaxableValuation[Taxable Ag Land],TaxableValuation[Dist],$C197,TaxableValuation[Tif_NonTIF],$A$4)</f>
        <v>69416</v>
      </c>
      <c r="I197" s="8">
        <f>SUMIFS(TaxableValuation[Taxable Ag Building],TaxableValuation[Dist],$C197,TaxableValuation[Tif_NonTIF],$A$4)</f>
        <v>10162</v>
      </c>
      <c r="J197" s="8">
        <f>SUMIFS(TaxableValuation[Taxable Commercial],TaxableValuation[Dist],$C197,TaxableValuation[Tif_NonTIF],$A$4)</f>
        <v>197318</v>
      </c>
      <c r="K197" s="8">
        <f>SUMIFS(TaxableValuation[Taxable Industrial],TaxableValuation[Dist],$C197,TaxableValuation[Tif_NonTIF],$A$4)</f>
        <v>0</v>
      </c>
      <c r="L197" s="8">
        <f>SUMIFS(TaxableValuation[Taxable Multiresidential],TaxableValuation[Dist],$C197,TaxableValuation[Tif_NonTIF],$A$4)</f>
        <v>0</v>
      </c>
      <c r="M197" s="8">
        <f>SUMIFS(TaxableValuation[Taxable Reserved],TaxableValuation[Dist],$C197,TaxableValuation[Tif_NonTIF],$A$4)</f>
        <v>0</v>
      </c>
      <c r="N197" s="8">
        <f>SUMIFS(TaxableValuation[Taxable Railroads],TaxableValuation[Dist],$C197,TaxableValuation[Tif_NonTIF],$A$4)</f>
        <v>0</v>
      </c>
      <c r="O197" s="8">
        <f>SUMIFS(TaxableValuation[Taxable Utilities],TaxableValuation[Dist],$C197,TaxableValuation[Tif_NonTIF],$A$4)</f>
        <v>0</v>
      </c>
      <c r="P197" s="8">
        <f>SUMIFS(TaxableValuation[Taxable Other],TaxableValuation[Dist],$C197,TaxableValuation[Tif_NonTIF],$A$4)</f>
        <v>0</v>
      </c>
      <c r="Q197" s="8">
        <f>SUMIFS(TaxableValuation[Taxable Gross],TaxableValuation[Dist],$C197,TaxableValuation[Tif_NonTIF],$A$4)</f>
        <v>10818823</v>
      </c>
      <c r="R197" s="8">
        <f>SUMIFS(TaxableValuation[Taxable Military Exempt],TaxableValuation[Dist],$C197,TaxableValuation[Tif_NonTIF],$A$4)</f>
        <v>0</v>
      </c>
      <c r="S197" s="8">
        <f>SUMIFS(TaxableValuation[Taxable Net],TaxableValuation[Dist],$C197,TaxableValuation[Tif_NonTIF],$A$4)</f>
        <v>10818823</v>
      </c>
      <c r="T197" s="8">
        <f>SUMIFS(TaxableValuation[Taxable Gas &amp; Elec Utilities],TaxableValuation[Dist],$C197,TaxableValuation[Tif_NonTIF],$A$4)</f>
        <v>0</v>
      </c>
      <c r="U197" s="8">
        <f t="shared" si="2"/>
        <v>10818823</v>
      </c>
    </row>
    <row r="198" spans="1:21" x14ac:dyDescent="0.25">
      <c r="A198">
        <v>2023</v>
      </c>
      <c r="B198" t="s">
        <v>1045</v>
      </c>
      <c r="C198" t="s">
        <v>1432</v>
      </c>
      <c r="D198" t="s">
        <v>1432</v>
      </c>
      <c r="E198" t="s">
        <v>357</v>
      </c>
      <c r="F198" t="s">
        <v>1433</v>
      </c>
      <c r="G198" s="8">
        <f>SUMIFS(TaxableValuation[Taxable Residential],TaxableValuation[Dist],$C198,TaxableValuation[Tif_NonTIF],$A$4)</f>
        <v>0</v>
      </c>
      <c r="H198" s="8">
        <f>SUMIFS(TaxableValuation[Taxable Ag Land],TaxableValuation[Dist],$C198,TaxableValuation[Tif_NonTIF],$A$4)</f>
        <v>0</v>
      </c>
      <c r="I198" s="8">
        <f>SUMIFS(TaxableValuation[Taxable Ag Building],TaxableValuation[Dist],$C198,TaxableValuation[Tif_NonTIF],$A$4)</f>
        <v>0</v>
      </c>
      <c r="J198" s="8">
        <f>SUMIFS(TaxableValuation[Taxable Commercial],TaxableValuation[Dist],$C198,TaxableValuation[Tif_NonTIF],$A$4)</f>
        <v>0</v>
      </c>
      <c r="K198" s="8">
        <f>SUMIFS(TaxableValuation[Taxable Industrial],TaxableValuation[Dist],$C198,TaxableValuation[Tif_NonTIF],$A$4)</f>
        <v>0</v>
      </c>
      <c r="L198" s="8">
        <f>SUMIFS(TaxableValuation[Taxable Multiresidential],TaxableValuation[Dist],$C198,TaxableValuation[Tif_NonTIF],$A$4)</f>
        <v>0</v>
      </c>
      <c r="M198" s="8">
        <f>SUMIFS(TaxableValuation[Taxable Reserved],TaxableValuation[Dist],$C198,TaxableValuation[Tif_NonTIF],$A$4)</f>
        <v>0</v>
      </c>
      <c r="N198" s="8">
        <f>SUMIFS(TaxableValuation[Taxable Railroads],TaxableValuation[Dist],$C198,TaxableValuation[Tif_NonTIF],$A$4)</f>
        <v>0</v>
      </c>
      <c r="O198" s="8">
        <f>SUMIFS(TaxableValuation[Taxable Utilities],TaxableValuation[Dist],$C198,TaxableValuation[Tif_NonTIF],$A$4)</f>
        <v>0</v>
      </c>
      <c r="P198" s="8">
        <f>SUMIFS(TaxableValuation[Taxable Other],TaxableValuation[Dist],$C198,TaxableValuation[Tif_NonTIF],$A$4)</f>
        <v>0</v>
      </c>
      <c r="Q198" s="8">
        <f>SUMIFS(TaxableValuation[Taxable Gross],TaxableValuation[Dist],$C198,TaxableValuation[Tif_NonTIF],$A$4)</f>
        <v>0</v>
      </c>
      <c r="R198" s="8">
        <f>SUMIFS(TaxableValuation[Taxable Military Exempt],TaxableValuation[Dist],$C198,TaxableValuation[Tif_NonTIF],$A$4)</f>
        <v>0</v>
      </c>
      <c r="S198" s="8">
        <f>SUMIFS(TaxableValuation[Taxable Net],TaxableValuation[Dist],$C198,TaxableValuation[Tif_NonTIF],$A$4)</f>
        <v>0</v>
      </c>
      <c r="T198" s="8">
        <f>SUMIFS(TaxableValuation[Taxable Gas &amp; Elec Utilities],TaxableValuation[Dist],$C198,TaxableValuation[Tif_NonTIF],$A$4)</f>
        <v>0</v>
      </c>
      <c r="U198" s="8">
        <f t="shared" si="2"/>
        <v>0</v>
      </c>
    </row>
    <row r="199" spans="1:21" x14ac:dyDescent="0.25">
      <c r="A199">
        <v>2023</v>
      </c>
      <c r="B199" t="s">
        <v>1054</v>
      </c>
      <c r="C199" t="s">
        <v>1434</v>
      </c>
      <c r="D199" t="s">
        <v>1434</v>
      </c>
      <c r="E199" t="s">
        <v>339</v>
      </c>
      <c r="F199" t="s">
        <v>1435</v>
      </c>
      <c r="G199" s="8">
        <f>SUMIFS(TaxableValuation[Taxable Residential],TaxableValuation[Dist],$C199,TaxableValuation[Tif_NonTIF],$A$4)</f>
        <v>0</v>
      </c>
      <c r="H199" s="8">
        <f>SUMIFS(TaxableValuation[Taxable Ag Land],TaxableValuation[Dist],$C199,TaxableValuation[Tif_NonTIF],$A$4)</f>
        <v>0</v>
      </c>
      <c r="I199" s="8">
        <f>SUMIFS(TaxableValuation[Taxable Ag Building],TaxableValuation[Dist],$C199,TaxableValuation[Tif_NonTIF],$A$4)</f>
        <v>0</v>
      </c>
      <c r="J199" s="8">
        <f>SUMIFS(TaxableValuation[Taxable Commercial],TaxableValuation[Dist],$C199,TaxableValuation[Tif_NonTIF],$A$4)</f>
        <v>0</v>
      </c>
      <c r="K199" s="8">
        <f>SUMIFS(TaxableValuation[Taxable Industrial],TaxableValuation[Dist],$C199,TaxableValuation[Tif_NonTIF],$A$4)</f>
        <v>0</v>
      </c>
      <c r="L199" s="8">
        <f>SUMIFS(TaxableValuation[Taxable Multiresidential],TaxableValuation[Dist],$C199,TaxableValuation[Tif_NonTIF],$A$4)</f>
        <v>0</v>
      </c>
      <c r="M199" s="8">
        <f>SUMIFS(TaxableValuation[Taxable Reserved],TaxableValuation[Dist],$C199,TaxableValuation[Tif_NonTIF],$A$4)</f>
        <v>0</v>
      </c>
      <c r="N199" s="8">
        <f>SUMIFS(TaxableValuation[Taxable Railroads],TaxableValuation[Dist],$C199,TaxableValuation[Tif_NonTIF],$A$4)</f>
        <v>0</v>
      </c>
      <c r="O199" s="8">
        <f>SUMIFS(TaxableValuation[Taxable Utilities],TaxableValuation[Dist],$C199,TaxableValuation[Tif_NonTIF],$A$4)</f>
        <v>0</v>
      </c>
      <c r="P199" s="8">
        <f>SUMIFS(TaxableValuation[Taxable Other],TaxableValuation[Dist],$C199,TaxableValuation[Tif_NonTIF],$A$4)</f>
        <v>0</v>
      </c>
      <c r="Q199" s="8">
        <f>SUMIFS(TaxableValuation[Taxable Gross],TaxableValuation[Dist],$C199,TaxableValuation[Tif_NonTIF],$A$4)</f>
        <v>0</v>
      </c>
      <c r="R199" s="8">
        <f>SUMIFS(TaxableValuation[Taxable Military Exempt],TaxableValuation[Dist],$C199,TaxableValuation[Tif_NonTIF],$A$4)</f>
        <v>0</v>
      </c>
      <c r="S199" s="8">
        <f>SUMIFS(TaxableValuation[Taxable Net],TaxableValuation[Dist],$C199,TaxableValuation[Tif_NonTIF],$A$4)</f>
        <v>0</v>
      </c>
      <c r="T199" s="8">
        <f>SUMIFS(TaxableValuation[Taxable Gas &amp; Elec Utilities],TaxableValuation[Dist],$C199,TaxableValuation[Tif_NonTIF],$A$4)</f>
        <v>0</v>
      </c>
      <c r="U199" s="8">
        <f t="shared" si="2"/>
        <v>0</v>
      </c>
    </row>
    <row r="200" spans="1:21" x14ac:dyDescent="0.25">
      <c r="A200">
        <v>2023</v>
      </c>
      <c r="B200" t="s">
        <v>1054</v>
      </c>
      <c r="C200" t="s">
        <v>1436</v>
      </c>
      <c r="D200" t="s">
        <v>1436</v>
      </c>
      <c r="E200" t="s">
        <v>107</v>
      </c>
      <c r="F200" t="s">
        <v>1437</v>
      </c>
      <c r="G200" s="8">
        <f>SUMIFS(TaxableValuation[Taxable Residential],TaxableValuation[Dist],$C200,TaxableValuation[Tif_NonTIF],$A$4)</f>
        <v>10524930</v>
      </c>
      <c r="H200" s="8">
        <f>SUMIFS(TaxableValuation[Taxable Ag Land],TaxableValuation[Dist],$C200,TaxableValuation[Tif_NonTIF],$A$4)</f>
        <v>4924</v>
      </c>
      <c r="I200" s="8">
        <f>SUMIFS(TaxableValuation[Taxable Ag Building],TaxableValuation[Dist],$C200,TaxableValuation[Tif_NonTIF],$A$4)</f>
        <v>0</v>
      </c>
      <c r="J200" s="8">
        <f>SUMIFS(TaxableValuation[Taxable Commercial],TaxableValuation[Dist],$C200,TaxableValuation[Tif_NonTIF],$A$4)</f>
        <v>17192</v>
      </c>
      <c r="K200" s="8">
        <f>SUMIFS(TaxableValuation[Taxable Industrial],TaxableValuation[Dist],$C200,TaxableValuation[Tif_NonTIF],$A$4)</f>
        <v>0</v>
      </c>
      <c r="L200" s="8">
        <f>SUMIFS(TaxableValuation[Taxable Multiresidential],TaxableValuation[Dist],$C200,TaxableValuation[Tif_NonTIF],$A$4)</f>
        <v>0</v>
      </c>
      <c r="M200" s="8">
        <f>SUMIFS(TaxableValuation[Taxable Reserved],TaxableValuation[Dist],$C200,TaxableValuation[Tif_NonTIF],$A$4)</f>
        <v>0</v>
      </c>
      <c r="N200" s="8">
        <f>SUMIFS(TaxableValuation[Taxable Railroads],TaxableValuation[Dist],$C200,TaxableValuation[Tif_NonTIF],$A$4)</f>
        <v>0</v>
      </c>
      <c r="O200" s="8">
        <f>SUMIFS(TaxableValuation[Taxable Utilities],TaxableValuation[Dist],$C200,TaxableValuation[Tif_NonTIF],$A$4)</f>
        <v>0</v>
      </c>
      <c r="P200" s="8">
        <f>SUMIFS(TaxableValuation[Taxable Other],TaxableValuation[Dist],$C200,TaxableValuation[Tif_NonTIF],$A$4)</f>
        <v>0</v>
      </c>
      <c r="Q200" s="8">
        <f>SUMIFS(TaxableValuation[Taxable Gross],TaxableValuation[Dist],$C200,TaxableValuation[Tif_NonTIF],$A$4)</f>
        <v>10547046</v>
      </c>
      <c r="R200" s="8">
        <f>SUMIFS(TaxableValuation[Taxable Military Exempt],TaxableValuation[Dist],$C200,TaxableValuation[Tif_NonTIF],$A$4)</f>
        <v>0</v>
      </c>
      <c r="S200" s="8">
        <f>SUMIFS(TaxableValuation[Taxable Net],TaxableValuation[Dist],$C200,TaxableValuation[Tif_NonTIF],$A$4)</f>
        <v>10547046</v>
      </c>
      <c r="T200" s="8">
        <f>SUMIFS(TaxableValuation[Taxable Gas &amp; Elec Utilities],TaxableValuation[Dist],$C200,TaxableValuation[Tif_NonTIF],$A$4)</f>
        <v>0</v>
      </c>
      <c r="U200" s="8">
        <f t="shared" ref="U200:U263" si="3">SUM(S200:T200)</f>
        <v>10547046</v>
      </c>
    </row>
    <row r="201" spans="1:21" x14ac:dyDescent="0.25">
      <c r="A201">
        <v>2023</v>
      </c>
      <c r="B201" t="s">
        <v>1045</v>
      </c>
      <c r="C201" t="s">
        <v>1438</v>
      </c>
      <c r="D201" t="s">
        <v>1438</v>
      </c>
      <c r="E201" t="s">
        <v>508</v>
      </c>
      <c r="F201" t="s">
        <v>1439</v>
      </c>
      <c r="G201" s="8">
        <f>SUMIFS(TaxableValuation[Taxable Residential],TaxableValuation[Dist],$C201,TaxableValuation[Tif_NonTIF],$A$4)</f>
        <v>31971240</v>
      </c>
      <c r="H201" s="8">
        <f>SUMIFS(TaxableValuation[Taxable Ag Land],TaxableValuation[Dist],$C201,TaxableValuation[Tif_NonTIF],$A$4)</f>
        <v>20899</v>
      </c>
      <c r="I201" s="8">
        <f>SUMIFS(TaxableValuation[Taxable Ag Building],TaxableValuation[Dist],$C201,TaxableValuation[Tif_NonTIF],$A$4)</f>
        <v>4853</v>
      </c>
      <c r="J201" s="8">
        <f>SUMIFS(TaxableValuation[Taxable Commercial],TaxableValuation[Dist],$C201,TaxableValuation[Tif_NonTIF],$A$4)</f>
        <v>3413393</v>
      </c>
      <c r="K201" s="8">
        <f>SUMIFS(TaxableValuation[Taxable Industrial],TaxableValuation[Dist],$C201,TaxableValuation[Tif_NonTIF],$A$4)</f>
        <v>392088</v>
      </c>
      <c r="L201" s="8">
        <f>SUMIFS(TaxableValuation[Taxable Multiresidential],TaxableValuation[Dist],$C201,TaxableValuation[Tif_NonTIF],$A$4)</f>
        <v>155143</v>
      </c>
      <c r="M201" s="8">
        <f>SUMIFS(TaxableValuation[Taxable Reserved],TaxableValuation[Dist],$C201,TaxableValuation[Tif_NonTIF],$A$4)</f>
        <v>0</v>
      </c>
      <c r="N201" s="8">
        <f>SUMIFS(TaxableValuation[Taxable Railroads],TaxableValuation[Dist],$C201,TaxableValuation[Tif_NonTIF],$A$4)</f>
        <v>0</v>
      </c>
      <c r="O201" s="8">
        <f>SUMIFS(TaxableValuation[Taxable Utilities],TaxableValuation[Dist],$C201,TaxableValuation[Tif_NonTIF],$A$4)</f>
        <v>0</v>
      </c>
      <c r="P201" s="8">
        <f>SUMIFS(TaxableValuation[Taxable Other],TaxableValuation[Dist],$C201,TaxableValuation[Tif_NonTIF],$A$4)</f>
        <v>0</v>
      </c>
      <c r="Q201" s="8">
        <f>SUMIFS(TaxableValuation[Taxable Gross],TaxableValuation[Dist],$C201,TaxableValuation[Tif_NonTIF],$A$4)</f>
        <v>35957616</v>
      </c>
      <c r="R201" s="8">
        <f>SUMIFS(TaxableValuation[Taxable Military Exempt],TaxableValuation[Dist],$C201,TaxableValuation[Tif_NonTIF],$A$4)</f>
        <v>0</v>
      </c>
      <c r="S201" s="8">
        <f>SUMIFS(TaxableValuation[Taxable Net],TaxableValuation[Dist],$C201,TaxableValuation[Tif_NonTIF],$A$4)</f>
        <v>35957616</v>
      </c>
      <c r="T201" s="8">
        <f>SUMIFS(TaxableValuation[Taxable Gas &amp; Elec Utilities],TaxableValuation[Dist],$C201,TaxableValuation[Tif_NonTIF],$A$4)</f>
        <v>0</v>
      </c>
      <c r="U201" s="8">
        <f t="shared" si="3"/>
        <v>35957616</v>
      </c>
    </row>
    <row r="202" spans="1:21" x14ac:dyDescent="0.25">
      <c r="A202">
        <v>2023</v>
      </c>
      <c r="B202" t="s">
        <v>1054</v>
      </c>
      <c r="C202" t="s">
        <v>1440</v>
      </c>
      <c r="D202" t="s">
        <v>1440</v>
      </c>
      <c r="E202" t="s">
        <v>463</v>
      </c>
      <c r="F202" t="s">
        <v>1441</v>
      </c>
      <c r="G202" s="8">
        <f>SUMIFS(TaxableValuation[Taxable Residential],TaxableValuation[Dist],$C202,TaxableValuation[Tif_NonTIF],$A$4)</f>
        <v>17758605</v>
      </c>
      <c r="H202" s="8">
        <f>SUMIFS(TaxableValuation[Taxable Ag Land],TaxableValuation[Dist],$C202,TaxableValuation[Tif_NonTIF],$A$4)</f>
        <v>0</v>
      </c>
      <c r="I202" s="8">
        <f>SUMIFS(TaxableValuation[Taxable Ag Building],TaxableValuation[Dist],$C202,TaxableValuation[Tif_NonTIF],$A$4)</f>
        <v>0</v>
      </c>
      <c r="J202" s="8">
        <f>SUMIFS(TaxableValuation[Taxable Commercial],TaxableValuation[Dist],$C202,TaxableValuation[Tif_NonTIF],$A$4)</f>
        <v>0</v>
      </c>
      <c r="K202" s="8">
        <f>SUMIFS(TaxableValuation[Taxable Industrial],TaxableValuation[Dist],$C202,TaxableValuation[Tif_NonTIF],$A$4)</f>
        <v>0</v>
      </c>
      <c r="L202" s="8">
        <f>SUMIFS(TaxableValuation[Taxable Multiresidential],TaxableValuation[Dist],$C202,TaxableValuation[Tif_NonTIF],$A$4)</f>
        <v>0</v>
      </c>
      <c r="M202" s="8">
        <f>SUMIFS(TaxableValuation[Taxable Reserved],TaxableValuation[Dist],$C202,TaxableValuation[Tif_NonTIF],$A$4)</f>
        <v>0</v>
      </c>
      <c r="N202" s="8">
        <f>SUMIFS(TaxableValuation[Taxable Railroads],TaxableValuation[Dist],$C202,TaxableValuation[Tif_NonTIF],$A$4)</f>
        <v>0</v>
      </c>
      <c r="O202" s="8">
        <f>SUMIFS(TaxableValuation[Taxable Utilities],TaxableValuation[Dist],$C202,TaxableValuation[Tif_NonTIF],$A$4)</f>
        <v>0</v>
      </c>
      <c r="P202" s="8">
        <f>SUMIFS(TaxableValuation[Taxable Other],TaxableValuation[Dist],$C202,TaxableValuation[Tif_NonTIF],$A$4)</f>
        <v>0</v>
      </c>
      <c r="Q202" s="8">
        <f>SUMIFS(TaxableValuation[Taxable Gross],TaxableValuation[Dist],$C202,TaxableValuation[Tif_NonTIF],$A$4)</f>
        <v>17758605</v>
      </c>
      <c r="R202" s="8">
        <f>SUMIFS(TaxableValuation[Taxable Military Exempt],TaxableValuation[Dist],$C202,TaxableValuation[Tif_NonTIF],$A$4)</f>
        <v>0</v>
      </c>
      <c r="S202" s="8">
        <f>SUMIFS(TaxableValuation[Taxable Net],TaxableValuation[Dist],$C202,TaxableValuation[Tif_NonTIF],$A$4)</f>
        <v>17758605</v>
      </c>
      <c r="T202" s="8">
        <f>SUMIFS(TaxableValuation[Taxable Gas &amp; Elec Utilities],TaxableValuation[Dist],$C202,TaxableValuation[Tif_NonTIF],$A$4)</f>
        <v>0</v>
      </c>
      <c r="U202" s="8">
        <f t="shared" si="3"/>
        <v>17758605</v>
      </c>
    </row>
    <row r="203" spans="1:21" x14ac:dyDescent="0.25">
      <c r="A203">
        <v>2023</v>
      </c>
      <c r="B203" t="s">
        <v>1057</v>
      </c>
      <c r="C203" t="s">
        <v>1442</v>
      </c>
      <c r="D203" t="s">
        <v>1442</v>
      </c>
      <c r="E203" t="s">
        <v>596</v>
      </c>
      <c r="F203" t="s">
        <v>1443</v>
      </c>
      <c r="G203" s="8">
        <f>SUMIFS(TaxableValuation[Taxable Residential],TaxableValuation[Dist],$C203,TaxableValuation[Tif_NonTIF],$A$4)</f>
        <v>25508567</v>
      </c>
      <c r="H203" s="8">
        <f>SUMIFS(TaxableValuation[Taxable Ag Land],TaxableValuation[Dist],$C203,TaxableValuation[Tif_NonTIF],$A$4)</f>
        <v>133539</v>
      </c>
      <c r="I203" s="8">
        <f>SUMIFS(TaxableValuation[Taxable Ag Building],TaxableValuation[Dist],$C203,TaxableValuation[Tif_NonTIF],$A$4)</f>
        <v>3648</v>
      </c>
      <c r="J203" s="8">
        <f>SUMIFS(TaxableValuation[Taxable Commercial],TaxableValuation[Dist],$C203,TaxableValuation[Tif_NonTIF],$A$4)</f>
        <v>2825506</v>
      </c>
      <c r="K203" s="8">
        <f>SUMIFS(TaxableValuation[Taxable Industrial],TaxableValuation[Dist],$C203,TaxableValuation[Tif_NonTIF],$A$4)</f>
        <v>75439</v>
      </c>
      <c r="L203" s="8">
        <f>SUMIFS(TaxableValuation[Taxable Multiresidential],TaxableValuation[Dist],$C203,TaxableValuation[Tif_NonTIF],$A$4)</f>
        <v>802089</v>
      </c>
      <c r="M203" s="8">
        <f>SUMIFS(TaxableValuation[Taxable Reserved],TaxableValuation[Dist],$C203,TaxableValuation[Tif_NonTIF],$A$4)</f>
        <v>0</v>
      </c>
      <c r="N203" s="8">
        <f>SUMIFS(TaxableValuation[Taxable Railroads],TaxableValuation[Dist],$C203,TaxableValuation[Tif_NonTIF],$A$4)</f>
        <v>0</v>
      </c>
      <c r="O203" s="8">
        <f>SUMIFS(TaxableValuation[Taxable Utilities],TaxableValuation[Dist],$C203,TaxableValuation[Tif_NonTIF],$A$4)</f>
        <v>0</v>
      </c>
      <c r="P203" s="8">
        <f>SUMIFS(TaxableValuation[Taxable Other],TaxableValuation[Dist],$C203,TaxableValuation[Tif_NonTIF],$A$4)</f>
        <v>0</v>
      </c>
      <c r="Q203" s="8">
        <f>SUMIFS(TaxableValuation[Taxable Gross],TaxableValuation[Dist],$C203,TaxableValuation[Tif_NonTIF],$A$4)</f>
        <v>29348788</v>
      </c>
      <c r="R203" s="8">
        <f>SUMIFS(TaxableValuation[Taxable Military Exempt],TaxableValuation[Dist],$C203,TaxableValuation[Tif_NonTIF],$A$4)</f>
        <v>7408</v>
      </c>
      <c r="S203" s="8">
        <f>SUMIFS(TaxableValuation[Taxable Net],TaxableValuation[Dist],$C203,TaxableValuation[Tif_NonTIF],$A$4)</f>
        <v>29341380</v>
      </c>
      <c r="T203" s="8">
        <f>SUMIFS(TaxableValuation[Taxable Gas &amp; Elec Utilities],TaxableValuation[Dist],$C203,TaxableValuation[Tif_NonTIF],$A$4)</f>
        <v>0</v>
      </c>
      <c r="U203" s="8">
        <f t="shared" si="3"/>
        <v>29341380</v>
      </c>
    </row>
    <row r="204" spans="1:21" x14ac:dyDescent="0.25">
      <c r="A204">
        <v>2023</v>
      </c>
      <c r="B204" t="s">
        <v>1045</v>
      </c>
      <c r="C204" t="s">
        <v>1444</v>
      </c>
      <c r="D204" t="s">
        <v>1444</v>
      </c>
      <c r="E204" t="s">
        <v>260</v>
      </c>
      <c r="F204" t="s">
        <v>1445</v>
      </c>
      <c r="G204" s="8">
        <f>SUMIFS(TaxableValuation[Taxable Residential],TaxableValuation[Dist],$C204,TaxableValuation[Tif_NonTIF],$A$4)</f>
        <v>0</v>
      </c>
      <c r="H204" s="8">
        <f>SUMIFS(TaxableValuation[Taxable Ag Land],TaxableValuation[Dist],$C204,TaxableValuation[Tif_NonTIF],$A$4)</f>
        <v>0</v>
      </c>
      <c r="I204" s="8">
        <f>SUMIFS(TaxableValuation[Taxable Ag Building],TaxableValuation[Dist],$C204,TaxableValuation[Tif_NonTIF],$A$4)</f>
        <v>0</v>
      </c>
      <c r="J204" s="8">
        <f>SUMIFS(TaxableValuation[Taxable Commercial],TaxableValuation[Dist],$C204,TaxableValuation[Tif_NonTIF],$A$4)</f>
        <v>0</v>
      </c>
      <c r="K204" s="8">
        <f>SUMIFS(TaxableValuation[Taxable Industrial],TaxableValuation[Dist],$C204,TaxableValuation[Tif_NonTIF],$A$4)</f>
        <v>0</v>
      </c>
      <c r="L204" s="8">
        <f>SUMIFS(TaxableValuation[Taxable Multiresidential],TaxableValuation[Dist],$C204,TaxableValuation[Tif_NonTIF],$A$4)</f>
        <v>0</v>
      </c>
      <c r="M204" s="8">
        <f>SUMIFS(TaxableValuation[Taxable Reserved],TaxableValuation[Dist],$C204,TaxableValuation[Tif_NonTIF],$A$4)</f>
        <v>0</v>
      </c>
      <c r="N204" s="8">
        <f>SUMIFS(TaxableValuation[Taxable Railroads],TaxableValuation[Dist],$C204,TaxableValuation[Tif_NonTIF],$A$4)</f>
        <v>0</v>
      </c>
      <c r="O204" s="8">
        <f>SUMIFS(TaxableValuation[Taxable Utilities],TaxableValuation[Dist],$C204,TaxableValuation[Tif_NonTIF],$A$4)</f>
        <v>0</v>
      </c>
      <c r="P204" s="8">
        <f>SUMIFS(TaxableValuation[Taxable Other],TaxableValuation[Dist],$C204,TaxableValuation[Tif_NonTIF],$A$4)</f>
        <v>0</v>
      </c>
      <c r="Q204" s="8">
        <f>SUMIFS(TaxableValuation[Taxable Gross],TaxableValuation[Dist],$C204,TaxableValuation[Tif_NonTIF],$A$4)</f>
        <v>0</v>
      </c>
      <c r="R204" s="8">
        <f>SUMIFS(TaxableValuation[Taxable Military Exempt],TaxableValuation[Dist],$C204,TaxableValuation[Tif_NonTIF],$A$4)</f>
        <v>0</v>
      </c>
      <c r="S204" s="8">
        <f>SUMIFS(TaxableValuation[Taxable Net],TaxableValuation[Dist],$C204,TaxableValuation[Tif_NonTIF],$A$4)</f>
        <v>0</v>
      </c>
      <c r="T204" s="8">
        <f>SUMIFS(TaxableValuation[Taxable Gas &amp; Elec Utilities],TaxableValuation[Dist],$C204,TaxableValuation[Tif_NonTIF],$A$4)</f>
        <v>0</v>
      </c>
      <c r="U204" s="8">
        <f t="shared" si="3"/>
        <v>0</v>
      </c>
    </row>
    <row r="205" spans="1:21" x14ac:dyDescent="0.25">
      <c r="A205">
        <v>2023</v>
      </c>
      <c r="B205" t="s">
        <v>1076</v>
      </c>
      <c r="C205" t="s">
        <v>1446</v>
      </c>
      <c r="D205" t="s">
        <v>1446</v>
      </c>
      <c r="E205" t="s">
        <v>715</v>
      </c>
      <c r="F205" t="s">
        <v>1447</v>
      </c>
      <c r="G205" s="8">
        <f>SUMIFS(TaxableValuation[Taxable Residential],TaxableValuation[Dist],$C205,TaxableValuation[Tif_NonTIF],$A$4)</f>
        <v>5949770</v>
      </c>
      <c r="H205" s="8">
        <f>SUMIFS(TaxableValuation[Taxable Ag Land],TaxableValuation[Dist],$C205,TaxableValuation[Tif_NonTIF],$A$4)</f>
        <v>376310</v>
      </c>
      <c r="I205" s="8">
        <f>SUMIFS(TaxableValuation[Taxable Ag Building],TaxableValuation[Dist],$C205,TaxableValuation[Tif_NonTIF],$A$4)</f>
        <v>14465</v>
      </c>
      <c r="J205" s="8">
        <f>SUMIFS(TaxableValuation[Taxable Commercial],TaxableValuation[Dist],$C205,TaxableValuation[Tif_NonTIF],$A$4)</f>
        <v>48629253</v>
      </c>
      <c r="K205" s="8">
        <f>SUMIFS(TaxableValuation[Taxable Industrial],TaxableValuation[Dist],$C205,TaxableValuation[Tif_NonTIF],$A$4)</f>
        <v>14606729</v>
      </c>
      <c r="L205" s="8">
        <f>SUMIFS(TaxableValuation[Taxable Multiresidential],TaxableValuation[Dist],$C205,TaxableValuation[Tif_NonTIF],$A$4)</f>
        <v>2808174</v>
      </c>
      <c r="M205" s="8">
        <f>SUMIFS(TaxableValuation[Taxable Reserved],TaxableValuation[Dist],$C205,TaxableValuation[Tif_NonTIF],$A$4)</f>
        <v>0</v>
      </c>
      <c r="N205" s="8">
        <f>SUMIFS(TaxableValuation[Taxable Railroads],TaxableValuation[Dist],$C205,TaxableValuation[Tif_NonTIF],$A$4)</f>
        <v>0</v>
      </c>
      <c r="O205" s="8">
        <f>SUMIFS(TaxableValuation[Taxable Utilities],TaxableValuation[Dist],$C205,TaxableValuation[Tif_NonTIF],$A$4)</f>
        <v>0</v>
      </c>
      <c r="P205" s="8">
        <f>SUMIFS(TaxableValuation[Taxable Other],TaxableValuation[Dist],$C205,TaxableValuation[Tif_NonTIF],$A$4)</f>
        <v>0</v>
      </c>
      <c r="Q205" s="8">
        <f>SUMIFS(TaxableValuation[Taxable Gross],TaxableValuation[Dist],$C205,TaxableValuation[Tif_NonTIF],$A$4)</f>
        <v>72384701</v>
      </c>
      <c r="R205" s="8">
        <f>SUMIFS(TaxableValuation[Taxable Military Exempt],TaxableValuation[Dist],$C205,TaxableValuation[Tif_NonTIF],$A$4)</f>
        <v>0</v>
      </c>
      <c r="S205" s="8">
        <f>SUMIFS(TaxableValuation[Taxable Net],TaxableValuation[Dist],$C205,TaxableValuation[Tif_NonTIF],$A$4)</f>
        <v>72384701</v>
      </c>
      <c r="T205" s="8">
        <f>SUMIFS(TaxableValuation[Taxable Gas &amp; Elec Utilities],TaxableValuation[Dist],$C205,TaxableValuation[Tif_NonTIF],$A$4)</f>
        <v>0</v>
      </c>
      <c r="U205" s="8">
        <f t="shared" si="3"/>
        <v>72384701</v>
      </c>
    </row>
    <row r="206" spans="1:21" x14ac:dyDescent="0.25">
      <c r="A206">
        <v>2023</v>
      </c>
      <c r="B206" t="s">
        <v>1043</v>
      </c>
      <c r="C206" t="s">
        <v>1448</v>
      </c>
      <c r="D206" t="s">
        <v>1448</v>
      </c>
      <c r="E206" t="s">
        <v>146</v>
      </c>
      <c r="F206" t="s">
        <v>1449</v>
      </c>
      <c r="G206" s="8">
        <f>SUMIFS(TaxableValuation[Taxable Residential],TaxableValuation[Dist],$C206,TaxableValuation[Tif_NonTIF],$A$4)</f>
        <v>0</v>
      </c>
      <c r="H206" s="8">
        <f>SUMIFS(TaxableValuation[Taxable Ag Land],TaxableValuation[Dist],$C206,TaxableValuation[Tif_NonTIF],$A$4)</f>
        <v>0</v>
      </c>
      <c r="I206" s="8">
        <f>SUMIFS(TaxableValuation[Taxable Ag Building],TaxableValuation[Dist],$C206,TaxableValuation[Tif_NonTIF],$A$4)</f>
        <v>0</v>
      </c>
      <c r="J206" s="8">
        <f>SUMIFS(TaxableValuation[Taxable Commercial],TaxableValuation[Dist],$C206,TaxableValuation[Tif_NonTIF],$A$4)</f>
        <v>0</v>
      </c>
      <c r="K206" s="8">
        <f>SUMIFS(TaxableValuation[Taxable Industrial],TaxableValuation[Dist],$C206,TaxableValuation[Tif_NonTIF],$A$4)</f>
        <v>610140</v>
      </c>
      <c r="L206" s="8">
        <f>SUMIFS(TaxableValuation[Taxable Multiresidential],TaxableValuation[Dist],$C206,TaxableValuation[Tif_NonTIF],$A$4)</f>
        <v>0</v>
      </c>
      <c r="M206" s="8">
        <f>SUMIFS(TaxableValuation[Taxable Reserved],TaxableValuation[Dist],$C206,TaxableValuation[Tif_NonTIF],$A$4)</f>
        <v>0</v>
      </c>
      <c r="N206" s="8">
        <f>SUMIFS(TaxableValuation[Taxable Railroads],TaxableValuation[Dist],$C206,TaxableValuation[Tif_NonTIF],$A$4)</f>
        <v>0</v>
      </c>
      <c r="O206" s="8">
        <f>SUMIFS(TaxableValuation[Taxable Utilities],TaxableValuation[Dist],$C206,TaxableValuation[Tif_NonTIF],$A$4)</f>
        <v>0</v>
      </c>
      <c r="P206" s="8">
        <f>SUMIFS(TaxableValuation[Taxable Other],TaxableValuation[Dist],$C206,TaxableValuation[Tif_NonTIF],$A$4)</f>
        <v>0</v>
      </c>
      <c r="Q206" s="8">
        <f>SUMIFS(TaxableValuation[Taxable Gross],TaxableValuation[Dist],$C206,TaxableValuation[Tif_NonTIF],$A$4)</f>
        <v>610140</v>
      </c>
      <c r="R206" s="8">
        <f>SUMIFS(TaxableValuation[Taxable Military Exempt],TaxableValuation[Dist],$C206,TaxableValuation[Tif_NonTIF],$A$4)</f>
        <v>0</v>
      </c>
      <c r="S206" s="8">
        <f>SUMIFS(TaxableValuation[Taxable Net],TaxableValuation[Dist],$C206,TaxableValuation[Tif_NonTIF],$A$4)</f>
        <v>610140</v>
      </c>
      <c r="T206" s="8">
        <f>SUMIFS(TaxableValuation[Taxable Gas &amp; Elec Utilities],TaxableValuation[Dist],$C206,TaxableValuation[Tif_NonTIF],$A$4)</f>
        <v>0</v>
      </c>
      <c r="U206" s="8">
        <f t="shared" si="3"/>
        <v>610140</v>
      </c>
    </row>
    <row r="207" spans="1:21" x14ac:dyDescent="0.25">
      <c r="A207">
        <v>2023</v>
      </c>
      <c r="B207" t="s">
        <v>1038</v>
      </c>
      <c r="C207" t="s">
        <v>1450</v>
      </c>
      <c r="D207" t="s">
        <v>1450</v>
      </c>
      <c r="E207" t="s">
        <v>897</v>
      </c>
      <c r="F207" t="s">
        <v>1451</v>
      </c>
      <c r="G207" s="8">
        <f>SUMIFS(TaxableValuation[Taxable Residential],TaxableValuation[Dist],$C207,TaxableValuation[Tif_NonTIF],$A$4)</f>
        <v>8590200</v>
      </c>
      <c r="H207" s="8">
        <f>SUMIFS(TaxableValuation[Taxable Ag Land],TaxableValuation[Dist],$C207,TaxableValuation[Tif_NonTIF],$A$4)</f>
        <v>0</v>
      </c>
      <c r="I207" s="8">
        <f>SUMIFS(TaxableValuation[Taxable Ag Building],TaxableValuation[Dist],$C207,TaxableValuation[Tif_NonTIF],$A$4)</f>
        <v>0</v>
      </c>
      <c r="J207" s="8">
        <f>SUMIFS(TaxableValuation[Taxable Commercial],TaxableValuation[Dist],$C207,TaxableValuation[Tif_NonTIF],$A$4)</f>
        <v>9380977</v>
      </c>
      <c r="K207" s="8">
        <f>SUMIFS(TaxableValuation[Taxable Industrial],TaxableValuation[Dist],$C207,TaxableValuation[Tif_NonTIF],$A$4)</f>
        <v>6067264</v>
      </c>
      <c r="L207" s="8">
        <f>SUMIFS(TaxableValuation[Taxable Multiresidential],TaxableValuation[Dist],$C207,TaxableValuation[Tif_NonTIF],$A$4)</f>
        <v>327530</v>
      </c>
      <c r="M207" s="8">
        <f>SUMIFS(TaxableValuation[Taxable Reserved],TaxableValuation[Dist],$C207,TaxableValuation[Tif_NonTIF],$A$4)</f>
        <v>0</v>
      </c>
      <c r="N207" s="8">
        <f>SUMIFS(TaxableValuation[Taxable Railroads],TaxableValuation[Dist],$C207,TaxableValuation[Tif_NonTIF],$A$4)</f>
        <v>0</v>
      </c>
      <c r="O207" s="8">
        <f>SUMIFS(TaxableValuation[Taxable Utilities],TaxableValuation[Dist],$C207,TaxableValuation[Tif_NonTIF],$A$4)</f>
        <v>0</v>
      </c>
      <c r="P207" s="8">
        <f>SUMIFS(TaxableValuation[Taxable Other],TaxableValuation[Dist],$C207,TaxableValuation[Tif_NonTIF],$A$4)</f>
        <v>0</v>
      </c>
      <c r="Q207" s="8">
        <f>SUMIFS(TaxableValuation[Taxable Gross],TaxableValuation[Dist],$C207,TaxableValuation[Tif_NonTIF],$A$4)</f>
        <v>24365971</v>
      </c>
      <c r="R207" s="8">
        <f>SUMIFS(TaxableValuation[Taxable Military Exempt],TaxableValuation[Dist],$C207,TaxableValuation[Tif_NonTIF],$A$4)</f>
        <v>0</v>
      </c>
      <c r="S207" s="8">
        <f>SUMIFS(TaxableValuation[Taxable Net],TaxableValuation[Dist],$C207,TaxableValuation[Tif_NonTIF],$A$4)</f>
        <v>24365971</v>
      </c>
      <c r="T207" s="8">
        <f>SUMIFS(TaxableValuation[Taxable Gas &amp; Elec Utilities],TaxableValuation[Dist],$C207,TaxableValuation[Tif_NonTIF],$A$4)</f>
        <v>0</v>
      </c>
      <c r="U207" s="8">
        <f t="shared" si="3"/>
        <v>24365971</v>
      </c>
    </row>
    <row r="208" spans="1:21" x14ac:dyDescent="0.25">
      <c r="A208">
        <v>2023</v>
      </c>
      <c r="B208" t="s">
        <v>1066</v>
      </c>
      <c r="C208" t="s">
        <v>1452</v>
      </c>
      <c r="D208" t="s">
        <v>1452</v>
      </c>
      <c r="E208" t="s">
        <v>223</v>
      </c>
      <c r="F208" t="s">
        <v>1453</v>
      </c>
      <c r="G208" s="8">
        <f>SUMIFS(TaxableValuation[Taxable Residential],TaxableValuation[Dist],$C208,TaxableValuation[Tif_NonTIF],$A$4)</f>
        <v>5915633</v>
      </c>
      <c r="H208" s="8">
        <f>SUMIFS(TaxableValuation[Taxable Ag Land],TaxableValuation[Dist],$C208,TaxableValuation[Tif_NonTIF],$A$4)</f>
        <v>0</v>
      </c>
      <c r="I208" s="8">
        <f>SUMIFS(TaxableValuation[Taxable Ag Building],TaxableValuation[Dist],$C208,TaxableValuation[Tif_NonTIF],$A$4)</f>
        <v>0</v>
      </c>
      <c r="J208" s="8">
        <f>SUMIFS(TaxableValuation[Taxable Commercial],TaxableValuation[Dist],$C208,TaxableValuation[Tif_NonTIF],$A$4)</f>
        <v>3815631</v>
      </c>
      <c r="K208" s="8">
        <f>SUMIFS(TaxableValuation[Taxable Industrial],TaxableValuation[Dist],$C208,TaxableValuation[Tif_NonTIF],$A$4)</f>
        <v>0</v>
      </c>
      <c r="L208" s="8">
        <f>SUMIFS(TaxableValuation[Taxable Multiresidential],TaxableValuation[Dist],$C208,TaxableValuation[Tif_NonTIF],$A$4)</f>
        <v>909274</v>
      </c>
      <c r="M208" s="8">
        <f>SUMIFS(TaxableValuation[Taxable Reserved],TaxableValuation[Dist],$C208,TaxableValuation[Tif_NonTIF],$A$4)</f>
        <v>0</v>
      </c>
      <c r="N208" s="8">
        <f>SUMIFS(TaxableValuation[Taxable Railroads],TaxableValuation[Dist],$C208,TaxableValuation[Tif_NonTIF],$A$4)</f>
        <v>0</v>
      </c>
      <c r="O208" s="8">
        <f>SUMIFS(TaxableValuation[Taxable Utilities],TaxableValuation[Dist],$C208,TaxableValuation[Tif_NonTIF],$A$4)</f>
        <v>0</v>
      </c>
      <c r="P208" s="8">
        <f>SUMIFS(TaxableValuation[Taxable Other],TaxableValuation[Dist],$C208,TaxableValuation[Tif_NonTIF],$A$4)</f>
        <v>0</v>
      </c>
      <c r="Q208" s="8">
        <f>SUMIFS(TaxableValuation[Taxable Gross],TaxableValuation[Dist],$C208,TaxableValuation[Tif_NonTIF],$A$4)</f>
        <v>10640538</v>
      </c>
      <c r="R208" s="8">
        <f>SUMIFS(TaxableValuation[Taxable Military Exempt],TaxableValuation[Dist],$C208,TaxableValuation[Tif_NonTIF],$A$4)</f>
        <v>0</v>
      </c>
      <c r="S208" s="8">
        <f>SUMIFS(TaxableValuation[Taxable Net],TaxableValuation[Dist],$C208,TaxableValuation[Tif_NonTIF],$A$4)</f>
        <v>10640538</v>
      </c>
      <c r="T208" s="8">
        <f>SUMIFS(TaxableValuation[Taxable Gas &amp; Elec Utilities],TaxableValuation[Dist],$C208,TaxableValuation[Tif_NonTIF],$A$4)</f>
        <v>0</v>
      </c>
      <c r="U208" s="8">
        <f t="shared" si="3"/>
        <v>10640538</v>
      </c>
    </row>
    <row r="209" spans="1:21" x14ac:dyDescent="0.25">
      <c r="A209">
        <v>2023</v>
      </c>
      <c r="B209" t="s">
        <v>1054</v>
      </c>
      <c r="C209" t="s">
        <v>1454</v>
      </c>
      <c r="D209" t="s">
        <v>1454</v>
      </c>
      <c r="E209" t="s">
        <v>338</v>
      </c>
      <c r="F209" t="s">
        <v>1455</v>
      </c>
      <c r="G209" s="8">
        <f>SUMIFS(TaxableValuation[Taxable Residential],TaxableValuation[Dist],$C209,TaxableValuation[Tif_NonTIF],$A$4)</f>
        <v>280130</v>
      </c>
      <c r="H209" s="8">
        <f>SUMIFS(TaxableValuation[Taxable Ag Land],TaxableValuation[Dist],$C209,TaxableValuation[Tif_NonTIF],$A$4)</f>
        <v>0</v>
      </c>
      <c r="I209" s="8">
        <f>SUMIFS(TaxableValuation[Taxable Ag Building],TaxableValuation[Dist],$C209,TaxableValuation[Tif_NonTIF],$A$4)</f>
        <v>0</v>
      </c>
      <c r="J209" s="8">
        <f>SUMIFS(TaxableValuation[Taxable Commercial],TaxableValuation[Dist],$C209,TaxableValuation[Tif_NonTIF],$A$4)</f>
        <v>0</v>
      </c>
      <c r="K209" s="8">
        <f>SUMIFS(TaxableValuation[Taxable Industrial],TaxableValuation[Dist],$C209,TaxableValuation[Tif_NonTIF],$A$4)</f>
        <v>0</v>
      </c>
      <c r="L209" s="8">
        <f>SUMIFS(TaxableValuation[Taxable Multiresidential],TaxableValuation[Dist],$C209,TaxableValuation[Tif_NonTIF],$A$4)</f>
        <v>0</v>
      </c>
      <c r="M209" s="8">
        <f>SUMIFS(TaxableValuation[Taxable Reserved],TaxableValuation[Dist],$C209,TaxableValuation[Tif_NonTIF],$A$4)</f>
        <v>0</v>
      </c>
      <c r="N209" s="8">
        <f>SUMIFS(TaxableValuation[Taxable Railroads],TaxableValuation[Dist],$C209,TaxableValuation[Tif_NonTIF],$A$4)</f>
        <v>0</v>
      </c>
      <c r="O209" s="8">
        <f>SUMIFS(TaxableValuation[Taxable Utilities],TaxableValuation[Dist],$C209,TaxableValuation[Tif_NonTIF],$A$4)</f>
        <v>0</v>
      </c>
      <c r="P209" s="8">
        <f>SUMIFS(TaxableValuation[Taxable Other],TaxableValuation[Dist],$C209,TaxableValuation[Tif_NonTIF],$A$4)</f>
        <v>0</v>
      </c>
      <c r="Q209" s="8">
        <f>SUMIFS(TaxableValuation[Taxable Gross],TaxableValuation[Dist],$C209,TaxableValuation[Tif_NonTIF],$A$4)</f>
        <v>280130</v>
      </c>
      <c r="R209" s="8">
        <f>SUMIFS(TaxableValuation[Taxable Military Exempt],TaxableValuation[Dist],$C209,TaxableValuation[Tif_NonTIF],$A$4)</f>
        <v>0</v>
      </c>
      <c r="S209" s="8">
        <f>SUMIFS(TaxableValuation[Taxable Net],TaxableValuation[Dist],$C209,TaxableValuation[Tif_NonTIF],$A$4)</f>
        <v>280130</v>
      </c>
      <c r="T209" s="8">
        <f>SUMIFS(TaxableValuation[Taxable Gas &amp; Elec Utilities],TaxableValuation[Dist],$C209,TaxableValuation[Tif_NonTIF],$A$4)</f>
        <v>0</v>
      </c>
      <c r="U209" s="8">
        <f t="shared" si="3"/>
        <v>280130</v>
      </c>
    </row>
    <row r="210" spans="1:21" x14ac:dyDescent="0.25">
      <c r="A210">
        <v>2023</v>
      </c>
      <c r="B210" t="s">
        <v>1051</v>
      </c>
      <c r="C210" t="s">
        <v>1456</v>
      </c>
      <c r="D210" t="s">
        <v>1456</v>
      </c>
      <c r="E210" t="s">
        <v>228</v>
      </c>
      <c r="F210" t="s">
        <v>1457</v>
      </c>
      <c r="G210" s="8">
        <f>SUMIFS(TaxableValuation[Taxable Residential],TaxableValuation[Dist],$C210,TaxableValuation[Tif_NonTIF],$A$4)</f>
        <v>748291</v>
      </c>
      <c r="H210" s="8">
        <f>SUMIFS(TaxableValuation[Taxable Ag Land],TaxableValuation[Dist],$C210,TaxableValuation[Tif_NonTIF],$A$4)</f>
        <v>9649</v>
      </c>
      <c r="I210" s="8">
        <f>SUMIFS(TaxableValuation[Taxable Ag Building],TaxableValuation[Dist],$C210,TaxableValuation[Tif_NonTIF],$A$4)</f>
        <v>0</v>
      </c>
      <c r="J210" s="8">
        <f>SUMIFS(TaxableValuation[Taxable Commercial],TaxableValuation[Dist],$C210,TaxableValuation[Tif_NonTIF],$A$4)</f>
        <v>0</v>
      </c>
      <c r="K210" s="8">
        <f>SUMIFS(TaxableValuation[Taxable Industrial],TaxableValuation[Dist],$C210,TaxableValuation[Tif_NonTIF],$A$4)</f>
        <v>0</v>
      </c>
      <c r="L210" s="8">
        <f>SUMIFS(TaxableValuation[Taxable Multiresidential],TaxableValuation[Dist],$C210,TaxableValuation[Tif_NonTIF],$A$4)</f>
        <v>0</v>
      </c>
      <c r="M210" s="8">
        <f>SUMIFS(TaxableValuation[Taxable Reserved],TaxableValuation[Dist],$C210,TaxableValuation[Tif_NonTIF],$A$4)</f>
        <v>0</v>
      </c>
      <c r="N210" s="8">
        <f>SUMIFS(TaxableValuation[Taxable Railroads],TaxableValuation[Dist],$C210,TaxableValuation[Tif_NonTIF],$A$4)</f>
        <v>0</v>
      </c>
      <c r="O210" s="8">
        <f>SUMIFS(TaxableValuation[Taxable Utilities],TaxableValuation[Dist],$C210,TaxableValuation[Tif_NonTIF],$A$4)</f>
        <v>0</v>
      </c>
      <c r="P210" s="8">
        <f>SUMIFS(TaxableValuation[Taxable Other],TaxableValuation[Dist],$C210,TaxableValuation[Tif_NonTIF],$A$4)</f>
        <v>0</v>
      </c>
      <c r="Q210" s="8">
        <f>SUMIFS(TaxableValuation[Taxable Gross],TaxableValuation[Dist],$C210,TaxableValuation[Tif_NonTIF],$A$4)</f>
        <v>757940</v>
      </c>
      <c r="R210" s="8">
        <f>SUMIFS(TaxableValuation[Taxable Military Exempt],TaxableValuation[Dist],$C210,TaxableValuation[Tif_NonTIF],$A$4)</f>
        <v>0</v>
      </c>
      <c r="S210" s="8">
        <f>SUMIFS(TaxableValuation[Taxable Net],TaxableValuation[Dist],$C210,TaxableValuation[Tif_NonTIF],$A$4)</f>
        <v>757940</v>
      </c>
      <c r="T210" s="8">
        <f>SUMIFS(TaxableValuation[Taxable Gas &amp; Elec Utilities],TaxableValuation[Dist],$C210,TaxableValuation[Tif_NonTIF],$A$4)</f>
        <v>0</v>
      </c>
      <c r="U210" s="8">
        <f t="shared" si="3"/>
        <v>757940</v>
      </c>
    </row>
    <row r="211" spans="1:21" x14ac:dyDescent="0.25">
      <c r="A211">
        <v>2023</v>
      </c>
      <c r="B211" t="s">
        <v>1038</v>
      </c>
      <c r="C211" t="s">
        <v>1458</v>
      </c>
      <c r="D211" t="s">
        <v>1458</v>
      </c>
      <c r="E211" t="s">
        <v>544</v>
      </c>
      <c r="F211" t="s">
        <v>1459</v>
      </c>
      <c r="G211" s="8">
        <f>SUMIFS(TaxableValuation[Taxable Residential],TaxableValuation[Dist],$C211,TaxableValuation[Tif_NonTIF],$A$4)</f>
        <v>27258695</v>
      </c>
      <c r="H211" s="8">
        <f>SUMIFS(TaxableValuation[Taxable Ag Land],TaxableValuation[Dist],$C211,TaxableValuation[Tif_NonTIF],$A$4)</f>
        <v>0</v>
      </c>
      <c r="I211" s="8">
        <f>SUMIFS(TaxableValuation[Taxable Ag Building],TaxableValuation[Dist],$C211,TaxableValuation[Tif_NonTIF],$A$4)</f>
        <v>0</v>
      </c>
      <c r="J211" s="8">
        <f>SUMIFS(TaxableValuation[Taxable Commercial],TaxableValuation[Dist],$C211,TaxableValuation[Tif_NonTIF],$A$4)</f>
        <v>49134236</v>
      </c>
      <c r="K211" s="8">
        <f>SUMIFS(TaxableValuation[Taxable Industrial],TaxableValuation[Dist],$C211,TaxableValuation[Tif_NonTIF],$A$4)</f>
        <v>13155947</v>
      </c>
      <c r="L211" s="8">
        <f>SUMIFS(TaxableValuation[Taxable Multiresidential],TaxableValuation[Dist],$C211,TaxableValuation[Tif_NonTIF],$A$4)</f>
        <v>4161455</v>
      </c>
      <c r="M211" s="8">
        <f>SUMIFS(TaxableValuation[Taxable Reserved],TaxableValuation[Dist],$C211,TaxableValuation[Tif_NonTIF],$A$4)</f>
        <v>0</v>
      </c>
      <c r="N211" s="8">
        <f>SUMIFS(TaxableValuation[Taxable Railroads],TaxableValuation[Dist],$C211,TaxableValuation[Tif_NonTIF],$A$4)</f>
        <v>0</v>
      </c>
      <c r="O211" s="8">
        <f>SUMIFS(TaxableValuation[Taxable Utilities],TaxableValuation[Dist],$C211,TaxableValuation[Tif_NonTIF],$A$4)</f>
        <v>0</v>
      </c>
      <c r="P211" s="8">
        <f>SUMIFS(TaxableValuation[Taxable Other],TaxableValuation[Dist],$C211,TaxableValuation[Tif_NonTIF],$A$4)</f>
        <v>0</v>
      </c>
      <c r="Q211" s="8">
        <f>SUMIFS(TaxableValuation[Taxable Gross],TaxableValuation[Dist],$C211,TaxableValuation[Tif_NonTIF],$A$4)</f>
        <v>93710333</v>
      </c>
      <c r="R211" s="8">
        <f>SUMIFS(TaxableValuation[Taxable Military Exempt],TaxableValuation[Dist],$C211,TaxableValuation[Tif_NonTIF],$A$4)</f>
        <v>31484</v>
      </c>
      <c r="S211" s="8">
        <f>SUMIFS(TaxableValuation[Taxable Net],TaxableValuation[Dist],$C211,TaxableValuation[Tif_NonTIF],$A$4)</f>
        <v>93678849</v>
      </c>
      <c r="T211" s="8">
        <f>SUMIFS(TaxableValuation[Taxable Gas &amp; Elec Utilities],TaxableValuation[Dist],$C211,TaxableValuation[Tif_NonTIF],$A$4)</f>
        <v>0</v>
      </c>
      <c r="U211" s="8">
        <f t="shared" si="3"/>
        <v>93678849</v>
      </c>
    </row>
    <row r="212" spans="1:21" x14ac:dyDescent="0.25">
      <c r="A212">
        <v>2023</v>
      </c>
      <c r="B212" t="s">
        <v>1045</v>
      </c>
      <c r="C212" t="s">
        <v>1460</v>
      </c>
      <c r="D212" t="s">
        <v>1460</v>
      </c>
      <c r="E212" t="s">
        <v>101</v>
      </c>
      <c r="F212" t="s">
        <v>1461</v>
      </c>
      <c r="G212" s="8">
        <f>SUMIFS(TaxableValuation[Taxable Residential],TaxableValuation[Dist],$C212,TaxableValuation[Tif_NonTIF],$A$4)</f>
        <v>0</v>
      </c>
      <c r="H212" s="8">
        <f>SUMIFS(TaxableValuation[Taxable Ag Land],TaxableValuation[Dist],$C212,TaxableValuation[Tif_NonTIF],$A$4)</f>
        <v>0</v>
      </c>
      <c r="I212" s="8">
        <f>SUMIFS(TaxableValuation[Taxable Ag Building],TaxableValuation[Dist],$C212,TaxableValuation[Tif_NonTIF],$A$4)</f>
        <v>0</v>
      </c>
      <c r="J212" s="8">
        <f>SUMIFS(TaxableValuation[Taxable Commercial],TaxableValuation[Dist],$C212,TaxableValuation[Tif_NonTIF],$A$4)</f>
        <v>0</v>
      </c>
      <c r="K212" s="8">
        <f>SUMIFS(TaxableValuation[Taxable Industrial],TaxableValuation[Dist],$C212,TaxableValuation[Tif_NonTIF],$A$4)</f>
        <v>28498003</v>
      </c>
      <c r="L212" s="8">
        <f>SUMIFS(TaxableValuation[Taxable Multiresidential],TaxableValuation[Dist],$C212,TaxableValuation[Tif_NonTIF],$A$4)</f>
        <v>0</v>
      </c>
      <c r="M212" s="8">
        <f>SUMIFS(TaxableValuation[Taxable Reserved],TaxableValuation[Dist],$C212,TaxableValuation[Tif_NonTIF],$A$4)</f>
        <v>0</v>
      </c>
      <c r="N212" s="8">
        <f>SUMIFS(TaxableValuation[Taxable Railroads],TaxableValuation[Dist],$C212,TaxableValuation[Tif_NonTIF],$A$4)</f>
        <v>0</v>
      </c>
      <c r="O212" s="8">
        <f>SUMIFS(TaxableValuation[Taxable Utilities],TaxableValuation[Dist],$C212,TaxableValuation[Tif_NonTIF],$A$4)</f>
        <v>0</v>
      </c>
      <c r="P212" s="8">
        <f>SUMIFS(TaxableValuation[Taxable Other],TaxableValuation[Dist],$C212,TaxableValuation[Tif_NonTIF],$A$4)</f>
        <v>0</v>
      </c>
      <c r="Q212" s="8">
        <f>SUMIFS(TaxableValuation[Taxable Gross],TaxableValuation[Dist],$C212,TaxableValuation[Tif_NonTIF],$A$4)</f>
        <v>28498003</v>
      </c>
      <c r="R212" s="8">
        <f>SUMIFS(TaxableValuation[Taxable Military Exempt],TaxableValuation[Dist],$C212,TaxableValuation[Tif_NonTIF],$A$4)</f>
        <v>0</v>
      </c>
      <c r="S212" s="8">
        <f>SUMIFS(TaxableValuation[Taxable Net],TaxableValuation[Dist],$C212,TaxableValuation[Tif_NonTIF],$A$4)</f>
        <v>28498003</v>
      </c>
      <c r="T212" s="8">
        <f>SUMIFS(TaxableValuation[Taxable Gas &amp; Elec Utilities],TaxableValuation[Dist],$C212,TaxableValuation[Tif_NonTIF],$A$4)</f>
        <v>0</v>
      </c>
      <c r="U212" s="8">
        <f t="shared" si="3"/>
        <v>28498003</v>
      </c>
    </row>
    <row r="213" spans="1:21" x14ac:dyDescent="0.25">
      <c r="A213">
        <v>2023</v>
      </c>
      <c r="B213" t="s">
        <v>1043</v>
      </c>
      <c r="C213" t="s">
        <v>1462</v>
      </c>
      <c r="D213" t="s">
        <v>1462</v>
      </c>
      <c r="E213" t="s">
        <v>181</v>
      </c>
      <c r="F213" t="s">
        <v>1463</v>
      </c>
      <c r="G213" s="8">
        <f>SUMIFS(TaxableValuation[Taxable Residential],TaxableValuation[Dist],$C213,TaxableValuation[Tif_NonTIF],$A$4)</f>
        <v>903257</v>
      </c>
      <c r="H213" s="8">
        <f>SUMIFS(TaxableValuation[Taxable Ag Land],TaxableValuation[Dist],$C213,TaxableValuation[Tif_NonTIF],$A$4)</f>
        <v>0</v>
      </c>
      <c r="I213" s="8">
        <f>SUMIFS(TaxableValuation[Taxable Ag Building],TaxableValuation[Dist],$C213,TaxableValuation[Tif_NonTIF],$A$4)</f>
        <v>0</v>
      </c>
      <c r="J213" s="8">
        <f>SUMIFS(TaxableValuation[Taxable Commercial],TaxableValuation[Dist],$C213,TaxableValuation[Tif_NonTIF],$A$4)</f>
        <v>371263</v>
      </c>
      <c r="K213" s="8">
        <f>SUMIFS(TaxableValuation[Taxable Industrial],TaxableValuation[Dist],$C213,TaxableValuation[Tif_NonTIF],$A$4)</f>
        <v>4735</v>
      </c>
      <c r="L213" s="8">
        <f>SUMIFS(TaxableValuation[Taxable Multiresidential],TaxableValuation[Dist],$C213,TaxableValuation[Tif_NonTIF],$A$4)</f>
        <v>10770</v>
      </c>
      <c r="M213" s="8">
        <f>SUMIFS(TaxableValuation[Taxable Reserved],TaxableValuation[Dist],$C213,TaxableValuation[Tif_NonTIF],$A$4)</f>
        <v>0</v>
      </c>
      <c r="N213" s="8">
        <f>SUMIFS(TaxableValuation[Taxable Railroads],TaxableValuation[Dist],$C213,TaxableValuation[Tif_NonTIF],$A$4)</f>
        <v>0</v>
      </c>
      <c r="O213" s="8">
        <f>SUMIFS(TaxableValuation[Taxable Utilities],TaxableValuation[Dist],$C213,TaxableValuation[Tif_NonTIF],$A$4)</f>
        <v>0</v>
      </c>
      <c r="P213" s="8">
        <f>SUMIFS(TaxableValuation[Taxable Other],TaxableValuation[Dist],$C213,TaxableValuation[Tif_NonTIF],$A$4)</f>
        <v>0</v>
      </c>
      <c r="Q213" s="8">
        <f>SUMIFS(TaxableValuation[Taxable Gross],TaxableValuation[Dist],$C213,TaxableValuation[Tif_NonTIF],$A$4)</f>
        <v>1290025</v>
      </c>
      <c r="R213" s="8">
        <f>SUMIFS(TaxableValuation[Taxable Military Exempt],TaxableValuation[Dist],$C213,TaxableValuation[Tif_NonTIF],$A$4)</f>
        <v>0</v>
      </c>
      <c r="S213" s="8">
        <f>SUMIFS(TaxableValuation[Taxable Net],TaxableValuation[Dist],$C213,TaxableValuation[Tif_NonTIF],$A$4)</f>
        <v>1290025</v>
      </c>
      <c r="T213" s="8">
        <f>SUMIFS(TaxableValuation[Taxable Gas &amp; Elec Utilities],TaxableValuation[Dist],$C213,TaxableValuation[Tif_NonTIF],$A$4)</f>
        <v>0</v>
      </c>
      <c r="U213" s="8">
        <f t="shared" si="3"/>
        <v>1290025</v>
      </c>
    </row>
    <row r="214" spans="1:21" x14ac:dyDescent="0.25">
      <c r="A214">
        <v>2023</v>
      </c>
      <c r="B214" t="s">
        <v>1057</v>
      </c>
      <c r="C214" t="s">
        <v>1464</v>
      </c>
      <c r="D214" t="s">
        <v>1464</v>
      </c>
      <c r="E214" t="s">
        <v>163</v>
      </c>
      <c r="F214" t="s">
        <v>1465</v>
      </c>
      <c r="G214" s="8">
        <f>SUMIFS(TaxableValuation[Taxable Residential],TaxableValuation[Dist],$C214,TaxableValuation[Tif_NonTIF],$A$4)</f>
        <v>1559376</v>
      </c>
      <c r="H214" s="8">
        <f>SUMIFS(TaxableValuation[Taxable Ag Land],TaxableValuation[Dist],$C214,TaxableValuation[Tif_NonTIF],$A$4)</f>
        <v>0</v>
      </c>
      <c r="I214" s="8">
        <f>SUMIFS(TaxableValuation[Taxable Ag Building],TaxableValuation[Dist],$C214,TaxableValuation[Tif_NonTIF],$A$4)</f>
        <v>0</v>
      </c>
      <c r="J214" s="8">
        <f>SUMIFS(TaxableValuation[Taxable Commercial],TaxableValuation[Dist],$C214,TaxableValuation[Tif_NonTIF],$A$4)</f>
        <v>0</v>
      </c>
      <c r="K214" s="8">
        <f>SUMIFS(TaxableValuation[Taxable Industrial],TaxableValuation[Dist],$C214,TaxableValuation[Tif_NonTIF],$A$4)</f>
        <v>0</v>
      </c>
      <c r="L214" s="8">
        <f>SUMIFS(TaxableValuation[Taxable Multiresidential],TaxableValuation[Dist],$C214,TaxableValuation[Tif_NonTIF],$A$4)</f>
        <v>0</v>
      </c>
      <c r="M214" s="8">
        <f>SUMIFS(TaxableValuation[Taxable Reserved],TaxableValuation[Dist],$C214,TaxableValuation[Tif_NonTIF],$A$4)</f>
        <v>0</v>
      </c>
      <c r="N214" s="8">
        <f>SUMIFS(TaxableValuation[Taxable Railroads],TaxableValuation[Dist],$C214,TaxableValuation[Tif_NonTIF],$A$4)</f>
        <v>0</v>
      </c>
      <c r="O214" s="8">
        <f>SUMIFS(TaxableValuation[Taxable Utilities],TaxableValuation[Dist],$C214,TaxableValuation[Tif_NonTIF],$A$4)</f>
        <v>0</v>
      </c>
      <c r="P214" s="8">
        <f>SUMIFS(TaxableValuation[Taxable Other],TaxableValuation[Dist],$C214,TaxableValuation[Tif_NonTIF],$A$4)</f>
        <v>0</v>
      </c>
      <c r="Q214" s="8">
        <f>SUMIFS(TaxableValuation[Taxable Gross],TaxableValuation[Dist],$C214,TaxableValuation[Tif_NonTIF],$A$4)</f>
        <v>1559376</v>
      </c>
      <c r="R214" s="8">
        <f>SUMIFS(TaxableValuation[Taxable Military Exempt],TaxableValuation[Dist],$C214,TaxableValuation[Tif_NonTIF],$A$4)</f>
        <v>0</v>
      </c>
      <c r="S214" s="8">
        <f>SUMIFS(TaxableValuation[Taxable Net],TaxableValuation[Dist],$C214,TaxableValuation[Tif_NonTIF],$A$4)</f>
        <v>1559376</v>
      </c>
      <c r="T214" s="8">
        <f>SUMIFS(TaxableValuation[Taxable Gas &amp; Elec Utilities],TaxableValuation[Dist],$C214,TaxableValuation[Tif_NonTIF],$A$4)</f>
        <v>0</v>
      </c>
      <c r="U214" s="8">
        <f t="shared" si="3"/>
        <v>1559376</v>
      </c>
    </row>
    <row r="215" spans="1:21" x14ac:dyDescent="0.25">
      <c r="A215">
        <v>2023</v>
      </c>
      <c r="B215" t="s">
        <v>1066</v>
      </c>
      <c r="C215" t="s">
        <v>1466</v>
      </c>
      <c r="D215" t="s">
        <v>1466</v>
      </c>
      <c r="E215" t="s">
        <v>1467</v>
      </c>
      <c r="F215" t="s">
        <v>1468</v>
      </c>
      <c r="G215" s="8">
        <f>SUMIFS(TaxableValuation[Taxable Residential],TaxableValuation[Dist],$C215,TaxableValuation[Tif_NonTIF],$A$4)</f>
        <v>1715019</v>
      </c>
      <c r="H215" s="8">
        <f>SUMIFS(TaxableValuation[Taxable Ag Land],TaxableValuation[Dist],$C215,TaxableValuation[Tif_NonTIF],$A$4)</f>
        <v>0</v>
      </c>
      <c r="I215" s="8">
        <f>SUMIFS(TaxableValuation[Taxable Ag Building],TaxableValuation[Dist],$C215,TaxableValuation[Tif_NonTIF],$A$4)</f>
        <v>0</v>
      </c>
      <c r="J215" s="8">
        <f>SUMIFS(TaxableValuation[Taxable Commercial],TaxableValuation[Dist],$C215,TaxableValuation[Tif_NonTIF],$A$4)</f>
        <v>2255358</v>
      </c>
      <c r="K215" s="8">
        <f>SUMIFS(TaxableValuation[Taxable Industrial],TaxableValuation[Dist],$C215,TaxableValuation[Tif_NonTIF],$A$4)</f>
        <v>0</v>
      </c>
      <c r="L215" s="8">
        <f>SUMIFS(TaxableValuation[Taxable Multiresidential],TaxableValuation[Dist],$C215,TaxableValuation[Tif_NonTIF],$A$4)</f>
        <v>0</v>
      </c>
      <c r="M215" s="8">
        <f>SUMIFS(TaxableValuation[Taxable Reserved],TaxableValuation[Dist],$C215,TaxableValuation[Tif_NonTIF],$A$4)</f>
        <v>0</v>
      </c>
      <c r="N215" s="8">
        <f>SUMIFS(TaxableValuation[Taxable Railroads],TaxableValuation[Dist],$C215,TaxableValuation[Tif_NonTIF],$A$4)</f>
        <v>0</v>
      </c>
      <c r="O215" s="8">
        <f>SUMIFS(TaxableValuation[Taxable Utilities],TaxableValuation[Dist],$C215,TaxableValuation[Tif_NonTIF],$A$4)</f>
        <v>0</v>
      </c>
      <c r="P215" s="8">
        <f>SUMIFS(TaxableValuation[Taxable Other],TaxableValuation[Dist],$C215,TaxableValuation[Tif_NonTIF],$A$4)</f>
        <v>0</v>
      </c>
      <c r="Q215" s="8">
        <f>SUMIFS(TaxableValuation[Taxable Gross],TaxableValuation[Dist],$C215,TaxableValuation[Tif_NonTIF],$A$4)</f>
        <v>3970377</v>
      </c>
      <c r="R215" s="8">
        <f>SUMIFS(TaxableValuation[Taxable Military Exempt],TaxableValuation[Dist],$C215,TaxableValuation[Tif_NonTIF],$A$4)</f>
        <v>0</v>
      </c>
      <c r="S215" s="8">
        <f>SUMIFS(TaxableValuation[Taxable Net],TaxableValuation[Dist],$C215,TaxableValuation[Tif_NonTIF],$A$4)</f>
        <v>3970377</v>
      </c>
      <c r="T215" s="8">
        <f>SUMIFS(TaxableValuation[Taxable Gas &amp; Elec Utilities],TaxableValuation[Dist],$C215,TaxableValuation[Tif_NonTIF],$A$4)</f>
        <v>0</v>
      </c>
      <c r="U215" s="8">
        <f t="shared" si="3"/>
        <v>3970377</v>
      </c>
    </row>
    <row r="216" spans="1:21" x14ac:dyDescent="0.25">
      <c r="A216">
        <v>2023</v>
      </c>
      <c r="B216" t="s">
        <v>1043</v>
      </c>
      <c r="C216" t="s">
        <v>1469</v>
      </c>
      <c r="D216" t="s">
        <v>1469</v>
      </c>
      <c r="E216" t="s">
        <v>603</v>
      </c>
      <c r="F216" t="s">
        <v>1470</v>
      </c>
      <c r="G216" s="8">
        <f>SUMIFS(TaxableValuation[Taxable Residential],TaxableValuation[Dist],$C216,TaxableValuation[Tif_NonTIF],$A$4)</f>
        <v>0</v>
      </c>
      <c r="H216" s="8">
        <f>SUMIFS(TaxableValuation[Taxable Ag Land],TaxableValuation[Dist],$C216,TaxableValuation[Tif_NonTIF],$A$4)</f>
        <v>0</v>
      </c>
      <c r="I216" s="8">
        <f>SUMIFS(TaxableValuation[Taxable Ag Building],TaxableValuation[Dist],$C216,TaxableValuation[Tif_NonTIF],$A$4)</f>
        <v>0</v>
      </c>
      <c r="J216" s="8">
        <f>SUMIFS(TaxableValuation[Taxable Commercial],TaxableValuation[Dist],$C216,TaxableValuation[Tif_NonTIF],$A$4)</f>
        <v>2046717</v>
      </c>
      <c r="K216" s="8">
        <f>SUMIFS(TaxableValuation[Taxable Industrial],TaxableValuation[Dist],$C216,TaxableValuation[Tif_NonTIF],$A$4)</f>
        <v>67207806</v>
      </c>
      <c r="L216" s="8">
        <f>SUMIFS(TaxableValuation[Taxable Multiresidential],TaxableValuation[Dist],$C216,TaxableValuation[Tif_NonTIF],$A$4)</f>
        <v>0</v>
      </c>
      <c r="M216" s="8">
        <f>SUMIFS(TaxableValuation[Taxable Reserved],TaxableValuation[Dist],$C216,TaxableValuation[Tif_NonTIF],$A$4)</f>
        <v>0</v>
      </c>
      <c r="N216" s="8">
        <f>SUMIFS(TaxableValuation[Taxable Railroads],TaxableValuation[Dist],$C216,TaxableValuation[Tif_NonTIF],$A$4)</f>
        <v>0</v>
      </c>
      <c r="O216" s="8">
        <f>SUMIFS(TaxableValuation[Taxable Utilities],TaxableValuation[Dist],$C216,TaxableValuation[Tif_NonTIF],$A$4)</f>
        <v>0</v>
      </c>
      <c r="P216" s="8">
        <f>SUMIFS(TaxableValuation[Taxable Other],TaxableValuation[Dist],$C216,TaxableValuation[Tif_NonTIF],$A$4)</f>
        <v>0</v>
      </c>
      <c r="Q216" s="8">
        <f>SUMIFS(TaxableValuation[Taxable Gross],TaxableValuation[Dist],$C216,TaxableValuation[Tif_NonTIF],$A$4)</f>
        <v>69254523</v>
      </c>
      <c r="R216" s="8">
        <f>SUMIFS(TaxableValuation[Taxable Military Exempt],TaxableValuation[Dist],$C216,TaxableValuation[Tif_NonTIF],$A$4)</f>
        <v>0</v>
      </c>
      <c r="S216" s="8">
        <f>SUMIFS(TaxableValuation[Taxable Net],TaxableValuation[Dist],$C216,TaxableValuation[Tif_NonTIF],$A$4)</f>
        <v>69254523</v>
      </c>
      <c r="T216" s="8">
        <f>SUMIFS(TaxableValuation[Taxable Gas &amp; Elec Utilities],TaxableValuation[Dist],$C216,TaxableValuation[Tif_NonTIF],$A$4)</f>
        <v>0</v>
      </c>
      <c r="U216" s="8">
        <f t="shared" si="3"/>
        <v>69254523</v>
      </c>
    </row>
    <row r="217" spans="1:21" x14ac:dyDescent="0.25">
      <c r="A217">
        <v>2023</v>
      </c>
      <c r="B217" t="s">
        <v>1051</v>
      </c>
      <c r="C217" t="s">
        <v>1471</v>
      </c>
      <c r="D217" t="s">
        <v>1471</v>
      </c>
      <c r="E217" t="s">
        <v>602</v>
      </c>
      <c r="F217" t="s">
        <v>1472</v>
      </c>
      <c r="G217" s="8">
        <f>SUMIFS(TaxableValuation[Taxable Residential],TaxableValuation[Dist],$C217,TaxableValuation[Tif_NonTIF],$A$4)</f>
        <v>0</v>
      </c>
      <c r="H217" s="8">
        <f>SUMIFS(TaxableValuation[Taxable Ag Land],TaxableValuation[Dist],$C217,TaxableValuation[Tif_NonTIF],$A$4)</f>
        <v>0</v>
      </c>
      <c r="I217" s="8">
        <f>SUMIFS(TaxableValuation[Taxable Ag Building],TaxableValuation[Dist],$C217,TaxableValuation[Tif_NonTIF],$A$4)</f>
        <v>0</v>
      </c>
      <c r="J217" s="8">
        <f>SUMIFS(TaxableValuation[Taxable Commercial],TaxableValuation[Dist],$C217,TaxableValuation[Tif_NonTIF],$A$4)</f>
        <v>0</v>
      </c>
      <c r="K217" s="8">
        <f>SUMIFS(TaxableValuation[Taxable Industrial],TaxableValuation[Dist],$C217,TaxableValuation[Tif_NonTIF],$A$4)</f>
        <v>0</v>
      </c>
      <c r="L217" s="8">
        <f>SUMIFS(TaxableValuation[Taxable Multiresidential],TaxableValuation[Dist],$C217,TaxableValuation[Tif_NonTIF],$A$4)</f>
        <v>0</v>
      </c>
      <c r="M217" s="8">
        <f>SUMIFS(TaxableValuation[Taxable Reserved],TaxableValuation[Dist],$C217,TaxableValuation[Tif_NonTIF],$A$4)</f>
        <v>0</v>
      </c>
      <c r="N217" s="8">
        <f>SUMIFS(TaxableValuation[Taxable Railroads],TaxableValuation[Dist],$C217,TaxableValuation[Tif_NonTIF],$A$4)</f>
        <v>0</v>
      </c>
      <c r="O217" s="8">
        <f>SUMIFS(TaxableValuation[Taxable Utilities],TaxableValuation[Dist],$C217,TaxableValuation[Tif_NonTIF],$A$4)</f>
        <v>0</v>
      </c>
      <c r="P217" s="8">
        <f>SUMIFS(TaxableValuation[Taxable Other],TaxableValuation[Dist],$C217,TaxableValuation[Tif_NonTIF],$A$4)</f>
        <v>0</v>
      </c>
      <c r="Q217" s="8">
        <f>SUMIFS(TaxableValuation[Taxable Gross],TaxableValuation[Dist],$C217,TaxableValuation[Tif_NonTIF],$A$4)</f>
        <v>0</v>
      </c>
      <c r="R217" s="8">
        <f>SUMIFS(TaxableValuation[Taxable Military Exempt],TaxableValuation[Dist],$C217,TaxableValuation[Tif_NonTIF],$A$4)</f>
        <v>0</v>
      </c>
      <c r="S217" s="8">
        <f>SUMIFS(TaxableValuation[Taxable Net],TaxableValuation[Dist],$C217,TaxableValuation[Tif_NonTIF],$A$4)</f>
        <v>0</v>
      </c>
      <c r="T217" s="8">
        <f>SUMIFS(TaxableValuation[Taxable Gas &amp; Elec Utilities],TaxableValuation[Dist],$C217,TaxableValuation[Tif_NonTIF],$A$4)</f>
        <v>0</v>
      </c>
      <c r="U217" s="8">
        <f t="shared" si="3"/>
        <v>0</v>
      </c>
    </row>
    <row r="218" spans="1:21" x14ac:dyDescent="0.25">
      <c r="A218">
        <v>2023</v>
      </c>
      <c r="B218" t="s">
        <v>1057</v>
      </c>
      <c r="C218" t="s">
        <v>1473</v>
      </c>
      <c r="D218" t="s">
        <v>1473</v>
      </c>
      <c r="E218" t="s">
        <v>49</v>
      </c>
      <c r="F218" t="s">
        <v>1474</v>
      </c>
      <c r="G218" s="8">
        <f>SUMIFS(TaxableValuation[Taxable Residential],TaxableValuation[Dist],$C218,TaxableValuation[Tif_NonTIF],$A$4)</f>
        <v>0</v>
      </c>
      <c r="H218" s="8">
        <f>SUMIFS(TaxableValuation[Taxable Ag Land],TaxableValuation[Dist],$C218,TaxableValuation[Tif_NonTIF],$A$4)</f>
        <v>0</v>
      </c>
      <c r="I218" s="8">
        <f>SUMIFS(TaxableValuation[Taxable Ag Building],TaxableValuation[Dist],$C218,TaxableValuation[Tif_NonTIF],$A$4)</f>
        <v>0</v>
      </c>
      <c r="J218" s="8">
        <f>SUMIFS(TaxableValuation[Taxable Commercial],TaxableValuation[Dist],$C218,TaxableValuation[Tif_NonTIF],$A$4)</f>
        <v>0</v>
      </c>
      <c r="K218" s="8">
        <f>SUMIFS(TaxableValuation[Taxable Industrial],TaxableValuation[Dist],$C218,TaxableValuation[Tif_NonTIF],$A$4)</f>
        <v>0</v>
      </c>
      <c r="L218" s="8">
        <f>SUMIFS(TaxableValuation[Taxable Multiresidential],TaxableValuation[Dist],$C218,TaxableValuation[Tif_NonTIF],$A$4)</f>
        <v>0</v>
      </c>
      <c r="M218" s="8">
        <f>SUMIFS(TaxableValuation[Taxable Reserved],TaxableValuation[Dist],$C218,TaxableValuation[Tif_NonTIF],$A$4)</f>
        <v>0</v>
      </c>
      <c r="N218" s="8">
        <f>SUMIFS(TaxableValuation[Taxable Railroads],TaxableValuation[Dist],$C218,TaxableValuation[Tif_NonTIF],$A$4)</f>
        <v>0</v>
      </c>
      <c r="O218" s="8">
        <f>SUMIFS(TaxableValuation[Taxable Utilities],TaxableValuation[Dist],$C218,TaxableValuation[Tif_NonTIF],$A$4)</f>
        <v>0</v>
      </c>
      <c r="P218" s="8">
        <f>SUMIFS(TaxableValuation[Taxable Other],TaxableValuation[Dist],$C218,TaxableValuation[Tif_NonTIF],$A$4)</f>
        <v>0</v>
      </c>
      <c r="Q218" s="8">
        <f>SUMIFS(TaxableValuation[Taxable Gross],TaxableValuation[Dist],$C218,TaxableValuation[Tif_NonTIF],$A$4)</f>
        <v>0</v>
      </c>
      <c r="R218" s="8">
        <f>SUMIFS(TaxableValuation[Taxable Military Exempt],TaxableValuation[Dist],$C218,TaxableValuation[Tif_NonTIF],$A$4)</f>
        <v>0</v>
      </c>
      <c r="S218" s="8">
        <f>SUMIFS(TaxableValuation[Taxable Net],TaxableValuation[Dist],$C218,TaxableValuation[Tif_NonTIF],$A$4)</f>
        <v>0</v>
      </c>
      <c r="T218" s="8">
        <f>SUMIFS(TaxableValuation[Taxable Gas &amp; Elec Utilities],TaxableValuation[Dist],$C218,TaxableValuation[Tif_NonTIF],$A$4)</f>
        <v>0</v>
      </c>
      <c r="U218" s="8">
        <f t="shared" si="3"/>
        <v>0</v>
      </c>
    </row>
    <row r="219" spans="1:21" x14ac:dyDescent="0.25">
      <c r="A219">
        <v>2023</v>
      </c>
      <c r="B219" t="s">
        <v>1054</v>
      </c>
      <c r="C219" t="s">
        <v>1475</v>
      </c>
      <c r="D219" t="s">
        <v>1475</v>
      </c>
      <c r="E219" t="s">
        <v>723</v>
      </c>
      <c r="F219" t="s">
        <v>1476</v>
      </c>
      <c r="G219" s="8">
        <f>SUMIFS(TaxableValuation[Taxable Residential],TaxableValuation[Dist],$C219,TaxableValuation[Tif_NonTIF],$A$4)</f>
        <v>0</v>
      </c>
      <c r="H219" s="8">
        <f>SUMIFS(TaxableValuation[Taxable Ag Land],TaxableValuation[Dist],$C219,TaxableValuation[Tif_NonTIF],$A$4)</f>
        <v>0</v>
      </c>
      <c r="I219" s="8">
        <f>SUMIFS(TaxableValuation[Taxable Ag Building],TaxableValuation[Dist],$C219,TaxableValuation[Tif_NonTIF],$A$4)</f>
        <v>0</v>
      </c>
      <c r="J219" s="8">
        <f>SUMIFS(TaxableValuation[Taxable Commercial],TaxableValuation[Dist],$C219,TaxableValuation[Tif_NonTIF],$A$4)</f>
        <v>0</v>
      </c>
      <c r="K219" s="8">
        <f>SUMIFS(TaxableValuation[Taxable Industrial],TaxableValuation[Dist],$C219,TaxableValuation[Tif_NonTIF],$A$4)</f>
        <v>32115771</v>
      </c>
      <c r="L219" s="8">
        <f>SUMIFS(TaxableValuation[Taxable Multiresidential],TaxableValuation[Dist],$C219,TaxableValuation[Tif_NonTIF],$A$4)</f>
        <v>0</v>
      </c>
      <c r="M219" s="8">
        <f>SUMIFS(TaxableValuation[Taxable Reserved],TaxableValuation[Dist],$C219,TaxableValuation[Tif_NonTIF],$A$4)</f>
        <v>0</v>
      </c>
      <c r="N219" s="8">
        <f>SUMIFS(TaxableValuation[Taxable Railroads],TaxableValuation[Dist],$C219,TaxableValuation[Tif_NonTIF],$A$4)</f>
        <v>0</v>
      </c>
      <c r="O219" s="8">
        <f>SUMIFS(TaxableValuation[Taxable Utilities],TaxableValuation[Dist],$C219,TaxableValuation[Tif_NonTIF],$A$4)</f>
        <v>0</v>
      </c>
      <c r="P219" s="8">
        <f>SUMIFS(TaxableValuation[Taxable Other],TaxableValuation[Dist],$C219,TaxableValuation[Tif_NonTIF],$A$4)</f>
        <v>0</v>
      </c>
      <c r="Q219" s="8">
        <f>SUMIFS(TaxableValuation[Taxable Gross],TaxableValuation[Dist],$C219,TaxableValuation[Tif_NonTIF],$A$4)</f>
        <v>32115771</v>
      </c>
      <c r="R219" s="8">
        <f>SUMIFS(TaxableValuation[Taxable Military Exempt],TaxableValuation[Dist],$C219,TaxableValuation[Tif_NonTIF],$A$4)</f>
        <v>0</v>
      </c>
      <c r="S219" s="8">
        <f>SUMIFS(TaxableValuation[Taxable Net],TaxableValuation[Dist],$C219,TaxableValuation[Tif_NonTIF],$A$4)</f>
        <v>32115771</v>
      </c>
      <c r="T219" s="8">
        <f>SUMIFS(TaxableValuation[Taxable Gas &amp; Elec Utilities],TaxableValuation[Dist],$C219,TaxableValuation[Tif_NonTIF],$A$4)</f>
        <v>0</v>
      </c>
      <c r="U219" s="8">
        <f t="shared" si="3"/>
        <v>32115771</v>
      </c>
    </row>
    <row r="220" spans="1:21" x14ac:dyDescent="0.25">
      <c r="A220">
        <v>2023</v>
      </c>
      <c r="B220" t="s">
        <v>1038</v>
      </c>
      <c r="C220" t="s">
        <v>1477</v>
      </c>
      <c r="D220" t="s">
        <v>1477</v>
      </c>
      <c r="E220" t="s">
        <v>201</v>
      </c>
      <c r="F220" t="s">
        <v>1478</v>
      </c>
      <c r="G220" s="8">
        <f>SUMIFS(TaxableValuation[Taxable Residential],TaxableValuation[Dist],$C220,TaxableValuation[Tif_NonTIF],$A$4)</f>
        <v>38914610</v>
      </c>
      <c r="H220" s="8">
        <f>SUMIFS(TaxableValuation[Taxable Ag Land],TaxableValuation[Dist],$C220,TaxableValuation[Tif_NonTIF],$A$4)</f>
        <v>0</v>
      </c>
      <c r="I220" s="8">
        <f>SUMIFS(TaxableValuation[Taxable Ag Building],TaxableValuation[Dist],$C220,TaxableValuation[Tif_NonTIF],$A$4)</f>
        <v>0</v>
      </c>
      <c r="J220" s="8">
        <f>SUMIFS(TaxableValuation[Taxable Commercial],TaxableValuation[Dist],$C220,TaxableValuation[Tif_NonTIF],$A$4)</f>
        <v>9205349</v>
      </c>
      <c r="K220" s="8">
        <f>SUMIFS(TaxableValuation[Taxable Industrial],TaxableValuation[Dist],$C220,TaxableValuation[Tif_NonTIF],$A$4)</f>
        <v>411897</v>
      </c>
      <c r="L220" s="8">
        <f>SUMIFS(TaxableValuation[Taxable Multiresidential],TaxableValuation[Dist],$C220,TaxableValuation[Tif_NonTIF],$A$4)</f>
        <v>191381</v>
      </c>
      <c r="M220" s="8">
        <f>SUMIFS(TaxableValuation[Taxable Reserved],TaxableValuation[Dist],$C220,TaxableValuation[Tif_NonTIF],$A$4)</f>
        <v>0</v>
      </c>
      <c r="N220" s="8">
        <f>SUMIFS(TaxableValuation[Taxable Railroads],TaxableValuation[Dist],$C220,TaxableValuation[Tif_NonTIF],$A$4)</f>
        <v>0</v>
      </c>
      <c r="O220" s="8">
        <f>SUMIFS(TaxableValuation[Taxable Utilities],TaxableValuation[Dist],$C220,TaxableValuation[Tif_NonTIF],$A$4)</f>
        <v>0</v>
      </c>
      <c r="P220" s="8">
        <f>SUMIFS(TaxableValuation[Taxable Other],TaxableValuation[Dist],$C220,TaxableValuation[Tif_NonTIF],$A$4)</f>
        <v>0</v>
      </c>
      <c r="Q220" s="8">
        <f>SUMIFS(TaxableValuation[Taxable Gross],TaxableValuation[Dist],$C220,TaxableValuation[Tif_NonTIF],$A$4)</f>
        <v>48723237</v>
      </c>
      <c r="R220" s="8">
        <f>SUMIFS(TaxableValuation[Taxable Military Exempt],TaxableValuation[Dist],$C220,TaxableValuation[Tif_NonTIF],$A$4)</f>
        <v>7408</v>
      </c>
      <c r="S220" s="8">
        <f>SUMIFS(TaxableValuation[Taxable Net],TaxableValuation[Dist],$C220,TaxableValuation[Tif_NonTIF],$A$4)</f>
        <v>48715829</v>
      </c>
      <c r="T220" s="8">
        <f>SUMIFS(TaxableValuation[Taxable Gas &amp; Elec Utilities],TaxableValuation[Dist],$C220,TaxableValuation[Tif_NonTIF],$A$4)</f>
        <v>0</v>
      </c>
      <c r="U220" s="8">
        <f t="shared" si="3"/>
        <v>48715829</v>
      </c>
    </row>
    <row r="221" spans="1:21" x14ac:dyDescent="0.25">
      <c r="A221">
        <v>2023</v>
      </c>
      <c r="B221" t="s">
        <v>1076</v>
      </c>
      <c r="C221" t="s">
        <v>1479</v>
      </c>
      <c r="D221" t="s">
        <v>1479</v>
      </c>
      <c r="E221" t="s">
        <v>865</v>
      </c>
      <c r="F221" t="s">
        <v>1480</v>
      </c>
      <c r="G221" s="8">
        <f>SUMIFS(TaxableValuation[Taxable Residential],TaxableValuation[Dist],$C221,TaxableValuation[Tif_NonTIF],$A$4)</f>
        <v>22303030</v>
      </c>
      <c r="H221" s="8">
        <f>SUMIFS(TaxableValuation[Taxable Ag Land],TaxableValuation[Dist],$C221,TaxableValuation[Tif_NonTIF],$A$4)</f>
        <v>0</v>
      </c>
      <c r="I221" s="8">
        <f>SUMIFS(TaxableValuation[Taxable Ag Building],TaxableValuation[Dist],$C221,TaxableValuation[Tif_NonTIF],$A$4)</f>
        <v>0</v>
      </c>
      <c r="J221" s="8">
        <f>SUMIFS(TaxableValuation[Taxable Commercial],TaxableValuation[Dist],$C221,TaxableValuation[Tif_NonTIF],$A$4)</f>
        <v>32747787</v>
      </c>
      <c r="K221" s="8">
        <f>SUMIFS(TaxableValuation[Taxable Industrial],TaxableValuation[Dist],$C221,TaxableValuation[Tif_NonTIF],$A$4)</f>
        <v>74756302</v>
      </c>
      <c r="L221" s="8">
        <f>SUMIFS(TaxableValuation[Taxable Multiresidential],TaxableValuation[Dist],$C221,TaxableValuation[Tif_NonTIF],$A$4)</f>
        <v>2625332</v>
      </c>
      <c r="M221" s="8">
        <f>SUMIFS(TaxableValuation[Taxable Reserved],TaxableValuation[Dist],$C221,TaxableValuation[Tif_NonTIF],$A$4)</f>
        <v>0</v>
      </c>
      <c r="N221" s="8">
        <f>SUMIFS(TaxableValuation[Taxable Railroads],TaxableValuation[Dist],$C221,TaxableValuation[Tif_NonTIF],$A$4)</f>
        <v>0</v>
      </c>
      <c r="O221" s="8">
        <f>SUMIFS(TaxableValuation[Taxable Utilities],TaxableValuation[Dist],$C221,TaxableValuation[Tif_NonTIF],$A$4)</f>
        <v>0</v>
      </c>
      <c r="P221" s="8">
        <f>SUMIFS(TaxableValuation[Taxable Other],TaxableValuation[Dist],$C221,TaxableValuation[Tif_NonTIF],$A$4)</f>
        <v>0</v>
      </c>
      <c r="Q221" s="8">
        <f>SUMIFS(TaxableValuation[Taxable Gross],TaxableValuation[Dist],$C221,TaxableValuation[Tif_NonTIF],$A$4)</f>
        <v>132432451</v>
      </c>
      <c r="R221" s="8">
        <f>SUMIFS(TaxableValuation[Taxable Military Exempt],TaxableValuation[Dist],$C221,TaxableValuation[Tif_NonTIF],$A$4)</f>
        <v>0</v>
      </c>
      <c r="S221" s="8">
        <f>SUMIFS(TaxableValuation[Taxable Net],TaxableValuation[Dist],$C221,TaxableValuation[Tif_NonTIF],$A$4)</f>
        <v>132432451</v>
      </c>
      <c r="T221" s="8">
        <f>SUMIFS(TaxableValuation[Taxable Gas &amp; Elec Utilities],TaxableValuation[Dist],$C221,TaxableValuation[Tif_NonTIF],$A$4)</f>
        <v>0</v>
      </c>
      <c r="U221" s="8">
        <f t="shared" si="3"/>
        <v>132432451</v>
      </c>
    </row>
    <row r="222" spans="1:21" x14ac:dyDescent="0.25">
      <c r="A222">
        <v>2023</v>
      </c>
      <c r="B222" t="s">
        <v>1043</v>
      </c>
      <c r="C222" t="s">
        <v>1481</v>
      </c>
      <c r="D222" t="s">
        <v>1481</v>
      </c>
      <c r="E222" t="s">
        <v>953</v>
      </c>
      <c r="F222" t="s">
        <v>1482</v>
      </c>
      <c r="G222" s="8">
        <f>SUMIFS(TaxableValuation[Taxable Residential],TaxableValuation[Dist],$C222,TaxableValuation[Tif_NonTIF],$A$4)</f>
        <v>0</v>
      </c>
      <c r="H222" s="8">
        <f>SUMIFS(TaxableValuation[Taxable Ag Land],TaxableValuation[Dist],$C222,TaxableValuation[Tif_NonTIF],$A$4)</f>
        <v>0</v>
      </c>
      <c r="I222" s="8">
        <f>SUMIFS(TaxableValuation[Taxable Ag Building],TaxableValuation[Dist],$C222,TaxableValuation[Tif_NonTIF],$A$4)</f>
        <v>0</v>
      </c>
      <c r="J222" s="8">
        <f>SUMIFS(TaxableValuation[Taxable Commercial],TaxableValuation[Dist],$C222,TaxableValuation[Tif_NonTIF],$A$4)</f>
        <v>0</v>
      </c>
      <c r="K222" s="8">
        <f>SUMIFS(TaxableValuation[Taxable Industrial],TaxableValuation[Dist],$C222,TaxableValuation[Tif_NonTIF],$A$4)</f>
        <v>0</v>
      </c>
      <c r="L222" s="8">
        <f>SUMIFS(TaxableValuation[Taxable Multiresidential],TaxableValuation[Dist],$C222,TaxableValuation[Tif_NonTIF],$A$4)</f>
        <v>0</v>
      </c>
      <c r="M222" s="8">
        <f>SUMIFS(TaxableValuation[Taxable Reserved],TaxableValuation[Dist],$C222,TaxableValuation[Tif_NonTIF],$A$4)</f>
        <v>0</v>
      </c>
      <c r="N222" s="8">
        <f>SUMIFS(TaxableValuation[Taxable Railroads],TaxableValuation[Dist],$C222,TaxableValuation[Tif_NonTIF],$A$4)</f>
        <v>0</v>
      </c>
      <c r="O222" s="8">
        <f>SUMIFS(TaxableValuation[Taxable Utilities],TaxableValuation[Dist],$C222,TaxableValuation[Tif_NonTIF],$A$4)</f>
        <v>0</v>
      </c>
      <c r="P222" s="8">
        <f>SUMIFS(TaxableValuation[Taxable Other],TaxableValuation[Dist],$C222,TaxableValuation[Tif_NonTIF],$A$4)</f>
        <v>0</v>
      </c>
      <c r="Q222" s="8">
        <f>SUMIFS(TaxableValuation[Taxable Gross],TaxableValuation[Dist],$C222,TaxableValuation[Tif_NonTIF],$A$4)</f>
        <v>0</v>
      </c>
      <c r="R222" s="8">
        <f>SUMIFS(TaxableValuation[Taxable Military Exempt],TaxableValuation[Dist],$C222,TaxableValuation[Tif_NonTIF],$A$4)</f>
        <v>0</v>
      </c>
      <c r="S222" s="8">
        <f>SUMIFS(TaxableValuation[Taxable Net],TaxableValuation[Dist],$C222,TaxableValuation[Tif_NonTIF],$A$4)</f>
        <v>0</v>
      </c>
      <c r="T222" s="8">
        <f>SUMIFS(TaxableValuation[Taxable Gas &amp; Elec Utilities],TaxableValuation[Dist],$C222,TaxableValuation[Tif_NonTIF],$A$4)</f>
        <v>0</v>
      </c>
      <c r="U222" s="8">
        <f t="shared" si="3"/>
        <v>0</v>
      </c>
    </row>
    <row r="223" spans="1:21" x14ac:dyDescent="0.25">
      <c r="A223">
        <v>2023</v>
      </c>
      <c r="B223" t="s">
        <v>1051</v>
      </c>
      <c r="C223" t="s">
        <v>1483</v>
      </c>
      <c r="D223" t="s">
        <v>1483</v>
      </c>
      <c r="E223" t="s">
        <v>387</v>
      </c>
      <c r="F223" t="s">
        <v>1484</v>
      </c>
      <c r="G223" s="8">
        <f>SUMIFS(TaxableValuation[Taxable Residential],TaxableValuation[Dist],$C223,TaxableValuation[Tif_NonTIF],$A$4)</f>
        <v>75496</v>
      </c>
      <c r="H223" s="8">
        <f>SUMIFS(TaxableValuation[Taxable Ag Land],TaxableValuation[Dist],$C223,TaxableValuation[Tif_NonTIF],$A$4)</f>
        <v>0</v>
      </c>
      <c r="I223" s="8">
        <f>SUMIFS(TaxableValuation[Taxable Ag Building],TaxableValuation[Dist],$C223,TaxableValuation[Tif_NonTIF],$A$4)</f>
        <v>0</v>
      </c>
      <c r="J223" s="8">
        <f>SUMIFS(TaxableValuation[Taxable Commercial],TaxableValuation[Dist],$C223,TaxableValuation[Tif_NonTIF],$A$4)</f>
        <v>0</v>
      </c>
      <c r="K223" s="8">
        <f>SUMIFS(TaxableValuation[Taxable Industrial],TaxableValuation[Dist],$C223,TaxableValuation[Tif_NonTIF],$A$4)</f>
        <v>8943948</v>
      </c>
      <c r="L223" s="8">
        <f>SUMIFS(TaxableValuation[Taxable Multiresidential],TaxableValuation[Dist],$C223,TaxableValuation[Tif_NonTIF],$A$4)</f>
        <v>204932</v>
      </c>
      <c r="M223" s="8">
        <f>SUMIFS(TaxableValuation[Taxable Reserved],TaxableValuation[Dist],$C223,TaxableValuation[Tif_NonTIF],$A$4)</f>
        <v>0</v>
      </c>
      <c r="N223" s="8">
        <f>SUMIFS(TaxableValuation[Taxable Railroads],TaxableValuation[Dist],$C223,TaxableValuation[Tif_NonTIF],$A$4)</f>
        <v>0</v>
      </c>
      <c r="O223" s="8">
        <f>SUMIFS(TaxableValuation[Taxable Utilities],TaxableValuation[Dist],$C223,TaxableValuation[Tif_NonTIF],$A$4)</f>
        <v>0</v>
      </c>
      <c r="P223" s="8">
        <f>SUMIFS(TaxableValuation[Taxable Other],TaxableValuation[Dist],$C223,TaxableValuation[Tif_NonTIF],$A$4)</f>
        <v>0</v>
      </c>
      <c r="Q223" s="8">
        <f>SUMIFS(TaxableValuation[Taxable Gross],TaxableValuation[Dist],$C223,TaxableValuation[Tif_NonTIF],$A$4)</f>
        <v>9224376</v>
      </c>
      <c r="R223" s="8">
        <f>SUMIFS(TaxableValuation[Taxable Military Exempt],TaxableValuation[Dist],$C223,TaxableValuation[Tif_NonTIF],$A$4)</f>
        <v>0</v>
      </c>
      <c r="S223" s="8">
        <f>SUMIFS(TaxableValuation[Taxable Net],TaxableValuation[Dist],$C223,TaxableValuation[Tif_NonTIF],$A$4)</f>
        <v>9224376</v>
      </c>
      <c r="T223" s="8">
        <f>SUMIFS(TaxableValuation[Taxable Gas &amp; Elec Utilities],TaxableValuation[Dist],$C223,TaxableValuation[Tif_NonTIF],$A$4)</f>
        <v>0</v>
      </c>
      <c r="U223" s="8">
        <f t="shared" si="3"/>
        <v>9224376</v>
      </c>
    </row>
    <row r="224" spans="1:21" x14ac:dyDescent="0.25">
      <c r="A224">
        <v>2023</v>
      </c>
      <c r="B224" t="s">
        <v>1076</v>
      </c>
      <c r="C224" t="s">
        <v>1485</v>
      </c>
      <c r="D224" t="s">
        <v>1485</v>
      </c>
      <c r="E224" t="s">
        <v>408</v>
      </c>
      <c r="F224" t="s">
        <v>1486</v>
      </c>
      <c r="G224" s="8">
        <f>SUMIFS(TaxableValuation[Taxable Residential],TaxableValuation[Dist],$C224,TaxableValuation[Tif_NonTIF],$A$4)</f>
        <v>0</v>
      </c>
      <c r="H224" s="8">
        <f>SUMIFS(TaxableValuation[Taxable Ag Land],TaxableValuation[Dist],$C224,TaxableValuation[Tif_NonTIF],$A$4)</f>
        <v>0</v>
      </c>
      <c r="I224" s="8">
        <f>SUMIFS(TaxableValuation[Taxable Ag Building],TaxableValuation[Dist],$C224,TaxableValuation[Tif_NonTIF],$A$4)</f>
        <v>0</v>
      </c>
      <c r="J224" s="8">
        <f>SUMIFS(TaxableValuation[Taxable Commercial],TaxableValuation[Dist],$C224,TaxableValuation[Tif_NonTIF],$A$4)</f>
        <v>0</v>
      </c>
      <c r="K224" s="8">
        <f>SUMIFS(TaxableValuation[Taxable Industrial],TaxableValuation[Dist],$C224,TaxableValuation[Tif_NonTIF],$A$4)</f>
        <v>0</v>
      </c>
      <c r="L224" s="8">
        <f>SUMIFS(TaxableValuation[Taxable Multiresidential],TaxableValuation[Dist],$C224,TaxableValuation[Tif_NonTIF],$A$4)</f>
        <v>0</v>
      </c>
      <c r="M224" s="8">
        <f>SUMIFS(TaxableValuation[Taxable Reserved],TaxableValuation[Dist],$C224,TaxableValuation[Tif_NonTIF],$A$4)</f>
        <v>0</v>
      </c>
      <c r="N224" s="8">
        <f>SUMIFS(TaxableValuation[Taxable Railroads],TaxableValuation[Dist],$C224,TaxableValuation[Tif_NonTIF],$A$4)</f>
        <v>0</v>
      </c>
      <c r="O224" s="8">
        <f>SUMIFS(TaxableValuation[Taxable Utilities],TaxableValuation[Dist],$C224,TaxableValuation[Tif_NonTIF],$A$4)</f>
        <v>0</v>
      </c>
      <c r="P224" s="8">
        <f>SUMIFS(TaxableValuation[Taxable Other],TaxableValuation[Dist],$C224,TaxableValuation[Tif_NonTIF],$A$4)</f>
        <v>0</v>
      </c>
      <c r="Q224" s="8">
        <f>SUMIFS(TaxableValuation[Taxable Gross],TaxableValuation[Dist],$C224,TaxableValuation[Tif_NonTIF],$A$4)</f>
        <v>0</v>
      </c>
      <c r="R224" s="8">
        <f>SUMIFS(TaxableValuation[Taxable Military Exempt],TaxableValuation[Dist],$C224,TaxableValuation[Tif_NonTIF],$A$4)</f>
        <v>0</v>
      </c>
      <c r="S224" s="8">
        <f>SUMIFS(TaxableValuation[Taxable Net],TaxableValuation[Dist],$C224,TaxableValuation[Tif_NonTIF],$A$4)</f>
        <v>0</v>
      </c>
      <c r="T224" s="8">
        <f>SUMIFS(TaxableValuation[Taxable Gas &amp; Elec Utilities],TaxableValuation[Dist],$C224,TaxableValuation[Tif_NonTIF],$A$4)</f>
        <v>0</v>
      </c>
      <c r="U224" s="8">
        <f t="shared" si="3"/>
        <v>0</v>
      </c>
    </row>
    <row r="225" spans="1:21" x14ac:dyDescent="0.25">
      <c r="A225">
        <v>2023</v>
      </c>
      <c r="B225" t="s">
        <v>1043</v>
      </c>
      <c r="C225" t="s">
        <v>1487</v>
      </c>
      <c r="D225" t="s">
        <v>1487</v>
      </c>
      <c r="E225" t="s">
        <v>915</v>
      </c>
      <c r="F225" t="s">
        <v>1488</v>
      </c>
      <c r="G225" s="8">
        <f>SUMIFS(TaxableValuation[Taxable Residential],TaxableValuation[Dist],$C225,TaxableValuation[Tif_NonTIF],$A$4)</f>
        <v>8605471</v>
      </c>
      <c r="H225" s="8">
        <f>SUMIFS(TaxableValuation[Taxable Ag Land],TaxableValuation[Dist],$C225,TaxableValuation[Tif_NonTIF],$A$4)</f>
        <v>33718</v>
      </c>
      <c r="I225" s="8">
        <f>SUMIFS(TaxableValuation[Taxable Ag Building],TaxableValuation[Dist],$C225,TaxableValuation[Tif_NonTIF],$A$4)</f>
        <v>2604</v>
      </c>
      <c r="J225" s="8">
        <f>SUMIFS(TaxableValuation[Taxable Commercial],TaxableValuation[Dist],$C225,TaxableValuation[Tif_NonTIF],$A$4)</f>
        <v>1675470</v>
      </c>
      <c r="K225" s="8">
        <f>SUMIFS(TaxableValuation[Taxable Industrial],TaxableValuation[Dist],$C225,TaxableValuation[Tif_NonTIF],$A$4)</f>
        <v>74998391</v>
      </c>
      <c r="L225" s="8">
        <f>SUMIFS(TaxableValuation[Taxable Multiresidential],TaxableValuation[Dist],$C225,TaxableValuation[Tif_NonTIF],$A$4)</f>
        <v>291791</v>
      </c>
      <c r="M225" s="8">
        <f>SUMIFS(TaxableValuation[Taxable Reserved],TaxableValuation[Dist],$C225,TaxableValuation[Tif_NonTIF],$A$4)</f>
        <v>0</v>
      </c>
      <c r="N225" s="8">
        <f>SUMIFS(TaxableValuation[Taxable Railroads],TaxableValuation[Dist],$C225,TaxableValuation[Tif_NonTIF],$A$4)</f>
        <v>0</v>
      </c>
      <c r="O225" s="8">
        <f>SUMIFS(TaxableValuation[Taxable Utilities],TaxableValuation[Dist],$C225,TaxableValuation[Tif_NonTIF],$A$4)</f>
        <v>0</v>
      </c>
      <c r="P225" s="8">
        <f>SUMIFS(TaxableValuation[Taxable Other],TaxableValuation[Dist],$C225,TaxableValuation[Tif_NonTIF],$A$4)</f>
        <v>0</v>
      </c>
      <c r="Q225" s="8">
        <f>SUMIFS(TaxableValuation[Taxable Gross],TaxableValuation[Dist],$C225,TaxableValuation[Tif_NonTIF],$A$4)</f>
        <v>85607445</v>
      </c>
      <c r="R225" s="8">
        <f>SUMIFS(TaxableValuation[Taxable Military Exempt],TaxableValuation[Dist],$C225,TaxableValuation[Tif_NonTIF],$A$4)</f>
        <v>0</v>
      </c>
      <c r="S225" s="8">
        <f>SUMIFS(TaxableValuation[Taxable Net],TaxableValuation[Dist],$C225,TaxableValuation[Tif_NonTIF],$A$4)</f>
        <v>85607445</v>
      </c>
      <c r="T225" s="8">
        <f>SUMIFS(TaxableValuation[Taxable Gas &amp; Elec Utilities],TaxableValuation[Dist],$C225,TaxableValuation[Tif_NonTIF],$A$4)</f>
        <v>0</v>
      </c>
      <c r="U225" s="8">
        <f t="shared" si="3"/>
        <v>85607445</v>
      </c>
    </row>
    <row r="226" spans="1:21" x14ac:dyDescent="0.25">
      <c r="A226">
        <v>2023</v>
      </c>
      <c r="B226" t="s">
        <v>1038</v>
      </c>
      <c r="C226" t="s">
        <v>1489</v>
      </c>
      <c r="D226" t="s">
        <v>1489</v>
      </c>
      <c r="E226" t="s">
        <v>927</v>
      </c>
      <c r="F226" t="s">
        <v>1490</v>
      </c>
      <c r="G226" s="8">
        <f>SUMIFS(TaxableValuation[Taxable Residential],TaxableValuation[Dist],$C226,TaxableValuation[Tif_NonTIF],$A$4)</f>
        <v>140482931</v>
      </c>
      <c r="H226" s="8">
        <f>SUMIFS(TaxableValuation[Taxable Ag Land],TaxableValuation[Dist],$C226,TaxableValuation[Tif_NonTIF],$A$4)</f>
        <v>738953</v>
      </c>
      <c r="I226" s="8">
        <f>SUMIFS(TaxableValuation[Taxable Ag Building],TaxableValuation[Dist],$C226,TaxableValuation[Tif_NonTIF],$A$4)</f>
        <v>15740</v>
      </c>
      <c r="J226" s="8">
        <f>SUMIFS(TaxableValuation[Taxable Commercial],TaxableValuation[Dist],$C226,TaxableValuation[Tif_NonTIF],$A$4)</f>
        <v>310489604</v>
      </c>
      <c r="K226" s="8">
        <f>SUMIFS(TaxableValuation[Taxable Industrial],TaxableValuation[Dist],$C226,TaxableValuation[Tif_NonTIF],$A$4)</f>
        <v>35025390</v>
      </c>
      <c r="L226" s="8">
        <f>SUMIFS(TaxableValuation[Taxable Multiresidential],TaxableValuation[Dist],$C226,TaxableValuation[Tif_NonTIF],$A$4)</f>
        <v>6295185</v>
      </c>
      <c r="M226" s="8">
        <f>SUMIFS(TaxableValuation[Taxable Reserved],TaxableValuation[Dist],$C226,TaxableValuation[Tif_NonTIF],$A$4)</f>
        <v>0</v>
      </c>
      <c r="N226" s="8">
        <f>SUMIFS(TaxableValuation[Taxable Railroads],TaxableValuation[Dist],$C226,TaxableValuation[Tif_NonTIF],$A$4)</f>
        <v>0</v>
      </c>
      <c r="O226" s="8">
        <f>SUMIFS(TaxableValuation[Taxable Utilities],TaxableValuation[Dist],$C226,TaxableValuation[Tif_NonTIF],$A$4)</f>
        <v>0</v>
      </c>
      <c r="P226" s="8">
        <f>SUMIFS(TaxableValuation[Taxable Other],TaxableValuation[Dist],$C226,TaxableValuation[Tif_NonTIF],$A$4)</f>
        <v>0</v>
      </c>
      <c r="Q226" s="8">
        <f>SUMIFS(TaxableValuation[Taxable Gross],TaxableValuation[Dist],$C226,TaxableValuation[Tif_NonTIF],$A$4)</f>
        <v>493047803</v>
      </c>
      <c r="R226" s="8">
        <f>SUMIFS(TaxableValuation[Taxable Military Exempt],TaxableValuation[Dist],$C226,TaxableValuation[Tif_NonTIF],$A$4)</f>
        <v>100290</v>
      </c>
      <c r="S226" s="8">
        <f>SUMIFS(TaxableValuation[Taxable Net],TaxableValuation[Dist],$C226,TaxableValuation[Tif_NonTIF],$A$4)</f>
        <v>492947513</v>
      </c>
      <c r="T226" s="8">
        <f>SUMIFS(TaxableValuation[Taxable Gas &amp; Elec Utilities],TaxableValuation[Dist],$C226,TaxableValuation[Tif_NonTIF],$A$4)</f>
        <v>0</v>
      </c>
      <c r="U226" s="8">
        <f t="shared" si="3"/>
        <v>492947513</v>
      </c>
    </row>
    <row r="227" spans="1:21" x14ac:dyDescent="0.25">
      <c r="A227">
        <v>2023</v>
      </c>
      <c r="B227" t="s">
        <v>1048</v>
      </c>
      <c r="C227" t="s">
        <v>1491</v>
      </c>
      <c r="D227" t="s">
        <v>1491</v>
      </c>
      <c r="E227" t="s">
        <v>256</v>
      </c>
      <c r="F227" t="s">
        <v>1492</v>
      </c>
      <c r="G227" s="8">
        <f>SUMIFS(TaxableValuation[Taxable Residential],TaxableValuation[Dist],$C227,TaxableValuation[Tif_NonTIF],$A$4)</f>
        <v>675068</v>
      </c>
      <c r="H227" s="8">
        <f>SUMIFS(TaxableValuation[Taxable Ag Land],TaxableValuation[Dist],$C227,TaxableValuation[Tif_NonTIF],$A$4)</f>
        <v>0</v>
      </c>
      <c r="I227" s="8">
        <f>SUMIFS(TaxableValuation[Taxable Ag Building],TaxableValuation[Dist],$C227,TaxableValuation[Tif_NonTIF],$A$4)</f>
        <v>0</v>
      </c>
      <c r="J227" s="8">
        <f>SUMIFS(TaxableValuation[Taxable Commercial],TaxableValuation[Dist],$C227,TaxableValuation[Tif_NonTIF],$A$4)</f>
        <v>0</v>
      </c>
      <c r="K227" s="8">
        <f>SUMIFS(TaxableValuation[Taxable Industrial],TaxableValuation[Dist],$C227,TaxableValuation[Tif_NonTIF],$A$4)</f>
        <v>126709858</v>
      </c>
      <c r="L227" s="8">
        <f>SUMIFS(TaxableValuation[Taxable Multiresidential],TaxableValuation[Dist],$C227,TaxableValuation[Tif_NonTIF],$A$4)</f>
        <v>1522822</v>
      </c>
      <c r="M227" s="8">
        <f>SUMIFS(TaxableValuation[Taxable Reserved],TaxableValuation[Dist],$C227,TaxableValuation[Tif_NonTIF],$A$4)</f>
        <v>0</v>
      </c>
      <c r="N227" s="8">
        <f>SUMIFS(TaxableValuation[Taxable Railroads],TaxableValuation[Dist],$C227,TaxableValuation[Tif_NonTIF],$A$4)</f>
        <v>0</v>
      </c>
      <c r="O227" s="8">
        <f>SUMIFS(TaxableValuation[Taxable Utilities],TaxableValuation[Dist],$C227,TaxableValuation[Tif_NonTIF],$A$4)</f>
        <v>0</v>
      </c>
      <c r="P227" s="8">
        <f>SUMIFS(TaxableValuation[Taxable Other],TaxableValuation[Dist],$C227,TaxableValuation[Tif_NonTIF],$A$4)</f>
        <v>0</v>
      </c>
      <c r="Q227" s="8">
        <f>SUMIFS(TaxableValuation[Taxable Gross],TaxableValuation[Dist],$C227,TaxableValuation[Tif_NonTIF],$A$4)</f>
        <v>128907748</v>
      </c>
      <c r="R227" s="8">
        <f>SUMIFS(TaxableValuation[Taxable Military Exempt],TaxableValuation[Dist],$C227,TaxableValuation[Tif_NonTIF],$A$4)</f>
        <v>0</v>
      </c>
      <c r="S227" s="8">
        <f>SUMIFS(TaxableValuation[Taxable Net],TaxableValuation[Dist],$C227,TaxableValuation[Tif_NonTIF],$A$4)</f>
        <v>128907748</v>
      </c>
      <c r="T227" s="8">
        <f>SUMIFS(TaxableValuation[Taxable Gas &amp; Elec Utilities],TaxableValuation[Dist],$C227,TaxableValuation[Tif_NonTIF],$A$4)</f>
        <v>0</v>
      </c>
      <c r="U227" s="8">
        <f t="shared" si="3"/>
        <v>128907748</v>
      </c>
    </row>
    <row r="228" spans="1:21" x14ac:dyDescent="0.25">
      <c r="A228">
        <v>2023</v>
      </c>
      <c r="B228" t="s">
        <v>1066</v>
      </c>
      <c r="C228" t="s">
        <v>1493</v>
      </c>
      <c r="D228" t="s">
        <v>1493</v>
      </c>
      <c r="E228" t="s">
        <v>72</v>
      </c>
      <c r="F228" t="s">
        <v>1494</v>
      </c>
      <c r="G228" s="8">
        <f>SUMIFS(TaxableValuation[Taxable Residential],TaxableValuation[Dist],$C228,TaxableValuation[Tif_NonTIF],$A$4)</f>
        <v>0</v>
      </c>
      <c r="H228" s="8">
        <f>SUMIFS(TaxableValuation[Taxable Ag Land],TaxableValuation[Dist],$C228,TaxableValuation[Tif_NonTIF],$A$4)</f>
        <v>0</v>
      </c>
      <c r="I228" s="8">
        <f>SUMIFS(TaxableValuation[Taxable Ag Building],TaxableValuation[Dist],$C228,TaxableValuation[Tif_NonTIF],$A$4)</f>
        <v>0</v>
      </c>
      <c r="J228" s="8">
        <f>SUMIFS(TaxableValuation[Taxable Commercial],TaxableValuation[Dist],$C228,TaxableValuation[Tif_NonTIF],$A$4)</f>
        <v>6680276</v>
      </c>
      <c r="K228" s="8">
        <f>SUMIFS(TaxableValuation[Taxable Industrial],TaxableValuation[Dist],$C228,TaxableValuation[Tif_NonTIF],$A$4)</f>
        <v>21890199</v>
      </c>
      <c r="L228" s="8">
        <f>SUMIFS(TaxableValuation[Taxable Multiresidential],TaxableValuation[Dist],$C228,TaxableValuation[Tif_NonTIF],$A$4)</f>
        <v>457497</v>
      </c>
      <c r="M228" s="8">
        <f>SUMIFS(TaxableValuation[Taxable Reserved],TaxableValuation[Dist],$C228,TaxableValuation[Tif_NonTIF],$A$4)</f>
        <v>0</v>
      </c>
      <c r="N228" s="8">
        <f>SUMIFS(TaxableValuation[Taxable Railroads],TaxableValuation[Dist],$C228,TaxableValuation[Tif_NonTIF],$A$4)</f>
        <v>0</v>
      </c>
      <c r="O228" s="8">
        <f>SUMIFS(TaxableValuation[Taxable Utilities],TaxableValuation[Dist],$C228,TaxableValuation[Tif_NonTIF],$A$4)</f>
        <v>0</v>
      </c>
      <c r="P228" s="8">
        <f>SUMIFS(TaxableValuation[Taxable Other],TaxableValuation[Dist],$C228,TaxableValuation[Tif_NonTIF],$A$4)</f>
        <v>0</v>
      </c>
      <c r="Q228" s="8">
        <f>SUMIFS(TaxableValuation[Taxable Gross],TaxableValuation[Dist],$C228,TaxableValuation[Tif_NonTIF],$A$4)</f>
        <v>29027972</v>
      </c>
      <c r="R228" s="8">
        <f>SUMIFS(TaxableValuation[Taxable Military Exempt],TaxableValuation[Dist],$C228,TaxableValuation[Tif_NonTIF],$A$4)</f>
        <v>0</v>
      </c>
      <c r="S228" s="8">
        <f>SUMIFS(TaxableValuation[Taxable Net],TaxableValuation[Dist],$C228,TaxableValuation[Tif_NonTIF],$A$4)</f>
        <v>29027972</v>
      </c>
      <c r="T228" s="8">
        <f>SUMIFS(TaxableValuation[Taxable Gas &amp; Elec Utilities],TaxableValuation[Dist],$C228,TaxableValuation[Tif_NonTIF],$A$4)</f>
        <v>0</v>
      </c>
      <c r="U228" s="8">
        <f t="shared" si="3"/>
        <v>29027972</v>
      </c>
    </row>
    <row r="229" spans="1:21" x14ac:dyDescent="0.25">
      <c r="A229">
        <v>2023</v>
      </c>
      <c r="B229" t="s">
        <v>1038</v>
      </c>
      <c r="C229" t="s">
        <v>1495</v>
      </c>
      <c r="D229" t="s">
        <v>1495</v>
      </c>
      <c r="E229" t="s">
        <v>206</v>
      </c>
      <c r="F229" t="s">
        <v>1496</v>
      </c>
      <c r="G229" s="8">
        <f>SUMIFS(TaxableValuation[Taxable Residential],TaxableValuation[Dist],$C229,TaxableValuation[Tif_NonTIF],$A$4)</f>
        <v>0</v>
      </c>
      <c r="H229" s="8">
        <f>SUMIFS(TaxableValuation[Taxable Ag Land],TaxableValuation[Dist],$C229,TaxableValuation[Tif_NonTIF],$A$4)</f>
        <v>0</v>
      </c>
      <c r="I229" s="8">
        <f>SUMIFS(TaxableValuation[Taxable Ag Building],TaxableValuation[Dist],$C229,TaxableValuation[Tif_NonTIF],$A$4)</f>
        <v>0</v>
      </c>
      <c r="J229" s="8">
        <f>SUMIFS(TaxableValuation[Taxable Commercial],TaxableValuation[Dist],$C229,TaxableValuation[Tif_NonTIF],$A$4)</f>
        <v>0</v>
      </c>
      <c r="K229" s="8">
        <f>SUMIFS(TaxableValuation[Taxable Industrial],TaxableValuation[Dist],$C229,TaxableValuation[Tif_NonTIF],$A$4)</f>
        <v>0</v>
      </c>
      <c r="L229" s="8">
        <f>SUMIFS(TaxableValuation[Taxable Multiresidential],TaxableValuation[Dist],$C229,TaxableValuation[Tif_NonTIF],$A$4)</f>
        <v>0</v>
      </c>
      <c r="M229" s="8">
        <f>SUMIFS(TaxableValuation[Taxable Reserved],TaxableValuation[Dist],$C229,TaxableValuation[Tif_NonTIF],$A$4)</f>
        <v>0</v>
      </c>
      <c r="N229" s="8">
        <f>SUMIFS(TaxableValuation[Taxable Railroads],TaxableValuation[Dist],$C229,TaxableValuation[Tif_NonTIF],$A$4)</f>
        <v>0</v>
      </c>
      <c r="O229" s="8">
        <f>SUMIFS(TaxableValuation[Taxable Utilities],TaxableValuation[Dist],$C229,TaxableValuation[Tif_NonTIF],$A$4)</f>
        <v>0</v>
      </c>
      <c r="P229" s="8">
        <f>SUMIFS(TaxableValuation[Taxable Other],TaxableValuation[Dist],$C229,TaxableValuation[Tif_NonTIF],$A$4)</f>
        <v>0</v>
      </c>
      <c r="Q229" s="8">
        <f>SUMIFS(TaxableValuation[Taxable Gross],TaxableValuation[Dist],$C229,TaxableValuation[Tif_NonTIF],$A$4)</f>
        <v>0</v>
      </c>
      <c r="R229" s="8">
        <f>SUMIFS(TaxableValuation[Taxable Military Exempt],TaxableValuation[Dist],$C229,TaxableValuation[Tif_NonTIF],$A$4)</f>
        <v>0</v>
      </c>
      <c r="S229" s="8">
        <f>SUMIFS(TaxableValuation[Taxable Net],TaxableValuation[Dist],$C229,TaxableValuation[Tif_NonTIF],$A$4)</f>
        <v>0</v>
      </c>
      <c r="T229" s="8">
        <f>SUMIFS(TaxableValuation[Taxable Gas &amp; Elec Utilities],TaxableValuation[Dist],$C229,TaxableValuation[Tif_NonTIF],$A$4)</f>
        <v>0</v>
      </c>
      <c r="U229" s="8">
        <f t="shared" si="3"/>
        <v>0</v>
      </c>
    </row>
    <row r="230" spans="1:21" x14ac:dyDescent="0.25">
      <c r="A230">
        <v>2023</v>
      </c>
      <c r="B230" t="s">
        <v>1051</v>
      </c>
      <c r="C230" t="s">
        <v>1497</v>
      </c>
      <c r="D230" t="s">
        <v>1497</v>
      </c>
      <c r="E230" t="s">
        <v>264</v>
      </c>
      <c r="F230" t="s">
        <v>1498</v>
      </c>
      <c r="G230" s="8">
        <f>SUMIFS(TaxableValuation[Taxable Residential],TaxableValuation[Dist],$C230,TaxableValuation[Tif_NonTIF],$A$4)</f>
        <v>42813768</v>
      </c>
      <c r="H230" s="8">
        <f>SUMIFS(TaxableValuation[Taxable Ag Land],TaxableValuation[Dist],$C230,TaxableValuation[Tif_NonTIF],$A$4)</f>
        <v>0</v>
      </c>
      <c r="I230" s="8">
        <f>SUMIFS(TaxableValuation[Taxable Ag Building],TaxableValuation[Dist],$C230,TaxableValuation[Tif_NonTIF],$A$4)</f>
        <v>0</v>
      </c>
      <c r="J230" s="8">
        <f>SUMIFS(TaxableValuation[Taxable Commercial],TaxableValuation[Dist],$C230,TaxableValuation[Tif_NonTIF],$A$4)</f>
        <v>36821426</v>
      </c>
      <c r="K230" s="8">
        <f>SUMIFS(TaxableValuation[Taxable Industrial],TaxableValuation[Dist],$C230,TaxableValuation[Tif_NonTIF],$A$4)</f>
        <v>3584289</v>
      </c>
      <c r="L230" s="8">
        <f>SUMIFS(TaxableValuation[Taxable Multiresidential],TaxableValuation[Dist],$C230,TaxableValuation[Tif_NonTIF],$A$4)</f>
        <v>816736</v>
      </c>
      <c r="M230" s="8">
        <f>SUMIFS(TaxableValuation[Taxable Reserved],TaxableValuation[Dist],$C230,TaxableValuation[Tif_NonTIF],$A$4)</f>
        <v>0</v>
      </c>
      <c r="N230" s="8">
        <f>SUMIFS(TaxableValuation[Taxable Railroads],TaxableValuation[Dist],$C230,TaxableValuation[Tif_NonTIF],$A$4)</f>
        <v>0</v>
      </c>
      <c r="O230" s="8">
        <f>SUMIFS(TaxableValuation[Taxable Utilities],TaxableValuation[Dist],$C230,TaxableValuation[Tif_NonTIF],$A$4)</f>
        <v>0</v>
      </c>
      <c r="P230" s="8">
        <f>SUMIFS(TaxableValuation[Taxable Other],TaxableValuation[Dist],$C230,TaxableValuation[Tif_NonTIF],$A$4)</f>
        <v>0</v>
      </c>
      <c r="Q230" s="8">
        <f>SUMIFS(TaxableValuation[Taxable Gross],TaxableValuation[Dist],$C230,TaxableValuation[Tif_NonTIF],$A$4)</f>
        <v>84036219</v>
      </c>
      <c r="R230" s="8">
        <f>SUMIFS(TaxableValuation[Taxable Military Exempt],TaxableValuation[Dist],$C230,TaxableValuation[Tif_NonTIF],$A$4)</f>
        <v>9260</v>
      </c>
      <c r="S230" s="8">
        <f>SUMIFS(TaxableValuation[Taxable Net],TaxableValuation[Dist],$C230,TaxableValuation[Tif_NonTIF],$A$4)</f>
        <v>84026959</v>
      </c>
      <c r="T230" s="8">
        <f>SUMIFS(TaxableValuation[Taxable Gas &amp; Elec Utilities],TaxableValuation[Dist],$C230,TaxableValuation[Tif_NonTIF],$A$4)</f>
        <v>0</v>
      </c>
      <c r="U230" s="8">
        <f t="shared" si="3"/>
        <v>84026959</v>
      </c>
    </row>
    <row r="231" spans="1:21" x14ac:dyDescent="0.25">
      <c r="A231">
        <v>2023</v>
      </c>
      <c r="B231" t="s">
        <v>1057</v>
      </c>
      <c r="C231" t="s">
        <v>1499</v>
      </c>
      <c r="D231" t="s">
        <v>1499</v>
      </c>
      <c r="E231" t="s">
        <v>639</v>
      </c>
      <c r="F231" t="s">
        <v>1500</v>
      </c>
      <c r="G231" s="8">
        <f>SUMIFS(TaxableValuation[Taxable Residential],TaxableValuation[Dist],$C231,TaxableValuation[Tif_NonTIF],$A$4)</f>
        <v>0</v>
      </c>
      <c r="H231" s="8">
        <f>SUMIFS(TaxableValuation[Taxable Ag Land],TaxableValuation[Dist],$C231,TaxableValuation[Tif_NonTIF],$A$4)</f>
        <v>0</v>
      </c>
      <c r="I231" s="8">
        <f>SUMIFS(TaxableValuation[Taxable Ag Building],TaxableValuation[Dist],$C231,TaxableValuation[Tif_NonTIF],$A$4)</f>
        <v>0</v>
      </c>
      <c r="J231" s="8">
        <f>SUMIFS(TaxableValuation[Taxable Commercial],TaxableValuation[Dist],$C231,TaxableValuation[Tif_NonTIF],$A$4)</f>
        <v>0</v>
      </c>
      <c r="K231" s="8">
        <f>SUMIFS(TaxableValuation[Taxable Industrial],TaxableValuation[Dist],$C231,TaxableValuation[Tif_NonTIF],$A$4)</f>
        <v>0</v>
      </c>
      <c r="L231" s="8">
        <f>SUMIFS(TaxableValuation[Taxable Multiresidential],TaxableValuation[Dist],$C231,TaxableValuation[Tif_NonTIF],$A$4)</f>
        <v>0</v>
      </c>
      <c r="M231" s="8">
        <f>SUMIFS(TaxableValuation[Taxable Reserved],TaxableValuation[Dist],$C231,TaxableValuation[Tif_NonTIF],$A$4)</f>
        <v>0</v>
      </c>
      <c r="N231" s="8">
        <f>SUMIFS(TaxableValuation[Taxable Railroads],TaxableValuation[Dist],$C231,TaxableValuation[Tif_NonTIF],$A$4)</f>
        <v>0</v>
      </c>
      <c r="O231" s="8">
        <f>SUMIFS(TaxableValuation[Taxable Utilities],TaxableValuation[Dist],$C231,TaxableValuation[Tif_NonTIF],$A$4)</f>
        <v>0</v>
      </c>
      <c r="P231" s="8">
        <f>SUMIFS(TaxableValuation[Taxable Other],TaxableValuation[Dist],$C231,TaxableValuation[Tif_NonTIF],$A$4)</f>
        <v>0</v>
      </c>
      <c r="Q231" s="8">
        <f>SUMIFS(TaxableValuation[Taxable Gross],TaxableValuation[Dist],$C231,TaxableValuation[Tif_NonTIF],$A$4)</f>
        <v>0</v>
      </c>
      <c r="R231" s="8">
        <f>SUMIFS(TaxableValuation[Taxable Military Exempt],TaxableValuation[Dist],$C231,TaxableValuation[Tif_NonTIF],$A$4)</f>
        <v>0</v>
      </c>
      <c r="S231" s="8">
        <f>SUMIFS(TaxableValuation[Taxable Net],TaxableValuation[Dist],$C231,TaxableValuation[Tif_NonTIF],$A$4)</f>
        <v>0</v>
      </c>
      <c r="T231" s="8">
        <f>SUMIFS(TaxableValuation[Taxable Gas &amp; Elec Utilities],TaxableValuation[Dist],$C231,TaxableValuation[Tif_NonTIF],$A$4)</f>
        <v>0</v>
      </c>
      <c r="U231" s="8">
        <f t="shared" si="3"/>
        <v>0</v>
      </c>
    </row>
    <row r="232" spans="1:21" x14ac:dyDescent="0.25">
      <c r="A232">
        <v>2023</v>
      </c>
      <c r="B232" t="s">
        <v>1045</v>
      </c>
      <c r="C232" t="s">
        <v>1034</v>
      </c>
      <c r="D232" t="s">
        <v>1034</v>
      </c>
      <c r="E232" t="s">
        <v>81</v>
      </c>
      <c r="F232" t="s">
        <v>1501</v>
      </c>
      <c r="G232" s="8">
        <f>SUMIFS(TaxableValuation[Taxable Residential],TaxableValuation[Dist],$C232,TaxableValuation[Tif_NonTIF],$A$4)</f>
        <v>0</v>
      </c>
      <c r="H232" s="8">
        <f>SUMIFS(TaxableValuation[Taxable Ag Land],TaxableValuation[Dist],$C232,TaxableValuation[Tif_NonTIF],$A$4)</f>
        <v>0</v>
      </c>
      <c r="I232" s="8">
        <f>SUMIFS(TaxableValuation[Taxable Ag Building],TaxableValuation[Dist],$C232,TaxableValuation[Tif_NonTIF],$A$4)</f>
        <v>0</v>
      </c>
      <c r="J232" s="8">
        <f>SUMIFS(TaxableValuation[Taxable Commercial],TaxableValuation[Dist],$C232,TaxableValuation[Tif_NonTIF],$A$4)</f>
        <v>0</v>
      </c>
      <c r="K232" s="8">
        <f>SUMIFS(TaxableValuation[Taxable Industrial],TaxableValuation[Dist],$C232,TaxableValuation[Tif_NonTIF],$A$4)</f>
        <v>53208565</v>
      </c>
      <c r="L232" s="8">
        <f>SUMIFS(TaxableValuation[Taxable Multiresidential],TaxableValuation[Dist],$C232,TaxableValuation[Tif_NonTIF],$A$4)</f>
        <v>0</v>
      </c>
      <c r="M232" s="8">
        <f>SUMIFS(TaxableValuation[Taxable Reserved],TaxableValuation[Dist],$C232,TaxableValuation[Tif_NonTIF],$A$4)</f>
        <v>0</v>
      </c>
      <c r="N232" s="8">
        <f>SUMIFS(TaxableValuation[Taxable Railroads],TaxableValuation[Dist],$C232,TaxableValuation[Tif_NonTIF],$A$4)</f>
        <v>0</v>
      </c>
      <c r="O232" s="8">
        <f>SUMIFS(TaxableValuation[Taxable Utilities],TaxableValuation[Dist],$C232,TaxableValuation[Tif_NonTIF],$A$4)</f>
        <v>0</v>
      </c>
      <c r="P232" s="8">
        <f>SUMIFS(TaxableValuation[Taxable Other],TaxableValuation[Dist],$C232,TaxableValuation[Tif_NonTIF],$A$4)</f>
        <v>0</v>
      </c>
      <c r="Q232" s="8">
        <f>SUMIFS(TaxableValuation[Taxable Gross],TaxableValuation[Dist],$C232,TaxableValuation[Tif_NonTIF],$A$4)</f>
        <v>53208565</v>
      </c>
      <c r="R232" s="8">
        <f>SUMIFS(TaxableValuation[Taxable Military Exempt],TaxableValuation[Dist],$C232,TaxableValuation[Tif_NonTIF],$A$4)</f>
        <v>0</v>
      </c>
      <c r="S232" s="8">
        <f>SUMIFS(TaxableValuation[Taxable Net],TaxableValuation[Dist],$C232,TaxableValuation[Tif_NonTIF],$A$4)</f>
        <v>53208565</v>
      </c>
      <c r="T232" s="8">
        <f>SUMIFS(TaxableValuation[Taxable Gas &amp; Elec Utilities],TaxableValuation[Dist],$C232,TaxableValuation[Tif_NonTIF],$A$4)</f>
        <v>0</v>
      </c>
      <c r="U232" s="8">
        <f t="shared" si="3"/>
        <v>53208565</v>
      </c>
    </row>
    <row r="233" spans="1:21" x14ac:dyDescent="0.25">
      <c r="A233">
        <v>2023</v>
      </c>
      <c r="B233" t="s">
        <v>1043</v>
      </c>
      <c r="C233" t="s">
        <v>1502</v>
      </c>
      <c r="D233" t="s">
        <v>1502</v>
      </c>
      <c r="E233" t="s">
        <v>580</v>
      </c>
      <c r="F233" t="s">
        <v>1503</v>
      </c>
      <c r="G233" s="8">
        <f>SUMIFS(TaxableValuation[Taxable Residential],TaxableValuation[Dist],$C233,TaxableValuation[Tif_NonTIF],$A$4)</f>
        <v>5472590</v>
      </c>
      <c r="H233" s="8">
        <f>SUMIFS(TaxableValuation[Taxable Ag Land],TaxableValuation[Dist],$C233,TaxableValuation[Tif_NonTIF],$A$4)</f>
        <v>51290</v>
      </c>
      <c r="I233" s="8">
        <f>SUMIFS(TaxableValuation[Taxable Ag Building],TaxableValuation[Dist],$C233,TaxableValuation[Tif_NonTIF],$A$4)</f>
        <v>0</v>
      </c>
      <c r="J233" s="8">
        <f>SUMIFS(TaxableValuation[Taxable Commercial],TaxableValuation[Dist],$C233,TaxableValuation[Tif_NonTIF],$A$4)</f>
        <v>25083429</v>
      </c>
      <c r="K233" s="8">
        <f>SUMIFS(TaxableValuation[Taxable Industrial],TaxableValuation[Dist],$C233,TaxableValuation[Tif_NonTIF],$A$4)</f>
        <v>22687350</v>
      </c>
      <c r="L233" s="8">
        <f>SUMIFS(TaxableValuation[Taxable Multiresidential],TaxableValuation[Dist],$C233,TaxableValuation[Tif_NonTIF],$A$4)</f>
        <v>611121</v>
      </c>
      <c r="M233" s="8">
        <f>SUMIFS(TaxableValuation[Taxable Reserved],TaxableValuation[Dist],$C233,TaxableValuation[Tif_NonTIF],$A$4)</f>
        <v>0</v>
      </c>
      <c r="N233" s="8">
        <f>SUMIFS(TaxableValuation[Taxable Railroads],TaxableValuation[Dist],$C233,TaxableValuation[Tif_NonTIF],$A$4)</f>
        <v>0</v>
      </c>
      <c r="O233" s="8">
        <f>SUMIFS(TaxableValuation[Taxable Utilities],TaxableValuation[Dist],$C233,TaxableValuation[Tif_NonTIF],$A$4)</f>
        <v>0</v>
      </c>
      <c r="P233" s="8">
        <f>SUMIFS(TaxableValuation[Taxable Other],TaxableValuation[Dist],$C233,TaxableValuation[Tif_NonTIF],$A$4)</f>
        <v>0</v>
      </c>
      <c r="Q233" s="8">
        <f>SUMIFS(TaxableValuation[Taxable Gross],TaxableValuation[Dist],$C233,TaxableValuation[Tif_NonTIF],$A$4)</f>
        <v>53905780</v>
      </c>
      <c r="R233" s="8">
        <f>SUMIFS(TaxableValuation[Taxable Military Exempt],TaxableValuation[Dist],$C233,TaxableValuation[Tif_NonTIF],$A$4)</f>
        <v>0</v>
      </c>
      <c r="S233" s="8">
        <f>SUMIFS(TaxableValuation[Taxable Net],TaxableValuation[Dist],$C233,TaxableValuation[Tif_NonTIF],$A$4)</f>
        <v>53905780</v>
      </c>
      <c r="T233" s="8">
        <f>SUMIFS(TaxableValuation[Taxable Gas &amp; Elec Utilities],TaxableValuation[Dist],$C233,TaxableValuation[Tif_NonTIF],$A$4)</f>
        <v>0</v>
      </c>
      <c r="U233" s="8">
        <f t="shared" si="3"/>
        <v>53905780</v>
      </c>
    </row>
    <row r="234" spans="1:21" x14ac:dyDescent="0.25">
      <c r="A234">
        <v>2023</v>
      </c>
      <c r="B234" t="s">
        <v>1054</v>
      </c>
      <c r="C234" t="s">
        <v>1504</v>
      </c>
      <c r="D234" t="s">
        <v>1504</v>
      </c>
      <c r="E234" t="s">
        <v>665</v>
      </c>
      <c r="F234" t="s">
        <v>1505</v>
      </c>
      <c r="G234" s="8">
        <f>SUMIFS(TaxableValuation[Taxable Residential],TaxableValuation[Dist],$C234,TaxableValuation[Tif_NonTIF],$A$4)</f>
        <v>10622257</v>
      </c>
      <c r="H234" s="8">
        <f>SUMIFS(TaxableValuation[Taxable Ag Land],TaxableValuation[Dist],$C234,TaxableValuation[Tif_NonTIF],$A$4)</f>
        <v>0</v>
      </c>
      <c r="I234" s="8">
        <f>SUMIFS(TaxableValuation[Taxable Ag Building],TaxableValuation[Dist],$C234,TaxableValuation[Tif_NonTIF],$A$4)</f>
        <v>0</v>
      </c>
      <c r="J234" s="8">
        <f>SUMIFS(TaxableValuation[Taxable Commercial],TaxableValuation[Dist],$C234,TaxableValuation[Tif_NonTIF],$A$4)</f>
        <v>78887</v>
      </c>
      <c r="K234" s="8">
        <f>SUMIFS(TaxableValuation[Taxable Industrial],TaxableValuation[Dist],$C234,TaxableValuation[Tif_NonTIF],$A$4)</f>
        <v>0</v>
      </c>
      <c r="L234" s="8">
        <f>SUMIFS(TaxableValuation[Taxable Multiresidential],TaxableValuation[Dist],$C234,TaxableValuation[Tif_NonTIF],$A$4)</f>
        <v>0</v>
      </c>
      <c r="M234" s="8">
        <f>SUMIFS(TaxableValuation[Taxable Reserved],TaxableValuation[Dist],$C234,TaxableValuation[Tif_NonTIF],$A$4)</f>
        <v>0</v>
      </c>
      <c r="N234" s="8">
        <f>SUMIFS(TaxableValuation[Taxable Railroads],TaxableValuation[Dist],$C234,TaxableValuation[Tif_NonTIF],$A$4)</f>
        <v>0</v>
      </c>
      <c r="O234" s="8">
        <f>SUMIFS(TaxableValuation[Taxable Utilities],TaxableValuation[Dist],$C234,TaxableValuation[Tif_NonTIF],$A$4)</f>
        <v>0</v>
      </c>
      <c r="P234" s="8">
        <f>SUMIFS(TaxableValuation[Taxable Other],TaxableValuation[Dist],$C234,TaxableValuation[Tif_NonTIF],$A$4)</f>
        <v>0</v>
      </c>
      <c r="Q234" s="8">
        <f>SUMIFS(TaxableValuation[Taxable Gross],TaxableValuation[Dist],$C234,TaxableValuation[Tif_NonTIF],$A$4)</f>
        <v>10701144</v>
      </c>
      <c r="R234" s="8">
        <f>SUMIFS(TaxableValuation[Taxable Military Exempt],TaxableValuation[Dist],$C234,TaxableValuation[Tif_NonTIF],$A$4)</f>
        <v>0</v>
      </c>
      <c r="S234" s="8">
        <f>SUMIFS(TaxableValuation[Taxable Net],TaxableValuation[Dist],$C234,TaxableValuation[Tif_NonTIF],$A$4)</f>
        <v>10701144</v>
      </c>
      <c r="T234" s="8">
        <f>SUMIFS(TaxableValuation[Taxable Gas &amp; Elec Utilities],TaxableValuation[Dist],$C234,TaxableValuation[Tif_NonTIF],$A$4)</f>
        <v>0</v>
      </c>
      <c r="U234" s="8">
        <f t="shared" si="3"/>
        <v>10701144</v>
      </c>
    </row>
    <row r="235" spans="1:21" x14ac:dyDescent="0.25">
      <c r="A235">
        <v>2023</v>
      </c>
      <c r="B235" t="s">
        <v>1054</v>
      </c>
      <c r="C235" t="s">
        <v>1506</v>
      </c>
      <c r="D235" t="s">
        <v>1506</v>
      </c>
      <c r="E235" t="s">
        <v>955</v>
      </c>
      <c r="F235" t="s">
        <v>1507</v>
      </c>
      <c r="G235" s="8">
        <f>SUMIFS(TaxableValuation[Taxable Residential],TaxableValuation[Dist],$C235,TaxableValuation[Tif_NonTIF],$A$4)</f>
        <v>39209297</v>
      </c>
      <c r="H235" s="8">
        <f>SUMIFS(TaxableValuation[Taxable Ag Land],TaxableValuation[Dist],$C235,TaxableValuation[Tif_NonTIF],$A$4)</f>
        <v>1051615</v>
      </c>
      <c r="I235" s="8">
        <f>SUMIFS(TaxableValuation[Taxable Ag Building],TaxableValuation[Dist],$C235,TaxableValuation[Tif_NonTIF],$A$4)</f>
        <v>81468</v>
      </c>
      <c r="J235" s="8">
        <f>SUMIFS(TaxableValuation[Taxable Commercial],TaxableValuation[Dist],$C235,TaxableValuation[Tif_NonTIF],$A$4)</f>
        <v>11495832</v>
      </c>
      <c r="K235" s="8">
        <f>SUMIFS(TaxableValuation[Taxable Industrial],TaxableValuation[Dist],$C235,TaxableValuation[Tif_NonTIF],$A$4)</f>
        <v>0</v>
      </c>
      <c r="L235" s="8">
        <f>SUMIFS(TaxableValuation[Taxable Multiresidential],TaxableValuation[Dist],$C235,TaxableValuation[Tif_NonTIF],$A$4)</f>
        <v>1508587</v>
      </c>
      <c r="M235" s="8">
        <f>SUMIFS(TaxableValuation[Taxable Reserved],TaxableValuation[Dist],$C235,TaxableValuation[Tif_NonTIF],$A$4)</f>
        <v>0</v>
      </c>
      <c r="N235" s="8">
        <f>SUMIFS(TaxableValuation[Taxable Railroads],TaxableValuation[Dist],$C235,TaxableValuation[Tif_NonTIF],$A$4)</f>
        <v>0</v>
      </c>
      <c r="O235" s="8">
        <f>SUMIFS(TaxableValuation[Taxable Utilities],TaxableValuation[Dist],$C235,TaxableValuation[Tif_NonTIF],$A$4)</f>
        <v>0</v>
      </c>
      <c r="P235" s="8">
        <f>SUMIFS(TaxableValuation[Taxable Other],TaxableValuation[Dist],$C235,TaxableValuation[Tif_NonTIF],$A$4)</f>
        <v>0</v>
      </c>
      <c r="Q235" s="8">
        <f>SUMIFS(TaxableValuation[Taxable Gross],TaxableValuation[Dist],$C235,TaxableValuation[Tif_NonTIF],$A$4)</f>
        <v>53346799</v>
      </c>
      <c r="R235" s="8">
        <f>SUMIFS(TaxableValuation[Taxable Military Exempt],TaxableValuation[Dist],$C235,TaxableValuation[Tif_NonTIF],$A$4)</f>
        <v>0</v>
      </c>
      <c r="S235" s="8">
        <f>SUMIFS(TaxableValuation[Taxable Net],TaxableValuation[Dist],$C235,TaxableValuation[Tif_NonTIF],$A$4)</f>
        <v>53346799</v>
      </c>
      <c r="T235" s="8">
        <f>SUMIFS(TaxableValuation[Taxable Gas &amp; Elec Utilities],TaxableValuation[Dist],$C235,TaxableValuation[Tif_NonTIF],$A$4)</f>
        <v>0</v>
      </c>
      <c r="U235" s="8">
        <f t="shared" si="3"/>
        <v>53346799</v>
      </c>
    </row>
    <row r="236" spans="1:21" x14ac:dyDescent="0.25">
      <c r="A236">
        <v>2023</v>
      </c>
      <c r="B236" t="s">
        <v>1038</v>
      </c>
      <c r="C236" t="s">
        <v>1508</v>
      </c>
      <c r="D236" t="s">
        <v>1508</v>
      </c>
      <c r="E236" t="s">
        <v>369</v>
      </c>
      <c r="F236" t="s">
        <v>1509</v>
      </c>
      <c r="G236" s="8">
        <f>SUMIFS(TaxableValuation[Taxable Residential],TaxableValuation[Dist],$C236,TaxableValuation[Tif_NonTIF],$A$4)</f>
        <v>120111266</v>
      </c>
      <c r="H236" s="8">
        <f>SUMIFS(TaxableValuation[Taxable Ag Land],TaxableValuation[Dist],$C236,TaxableValuation[Tif_NonTIF],$A$4)</f>
        <v>161699</v>
      </c>
      <c r="I236" s="8">
        <f>SUMIFS(TaxableValuation[Taxable Ag Building],TaxableValuation[Dist],$C236,TaxableValuation[Tif_NonTIF],$A$4)</f>
        <v>3280</v>
      </c>
      <c r="J236" s="8">
        <f>SUMIFS(TaxableValuation[Taxable Commercial],TaxableValuation[Dist],$C236,TaxableValuation[Tif_NonTIF],$A$4)</f>
        <v>6872013</v>
      </c>
      <c r="K236" s="8">
        <f>SUMIFS(TaxableValuation[Taxable Industrial],TaxableValuation[Dist],$C236,TaxableValuation[Tif_NonTIF],$A$4)</f>
        <v>0</v>
      </c>
      <c r="L236" s="8">
        <f>SUMIFS(TaxableValuation[Taxable Multiresidential],TaxableValuation[Dist],$C236,TaxableValuation[Tif_NonTIF],$A$4)</f>
        <v>974139</v>
      </c>
      <c r="M236" s="8">
        <f>SUMIFS(TaxableValuation[Taxable Reserved],TaxableValuation[Dist],$C236,TaxableValuation[Tif_NonTIF],$A$4)</f>
        <v>0</v>
      </c>
      <c r="N236" s="8">
        <f>SUMIFS(TaxableValuation[Taxable Railroads],TaxableValuation[Dist],$C236,TaxableValuation[Tif_NonTIF],$A$4)</f>
        <v>0</v>
      </c>
      <c r="O236" s="8">
        <f>SUMIFS(TaxableValuation[Taxable Utilities],TaxableValuation[Dist],$C236,TaxableValuation[Tif_NonTIF],$A$4)</f>
        <v>0</v>
      </c>
      <c r="P236" s="8">
        <f>SUMIFS(TaxableValuation[Taxable Other],TaxableValuation[Dist],$C236,TaxableValuation[Tif_NonTIF],$A$4)</f>
        <v>0</v>
      </c>
      <c r="Q236" s="8">
        <f>SUMIFS(TaxableValuation[Taxable Gross],TaxableValuation[Dist],$C236,TaxableValuation[Tif_NonTIF],$A$4)</f>
        <v>128122397</v>
      </c>
      <c r="R236" s="8">
        <f>SUMIFS(TaxableValuation[Taxable Military Exempt],TaxableValuation[Dist],$C236,TaxableValuation[Tif_NonTIF],$A$4)</f>
        <v>0</v>
      </c>
      <c r="S236" s="8">
        <f>SUMIFS(TaxableValuation[Taxable Net],TaxableValuation[Dist],$C236,TaxableValuation[Tif_NonTIF],$A$4)</f>
        <v>128122397</v>
      </c>
      <c r="T236" s="8">
        <f>SUMIFS(TaxableValuation[Taxable Gas &amp; Elec Utilities],TaxableValuation[Dist],$C236,TaxableValuation[Tif_NonTIF],$A$4)</f>
        <v>0</v>
      </c>
      <c r="U236" s="8">
        <f t="shared" si="3"/>
        <v>128122397</v>
      </c>
    </row>
    <row r="237" spans="1:21" x14ac:dyDescent="0.25">
      <c r="A237">
        <v>2023</v>
      </c>
      <c r="B237" t="s">
        <v>1051</v>
      </c>
      <c r="C237" t="s">
        <v>1510</v>
      </c>
      <c r="D237" t="s">
        <v>1510</v>
      </c>
      <c r="E237" t="s">
        <v>446</v>
      </c>
      <c r="F237" t="s">
        <v>1511</v>
      </c>
      <c r="G237" s="8">
        <f>SUMIFS(TaxableValuation[Taxable Residential],TaxableValuation[Dist],$C237,TaxableValuation[Tif_NonTIF],$A$4)</f>
        <v>0</v>
      </c>
      <c r="H237" s="8">
        <f>SUMIFS(TaxableValuation[Taxable Ag Land],TaxableValuation[Dist],$C237,TaxableValuation[Tif_NonTIF],$A$4)</f>
        <v>0</v>
      </c>
      <c r="I237" s="8">
        <f>SUMIFS(TaxableValuation[Taxable Ag Building],TaxableValuation[Dist],$C237,TaxableValuation[Tif_NonTIF],$A$4)</f>
        <v>0</v>
      </c>
      <c r="J237" s="8">
        <f>SUMIFS(TaxableValuation[Taxable Commercial],TaxableValuation[Dist],$C237,TaxableValuation[Tif_NonTIF],$A$4)</f>
        <v>0</v>
      </c>
      <c r="K237" s="8">
        <f>SUMIFS(TaxableValuation[Taxable Industrial],TaxableValuation[Dist],$C237,TaxableValuation[Tif_NonTIF],$A$4)</f>
        <v>3846150</v>
      </c>
      <c r="L237" s="8">
        <f>SUMIFS(TaxableValuation[Taxable Multiresidential],TaxableValuation[Dist],$C237,TaxableValuation[Tif_NonTIF],$A$4)</f>
        <v>0</v>
      </c>
      <c r="M237" s="8">
        <f>SUMIFS(TaxableValuation[Taxable Reserved],TaxableValuation[Dist],$C237,TaxableValuation[Tif_NonTIF],$A$4)</f>
        <v>0</v>
      </c>
      <c r="N237" s="8">
        <f>SUMIFS(TaxableValuation[Taxable Railroads],TaxableValuation[Dist],$C237,TaxableValuation[Tif_NonTIF],$A$4)</f>
        <v>0</v>
      </c>
      <c r="O237" s="8">
        <f>SUMIFS(TaxableValuation[Taxable Utilities],TaxableValuation[Dist],$C237,TaxableValuation[Tif_NonTIF],$A$4)</f>
        <v>0</v>
      </c>
      <c r="P237" s="8">
        <f>SUMIFS(TaxableValuation[Taxable Other],TaxableValuation[Dist],$C237,TaxableValuation[Tif_NonTIF],$A$4)</f>
        <v>0</v>
      </c>
      <c r="Q237" s="8">
        <f>SUMIFS(TaxableValuation[Taxable Gross],TaxableValuation[Dist],$C237,TaxableValuation[Tif_NonTIF],$A$4)</f>
        <v>3846150</v>
      </c>
      <c r="R237" s="8">
        <f>SUMIFS(TaxableValuation[Taxable Military Exempt],TaxableValuation[Dist],$C237,TaxableValuation[Tif_NonTIF],$A$4)</f>
        <v>0</v>
      </c>
      <c r="S237" s="8">
        <f>SUMIFS(TaxableValuation[Taxable Net],TaxableValuation[Dist],$C237,TaxableValuation[Tif_NonTIF],$A$4)</f>
        <v>3846150</v>
      </c>
      <c r="T237" s="8">
        <f>SUMIFS(TaxableValuation[Taxable Gas &amp; Elec Utilities],TaxableValuation[Dist],$C237,TaxableValuation[Tif_NonTIF],$A$4)</f>
        <v>0</v>
      </c>
      <c r="U237" s="8">
        <f t="shared" si="3"/>
        <v>3846150</v>
      </c>
    </row>
    <row r="238" spans="1:21" x14ac:dyDescent="0.25">
      <c r="A238">
        <v>2023</v>
      </c>
      <c r="B238" t="s">
        <v>1038</v>
      </c>
      <c r="C238" t="s">
        <v>1512</v>
      </c>
      <c r="D238" t="s">
        <v>1747</v>
      </c>
      <c r="E238" t="s">
        <v>631</v>
      </c>
      <c r="F238" t="s">
        <v>631</v>
      </c>
      <c r="G238" s="8">
        <f>SUMIFS(TaxableValuation[Taxable Residential],TaxableValuation[Dist],$C238,TaxableValuation[Tif_NonTIF],$A$4)</f>
        <v>4654740</v>
      </c>
      <c r="H238" s="8">
        <f>SUMIFS(TaxableValuation[Taxable Ag Land],TaxableValuation[Dist],$C238,TaxableValuation[Tif_NonTIF],$A$4)</f>
        <v>0</v>
      </c>
      <c r="I238" s="8">
        <f>SUMIFS(TaxableValuation[Taxable Ag Building],TaxableValuation[Dist],$C238,TaxableValuation[Tif_NonTIF],$A$4)</f>
        <v>0</v>
      </c>
      <c r="J238" s="8">
        <f>SUMIFS(TaxableValuation[Taxable Commercial],TaxableValuation[Dist],$C238,TaxableValuation[Tif_NonTIF],$A$4)</f>
        <v>638292</v>
      </c>
      <c r="K238" s="8">
        <f>SUMIFS(TaxableValuation[Taxable Industrial],TaxableValuation[Dist],$C238,TaxableValuation[Tif_NonTIF],$A$4)</f>
        <v>128419</v>
      </c>
      <c r="L238" s="8">
        <f>SUMIFS(TaxableValuation[Taxable Multiresidential],TaxableValuation[Dist],$C238,TaxableValuation[Tif_NonTIF],$A$4)</f>
        <v>50644</v>
      </c>
      <c r="M238" s="8">
        <f>SUMIFS(TaxableValuation[Taxable Reserved],TaxableValuation[Dist],$C238,TaxableValuation[Tif_NonTIF],$A$4)</f>
        <v>0</v>
      </c>
      <c r="N238" s="8">
        <f>SUMIFS(TaxableValuation[Taxable Railroads],TaxableValuation[Dist],$C238,TaxableValuation[Tif_NonTIF],$A$4)</f>
        <v>0</v>
      </c>
      <c r="O238" s="8">
        <f>SUMIFS(TaxableValuation[Taxable Utilities],TaxableValuation[Dist],$C238,TaxableValuation[Tif_NonTIF],$A$4)</f>
        <v>0</v>
      </c>
      <c r="P238" s="8">
        <f>SUMIFS(TaxableValuation[Taxable Other],TaxableValuation[Dist],$C238,TaxableValuation[Tif_NonTIF],$A$4)</f>
        <v>0</v>
      </c>
      <c r="Q238" s="8">
        <f>SUMIFS(TaxableValuation[Taxable Gross],TaxableValuation[Dist],$C238,TaxableValuation[Tif_NonTIF],$A$4)</f>
        <v>5472095</v>
      </c>
      <c r="R238" s="8">
        <f>SUMIFS(TaxableValuation[Taxable Military Exempt],TaxableValuation[Dist],$C238,TaxableValuation[Tif_NonTIF],$A$4)</f>
        <v>0</v>
      </c>
      <c r="S238" s="8">
        <f>SUMIFS(TaxableValuation[Taxable Net],TaxableValuation[Dist],$C238,TaxableValuation[Tif_NonTIF],$A$4)</f>
        <v>5472095</v>
      </c>
      <c r="T238" s="8">
        <f>SUMIFS(TaxableValuation[Taxable Gas &amp; Elec Utilities],TaxableValuation[Dist],$C238,TaxableValuation[Tif_NonTIF],$A$4)</f>
        <v>0</v>
      </c>
      <c r="U238" s="8">
        <f t="shared" si="3"/>
        <v>5472095</v>
      </c>
    </row>
    <row r="239" spans="1:21" x14ac:dyDescent="0.25">
      <c r="A239">
        <v>2023</v>
      </c>
      <c r="B239" t="s">
        <v>1054</v>
      </c>
      <c r="C239" t="s">
        <v>1513</v>
      </c>
      <c r="D239" t="s">
        <v>1513</v>
      </c>
      <c r="E239" t="s">
        <v>542</v>
      </c>
      <c r="F239" t="s">
        <v>1514</v>
      </c>
      <c r="G239" s="8">
        <f>SUMIFS(TaxableValuation[Taxable Residential],TaxableValuation[Dist],$C239,TaxableValuation[Tif_NonTIF],$A$4)</f>
        <v>0</v>
      </c>
      <c r="H239" s="8">
        <f>SUMIFS(TaxableValuation[Taxable Ag Land],TaxableValuation[Dist],$C239,TaxableValuation[Tif_NonTIF],$A$4)</f>
        <v>0</v>
      </c>
      <c r="I239" s="8">
        <f>SUMIFS(TaxableValuation[Taxable Ag Building],TaxableValuation[Dist],$C239,TaxableValuation[Tif_NonTIF],$A$4)</f>
        <v>0</v>
      </c>
      <c r="J239" s="8">
        <f>SUMIFS(TaxableValuation[Taxable Commercial],TaxableValuation[Dist],$C239,TaxableValuation[Tif_NonTIF],$A$4)</f>
        <v>0</v>
      </c>
      <c r="K239" s="8">
        <f>SUMIFS(TaxableValuation[Taxable Industrial],TaxableValuation[Dist],$C239,TaxableValuation[Tif_NonTIF],$A$4)</f>
        <v>0</v>
      </c>
      <c r="L239" s="8">
        <f>SUMIFS(TaxableValuation[Taxable Multiresidential],TaxableValuation[Dist],$C239,TaxableValuation[Tif_NonTIF],$A$4)</f>
        <v>0</v>
      </c>
      <c r="M239" s="8">
        <f>SUMIFS(TaxableValuation[Taxable Reserved],TaxableValuation[Dist],$C239,TaxableValuation[Tif_NonTIF],$A$4)</f>
        <v>0</v>
      </c>
      <c r="N239" s="8">
        <f>SUMIFS(TaxableValuation[Taxable Railroads],TaxableValuation[Dist],$C239,TaxableValuation[Tif_NonTIF],$A$4)</f>
        <v>0</v>
      </c>
      <c r="O239" s="8">
        <f>SUMIFS(TaxableValuation[Taxable Utilities],TaxableValuation[Dist],$C239,TaxableValuation[Tif_NonTIF],$A$4)</f>
        <v>0</v>
      </c>
      <c r="P239" s="8">
        <f>SUMIFS(TaxableValuation[Taxable Other],TaxableValuation[Dist],$C239,TaxableValuation[Tif_NonTIF],$A$4)</f>
        <v>0</v>
      </c>
      <c r="Q239" s="8">
        <f>SUMIFS(TaxableValuation[Taxable Gross],TaxableValuation[Dist],$C239,TaxableValuation[Tif_NonTIF],$A$4)</f>
        <v>0</v>
      </c>
      <c r="R239" s="8">
        <f>SUMIFS(TaxableValuation[Taxable Military Exempt],TaxableValuation[Dist],$C239,TaxableValuation[Tif_NonTIF],$A$4)</f>
        <v>0</v>
      </c>
      <c r="S239" s="8">
        <f>SUMIFS(TaxableValuation[Taxable Net],TaxableValuation[Dist],$C239,TaxableValuation[Tif_NonTIF],$A$4)</f>
        <v>0</v>
      </c>
      <c r="T239" s="8">
        <f>SUMIFS(TaxableValuation[Taxable Gas &amp; Elec Utilities],TaxableValuation[Dist],$C239,TaxableValuation[Tif_NonTIF],$A$4)</f>
        <v>0</v>
      </c>
      <c r="U239" s="8">
        <f t="shared" si="3"/>
        <v>0</v>
      </c>
    </row>
    <row r="240" spans="1:21" x14ac:dyDescent="0.25">
      <c r="A240">
        <v>2023</v>
      </c>
      <c r="B240" t="s">
        <v>1038</v>
      </c>
      <c r="C240" t="s">
        <v>1515</v>
      </c>
      <c r="D240" t="s">
        <v>1515</v>
      </c>
      <c r="E240" t="s">
        <v>632</v>
      </c>
      <c r="F240" t="s">
        <v>1516</v>
      </c>
      <c r="G240" s="8">
        <f>SUMIFS(TaxableValuation[Taxable Residential],TaxableValuation[Dist],$C240,TaxableValuation[Tif_NonTIF],$A$4)</f>
        <v>6484862</v>
      </c>
      <c r="H240" s="8">
        <f>SUMIFS(TaxableValuation[Taxable Ag Land],TaxableValuation[Dist],$C240,TaxableValuation[Tif_NonTIF],$A$4)</f>
        <v>59290</v>
      </c>
      <c r="I240" s="8">
        <f>SUMIFS(TaxableValuation[Taxable Ag Building],TaxableValuation[Dist],$C240,TaxableValuation[Tif_NonTIF],$A$4)</f>
        <v>250</v>
      </c>
      <c r="J240" s="8">
        <f>SUMIFS(TaxableValuation[Taxable Commercial],TaxableValuation[Dist],$C240,TaxableValuation[Tif_NonTIF],$A$4)</f>
        <v>27040014</v>
      </c>
      <c r="K240" s="8">
        <f>SUMIFS(TaxableValuation[Taxable Industrial],TaxableValuation[Dist],$C240,TaxableValuation[Tif_NonTIF],$A$4)</f>
        <v>8028374</v>
      </c>
      <c r="L240" s="8">
        <f>SUMIFS(TaxableValuation[Taxable Multiresidential],TaxableValuation[Dist],$C240,TaxableValuation[Tif_NonTIF],$A$4)</f>
        <v>526588</v>
      </c>
      <c r="M240" s="8">
        <f>SUMIFS(TaxableValuation[Taxable Reserved],TaxableValuation[Dist],$C240,TaxableValuation[Tif_NonTIF],$A$4)</f>
        <v>0</v>
      </c>
      <c r="N240" s="8">
        <f>SUMIFS(TaxableValuation[Taxable Railroads],TaxableValuation[Dist],$C240,TaxableValuation[Tif_NonTIF],$A$4)</f>
        <v>0</v>
      </c>
      <c r="O240" s="8">
        <f>SUMIFS(TaxableValuation[Taxable Utilities],TaxableValuation[Dist],$C240,TaxableValuation[Tif_NonTIF],$A$4)</f>
        <v>0</v>
      </c>
      <c r="P240" s="8">
        <f>SUMIFS(TaxableValuation[Taxable Other],TaxableValuation[Dist],$C240,TaxableValuation[Tif_NonTIF],$A$4)</f>
        <v>0</v>
      </c>
      <c r="Q240" s="8">
        <f>SUMIFS(TaxableValuation[Taxable Gross],TaxableValuation[Dist],$C240,TaxableValuation[Tif_NonTIF],$A$4)</f>
        <v>42139378</v>
      </c>
      <c r="R240" s="8">
        <f>SUMIFS(TaxableValuation[Taxable Military Exempt],TaxableValuation[Dist],$C240,TaxableValuation[Tif_NonTIF],$A$4)</f>
        <v>0</v>
      </c>
      <c r="S240" s="8">
        <f>SUMIFS(TaxableValuation[Taxable Net],TaxableValuation[Dist],$C240,TaxableValuation[Tif_NonTIF],$A$4)</f>
        <v>42139378</v>
      </c>
      <c r="T240" s="8">
        <f>SUMIFS(TaxableValuation[Taxable Gas &amp; Elec Utilities],TaxableValuation[Dist],$C240,TaxableValuation[Tif_NonTIF],$A$4)</f>
        <v>0</v>
      </c>
      <c r="U240" s="8">
        <f t="shared" si="3"/>
        <v>42139378</v>
      </c>
    </row>
    <row r="241" spans="1:21" x14ac:dyDescent="0.25">
      <c r="A241">
        <v>2023</v>
      </c>
      <c r="B241" t="s">
        <v>1038</v>
      </c>
      <c r="C241" t="s">
        <v>1517</v>
      </c>
      <c r="D241" t="s">
        <v>1517</v>
      </c>
      <c r="E241" t="s">
        <v>207</v>
      </c>
      <c r="F241" t="s">
        <v>1518</v>
      </c>
      <c r="G241" s="8">
        <f>SUMIFS(TaxableValuation[Taxable Residential],TaxableValuation[Dist],$C241,TaxableValuation[Tif_NonTIF],$A$4)</f>
        <v>5346134</v>
      </c>
      <c r="H241" s="8">
        <f>SUMIFS(TaxableValuation[Taxable Ag Land],TaxableValuation[Dist],$C241,TaxableValuation[Tif_NonTIF],$A$4)</f>
        <v>2135</v>
      </c>
      <c r="I241" s="8">
        <f>SUMIFS(TaxableValuation[Taxable Ag Building],TaxableValuation[Dist],$C241,TaxableValuation[Tif_NonTIF],$A$4)</f>
        <v>0</v>
      </c>
      <c r="J241" s="8">
        <f>SUMIFS(TaxableValuation[Taxable Commercial],TaxableValuation[Dist],$C241,TaxableValuation[Tif_NonTIF],$A$4)</f>
        <v>2791956</v>
      </c>
      <c r="K241" s="8">
        <f>SUMIFS(TaxableValuation[Taxable Industrial],TaxableValuation[Dist],$C241,TaxableValuation[Tif_NonTIF],$A$4)</f>
        <v>3311721</v>
      </c>
      <c r="L241" s="8">
        <f>SUMIFS(TaxableValuation[Taxable Multiresidential],TaxableValuation[Dist],$C241,TaxableValuation[Tif_NonTIF],$A$4)</f>
        <v>801249</v>
      </c>
      <c r="M241" s="8">
        <f>SUMIFS(TaxableValuation[Taxable Reserved],TaxableValuation[Dist],$C241,TaxableValuation[Tif_NonTIF],$A$4)</f>
        <v>0</v>
      </c>
      <c r="N241" s="8">
        <f>SUMIFS(TaxableValuation[Taxable Railroads],TaxableValuation[Dist],$C241,TaxableValuation[Tif_NonTIF],$A$4)</f>
        <v>0</v>
      </c>
      <c r="O241" s="8">
        <f>SUMIFS(TaxableValuation[Taxable Utilities],TaxableValuation[Dist],$C241,TaxableValuation[Tif_NonTIF],$A$4)</f>
        <v>0</v>
      </c>
      <c r="P241" s="8">
        <f>SUMIFS(TaxableValuation[Taxable Other],TaxableValuation[Dist],$C241,TaxableValuation[Tif_NonTIF],$A$4)</f>
        <v>0</v>
      </c>
      <c r="Q241" s="8">
        <f>SUMIFS(TaxableValuation[Taxable Gross],TaxableValuation[Dist],$C241,TaxableValuation[Tif_NonTIF],$A$4)</f>
        <v>12253195</v>
      </c>
      <c r="R241" s="8">
        <f>SUMIFS(TaxableValuation[Taxable Military Exempt],TaxableValuation[Dist],$C241,TaxableValuation[Tif_NonTIF],$A$4)</f>
        <v>0</v>
      </c>
      <c r="S241" s="8">
        <f>SUMIFS(TaxableValuation[Taxable Net],TaxableValuation[Dist],$C241,TaxableValuation[Tif_NonTIF],$A$4)</f>
        <v>12253195</v>
      </c>
      <c r="T241" s="8">
        <f>SUMIFS(TaxableValuation[Taxable Gas &amp; Elec Utilities],TaxableValuation[Dist],$C241,TaxableValuation[Tif_NonTIF],$A$4)</f>
        <v>0</v>
      </c>
      <c r="U241" s="8">
        <f t="shared" si="3"/>
        <v>12253195</v>
      </c>
    </row>
    <row r="242" spans="1:21" x14ac:dyDescent="0.25">
      <c r="A242">
        <v>2023</v>
      </c>
      <c r="B242" t="s">
        <v>1076</v>
      </c>
      <c r="C242" t="s">
        <v>1519</v>
      </c>
      <c r="D242" t="s">
        <v>1519</v>
      </c>
      <c r="E242" t="s">
        <v>892</v>
      </c>
      <c r="F242" t="s">
        <v>1520</v>
      </c>
      <c r="G242" s="8">
        <f>SUMIFS(TaxableValuation[Taxable Residential],TaxableValuation[Dist],$C242,TaxableValuation[Tif_NonTIF],$A$4)</f>
        <v>100452051</v>
      </c>
      <c r="H242" s="8">
        <f>SUMIFS(TaxableValuation[Taxable Ag Land],TaxableValuation[Dist],$C242,TaxableValuation[Tif_NonTIF],$A$4)</f>
        <v>0</v>
      </c>
      <c r="I242" s="8">
        <f>SUMIFS(TaxableValuation[Taxable Ag Building],TaxableValuation[Dist],$C242,TaxableValuation[Tif_NonTIF],$A$4)</f>
        <v>0</v>
      </c>
      <c r="J242" s="8">
        <f>SUMIFS(TaxableValuation[Taxable Commercial],TaxableValuation[Dist],$C242,TaxableValuation[Tif_NonTIF],$A$4)</f>
        <v>58875338</v>
      </c>
      <c r="K242" s="8">
        <f>SUMIFS(TaxableValuation[Taxable Industrial],TaxableValuation[Dist],$C242,TaxableValuation[Tif_NonTIF],$A$4)</f>
        <v>2171093</v>
      </c>
      <c r="L242" s="8">
        <f>SUMIFS(TaxableValuation[Taxable Multiresidential],TaxableValuation[Dist],$C242,TaxableValuation[Tif_NonTIF],$A$4)</f>
        <v>31300</v>
      </c>
      <c r="M242" s="8">
        <f>SUMIFS(TaxableValuation[Taxable Reserved],TaxableValuation[Dist],$C242,TaxableValuation[Tif_NonTIF],$A$4)</f>
        <v>0</v>
      </c>
      <c r="N242" s="8">
        <f>SUMIFS(TaxableValuation[Taxable Railroads],TaxableValuation[Dist],$C242,TaxableValuation[Tif_NonTIF],$A$4)</f>
        <v>0</v>
      </c>
      <c r="O242" s="8">
        <f>SUMIFS(TaxableValuation[Taxable Utilities],TaxableValuation[Dist],$C242,TaxableValuation[Tif_NonTIF],$A$4)</f>
        <v>0</v>
      </c>
      <c r="P242" s="8">
        <f>SUMIFS(TaxableValuation[Taxable Other],TaxableValuation[Dist],$C242,TaxableValuation[Tif_NonTIF],$A$4)</f>
        <v>0</v>
      </c>
      <c r="Q242" s="8">
        <f>SUMIFS(TaxableValuation[Taxable Gross],TaxableValuation[Dist],$C242,TaxableValuation[Tif_NonTIF],$A$4)</f>
        <v>161529782</v>
      </c>
      <c r="R242" s="8">
        <f>SUMIFS(TaxableValuation[Taxable Military Exempt],TaxableValuation[Dist],$C242,TaxableValuation[Tif_NonTIF],$A$4)</f>
        <v>14816</v>
      </c>
      <c r="S242" s="8">
        <f>SUMIFS(TaxableValuation[Taxable Net],TaxableValuation[Dist],$C242,TaxableValuation[Tif_NonTIF],$A$4)</f>
        <v>161514966</v>
      </c>
      <c r="T242" s="8">
        <f>SUMIFS(TaxableValuation[Taxable Gas &amp; Elec Utilities],TaxableValuation[Dist],$C242,TaxableValuation[Tif_NonTIF],$A$4)</f>
        <v>0</v>
      </c>
      <c r="U242" s="8">
        <f t="shared" si="3"/>
        <v>161514966</v>
      </c>
    </row>
    <row r="243" spans="1:21" x14ac:dyDescent="0.25">
      <c r="A243">
        <v>2023</v>
      </c>
      <c r="B243" t="s">
        <v>1038</v>
      </c>
      <c r="C243" t="s">
        <v>1521</v>
      </c>
      <c r="D243" t="s">
        <v>1521</v>
      </c>
      <c r="E243" t="s">
        <v>668</v>
      </c>
      <c r="F243" t="s">
        <v>1522</v>
      </c>
      <c r="G243" s="8">
        <f>SUMIFS(TaxableValuation[Taxable Residential],TaxableValuation[Dist],$C243,TaxableValuation[Tif_NonTIF],$A$4)</f>
        <v>1198661</v>
      </c>
      <c r="H243" s="8">
        <f>SUMIFS(TaxableValuation[Taxable Ag Land],TaxableValuation[Dist],$C243,TaxableValuation[Tif_NonTIF],$A$4)</f>
        <v>0</v>
      </c>
      <c r="I243" s="8">
        <f>SUMIFS(TaxableValuation[Taxable Ag Building],TaxableValuation[Dist],$C243,TaxableValuation[Tif_NonTIF],$A$4)</f>
        <v>0</v>
      </c>
      <c r="J243" s="8">
        <f>SUMIFS(TaxableValuation[Taxable Commercial],TaxableValuation[Dist],$C243,TaxableValuation[Tif_NonTIF],$A$4)</f>
        <v>1631025</v>
      </c>
      <c r="K243" s="8">
        <f>SUMIFS(TaxableValuation[Taxable Industrial],TaxableValuation[Dist],$C243,TaxableValuation[Tif_NonTIF],$A$4)</f>
        <v>0</v>
      </c>
      <c r="L243" s="8">
        <f>SUMIFS(TaxableValuation[Taxable Multiresidential],TaxableValuation[Dist],$C243,TaxableValuation[Tif_NonTIF],$A$4)</f>
        <v>0</v>
      </c>
      <c r="M243" s="8">
        <f>SUMIFS(TaxableValuation[Taxable Reserved],TaxableValuation[Dist],$C243,TaxableValuation[Tif_NonTIF],$A$4)</f>
        <v>0</v>
      </c>
      <c r="N243" s="8">
        <f>SUMIFS(TaxableValuation[Taxable Railroads],TaxableValuation[Dist],$C243,TaxableValuation[Tif_NonTIF],$A$4)</f>
        <v>0</v>
      </c>
      <c r="O243" s="8">
        <f>SUMIFS(TaxableValuation[Taxable Utilities],TaxableValuation[Dist],$C243,TaxableValuation[Tif_NonTIF],$A$4)</f>
        <v>0</v>
      </c>
      <c r="P243" s="8">
        <f>SUMIFS(TaxableValuation[Taxable Other],TaxableValuation[Dist],$C243,TaxableValuation[Tif_NonTIF],$A$4)</f>
        <v>0</v>
      </c>
      <c r="Q243" s="8">
        <f>SUMIFS(TaxableValuation[Taxable Gross],TaxableValuation[Dist],$C243,TaxableValuation[Tif_NonTIF],$A$4)</f>
        <v>2829686</v>
      </c>
      <c r="R243" s="8">
        <f>SUMIFS(TaxableValuation[Taxable Military Exempt],TaxableValuation[Dist],$C243,TaxableValuation[Tif_NonTIF],$A$4)</f>
        <v>0</v>
      </c>
      <c r="S243" s="8">
        <f>SUMIFS(TaxableValuation[Taxable Net],TaxableValuation[Dist],$C243,TaxableValuation[Tif_NonTIF],$A$4)</f>
        <v>2829686</v>
      </c>
      <c r="T243" s="8">
        <f>SUMIFS(TaxableValuation[Taxable Gas &amp; Elec Utilities],TaxableValuation[Dist],$C243,TaxableValuation[Tif_NonTIF],$A$4)</f>
        <v>0</v>
      </c>
      <c r="U243" s="8">
        <f t="shared" si="3"/>
        <v>2829686</v>
      </c>
    </row>
    <row r="244" spans="1:21" x14ac:dyDescent="0.25">
      <c r="A244">
        <v>2023</v>
      </c>
      <c r="B244" t="s">
        <v>1051</v>
      </c>
      <c r="C244" t="s">
        <v>1523</v>
      </c>
      <c r="D244" t="s">
        <v>1523</v>
      </c>
      <c r="E244" t="s">
        <v>1524</v>
      </c>
      <c r="F244" t="s">
        <v>1525</v>
      </c>
      <c r="G244" s="8">
        <f>SUMIFS(TaxableValuation[Taxable Residential],TaxableValuation[Dist],$C244,TaxableValuation[Tif_NonTIF],$A$4)</f>
        <v>645048</v>
      </c>
      <c r="H244" s="8">
        <f>SUMIFS(TaxableValuation[Taxable Ag Land],TaxableValuation[Dist],$C244,TaxableValuation[Tif_NonTIF],$A$4)</f>
        <v>1395</v>
      </c>
      <c r="I244" s="8">
        <f>SUMIFS(TaxableValuation[Taxable Ag Building],TaxableValuation[Dist],$C244,TaxableValuation[Tif_NonTIF],$A$4)</f>
        <v>0</v>
      </c>
      <c r="J244" s="8">
        <f>SUMIFS(TaxableValuation[Taxable Commercial],TaxableValuation[Dist],$C244,TaxableValuation[Tif_NonTIF],$A$4)</f>
        <v>0</v>
      </c>
      <c r="K244" s="8">
        <f>SUMIFS(TaxableValuation[Taxable Industrial],TaxableValuation[Dist],$C244,TaxableValuation[Tif_NonTIF],$A$4)</f>
        <v>0</v>
      </c>
      <c r="L244" s="8">
        <f>SUMIFS(TaxableValuation[Taxable Multiresidential],TaxableValuation[Dist],$C244,TaxableValuation[Tif_NonTIF],$A$4)</f>
        <v>0</v>
      </c>
      <c r="M244" s="8">
        <f>SUMIFS(TaxableValuation[Taxable Reserved],TaxableValuation[Dist],$C244,TaxableValuation[Tif_NonTIF],$A$4)</f>
        <v>0</v>
      </c>
      <c r="N244" s="8">
        <f>SUMIFS(TaxableValuation[Taxable Railroads],TaxableValuation[Dist],$C244,TaxableValuation[Tif_NonTIF],$A$4)</f>
        <v>0</v>
      </c>
      <c r="O244" s="8">
        <f>SUMIFS(TaxableValuation[Taxable Utilities],TaxableValuation[Dist],$C244,TaxableValuation[Tif_NonTIF],$A$4)</f>
        <v>0</v>
      </c>
      <c r="P244" s="8">
        <f>SUMIFS(TaxableValuation[Taxable Other],TaxableValuation[Dist],$C244,TaxableValuation[Tif_NonTIF],$A$4)</f>
        <v>0</v>
      </c>
      <c r="Q244" s="8">
        <f>SUMIFS(TaxableValuation[Taxable Gross],TaxableValuation[Dist],$C244,TaxableValuation[Tif_NonTIF],$A$4)</f>
        <v>646443</v>
      </c>
      <c r="R244" s="8">
        <f>SUMIFS(TaxableValuation[Taxable Military Exempt],TaxableValuation[Dist],$C244,TaxableValuation[Tif_NonTIF],$A$4)</f>
        <v>0</v>
      </c>
      <c r="S244" s="8">
        <f>SUMIFS(TaxableValuation[Taxable Net],TaxableValuation[Dist],$C244,TaxableValuation[Tif_NonTIF],$A$4)</f>
        <v>646443</v>
      </c>
      <c r="T244" s="8">
        <f>SUMIFS(TaxableValuation[Taxable Gas &amp; Elec Utilities],TaxableValuation[Dist],$C244,TaxableValuation[Tif_NonTIF],$A$4)</f>
        <v>0</v>
      </c>
      <c r="U244" s="8">
        <f t="shared" si="3"/>
        <v>646443</v>
      </c>
    </row>
    <row r="245" spans="1:21" x14ac:dyDescent="0.25">
      <c r="A245">
        <v>2023</v>
      </c>
      <c r="B245" t="s">
        <v>1066</v>
      </c>
      <c r="C245" t="s">
        <v>1526</v>
      </c>
      <c r="D245" t="s">
        <v>1526</v>
      </c>
      <c r="E245" t="s">
        <v>90</v>
      </c>
      <c r="F245" t="s">
        <v>1527</v>
      </c>
      <c r="G245" s="8">
        <f>SUMIFS(TaxableValuation[Taxable Residential],TaxableValuation[Dist],$C245,TaxableValuation[Tif_NonTIF],$A$4)</f>
        <v>186142</v>
      </c>
      <c r="H245" s="8">
        <f>SUMIFS(TaxableValuation[Taxable Ag Land],TaxableValuation[Dist],$C245,TaxableValuation[Tif_NonTIF],$A$4)</f>
        <v>35470</v>
      </c>
      <c r="I245" s="8">
        <f>SUMIFS(TaxableValuation[Taxable Ag Building],TaxableValuation[Dist],$C245,TaxableValuation[Tif_NonTIF],$A$4)</f>
        <v>0</v>
      </c>
      <c r="J245" s="8">
        <f>SUMIFS(TaxableValuation[Taxable Commercial],TaxableValuation[Dist],$C245,TaxableValuation[Tif_NonTIF],$A$4)</f>
        <v>863300</v>
      </c>
      <c r="K245" s="8">
        <f>SUMIFS(TaxableValuation[Taxable Industrial],TaxableValuation[Dist],$C245,TaxableValuation[Tif_NonTIF],$A$4)</f>
        <v>824323</v>
      </c>
      <c r="L245" s="8">
        <f>SUMIFS(TaxableValuation[Taxable Multiresidential],TaxableValuation[Dist],$C245,TaxableValuation[Tif_NonTIF],$A$4)</f>
        <v>180158</v>
      </c>
      <c r="M245" s="8">
        <f>SUMIFS(TaxableValuation[Taxable Reserved],TaxableValuation[Dist],$C245,TaxableValuation[Tif_NonTIF],$A$4)</f>
        <v>0</v>
      </c>
      <c r="N245" s="8">
        <f>SUMIFS(TaxableValuation[Taxable Railroads],TaxableValuation[Dist],$C245,TaxableValuation[Tif_NonTIF],$A$4)</f>
        <v>0</v>
      </c>
      <c r="O245" s="8">
        <f>SUMIFS(TaxableValuation[Taxable Utilities],TaxableValuation[Dist],$C245,TaxableValuation[Tif_NonTIF],$A$4)</f>
        <v>0</v>
      </c>
      <c r="P245" s="8">
        <f>SUMIFS(TaxableValuation[Taxable Other],TaxableValuation[Dist],$C245,TaxableValuation[Tif_NonTIF],$A$4)</f>
        <v>0</v>
      </c>
      <c r="Q245" s="8">
        <f>SUMIFS(TaxableValuation[Taxable Gross],TaxableValuation[Dist],$C245,TaxableValuation[Tif_NonTIF],$A$4)</f>
        <v>2089393</v>
      </c>
      <c r="R245" s="8">
        <f>SUMIFS(TaxableValuation[Taxable Military Exempt],TaxableValuation[Dist],$C245,TaxableValuation[Tif_NonTIF],$A$4)</f>
        <v>0</v>
      </c>
      <c r="S245" s="8">
        <f>SUMIFS(TaxableValuation[Taxable Net],TaxableValuation[Dist],$C245,TaxableValuation[Tif_NonTIF],$A$4)</f>
        <v>2089393</v>
      </c>
      <c r="T245" s="8">
        <f>SUMIFS(TaxableValuation[Taxable Gas &amp; Elec Utilities],TaxableValuation[Dist],$C245,TaxableValuation[Tif_NonTIF],$A$4)</f>
        <v>0</v>
      </c>
      <c r="U245" s="8">
        <f t="shared" si="3"/>
        <v>2089393</v>
      </c>
    </row>
    <row r="246" spans="1:21" x14ac:dyDescent="0.25">
      <c r="A246">
        <v>2023</v>
      </c>
      <c r="B246" t="s">
        <v>1051</v>
      </c>
      <c r="C246" t="s">
        <v>1528</v>
      </c>
      <c r="D246" t="s">
        <v>1748</v>
      </c>
      <c r="E246" t="s">
        <v>150</v>
      </c>
      <c r="F246" t="s">
        <v>1529</v>
      </c>
      <c r="G246" s="8">
        <f>SUMIFS(TaxableValuation[Taxable Residential],TaxableValuation[Dist],$C246,TaxableValuation[Tif_NonTIF],$A$4)</f>
        <v>260605</v>
      </c>
      <c r="H246" s="8">
        <f>SUMIFS(TaxableValuation[Taxable Ag Land],TaxableValuation[Dist],$C246,TaxableValuation[Tif_NonTIF],$A$4)</f>
        <v>0</v>
      </c>
      <c r="I246" s="8">
        <f>SUMIFS(TaxableValuation[Taxable Ag Building],TaxableValuation[Dist],$C246,TaxableValuation[Tif_NonTIF],$A$4)</f>
        <v>0</v>
      </c>
      <c r="J246" s="8">
        <f>SUMIFS(TaxableValuation[Taxable Commercial],TaxableValuation[Dist],$C246,TaxableValuation[Tif_NonTIF],$A$4)</f>
        <v>7286841</v>
      </c>
      <c r="K246" s="8">
        <f>SUMIFS(TaxableValuation[Taxable Industrial],TaxableValuation[Dist],$C246,TaxableValuation[Tif_NonTIF],$A$4)</f>
        <v>41925875</v>
      </c>
      <c r="L246" s="8">
        <f>SUMIFS(TaxableValuation[Taxable Multiresidential],TaxableValuation[Dist],$C246,TaxableValuation[Tif_NonTIF],$A$4)</f>
        <v>0</v>
      </c>
      <c r="M246" s="8">
        <f>SUMIFS(TaxableValuation[Taxable Reserved],TaxableValuation[Dist],$C246,TaxableValuation[Tif_NonTIF],$A$4)</f>
        <v>0</v>
      </c>
      <c r="N246" s="8">
        <f>SUMIFS(TaxableValuation[Taxable Railroads],TaxableValuation[Dist],$C246,TaxableValuation[Tif_NonTIF],$A$4)</f>
        <v>0</v>
      </c>
      <c r="O246" s="8">
        <f>SUMIFS(TaxableValuation[Taxable Utilities],TaxableValuation[Dist],$C246,TaxableValuation[Tif_NonTIF],$A$4)</f>
        <v>0</v>
      </c>
      <c r="P246" s="8">
        <f>SUMIFS(TaxableValuation[Taxable Other],TaxableValuation[Dist],$C246,TaxableValuation[Tif_NonTIF],$A$4)</f>
        <v>0</v>
      </c>
      <c r="Q246" s="8">
        <f>SUMIFS(TaxableValuation[Taxable Gross],TaxableValuation[Dist],$C246,TaxableValuation[Tif_NonTIF],$A$4)</f>
        <v>49473321</v>
      </c>
      <c r="R246" s="8">
        <f>SUMIFS(TaxableValuation[Taxable Military Exempt],TaxableValuation[Dist],$C246,TaxableValuation[Tif_NonTIF],$A$4)</f>
        <v>0</v>
      </c>
      <c r="S246" s="8">
        <f>SUMIFS(TaxableValuation[Taxable Net],TaxableValuation[Dist],$C246,TaxableValuation[Tif_NonTIF],$A$4)</f>
        <v>49473321</v>
      </c>
      <c r="T246" s="8">
        <f>SUMIFS(TaxableValuation[Taxable Gas &amp; Elec Utilities],TaxableValuation[Dist],$C246,TaxableValuation[Tif_NonTIF],$A$4)</f>
        <v>0</v>
      </c>
      <c r="U246" s="8">
        <f t="shared" si="3"/>
        <v>49473321</v>
      </c>
    </row>
    <row r="247" spans="1:21" x14ac:dyDescent="0.25">
      <c r="A247">
        <v>2023</v>
      </c>
      <c r="B247" t="s">
        <v>1045</v>
      </c>
      <c r="C247" t="s">
        <v>1530</v>
      </c>
      <c r="D247" t="s">
        <v>1530</v>
      </c>
      <c r="E247" t="s">
        <v>731</v>
      </c>
      <c r="F247" t="s">
        <v>1531</v>
      </c>
      <c r="G247" s="8">
        <f>SUMIFS(TaxableValuation[Taxable Residential],TaxableValuation[Dist],$C247,TaxableValuation[Tif_NonTIF],$A$4)</f>
        <v>1470563</v>
      </c>
      <c r="H247" s="8">
        <f>SUMIFS(TaxableValuation[Taxable Ag Land],TaxableValuation[Dist],$C247,TaxableValuation[Tif_NonTIF],$A$4)</f>
        <v>0</v>
      </c>
      <c r="I247" s="8">
        <f>SUMIFS(TaxableValuation[Taxable Ag Building],TaxableValuation[Dist],$C247,TaxableValuation[Tif_NonTIF],$A$4)</f>
        <v>0</v>
      </c>
      <c r="J247" s="8">
        <f>SUMIFS(TaxableValuation[Taxable Commercial],TaxableValuation[Dist],$C247,TaxableValuation[Tif_NonTIF],$A$4)</f>
        <v>1612737</v>
      </c>
      <c r="K247" s="8">
        <f>SUMIFS(TaxableValuation[Taxable Industrial],TaxableValuation[Dist],$C247,TaxableValuation[Tif_NonTIF],$A$4)</f>
        <v>0</v>
      </c>
      <c r="L247" s="8">
        <f>SUMIFS(TaxableValuation[Taxable Multiresidential],TaxableValuation[Dist],$C247,TaxableValuation[Tif_NonTIF],$A$4)</f>
        <v>567297</v>
      </c>
      <c r="M247" s="8">
        <f>SUMIFS(TaxableValuation[Taxable Reserved],TaxableValuation[Dist],$C247,TaxableValuation[Tif_NonTIF],$A$4)</f>
        <v>0</v>
      </c>
      <c r="N247" s="8">
        <f>SUMIFS(TaxableValuation[Taxable Railroads],TaxableValuation[Dist],$C247,TaxableValuation[Tif_NonTIF],$A$4)</f>
        <v>0</v>
      </c>
      <c r="O247" s="8">
        <f>SUMIFS(TaxableValuation[Taxable Utilities],TaxableValuation[Dist],$C247,TaxableValuation[Tif_NonTIF],$A$4)</f>
        <v>0</v>
      </c>
      <c r="P247" s="8">
        <f>SUMIFS(TaxableValuation[Taxable Other],TaxableValuation[Dist],$C247,TaxableValuation[Tif_NonTIF],$A$4)</f>
        <v>0</v>
      </c>
      <c r="Q247" s="8">
        <f>SUMIFS(TaxableValuation[Taxable Gross],TaxableValuation[Dist],$C247,TaxableValuation[Tif_NonTIF],$A$4)</f>
        <v>3650597</v>
      </c>
      <c r="R247" s="8">
        <f>SUMIFS(TaxableValuation[Taxable Military Exempt],TaxableValuation[Dist],$C247,TaxableValuation[Tif_NonTIF],$A$4)</f>
        <v>0</v>
      </c>
      <c r="S247" s="8">
        <f>SUMIFS(TaxableValuation[Taxable Net],TaxableValuation[Dist],$C247,TaxableValuation[Tif_NonTIF],$A$4)</f>
        <v>3650597</v>
      </c>
      <c r="T247" s="8">
        <f>SUMIFS(TaxableValuation[Taxable Gas &amp; Elec Utilities],TaxableValuation[Dist],$C247,TaxableValuation[Tif_NonTIF],$A$4)</f>
        <v>0</v>
      </c>
      <c r="U247" s="8">
        <f t="shared" si="3"/>
        <v>3650597</v>
      </c>
    </row>
    <row r="248" spans="1:21" x14ac:dyDescent="0.25">
      <c r="A248">
        <v>2023</v>
      </c>
      <c r="B248" t="s">
        <v>1048</v>
      </c>
      <c r="C248" t="s">
        <v>1532</v>
      </c>
      <c r="D248" t="s">
        <v>1532</v>
      </c>
      <c r="E248" t="s">
        <v>770</v>
      </c>
      <c r="F248" t="s">
        <v>1533</v>
      </c>
      <c r="G248" s="8">
        <f>SUMIFS(TaxableValuation[Taxable Residential],TaxableValuation[Dist],$C248,TaxableValuation[Tif_NonTIF],$A$4)</f>
        <v>1559830</v>
      </c>
      <c r="H248" s="8">
        <f>SUMIFS(TaxableValuation[Taxable Ag Land],TaxableValuation[Dist],$C248,TaxableValuation[Tif_NonTIF],$A$4)</f>
        <v>0</v>
      </c>
      <c r="I248" s="8">
        <f>SUMIFS(TaxableValuation[Taxable Ag Building],TaxableValuation[Dist],$C248,TaxableValuation[Tif_NonTIF],$A$4)</f>
        <v>0</v>
      </c>
      <c r="J248" s="8">
        <f>SUMIFS(TaxableValuation[Taxable Commercial],TaxableValuation[Dist],$C248,TaxableValuation[Tif_NonTIF],$A$4)</f>
        <v>1180080</v>
      </c>
      <c r="K248" s="8">
        <f>SUMIFS(TaxableValuation[Taxable Industrial],TaxableValuation[Dist],$C248,TaxableValuation[Tif_NonTIF],$A$4)</f>
        <v>186280</v>
      </c>
      <c r="L248" s="8">
        <f>SUMIFS(TaxableValuation[Taxable Multiresidential],TaxableValuation[Dist],$C248,TaxableValuation[Tif_NonTIF],$A$4)</f>
        <v>0</v>
      </c>
      <c r="M248" s="8">
        <f>SUMIFS(TaxableValuation[Taxable Reserved],TaxableValuation[Dist],$C248,TaxableValuation[Tif_NonTIF],$A$4)</f>
        <v>0</v>
      </c>
      <c r="N248" s="8">
        <f>SUMIFS(TaxableValuation[Taxable Railroads],TaxableValuation[Dist],$C248,TaxableValuation[Tif_NonTIF],$A$4)</f>
        <v>0</v>
      </c>
      <c r="O248" s="8">
        <f>SUMIFS(TaxableValuation[Taxable Utilities],TaxableValuation[Dist],$C248,TaxableValuation[Tif_NonTIF],$A$4)</f>
        <v>0</v>
      </c>
      <c r="P248" s="8">
        <f>SUMIFS(TaxableValuation[Taxable Other],TaxableValuation[Dist],$C248,TaxableValuation[Tif_NonTIF],$A$4)</f>
        <v>0</v>
      </c>
      <c r="Q248" s="8">
        <f>SUMIFS(TaxableValuation[Taxable Gross],TaxableValuation[Dist],$C248,TaxableValuation[Tif_NonTIF],$A$4)</f>
        <v>2926190</v>
      </c>
      <c r="R248" s="8">
        <f>SUMIFS(TaxableValuation[Taxable Military Exempt],TaxableValuation[Dist],$C248,TaxableValuation[Tif_NonTIF],$A$4)</f>
        <v>0</v>
      </c>
      <c r="S248" s="8">
        <f>SUMIFS(TaxableValuation[Taxable Net],TaxableValuation[Dist],$C248,TaxableValuation[Tif_NonTIF],$A$4)</f>
        <v>2926190</v>
      </c>
      <c r="T248" s="8">
        <f>SUMIFS(TaxableValuation[Taxable Gas &amp; Elec Utilities],TaxableValuation[Dist],$C248,TaxableValuation[Tif_NonTIF],$A$4)</f>
        <v>0</v>
      </c>
      <c r="U248" s="8">
        <f t="shared" si="3"/>
        <v>2926190</v>
      </c>
    </row>
    <row r="249" spans="1:21" x14ac:dyDescent="0.25">
      <c r="A249">
        <v>2023</v>
      </c>
      <c r="B249" t="s">
        <v>1066</v>
      </c>
      <c r="C249" t="s">
        <v>1534</v>
      </c>
      <c r="D249" t="s">
        <v>1534</v>
      </c>
      <c r="E249" t="s">
        <v>497</v>
      </c>
      <c r="F249" t="s">
        <v>1535</v>
      </c>
      <c r="G249" s="8">
        <f>SUMIFS(TaxableValuation[Taxable Residential],TaxableValuation[Dist],$C249,TaxableValuation[Tif_NonTIF],$A$4)</f>
        <v>1444369</v>
      </c>
      <c r="H249" s="8">
        <f>SUMIFS(TaxableValuation[Taxable Ag Land],TaxableValuation[Dist],$C249,TaxableValuation[Tif_NonTIF],$A$4)</f>
        <v>306060</v>
      </c>
      <c r="I249" s="8">
        <f>SUMIFS(TaxableValuation[Taxable Ag Building],TaxableValuation[Dist],$C249,TaxableValuation[Tif_NonTIF],$A$4)</f>
        <v>387090</v>
      </c>
      <c r="J249" s="8">
        <f>SUMIFS(TaxableValuation[Taxable Commercial],TaxableValuation[Dist],$C249,TaxableValuation[Tif_NonTIF],$A$4)</f>
        <v>1827800</v>
      </c>
      <c r="K249" s="8">
        <f>SUMIFS(TaxableValuation[Taxable Industrial],TaxableValuation[Dist],$C249,TaxableValuation[Tif_NonTIF],$A$4)</f>
        <v>117335675</v>
      </c>
      <c r="L249" s="8">
        <f>SUMIFS(TaxableValuation[Taxable Multiresidential],TaxableValuation[Dist],$C249,TaxableValuation[Tif_NonTIF],$A$4)</f>
        <v>89686</v>
      </c>
      <c r="M249" s="8">
        <f>SUMIFS(TaxableValuation[Taxable Reserved],TaxableValuation[Dist],$C249,TaxableValuation[Tif_NonTIF],$A$4)</f>
        <v>0</v>
      </c>
      <c r="N249" s="8">
        <f>SUMIFS(TaxableValuation[Taxable Railroads],TaxableValuation[Dist],$C249,TaxableValuation[Tif_NonTIF],$A$4)</f>
        <v>0</v>
      </c>
      <c r="O249" s="8">
        <f>SUMIFS(TaxableValuation[Taxable Utilities],TaxableValuation[Dist],$C249,TaxableValuation[Tif_NonTIF],$A$4)</f>
        <v>0</v>
      </c>
      <c r="P249" s="8">
        <f>SUMIFS(TaxableValuation[Taxable Other],TaxableValuation[Dist],$C249,TaxableValuation[Tif_NonTIF],$A$4)</f>
        <v>0</v>
      </c>
      <c r="Q249" s="8">
        <f>SUMIFS(TaxableValuation[Taxable Gross],TaxableValuation[Dist],$C249,TaxableValuation[Tif_NonTIF],$A$4)</f>
        <v>121390680</v>
      </c>
      <c r="R249" s="8">
        <f>SUMIFS(TaxableValuation[Taxable Military Exempt],TaxableValuation[Dist],$C249,TaxableValuation[Tif_NonTIF],$A$4)</f>
        <v>0</v>
      </c>
      <c r="S249" s="8">
        <f>SUMIFS(TaxableValuation[Taxable Net],TaxableValuation[Dist],$C249,TaxableValuation[Tif_NonTIF],$A$4)</f>
        <v>121390680</v>
      </c>
      <c r="T249" s="8">
        <f>SUMIFS(TaxableValuation[Taxable Gas &amp; Elec Utilities],TaxableValuation[Dist],$C249,TaxableValuation[Tif_NonTIF],$A$4)</f>
        <v>0</v>
      </c>
      <c r="U249" s="8">
        <f t="shared" si="3"/>
        <v>121390680</v>
      </c>
    </row>
    <row r="250" spans="1:21" x14ac:dyDescent="0.25">
      <c r="A250">
        <v>2023</v>
      </c>
      <c r="B250" t="s">
        <v>1048</v>
      </c>
      <c r="C250" t="s">
        <v>1536</v>
      </c>
      <c r="D250" t="s">
        <v>1536</v>
      </c>
      <c r="E250" t="s">
        <v>321</v>
      </c>
      <c r="F250" t="s">
        <v>1537</v>
      </c>
      <c r="G250" s="8">
        <f>SUMIFS(TaxableValuation[Taxable Residential],TaxableValuation[Dist],$C250,TaxableValuation[Tif_NonTIF],$A$4)</f>
        <v>0</v>
      </c>
      <c r="H250" s="8">
        <f>SUMIFS(TaxableValuation[Taxable Ag Land],TaxableValuation[Dist],$C250,TaxableValuation[Tif_NonTIF],$A$4)</f>
        <v>0</v>
      </c>
      <c r="I250" s="8">
        <f>SUMIFS(TaxableValuation[Taxable Ag Building],TaxableValuation[Dist],$C250,TaxableValuation[Tif_NonTIF],$A$4)</f>
        <v>0</v>
      </c>
      <c r="J250" s="8">
        <f>SUMIFS(TaxableValuation[Taxable Commercial],TaxableValuation[Dist],$C250,TaxableValuation[Tif_NonTIF],$A$4)</f>
        <v>519633</v>
      </c>
      <c r="K250" s="8">
        <f>SUMIFS(TaxableValuation[Taxable Industrial],TaxableValuation[Dist],$C250,TaxableValuation[Tif_NonTIF],$A$4)</f>
        <v>0</v>
      </c>
      <c r="L250" s="8">
        <f>SUMIFS(TaxableValuation[Taxable Multiresidential],TaxableValuation[Dist],$C250,TaxableValuation[Tif_NonTIF],$A$4)</f>
        <v>0</v>
      </c>
      <c r="M250" s="8">
        <f>SUMIFS(TaxableValuation[Taxable Reserved],TaxableValuation[Dist],$C250,TaxableValuation[Tif_NonTIF],$A$4)</f>
        <v>0</v>
      </c>
      <c r="N250" s="8">
        <f>SUMIFS(TaxableValuation[Taxable Railroads],TaxableValuation[Dist],$C250,TaxableValuation[Tif_NonTIF],$A$4)</f>
        <v>0</v>
      </c>
      <c r="O250" s="8">
        <f>SUMIFS(TaxableValuation[Taxable Utilities],TaxableValuation[Dist],$C250,TaxableValuation[Tif_NonTIF],$A$4)</f>
        <v>0</v>
      </c>
      <c r="P250" s="8">
        <f>SUMIFS(TaxableValuation[Taxable Other],TaxableValuation[Dist],$C250,TaxableValuation[Tif_NonTIF],$A$4)</f>
        <v>0</v>
      </c>
      <c r="Q250" s="8">
        <f>SUMIFS(TaxableValuation[Taxable Gross],TaxableValuation[Dist],$C250,TaxableValuation[Tif_NonTIF],$A$4)</f>
        <v>519633</v>
      </c>
      <c r="R250" s="8">
        <f>SUMIFS(TaxableValuation[Taxable Military Exempt],TaxableValuation[Dist],$C250,TaxableValuation[Tif_NonTIF],$A$4)</f>
        <v>0</v>
      </c>
      <c r="S250" s="8">
        <f>SUMIFS(TaxableValuation[Taxable Net],TaxableValuation[Dist],$C250,TaxableValuation[Tif_NonTIF],$A$4)</f>
        <v>519633</v>
      </c>
      <c r="T250" s="8">
        <f>SUMIFS(TaxableValuation[Taxable Gas &amp; Elec Utilities],TaxableValuation[Dist],$C250,TaxableValuation[Tif_NonTIF],$A$4)</f>
        <v>0</v>
      </c>
      <c r="U250" s="8">
        <f t="shared" si="3"/>
        <v>519633</v>
      </c>
    </row>
    <row r="251" spans="1:21" x14ac:dyDescent="0.25">
      <c r="A251">
        <v>2023</v>
      </c>
      <c r="B251" t="s">
        <v>1045</v>
      </c>
      <c r="C251" t="s">
        <v>1538</v>
      </c>
      <c r="D251" t="s">
        <v>1749</v>
      </c>
      <c r="E251" t="s">
        <v>786</v>
      </c>
      <c r="F251" t="s">
        <v>1539</v>
      </c>
      <c r="G251" s="8">
        <f>SUMIFS(TaxableValuation[Taxable Residential],TaxableValuation[Dist],$C251,TaxableValuation[Tif_NonTIF],$A$4)</f>
        <v>4614044</v>
      </c>
      <c r="H251" s="8">
        <f>SUMIFS(TaxableValuation[Taxable Ag Land],TaxableValuation[Dist],$C251,TaxableValuation[Tif_NonTIF],$A$4)</f>
        <v>8919</v>
      </c>
      <c r="I251" s="8">
        <f>SUMIFS(TaxableValuation[Taxable Ag Building],TaxableValuation[Dist],$C251,TaxableValuation[Tif_NonTIF],$A$4)</f>
        <v>0</v>
      </c>
      <c r="J251" s="8">
        <f>SUMIFS(TaxableValuation[Taxable Commercial],TaxableValuation[Dist],$C251,TaxableValuation[Tif_NonTIF],$A$4)</f>
        <v>2875167</v>
      </c>
      <c r="K251" s="8">
        <f>SUMIFS(TaxableValuation[Taxable Industrial],TaxableValuation[Dist],$C251,TaxableValuation[Tif_NonTIF],$A$4)</f>
        <v>88266</v>
      </c>
      <c r="L251" s="8">
        <f>SUMIFS(TaxableValuation[Taxable Multiresidential],TaxableValuation[Dist],$C251,TaxableValuation[Tif_NonTIF],$A$4)</f>
        <v>201486</v>
      </c>
      <c r="M251" s="8">
        <f>SUMIFS(TaxableValuation[Taxable Reserved],TaxableValuation[Dist],$C251,TaxableValuation[Tif_NonTIF],$A$4)</f>
        <v>0</v>
      </c>
      <c r="N251" s="8">
        <f>SUMIFS(TaxableValuation[Taxable Railroads],TaxableValuation[Dist],$C251,TaxableValuation[Tif_NonTIF],$A$4)</f>
        <v>0</v>
      </c>
      <c r="O251" s="8">
        <f>SUMIFS(TaxableValuation[Taxable Utilities],TaxableValuation[Dist],$C251,TaxableValuation[Tif_NonTIF],$A$4)</f>
        <v>0</v>
      </c>
      <c r="P251" s="8">
        <f>SUMIFS(TaxableValuation[Taxable Other],TaxableValuation[Dist],$C251,TaxableValuation[Tif_NonTIF],$A$4)</f>
        <v>0</v>
      </c>
      <c r="Q251" s="8">
        <f>SUMIFS(TaxableValuation[Taxable Gross],TaxableValuation[Dist],$C251,TaxableValuation[Tif_NonTIF],$A$4)</f>
        <v>7787882</v>
      </c>
      <c r="R251" s="8">
        <f>SUMIFS(TaxableValuation[Taxable Military Exempt],TaxableValuation[Dist],$C251,TaxableValuation[Tif_NonTIF],$A$4)</f>
        <v>9260</v>
      </c>
      <c r="S251" s="8">
        <f>SUMIFS(TaxableValuation[Taxable Net],TaxableValuation[Dist],$C251,TaxableValuation[Tif_NonTIF],$A$4)</f>
        <v>7778622</v>
      </c>
      <c r="T251" s="8">
        <f>SUMIFS(TaxableValuation[Taxable Gas &amp; Elec Utilities],TaxableValuation[Dist],$C251,TaxableValuation[Tif_NonTIF],$A$4)</f>
        <v>0</v>
      </c>
      <c r="U251" s="8">
        <f t="shared" si="3"/>
        <v>7778622</v>
      </c>
    </row>
    <row r="252" spans="1:21" x14ac:dyDescent="0.25">
      <c r="A252">
        <v>2023</v>
      </c>
      <c r="B252" t="s">
        <v>1048</v>
      </c>
      <c r="C252" t="s">
        <v>1540</v>
      </c>
      <c r="D252" t="s">
        <v>1540</v>
      </c>
      <c r="E252" t="s">
        <v>662</v>
      </c>
      <c r="F252" t="s">
        <v>1541</v>
      </c>
      <c r="G252" s="8">
        <f>SUMIFS(TaxableValuation[Taxable Residential],TaxableValuation[Dist],$C252,TaxableValuation[Tif_NonTIF],$A$4)</f>
        <v>26718341</v>
      </c>
      <c r="H252" s="8">
        <f>SUMIFS(TaxableValuation[Taxable Ag Land],TaxableValuation[Dist],$C252,TaxableValuation[Tif_NonTIF],$A$4)</f>
        <v>0</v>
      </c>
      <c r="I252" s="8">
        <f>SUMIFS(TaxableValuation[Taxable Ag Building],TaxableValuation[Dist],$C252,TaxableValuation[Tif_NonTIF],$A$4)</f>
        <v>0</v>
      </c>
      <c r="J252" s="8">
        <f>SUMIFS(TaxableValuation[Taxable Commercial],TaxableValuation[Dist],$C252,TaxableValuation[Tif_NonTIF],$A$4)</f>
        <v>28186932</v>
      </c>
      <c r="K252" s="8">
        <f>SUMIFS(TaxableValuation[Taxable Industrial],TaxableValuation[Dist],$C252,TaxableValuation[Tif_NonTIF],$A$4)</f>
        <v>7708095</v>
      </c>
      <c r="L252" s="8">
        <f>SUMIFS(TaxableValuation[Taxable Multiresidential],TaxableValuation[Dist],$C252,TaxableValuation[Tif_NonTIF],$A$4)</f>
        <v>3372990</v>
      </c>
      <c r="M252" s="8">
        <f>SUMIFS(TaxableValuation[Taxable Reserved],TaxableValuation[Dist],$C252,TaxableValuation[Tif_NonTIF],$A$4)</f>
        <v>0</v>
      </c>
      <c r="N252" s="8">
        <f>SUMIFS(TaxableValuation[Taxable Railroads],TaxableValuation[Dist],$C252,TaxableValuation[Tif_NonTIF],$A$4)</f>
        <v>0</v>
      </c>
      <c r="O252" s="8">
        <f>SUMIFS(TaxableValuation[Taxable Utilities],TaxableValuation[Dist],$C252,TaxableValuation[Tif_NonTIF],$A$4)</f>
        <v>0</v>
      </c>
      <c r="P252" s="8">
        <f>SUMIFS(TaxableValuation[Taxable Other],TaxableValuation[Dist],$C252,TaxableValuation[Tif_NonTIF],$A$4)</f>
        <v>0</v>
      </c>
      <c r="Q252" s="8">
        <f>SUMIFS(TaxableValuation[Taxable Gross],TaxableValuation[Dist],$C252,TaxableValuation[Tif_NonTIF],$A$4)</f>
        <v>65986358</v>
      </c>
      <c r="R252" s="8">
        <f>SUMIFS(TaxableValuation[Taxable Military Exempt],TaxableValuation[Dist],$C252,TaxableValuation[Tif_NonTIF],$A$4)</f>
        <v>44448</v>
      </c>
      <c r="S252" s="8">
        <f>SUMIFS(TaxableValuation[Taxable Net],TaxableValuation[Dist],$C252,TaxableValuation[Tif_NonTIF],$A$4)</f>
        <v>65941910</v>
      </c>
      <c r="T252" s="8">
        <f>SUMIFS(TaxableValuation[Taxable Gas &amp; Elec Utilities],TaxableValuation[Dist],$C252,TaxableValuation[Tif_NonTIF],$A$4)</f>
        <v>0</v>
      </c>
      <c r="U252" s="8">
        <f t="shared" si="3"/>
        <v>65941910</v>
      </c>
    </row>
    <row r="253" spans="1:21" x14ac:dyDescent="0.25">
      <c r="A253">
        <v>2023</v>
      </c>
      <c r="B253" t="s">
        <v>1038</v>
      </c>
      <c r="C253" t="s">
        <v>1542</v>
      </c>
      <c r="D253" t="s">
        <v>1542</v>
      </c>
      <c r="E253" t="s">
        <v>209</v>
      </c>
      <c r="F253" t="s">
        <v>1543</v>
      </c>
      <c r="G253" s="8">
        <f>SUMIFS(TaxableValuation[Taxable Residential],TaxableValuation[Dist],$C253,TaxableValuation[Tif_NonTIF],$A$4)</f>
        <v>25742711</v>
      </c>
      <c r="H253" s="8">
        <f>SUMIFS(TaxableValuation[Taxable Ag Land],TaxableValuation[Dist],$C253,TaxableValuation[Tif_NonTIF],$A$4)</f>
        <v>39939</v>
      </c>
      <c r="I253" s="8">
        <f>SUMIFS(TaxableValuation[Taxable Ag Building],TaxableValuation[Dist],$C253,TaxableValuation[Tif_NonTIF],$A$4)</f>
        <v>0</v>
      </c>
      <c r="J253" s="8">
        <f>SUMIFS(TaxableValuation[Taxable Commercial],TaxableValuation[Dist],$C253,TaxableValuation[Tif_NonTIF],$A$4)</f>
        <v>9138807</v>
      </c>
      <c r="K253" s="8">
        <f>SUMIFS(TaxableValuation[Taxable Industrial],TaxableValuation[Dist],$C253,TaxableValuation[Tif_NonTIF],$A$4)</f>
        <v>1651403</v>
      </c>
      <c r="L253" s="8">
        <f>SUMIFS(TaxableValuation[Taxable Multiresidential],TaxableValuation[Dist],$C253,TaxableValuation[Tif_NonTIF],$A$4)</f>
        <v>433725</v>
      </c>
      <c r="M253" s="8">
        <f>SUMIFS(TaxableValuation[Taxable Reserved],TaxableValuation[Dist],$C253,TaxableValuation[Tif_NonTIF],$A$4)</f>
        <v>0</v>
      </c>
      <c r="N253" s="8">
        <f>SUMIFS(TaxableValuation[Taxable Railroads],TaxableValuation[Dist],$C253,TaxableValuation[Tif_NonTIF],$A$4)</f>
        <v>0</v>
      </c>
      <c r="O253" s="8">
        <f>SUMIFS(TaxableValuation[Taxable Utilities],TaxableValuation[Dist],$C253,TaxableValuation[Tif_NonTIF],$A$4)</f>
        <v>0</v>
      </c>
      <c r="P253" s="8">
        <f>SUMIFS(TaxableValuation[Taxable Other],TaxableValuation[Dist],$C253,TaxableValuation[Tif_NonTIF],$A$4)</f>
        <v>0</v>
      </c>
      <c r="Q253" s="8">
        <f>SUMIFS(TaxableValuation[Taxable Gross],TaxableValuation[Dist],$C253,TaxableValuation[Tif_NonTIF],$A$4)</f>
        <v>37006585</v>
      </c>
      <c r="R253" s="8">
        <f>SUMIFS(TaxableValuation[Taxable Military Exempt],TaxableValuation[Dist],$C253,TaxableValuation[Tif_NonTIF],$A$4)</f>
        <v>0</v>
      </c>
      <c r="S253" s="8">
        <f>SUMIFS(TaxableValuation[Taxable Net],TaxableValuation[Dist],$C253,TaxableValuation[Tif_NonTIF],$A$4)</f>
        <v>37006585</v>
      </c>
      <c r="T253" s="8">
        <f>SUMIFS(TaxableValuation[Taxable Gas &amp; Elec Utilities],TaxableValuation[Dist],$C253,TaxableValuation[Tif_NonTIF],$A$4)</f>
        <v>0</v>
      </c>
      <c r="U253" s="8">
        <f t="shared" si="3"/>
        <v>37006585</v>
      </c>
    </row>
    <row r="254" spans="1:21" x14ac:dyDescent="0.25">
      <c r="A254">
        <v>2023</v>
      </c>
      <c r="B254" t="s">
        <v>1043</v>
      </c>
      <c r="C254" t="s">
        <v>1544</v>
      </c>
      <c r="D254" t="s">
        <v>1544</v>
      </c>
      <c r="E254" t="s">
        <v>318</v>
      </c>
      <c r="F254" t="s">
        <v>1545</v>
      </c>
      <c r="G254" s="8">
        <f>SUMIFS(TaxableValuation[Taxable Residential],TaxableValuation[Dist],$C254,TaxableValuation[Tif_NonTIF],$A$4)</f>
        <v>1008401</v>
      </c>
      <c r="H254" s="8">
        <f>SUMIFS(TaxableValuation[Taxable Ag Land],TaxableValuation[Dist],$C254,TaxableValuation[Tif_NonTIF],$A$4)</f>
        <v>26680</v>
      </c>
      <c r="I254" s="8">
        <f>SUMIFS(TaxableValuation[Taxable Ag Building],TaxableValuation[Dist],$C254,TaxableValuation[Tif_NonTIF],$A$4)</f>
        <v>0</v>
      </c>
      <c r="J254" s="8">
        <f>SUMIFS(TaxableValuation[Taxable Commercial],TaxableValuation[Dist],$C254,TaxableValuation[Tif_NonTIF],$A$4)</f>
        <v>5964553</v>
      </c>
      <c r="K254" s="8">
        <f>SUMIFS(TaxableValuation[Taxable Industrial],TaxableValuation[Dist],$C254,TaxableValuation[Tif_NonTIF],$A$4)</f>
        <v>0</v>
      </c>
      <c r="L254" s="8">
        <f>SUMIFS(TaxableValuation[Taxable Multiresidential],TaxableValuation[Dist],$C254,TaxableValuation[Tif_NonTIF],$A$4)</f>
        <v>9816</v>
      </c>
      <c r="M254" s="8">
        <f>SUMIFS(TaxableValuation[Taxable Reserved],TaxableValuation[Dist],$C254,TaxableValuation[Tif_NonTIF],$A$4)</f>
        <v>0</v>
      </c>
      <c r="N254" s="8">
        <f>SUMIFS(TaxableValuation[Taxable Railroads],TaxableValuation[Dist],$C254,TaxableValuation[Tif_NonTIF],$A$4)</f>
        <v>0</v>
      </c>
      <c r="O254" s="8">
        <f>SUMIFS(TaxableValuation[Taxable Utilities],TaxableValuation[Dist],$C254,TaxableValuation[Tif_NonTIF],$A$4)</f>
        <v>0</v>
      </c>
      <c r="P254" s="8">
        <f>SUMIFS(TaxableValuation[Taxable Other],TaxableValuation[Dist],$C254,TaxableValuation[Tif_NonTIF],$A$4)</f>
        <v>0</v>
      </c>
      <c r="Q254" s="8">
        <f>SUMIFS(TaxableValuation[Taxable Gross],TaxableValuation[Dist],$C254,TaxableValuation[Tif_NonTIF],$A$4)</f>
        <v>7009450</v>
      </c>
      <c r="R254" s="8">
        <f>SUMIFS(TaxableValuation[Taxable Military Exempt],TaxableValuation[Dist],$C254,TaxableValuation[Tif_NonTIF],$A$4)</f>
        <v>0</v>
      </c>
      <c r="S254" s="8">
        <f>SUMIFS(TaxableValuation[Taxable Net],TaxableValuation[Dist],$C254,TaxableValuation[Tif_NonTIF],$A$4)</f>
        <v>7009450</v>
      </c>
      <c r="T254" s="8">
        <f>SUMIFS(TaxableValuation[Taxable Gas &amp; Elec Utilities],TaxableValuation[Dist],$C254,TaxableValuation[Tif_NonTIF],$A$4)</f>
        <v>0</v>
      </c>
      <c r="U254" s="8">
        <f t="shared" si="3"/>
        <v>7009450</v>
      </c>
    </row>
    <row r="255" spans="1:21" x14ac:dyDescent="0.25">
      <c r="A255">
        <v>2023</v>
      </c>
      <c r="B255" t="s">
        <v>1051</v>
      </c>
      <c r="C255" t="s">
        <v>1546</v>
      </c>
      <c r="D255" t="s">
        <v>1546</v>
      </c>
      <c r="E255" t="s">
        <v>266</v>
      </c>
      <c r="F255" t="s">
        <v>1547</v>
      </c>
      <c r="G255" s="8">
        <f>SUMIFS(TaxableValuation[Taxable Residential],TaxableValuation[Dist],$C255,TaxableValuation[Tif_NonTIF],$A$4)</f>
        <v>0</v>
      </c>
      <c r="H255" s="8">
        <f>SUMIFS(TaxableValuation[Taxable Ag Land],TaxableValuation[Dist],$C255,TaxableValuation[Tif_NonTIF],$A$4)</f>
        <v>0</v>
      </c>
      <c r="I255" s="8">
        <f>SUMIFS(TaxableValuation[Taxable Ag Building],TaxableValuation[Dist],$C255,TaxableValuation[Tif_NonTIF],$A$4)</f>
        <v>0</v>
      </c>
      <c r="J255" s="8">
        <f>SUMIFS(TaxableValuation[Taxable Commercial],TaxableValuation[Dist],$C255,TaxableValuation[Tif_NonTIF],$A$4)</f>
        <v>0</v>
      </c>
      <c r="K255" s="8">
        <f>SUMIFS(TaxableValuation[Taxable Industrial],TaxableValuation[Dist],$C255,TaxableValuation[Tif_NonTIF],$A$4)</f>
        <v>4227759</v>
      </c>
      <c r="L255" s="8">
        <f>SUMIFS(TaxableValuation[Taxable Multiresidential],TaxableValuation[Dist],$C255,TaxableValuation[Tif_NonTIF],$A$4)</f>
        <v>0</v>
      </c>
      <c r="M255" s="8">
        <f>SUMIFS(TaxableValuation[Taxable Reserved],TaxableValuation[Dist],$C255,TaxableValuation[Tif_NonTIF],$A$4)</f>
        <v>0</v>
      </c>
      <c r="N255" s="8">
        <f>SUMIFS(TaxableValuation[Taxable Railroads],TaxableValuation[Dist],$C255,TaxableValuation[Tif_NonTIF],$A$4)</f>
        <v>0</v>
      </c>
      <c r="O255" s="8">
        <f>SUMIFS(TaxableValuation[Taxable Utilities],TaxableValuation[Dist],$C255,TaxableValuation[Tif_NonTIF],$A$4)</f>
        <v>0</v>
      </c>
      <c r="P255" s="8">
        <f>SUMIFS(TaxableValuation[Taxable Other],TaxableValuation[Dist],$C255,TaxableValuation[Tif_NonTIF],$A$4)</f>
        <v>0</v>
      </c>
      <c r="Q255" s="8">
        <f>SUMIFS(TaxableValuation[Taxable Gross],TaxableValuation[Dist],$C255,TaxableValuation[Tif_NonTIF],$A$4)</f>
        <v>4227759</v>
      </c>
      <c r="R255" s="8">
        <f>SUMIFS(TaxableValuation[Taxable Military Exempt],TaxableValuation[Dist],$C255,TaxableValuation[Tif_NonTIF],$A$4)</f>
        <v>0</v>
      </c>
      <c r="S255" s="8">
        <f>SUMIFS(TaxableValuation[Taxable Net],TaxableValuation[Dist],$C255,TaxableValuation[Tif_NonTIF],$A$4)</f>
        <v>4227759</v>
      </c>
      <c r="T255" s="8">
        <f>SUMIFS(TaxableValuation[Taxable Gas &amp; Elec Utilities],TaxableValuation[Dist],$C255,TaxableValuation[Tif_NonTIF],$A$4)</f>
        <v>0</v>
      </c>
      <c r="U255" s="8">
        <f t="shared" si="3"/>
        <v>4227759</v>
      </c>
    </row>
    <row r="256" spans="1:21" x14ac:dyDescent="0.25">
      <c r="A256">
        <v>2023</v>
      </c>
      <c r="B256" t="s">
        <v>1038</v>
      </c>
      <c r="C256" t="s">
        <v>1548</v>
      </c>
      <c r="D256" t="s">
        <v>1548</v>
      </c>
      <c r="E256" t="s">
        <v>820</v>
      </c>
      <c r="F256" t="s">
        <v>1549</v>
      </c>
      <c r="G256" s="8">
        <f>SUMIFS(TaxableValuation[Taxable Residential],TaxableValuation[Dist],$C256,TaxableValuation[Tif_NonTIF],$A$4)</f>
        <v>32617680</v>
      </c>
      <c r="H256" s="8">
        <f>SUMIFS(TaxableValuation[Taxable Ag Land],TaxableValuation[Dist],$C256,TaxableValuation[Tif_NonTIF],$A$4)</f>
        <v>527</v>
      </c>
      <c r="I256" s="8">
        <f>SUMIFS(TaxableValuation[Taxable Ag Building],TaxableValuation[Dist],$C256,TaxableValuation[Tif_NonTIF],$A$4)</f>
        <v>0</v>
      </c>
      <c r="J256" s="8">
        <f>SUMIFS(TaxableValuation[Taxable Commercial],TaxableValuation[Dist],$C256,TaxableValuation[Tif_NonTIF],$A$4)</f>
        <v>39468084</v>
      </c>
      <c r="K256" s="8">
        <f>SUMIFS(TaxableValuation[Taxable Industrial],TaxableValuation[Dist],$C256,TaxableValuation[Tif_NonTIF],$A$4)</f>
        <v>51700031</v>
      </c>
      <c r="L256" s="8">
        <f>SUMIFS(TaxableValuation[Taxable Multiresidential],TaxableValuation[Dist],$C256,TaxableValuation[Tif_NonTIF],$A$4)</f>
        <v>454390</v>
      </c>
      <c r="M256" s="8">
        <f>SUMIFS(TaxableValuation[Taxable Reserved],TaxableValuation[Dist],$C256,TaxableValuation[Tif_NonTIF],$A$4)</f>
        <v>0</v>
      </c>
      <c r="N256" s="8">
        <f>SUMIFS(TaxableValuation[Taxable Railroads],TaxableValuation[Dist],$C256,TaxableValuation[Tif_NonTIF],$A$4)</f>
        <v>0</v>
      </c>
      <c r="O256" s="8">
        <f>SUMIFS(TaxableValuation[Taxable Utilities],TaxableValuation[Dist],$C256,TaxableValuation[Tif_NonTIF],$A$4)</f>
        <v>0</v>
      </c>
      <c r="P256" s="8">
        <f>SUMIFS(TaxableValuation[Taxable Other],TaxableValuation[Dist],$C256,TaxableValuation[Tif_NonTIF],$A$4)</f>
        <v>0</v>
      </c>
      <c r="Q256" s="8">
        <f>SUMIFS(TaxableValuation[Taxable Gross],TaxableValuation[Dist],$C256,TaxableValuation[Tif_NonTIF],$A$4)</f>
        <v>124240712</v>
      </c>
      <c r="R256" s="8">
        <f>SUMIFS(TaxableValuation[Taxable Military Exempt],TaxableValuation[Dist],$C256,TaxableValuation[Tif_NonTIF],$A$4)</f>
        <v>0</v>
      </c>
      <c r="S256" s="8">
        <f>SUMIFS(TaxableValuation[Taxable Net],TaxableValuation[Dist],$C256,TaxableValuation[Tif_NonTIF],$A$4)</f>
        <v>124240712</v>
      </c>
      <c r="T256" s="8">
        <f>SUMIFS(TaxableValuation[Taxable Gas &amp; Elec Utilities],TaxableValuation[Dist],$C256,TaxableValuation[Tif_NonTIF],$A$4)</f>
        <v>0</v>
      </c>
      <c r="U256" s="8">
        <f t="shared" si="3"/>
        <v>124240712</v>
      </c>
    </row>
    <row r="257" spans="1:21" x14ac:dyDescent="0.25">
      <c r="A257">
        <v>2023</v>
      </c>
      <c r="B257" t="s">
        <v>1051</v>
      </c>
      <c r="C257" t="s">
        <v>1550</v>
      </c>
      <c r="D257" t="s">
        <v>1550</v>
      </c>
      <c r="E257" t="s">
        <v>77</v>
      </c>
      <c r="F257" t="s">
        <v>1551</v>
      </c>
      <c r="G257" s="8">
        <f>SUMIFS(TaxableValuation[Taxable Residential],TaxableValuation[Dist],$C257,TaxableValuation[Tif_NonTIF],$A$4)</f>
        <v>0</v>
      </c>
      <c r="H257" s="8">
        <f>SUMIFS(TaxableValuation[Taxable Ag Land],TaxableValuation[Dist],$C257,TaxableValuation[Tif_NonTIF],$A$4)</f>
        <v>0</v>
      </c>
      <c r="I257" s="8">
        <f>SUMIFS(TaxableValuation[Taxable Ag Building],TaxableValuation[Dist],$C257,TaxableValuation[Tif_NonTIF],$A$4)</f>
        <v>0</v>
      </c>
      <c r="J257" s="8">
        <f>SUMIFS(TaxableValuation[Taxable Commercial],TaxableValuation[Dist],$C257,TaxableValuation[Tif_NonTIF],$A$4)</f>
        <v>0</v>
      </c>
      <c r="K257" s="8">
        <f>SUMIFS(TaxableValuation[Taxable Industrial],TaxableValuation[Dist],$C257,TaxableValuation[Tif_NonTIF],$A$4)</f>
        <v>169579</v>
      </c>
      <c r="L257" s="8">
        <f>SUMIFS(TaxableValuation[Taxable Multiresidential],TaxableValuation[Dist],$C257,TaxableValuation[Tif_NonTIF],$A$4)</f>
        <v>0</v>
      </c>
      <c r="M257" s="8">
        <f>SUMIFS(TaxableValuation[Taxable Reserved],TaxableValuation[Dist],$C257,TaxableValuation[Tif_NonTIF],$A$4)</f>
        <v>0</v>
      </c>
      <c r="N257" s="8">
        <f>SUMIFS(TaxableValuation[Taxable Railroads],TaxableValuation[Dist],$C257,TaxableValuation[Tif_NonTIF],$A$4)</f>
        <v>0</v>
      </c>
      <c r="O257" s="8">
        <f>SUMIFS(TaxableValuation[Taxable Utilities],TaxableValuation[Dist],$C257,TaxableValuation[Tif_NonTIF],$A$4)</f>
        <v>0</v>
      </c>
      <c r="P257" s="8">
        <f>SUMIFS(TaxableValuation[Taxable Other],TaxableValuation[Dist],$C257,TaxableValuation[Tif_NonTIF],$A$4)</f>
        <v>0</v>
      </c>
      <c r="Q257" s="8">
        <f>SUMIFS(TaxableValuation[Taxable Gross],TaxableValuation[Dist],$C257,TaxableValuation[Tif_NonTIF],$A$4)</f>
        <v>169579</v>
      </c>
      <c r="R257" s="8">
        <f>SUMIFS(TaxableValuation[Taxable Military Exempt],TaxableValuation[Dist],$C257,TaxableValuation[Tif_NonTIF],$A$4)</f>
        <v>0</v>
      </c>
      <c r="S257" s="8">
        <f>SUMIFS(TaxableValuation[Taxable Net],TaxableValuation[Dist],$C257,TaxableValuation[Tif_NonTIF],$A$4)</f>
        <v>169579</v>
      </c>
      <c r="T257" s="8">
        <f>SUMIFS(TaxableValuation[Taxable Gas &amp; Elec Utilities],TaxableValuation[Dist],$C257,TaxableValuation[Tif_NonTIF],$A$4)</f>
        <v>0</v>
      </c>
      <c r="U257" s="8">
        <f t="shared" si="3"/>
        <v>169579</v>
      </c>
    </row>
    <row r="258" spans="1:21" x14ac:dyDescent="0.25">
      <c r="A258">
        <v>2023</v>
      </c>
      <c r="B258" t="s">
        <v>1048</v>
      </c>
      <c r="C258" t="s">
        <v>1552</v>
      </c>
      <c r="D258" t="s">
        <v>1552</v>
      </c>
      <c r="E258" t="s">
        <v>277</v>
      </c>
      <c r="F258" t="s">
        <v>1553</v>
      </c>
      <c r="G258" s="8">
        <f>SUMIFS(TaxableValuation[Taxable Residential],TaxableValuation[Dist],$C258,TaxableValuation[Tif_NonTIF],$A$4)</f>
        <v>0</v>
      </c>
      <c r="H258" s="8">
        <f>SUMIFS(TaxableValuation[Taxable Ag Land],TaxableValuation[Dist],$C258,TaxableValuation[Tif_NonTIF],$A$4)</f>
        <v>0</v>
      </c>
      <c r="I258" s="8">
        <f>SUMIFS(TaxableValuation[Taxable Ag Building],TaxableValuation[Dist],$C258,TaxableValuation[Tif_NonTIF],$A$4)</f>
        <v>0</v>
      </c>
      <c r="J258" s="8">
        <f>SUMIFS(TaxableValuation[Taxable Commercial],TaxableValuation[Dist],$C258,TaxableValuation[Tif_NonTIF],$A$4)</f>
        <v>0</v>
      </c>
      <c r="K258" s="8">
        <f>SUMIFS(TaxableValuation[Taxable Industrial],TaxableValuation[Dist],$C258,TaxableValuation[Tif_NonTIF],$A$4)</f>
        <v>2490624</v>
      </c>
      <c r="L258" s="8">
        <f>SUMIFS(TaxableValuation[Taxable Multiresidential],TaxableValuation[Dist],$C258,TaxableValuation[Tif_NonTIF],$A$4)</f>
        <v>0</v>
      </c>
      <c r="M258" s="8">
        <f>SUMIFS(TaxableValuation[Taxable Reserved],TaxableValuation[Dist],$C258,TaxableValuation[Tif_NonTIF],$A$4)</f>
        <v>0</v>
      </c>
      <c r="N258" s="8">
        <f>SUMIFS(TaxableValuation[Taxable Railroads],TaxableValuation[Dist],$C258,TaxableValuation[Tif_NonTIF],$A$4)</f>
        <v>0</v>
      </c>
      <c r="O258" s="8">
        <f>SUMIFS(TaxableValuation[Taxable Utilities],TaxableValuation[Dist],$C258,TaxableValuation[Tif_NonTIF],$A$4)</f>
        <v>0</v>
      </c>
      <c r="P258" s="8">
        <f>SUMIFS(TaxableValuation[Taxable Other],TaxableValuation[Dist],$C258,TaxableValuation[Tif_NonTIF],$A$4)</f>
        <v>0</v>
      </c>
      <c r="Q258" s="8">
        <f>SUMIFS(TaxableValuation[Taxable Gross],TaxableValuation[Dist],$C258,TaxableValuation[Tif_NonTIF],$A$4)</f>
        <v>2490624</v>
      </c>
      <c r="R258" s="8">
        <f>SUMIFS(TaxableValuation[Taxable Military Exempt],TaxableValuation[Dist],$C258,TaxableValuation[Tif_NonTIF],$A$4)</f>
        <v>0</v>
      </c>
      <c r="S258" s="8">
        <f>SUMIFS(TaxableValuation[Taxable Net],TaxableValuation[Dist],$C258,TaxableValuation[Tif_NonTIF],$A$4)</f>
        <v>2490624</v>
      </c>
      <c r="T258" s="8">
        <f>SUMIFS(TaxableValuation[Taxable Gas &amp; Elec Utilities],TaxableValuation[Dist],$C258,TaxableValuation[Tif_NonTIF],$A$4)</f>
        <v>0</v>
      </c>
      <c r="U258" s="8">
        <f t="shared" si="3"/>
        <v>2490624</v>
      </c>
    </row>
    <row r="259" spans="1:21" x14ac:dyDescent="0.25">
      <c r="A259">
        <v>2023</v>
      </c>
      <c r="B259" t="s">
        <v>1048</v>
      </c>
      <c r="C259" t="s">
        <v>1554</v>
      </c>
      <c r="D259" t="s">
        <v>1554</v>
      </c>
      <c r="E259" t="s">
        <v>912</v>
      </c>
      <c r="F259" t="s">
        <v>1555</v>
      </c>
      <c r="G259" s="8">
        <f>SUMIFS(TaxableValuation[Taxable Residential],TaxableValuation[Dist],$C259,TaxableValuation[Tif_NonTIF],$A$4)</f>
        <v>7314534</v>
      </c>
      <c r="H259" s="8">
        <f>SUMIFS(TaxableValuation[Taxable Ag Land],TaxableValuation[Dist],$C259,TaxableValuation[Tif_NonTIF],$A$4)</f>
        <v>190040</v>
      </c>
      <c r="I259" s="8">
        <f>SUMIFS(TaxableValuation[Taxable Ag Building],TaxableValuation[Dist],$C259,TaxableValuation[Tif_NonTIF],$A$4)</f>
        <v>259</v>
      </c>
      <c r="J259" s="8">
        <f>SUMIFS(TaxableValuation[Taxable Commercial],TaxableValuation[Dist],$C259,TaxableValuation[Tif_NonTIF],$A$4)</f>
        <v>104796913</v>
      </c>
      <c r="K259" s="8">
        <f>SUMIFS(TaxableValuation[Taxable Industrial],TaxableValuation[Dist],$C259,TaxableValuation[Tif_NonTIF],$A$4)</f>
        <v>128702705</v>
      </c>
      <c r="L259" s="8">
        <f>SUMIFS(TaxableValuation[Taxable Multiresidential],TaxableValuation[Dist],$C259,TaxableValuation[Tif_NonTIF],$A$4)</f>
        <v>1286695</v>
      </c>
      <c r="M259" s="8">
        <f>SUMIFS(TaxableValuation[Taxable Reserved],TaxableValuation[Dist],$C259,TaxableValuation[Tif_NonTIF],$A$4)</f>
        <v>0</v>
      </c>
      <c r="N259" s="8">
        <f>SUMIFS(TaxableValuation[Taxable Railroads],TaxableValuation[Dist],$C259,TaxableValuation[Tif_NonTIF],$A$4)</f>
        <v>0</v>
      </c>
      <c r="O259" s="8">
        <f>SUMIFS(TaxableValuation[Taxable Utilities],TaxableValuation[Dist],$C259,TaxableValuation[Tif_NonTIF],$A$4)</f>
        <v>0</v>
      </c>
      <c r="P259" s="8">
        <f>SUMIFS(TaxableValuation[Taxable Other],TaxableValuation[Dist],$C259,TaxableValuation[Tif_NonTIF],$A$4)</f>
        <v>0</v>
      </c>
      <c r="Q259" s="8">
        <f>SUMIFS(TaxableValuation[Taxable Gross],TaxableValuation[Dist],$C259,TaxableValuation[Tif_NonTIF],$A$4)</f>
        <v>242291146</v>
      </c>
      <c r="R259" s="8">
        <f>SUMIFS(TaxableValuation[Taxable Military Exempt],TaxableValuation[Dist],$C259,TaxableValuation[Tif_NonTIF],$A$4)</f>
        <v>0</v>
      </c>
      <c r="S259" s="8">
        <f>SUMIFS(TaxableValuation[Taxable Net],TaxableValuation[Dist],$C259,TaxableValuation[Tif_NonTIF],$A$4)</f>
        <v>242291146</v>
      </c>
      <c r="T259" s="8">
        <f>SUMIFS(TaxableValuation[Taxable Gas &amp; Elec Utilities],TaxableValuation[Dist],$C259,TaxableValuation[Tif_NonTIF],$A$4)</f>
        <v>0</v>
      </c>
      <c r="U259" s="8">
        <f t="shared" si="3"/>
        <v>242291146</v>
      </c>
    </row>
    <row r="260" spans="1:21" x14ac:dyDescent="0.25">
      <c r="A260">
        <v>2023</v>
      </c>
      <c r="B260" t="s">
        <v>1054</v>
      </c>
      <c r="C260" t="s">
        <v>1556</v>
      </c>
      <c r="D260" t="s">
        <v>1556</v>
      </c>
      <c r="E260" t="s">
        <v>108</v>
      </c>
      <c r="F260" t="s">
        <v>1557</v>
      </c>
      <c r="G260" s="8">
        <f>SUMIFS(TaxableValuation[Taxable Residential],TaxableValuation[Dist],$C260,TaxableValuation[Tif_NonTIF],$A$4)</f>
        <v>0</v>
      </c>
      <c r="H260" s="8">
        <f>SUMIFS(TaxableValuation[Taxable Ag Land],TaxableValuation[Dist],$C260,TaxableValuation[Tif_NonTIF],$A$4)</f>
        <v>0</v>
      </c>
      <c r="I260" s="8">
        <f>SUMIFS(TaxableValuation[Taxable Ag Building],TaxableValuation[Dist],$C260,TaxableValuation[Tif_NonTIF],$A$4)</f>
        <v>0</v>
      </c>
      <c r="J260" s="8">
        <f>SUMIFS(TaxableValuation[Taxable Commercial],TaxableValuation[Dist],$C260,TaxableValuation[Tif_NonTIF],$A$4)</f>
        <v>0</v>
      </c>
      <c r="K260" s="8">
        <f>SUMIFS(TaxableValuation[Taxable Industrial],TaxableValuation[Dist],$C260,TaxableValuation[Tif_NonTIF],$A$4)</f>
        <v>0</v>
      </c>
      <c r="L260" s="8">
        <f>SUMIFS(TaxableValuation[Taxable Multiresidential],TaxableValuation[Dist],$C260,TaxableValuation[Tif_NonTIF],$A$4)</f>
        <v>0</v>
      </c>
      <c r="M260" s="8">
        <f>SUMIFS(TaxableValuation[Taxable Reserved],TaxableValuation[Dist],$C260,TaxableValuation[Tif_NonTIF],$A$4)</f>
        <v>0</v>
      </c>
      <c r="N260" s="8">
        <f>SUMIFS(TaxableValuation[Taxable Railroads],TaxableValuation[Dist],$C260,TaxableValuation[Tif_NonTIF],$A$4)</f>
        <v>0</v>
      </c>
      <c r="O260" s="8">
        <f>SUMIFS(TaxableValuation[Taxable Utilities],TaxableValuation[Dist],$C260,TaxableValuation[Tif_NonTIF],$A$4)</f>
        <v>0</v>
      </c>
      <c r="P260" s="8">
        <f>SUMIFS(TaxableValuation[Taxable Other],TaxableValuation[Dist],$C260,TaxableValuation[Tif_NonTIF],$A$4)</f>
        <v>0</v>
      </c>
      <c r="Q260" s="8">
        <f>SUMIFS(TaxableValuation[Taxable Gross],TaxableValuation[Dist],$C260,TaxableValuation[Tif_NonTIF],$A$4)</f>
        <v>0</v>
      </c>
      <c r="R260" s="8">
        <f>SUMIFS(TaxableValuation[Taxable Military Exempt],TaxableValuation[Dist],$C260,TaxableValuation[Tif_NonTIF],$A$4)</f>
        <v>0</v>
      </c>
      <c r="S260" s="8">
        <f>SUMIFS(TaxableValuation[Taxable Net],TaxableValuation[Dist],$C260,TaxableValuation[Tif_NonTIF],$A$4)</f>
        <v>0</v>
      </c>
      <c r="T260" s="8">
        <f>SUMIFS(TaxableValuation[Taxable Gas &amp; Elec Utilities],TaxableValuation[Dist],$C260,TaxableValuation[Tif_NonTIF],$A$4)</f>
        <v>0</v>
      </c>
      <c r="U260" s="8">
        <f t="shared" si="3"/>
        <v>0</v>
      </c>
    </row>
    <row r="261" spans="1:21" x14ac:dyDescent="0.25">
      <c r="A261">
        <v>2023</v>
      </c>
      <c r="B261" t="s">
        <v>1048</v>
      </c>
      <c r="C261" t="s">
        <v>1558</v>
      </c>
      <c r="D261" t="s">
        <v>1558</v>
      </c>
      <c r="E261" t="s">
        <v>735</v>
      </c>
      <c r="F261" t="s">
        <v>1559</v>
      </c>
      <c r="G261" s="8">
        <f>SUMIFS(TaxableValuation[Taxable Residential],TaxableValuation[Dist],$C261,TaxableValuation[Tif_NonTIF],$A$4)</f>
        <v>35401146</v>
      </c>
      <c r="H261" s="8">
        <f>SUMIFS(TaxableValuation[Taxable Ag Land],TaxableValuation[Dist],$C261,TaxableValuation[Tif_NonTIF],$A$4)</f>
        <v>3350800</v>
      </c>
      <c r="I261" s="8">
        <f>SUMIFS(TaxableValuation[Taxable Ag Building],TaxableValuation[Dist],$C261,TaxableValuation[Tif_NonTIF],$A$4)</f>
        <v>169570</v>
      </c>
      <c r="J261" s="8">
        <f>SUMIFS(TaxableValuation[Taxable Commercial],TaxableValuation[Dist],$C261,TaxableValuation[Tif_NonTIF],$A$4)</f>
        <v>55318299</v>
      </c>
      <c r="K261" s="8">
        <f>SUMIFS(TaxableValuation[Taxable Industrial],TaxableValuation[Dist],$C261,TaxableValuation[Tif_NonTIF],$A$4)</f>
        <v>33090578</v>
      </c>
      <c r="L261" s="8">
        <f>SUMIFS(TaxableValuation[Taxable Multiresidential],TaxableValuation[Dist],$C261,TaxableValuation[Tif_NonTIF],$A$4)</f>
        <v>1921174</v>
      </c>
      <c r="M261" s="8">
        <f>SUMIFS(TaxableValuation[Taxable Reserved],TaxableValuation[Dist],$C261,TaxableValuation[Tif_NonTIF],$A$4)</f>
        <v>0</v>
      </c>
      <c r="N261" s="8">
        <f>SUMIFS(TaxableValuation[Taxable Railroads],TaxableValuation[Dist],$C261,TaxableValuation[Tif_NonTIF],$A$4)</f>
        <v>0</v>
      </c>
      <c r="O261" s="8">
        <f>SUMIFS(TaxableValuation[Taxable Utilities],TaxableValuation[Dist],$C261,TaxableValuation[Tif_NonTIF],$A$4)</f>
        <v>0</v>
      </c>
      <c r="P261" s="8">
        <f>SUMIFS(TaxableValuation[Taxable Other],TaxableValuation[Dist],$C261,TaxableValuation[Tif_NonTIF],$A$4)</f>
        <v>0</v>
      </c>
      <c r="Q261" s="8">
        <f>SUMIFS(TaxableValuation[Taxable Gross],TaxableValuation[Dist],$C261,TaxableValuation[Tif_NonTIF],$A$4)</f>
        <v>129251567</v>
      </c>
      <c r="R261" s="8">
        <f>SUMIFS(TaxableValuation[Taxable Military Exempt],TaxableValuation[Dist],$C261,TaxableValuation[Tif_NonTIF],$A$4)</f>
        <v>57412</v>
      </c>
      <c r="S261" s="8">
        <f>SUMIFS(TaxableValuation[Taxable Net],TaxableValuation[Dist],$C261,TaxableValuation[Tif_NonTIF],$A$4)</f>
        <v>129194155</v>
      </c>
      <c r="T261" s="8">
        <f>SUMIFS(TaxableValuation[Taxable Gas &amp; Elec Utilities],TaxableValuation[Dist],$C261,TaxableValuation[Tif_NonTIF],$A$4)</f>
        <v>0</v>
      </c>
      <c r="U261" s="8">
        <f t="shared" si="3"/>
        <v>129194155</v>
      </c>
    </row>
    <row r="262" spans="1:21" x14ac:dyDescent="0.25">
      <c r="A262">
        <v>2023</v>
      </c>
      <c r="B262" t="s">
        <v>1045</v>
      </c>
      <c r="C262" t="s">
        <v>1560</v>
      </c>
      <c r="D262" t="s">
        <v>1560</v>
      </c>
      <c r="E262" t="s">
        <v>445</v>
      </c>
      <c r="F262" t="s">
        <v>1561</v>
      </c>
      <c r="G262" s="8">
        <f>SUMIFS(TaxableValuation[Taxable Residential],TaxableValuation[Dist],$C262,TaxableValuation[Tif_NonTIF],$A$4)</f>
        <v>0</v>
      </c>
      <c r="H262" s="8">
        <f>SUMIFS(TaxableValuation[Taxable Ag Land],TaxableValuation[Dist],$C262,TaxableValuation[Tif_NonTIF],$A$4)</f>
        <v>78063</v>
      </c>
      <c r="I262" s="8">
        <f>SUMIFS(TaxableValuation[Taxable Ag Building],TaxableValuation[Dist],$C262,TaxableValuation[Tif_NonTIF],$A$4)</f>
        <v>0</v>
      </c>
      <c r="J262" s="8">
        <f>SUMIFS(TaxableValuation[Taxable Commercial],TaxableValuation[Dist],$C262,TaxableValuation[Tif_NonTIF],$A$4)</f>
        <v>2098548</v>
      </c>
      <c r="K262" s="8">
        <f>SUMIFS(TaxableValuation[Taxable Industrial],TaxableValuation[Dist],$C262,TaxableValuation[Tif_NonTIF],$A$4)</f>
        <v>0</v>
      </c>
      <c r="L262" s="8">
        <f>SUMIFS(TaxableValuation[Taxable Multiresidential],TaxableValuation[Dist],$C262,TaxableValuation[Tif_NonTIF],$A$4)</f>
        <v>2051959</v>
      </c>
      <c r="M262" s="8">
        <f>SUMIFS(TaxableValuation[Taxable Reserved],TaxableValuation[Dist],$C262,TaxableValuation[Tif_NonTIF],$A$4)</f>
        <v>0</v>
      </c>
      <c r="N262" s="8">
        <f>SUMIFS(TaxableValuation[Taxable Railroads],TaxableValuation[Dist],$C262,TaxableValuation[Tif_NonTIF],$A$4)</f>
        <v>0</v>
      </c>
      <c r="O262" s="8">
        <f>SUMIFS(TaxableValuation[Taxable Utilities],TaxableValuation[Dist],$C262,TaxableValuation[Tif_NonTIF],$A$4)</f>
        <v>0</v>
      </c>
      <c r="P262" s="8">
        <f>SUMIFS(TaxableValuation[Taxable Other],TaxableValuation[Dist],$C262,TaxableValuation[Tif_NonTIF],$A$4)</f>
        <v>0</v>
      </c>
      <c r="Q262" s="8">
        <f>SUMIFS(TaxableValuation[Taxable Gross],TaxableValuation[Dist],$C262,TaxableValuation[Tif_NonTIF],$A$4)</f>
        <v>4228570</v>
      </c>
      <c r="R262" s="8">
        <f>SUMIFS(TaxableValuation[Taxable Military Exempt],TaxableValuation[Dist],$C262,TaxableValuation[Tif_NonTIF],$A$4)</f>
        <v>0</v>
      </c>
      <c r="S262" s="8">
        <f>SUMIFS(TaxableValuation[Taxable Net],TaxableValuation[Dist],$C262,TaxableValuation[Tif_NonTIF],$A$4)</f>
        <v>4228570</v>
      </c>
      <c r="T262" s="8">
        <f>SUMIFS(TaxableValuation[Taxable Gas &amp; Elec Utilities],TaxableValuation[Dist],$C262,TaxableValuation[Tif_NonTIF],$A$4)</f>
        <v>0</v>
      </c>
      <c r="U262" s="8">
        <f t="shared" si="3"/>
        <v>4228570</v>
      </c>
    </row>
    <row r="263" spans="1:21" x14ac:dyDescent="0.25">
      <c r="A263">
        <v>2023</v>
      </c>
      <c r="B263" t="s">
        <v>1048</v>
      </c>
      <c r="C263" t="s">
        <v>1562</v>
      </c>
      <c r="D263" t="s">
        <v>1562</v>
      </c>
      <c r="E263" t="s">
        <v>740</v>
      </c>
      <c r="F263" t="s">
        <v>1563</v>
      </c>
      <c r="G263" s="8">
        <f>SUMIFS(TaxableValuation[Taxable Residential],TaxableValuation[Dist],$C263,TaxableValuation[Tif_NonTIF],$A$4)</f>
        <v>9339242</v>
      </c>
      <c r="H263" s="8">
        <f>SUMIFS(TaxableValuation[Taxable Ag Land],TaxableValuation[Dist],$C263,TaxableValuation[Tif_NonTIF],$A$4)</f>
        <v>0</v>
      </c>
      <c r="I263" s="8">
        <f>SUMIFS(TaxableValuation[Taxable Ag Building],TaxableValuation[Dist],$C263,TaxableValuation[Tif_NonTIF],$A$4)</f>
        <v>0</v>
      </c>
      <c r="J263" s="8">
        <f>SUMIFS(TaxableValuation[Taxable Commercial],TaxableValuation[Dist],$C263,TaxableValuation[Tif_NonTIF],$A$4)</f>
        <v>10760754</v>
      </c>
      <c r="K263" s="8">
        <f>SUMIFS(TaxableValuation[Taxable Industrial],TaxableValuation[Dist],$C263,TaxableValuation[Tif_NonTIF],$A$4)</f>
        <v>13624912</v>
      </c>
      <c r="L263" s="8">
        <f>SUMIFS(TaxableValuation[Taxable Multiresidential],TaxableValuation[Dist],$C263,TaxableValuation[Tif_NonTIF],$A$4)</f>
        <v>0</v>
      </c>
      <c r="M263" s="8">
        <f>SUMIFS(TaxableValuation[Taxable Reserved],TaxableValuation[Dist],$C263,TaxableValuation[Tif_NonTIF],$A$4)</f>
        <v>0</v>
      </c>
      <c r="N263" s="8">
        <f>SUMIFS(TaxableValuation[Taxable Railroads],TaxableValuation[Dist],$C263,TaxableValuation[Tif_NonTIF],$A$4)</f>
        <v>0</v>
      </c>
      <c r="O263" s="8">
        <f>SUMIFS(TaxableValuation[Taxable Utilities],TaxableValuation[Dist],$C263,TaxableValuation[Tif_NonTIF],$A$4)</f>
        <v>0</v>
      </c>
      <c r="P263" s="8">
        <f>SUMIFS(TaxableValuation[Taxable Other],TaxableValuation[Dist],$C263,TaxableValuation[Tif_NonTIF],$A$4)</f>
        <v>0</v>
      </c>
      <c r="Q263" s="8">
        <f>SUMIFS(TaxableValuation[Taxable Gross],TaxableValuation[Dist],$C263,TaxableValuation[Tif_NonTIF],$A$4)</f>
        <v>33724908</v>
      </c>
      <c r="R263" s="8">
        <f>SUMIFS(TaxableValuation[Taxable Military Exempt],TaxableValuation[Dist],$C263,TaxableValuation[Tif_NonTIF],$A$4)</f>
        <v>0</v>
      </c>
      <c r="S263" s="8">
        <f>SUMIFS(TaxableValuation[Taxable Net],TaxableValuation[Dist],$C263,TaxableValuation[Tif_NonTIF],$A$4)</f>
        <v>33724908</v>
      </c>
      <c r="T263" s="8">
        <f>SUMIFS(TaxableValuation[Taxable Gas &amp; Elec Utilities],TaxableValuation[Dist],$C263,TaxableValuation[Tif_NonTIF],$A$4)</f>
        <v>0</v>
      </c>
      <c r="U263" s="8">
        <f t="shared" si="3"/>
        <v>33724908</v>
      </c>
    </row>
    <row r="264" spans="1:21" x14ac:dyDescent="0.25">
      <c r="A264">
        <v>2023</v>
      </c>
      <c r="B264" t="s">
        <v>1045</v>
      </c>
      <c r="C264" t="s">
        <v>1564</v>
      </c>
      <c r="D264" t="s">
        <v>1564</v>
      </c>
      <c r="E264" t="s">
        <v>434</v>
      </c>
      <c r="F264" t="s">
        <v>1565</v>
      </c>
      <c r="G264" s="8">
        <f>SUMIFS(TaxableValuation[Taxable Residential],TaxableValuation[Dist],$C264,TaxableValuation[Tif_NonTIF],$A$4)</f>
        <v>0</v>
      </c>
      <c r="H264" s="8">
        <f>SUMIFS(TaxableValuation[Taxable Ag Land],TaxableValuation[Dist],$C264,TaxableValuation[Tif_NonTIF],$A$4)</f>
        <v>0</v>
      </c>
      <c r="I264" s="8">
        <f>SUMIFS(TaxableValuation[Taxable Ag Building],TaxableValuation[Dist],$C264,TaxableValuation[Tif_NonTIF],$A$4)</f>
        <v>0</v>
      </c>
      <c r="J264" s="8">
        <f>SUMIFS(TaxableValuation[Taxable Commercial],TaxableValuation[Dist],$C264,TaxableValuation[Tif_NonTIF],$A$4)</f>
        <v>0</v>
      </c>
      <c r="K264" s="8">
        <f>SUMIFS(TaxableValuation[Taxable Industrial],TaxableValuation[Dist],$C264,TaxableValuation[Tif_NonTIF],$A$4)</f>
        <v>0</v>
      </c>
      <c r="L264" s="8">
        <f>SUMIFS(TaxableValuation[Taxable Multiresidential],TaxableValuation[Dist],$C264,TaxableValuation[Tif_NonTIF],$A$4)</f>
        <v>0</v>
      </c>
      <c r="M264" s="8">
        <f>SUMIFS(TaxableValuation[Taxable Reserved],TaxableValuation[Dist],$C264,TaxableValuation[Tif_NonTIF],$A$4)</f>
        <v>0</v>
      </c>
      <c r="N264" s="8">
        <f>SUMIFS(TaxableValuation[Taxable Railroads],TaxableValuation[Dist],$C264,TaxableValuation[Tif_NonTIF],$A$4)</f>
        <v>0</v>
      </c>
      <c r="O264" s="8">
        <f>SUMIFS(TaxableValuation[Taxable Utilities],TaxableValuation[Dist],$C264,TaxableValuation[Tif_NonTIF],$A$4)</f>
        <v>0</v>
      </c>
      <c r="P264" s="8">
        <f>SUMIFS(TaxableValuation[Taxable Other],TaxableValuation[Dist],$C264,TaxableValuation[Tif_NonTIF],$A$4)</f>
        <v>0</v>
      </c>
      <c r="Q264" s="8">
        <f>SUMIFS(TaxableValuation[Taxable Gross],TaxableValuation[Dist],$C264,TaxableValuation[Tif_NonTIF],$A$4)</f>
        <v>0</v>
      </c>
      <c r="R264" s="8">
        <f>SUMIFS(TaxableValuation[Taxable Military Exempt],TaxableValuation[Dist],$C264,TaxableValuation[Tif_NonTIF],$A$4)</f>
        <v>0</v>
      </c>
      <c r="S264" s="8">
        <f>SUMIFS(TaxableValuation[Taxable Net],TaxableValuation[Dist],$C264,TaxableValuation[Tif_NonTIF],$A$4)</f>
        <v>0</v>
      </c>
      <c r="T264" s="8">
        <f>SUMIFS(TaxableValuation[Taxable Gas &amp; Elec Utilities],TaxableValuation[Dist],$C264,TaxableValuation[Tif_NonTIF],$A$4)</f>
        <v>0</v>
      </c>
      <c r="U264" s="8">
        <f t="shared" ref="U264:U327" si="4">SUM(S264:T264)</f>
        <v>0</v>
      </c>
    </row>
    <row r="265" spans="1:21" x14ac:dyDescent="0.25">
      <c r="A265">
        <v>2023</v>
      </c>
      <c r="B265" t="s">
        <v>1054</v>
      </c>
      <c r="C265" t="s">
        <v>1566</v>
      </c>
      <c r="D265" t="s">
        <v>1566</v>
      </c>
      <c r="E265" t="s">
        <v>597</v>
      </c>
      <c r="F265" t="s">
        <v>1567</v>
      </c>
      <c r="G265" s="8">
        <f>SUMIFS(TaxableValuation[Taxable Residential],TaxableValuation[Dist],$C265,TaxableValuation[Tif_NonTIF],$A$4)</f>
        <v>2443941</v>
      </c>
      <c r="H265" s="8">
        <f>SUMIFS(TaxableValuation[Taxable Ag Land],TaxableValuation[Dist],$C265,TaxableValuation[Tif_NonTIF],$A$4)</f>
        <v>0</v>
      </c>
      <c r="I265" s="8">
        <f>SUMIFS(TaxableValuation[Taxable Ag Building],TaxableValuation[Dist],$C265,TaxableValuation[Tif_NonTIF],$A$4)</f>
        <v>0</v>
      </c>
      <c r="J265" s="8">
        <f>SUMIFS(TaxableValuation[Taxable Commercial],TaxableValuation[Dist],$C265,TaxableValuation[Tif_NonTIF],$A$4)</f>
        <v>1461533</v>
      </c>
      <c r="K265" s="8">
        <f>SUMIFS(TaxableValuation[Taxable Industrial],TaxableValuation[Dist],$C265,TaxableValuation[Tif_NonTIF],$A$4)</f>
        <v>44164</v>
      </c>
      <c r="L265" s="8">
        <f>SUMIFS(TaxableValuation[Taxable Multiresidential],TaxableValuation[Dist],$C265,TaxableValuation[Tif_NonTIF],$A$4)</f>
        <v>0</v>
      </c>
      <c r="M265" s="8">
        <f>SUMIFS(TaxableValuation[Taxable Reserved],TaxableValuation[Dist],$C265,TaxableValuation[Tif_NonTIF],$A$4)</f>
        <v>0</v>
      </c>
      <c r="N265" s="8">
        <f>SUMIFS(TaxableValuation[Taxable Railroads],TaxableValuation[Dist],$C265,TaxableValuation[Tif_NonTIF],$A$4)</f>
        <v>0</v>
      </c>
      <c r="O265" s="8">
        <f>SUMIFS(TaxableValuation[Taxable Utilities],TaxableValuation[Dist],$C265,TaxableValuation[Tif_NonTIF],$A$4)</f>
        <v>0</v>
      </c>
      <c r="P265" s="8">
        <f>SUMIFS(TaxableValuation[Taxable Other],TaxableValuation[Dist],$C265,TaxableValuation[Tif_NonTIF],$A$4)</f>
        <v>0</v>
      </c>
      <c r="Q265" s="8">
        <f>SUMIFS(TaxableValuation[Taxable Gross],TaxableValuation[Dist],$C265,TaxableValuation[Tif_NonTIF],$A$4)</f>
        <v>3949638</v>
      </c>
      <c r="R265" s="8">
        <f>SUMIFS(TaxableValuation[Taxable Military Exempt],TaxableValuation[Dist],$C265,TaxableValuation[Tif_NonTIF],$A$4)</f>
        <v>1852</v>
      </c>
      <c r="S265" s="8">
        <f>SUMIFS(TaxableValuation[Taxable Net],TaxableValuation[Dist],$C265,TaxableValuation[Tif_NonTIF],$A$4)</f>
        <v>3947786</v>
      </c>
      <c r="T265" s="8">
        <f>SUMIFS(TaxableValuation[Taxable Gas &amp; Elec Utilities],TaxableValuation[Dist],$C265,TaxableValuation[Tif_NonTIF],$A$4)</f>
        <v>0</v>
      </c>
      <c r="U265" s="8">
        <f t="shared" si="4"/>
        <v>3947786</v>
      </c>
    </row>
    <row r="266" spans="1:21" x14ac:dyDescent="0.25">
      <c r="A266">
        <v>2023</v>
      </c>
      <c r="B266" t="s">
        <v>1048</v>
      </c>
      <c r="C266" t="s">
        <v>1568</v>
      </c>
      <c r="D266" t="s">
        <v>1568</v>
      </c>
      <c r="E266" t="s">
        <v>814</v>
      </c>
      <c r="F266" t="s">
        <v>1569</v>
      </c>
      <c r="G266" s="8">
        <f>SUMIFS(TaxableValuation[Taxable Residential],TaxableValuation[Dist],$C266,TaxableValuation[Tif_NonTIF],$A$4)</f>
        <v>39530841</v>
      </c>
      <c r="H266" s="8">
        <f>SUMIFS(TaxableValuation[Taxable Ag Land],TaxableValuation[Dist],$C266,TaxableValuation[Tif_NonTIF],$A$4)</f>
        <v>4907306</v>
      </c>
      <c r="I266" s="8">
        <f>SUMIFS(TaxableValuation[Taxable Ag Building],TaxableValuation[Dist],$C266,TaxableValuation[Tif_NonTIF],$A$4)</f>
        <v>1777381</v>
      </c>
      <c r="J266" s="8">
        <f>SUMIFS(TaxableValuation[Taxable Commercial],TaxableValuation[Dist],$C266,TaxableValuation[Tif_NonTIF],$A$4)</f>
        <v>48255043</v>
      </c>
      <c r="K266" s="8">
        <f>SUMIFS(TaxableValuation[Taxable Industrial],TaxableValuation[Dist],$C266,TaxableValuation[Tif_NonTIF],$A$4)</f>
        <v>15023030</v>
      </c>
      <c r="L266" s="8">
        <f>SUMIFS(TaxableValuation[Taxable Multiresidential],TaxableValuation[Dist],$C266,TaxableValuation[Tif_NonTIF],$A$4)</f>
        <v>682909</v>
      </c>
      <c r="M266" s="8">
        <f>SUMIFS(TaxableValuation[Taxable Reserved],TaxableValuation[Dist],$C266,TaxableValuation[Tif_NonTIF],$A$4)</f>
        <v>0</v>
      </c>
      <c r="N266" s="8">
        <f>SUMIFS(TaxableValuation[Taxable Railroads],TaxableValuation[Dist],$C266,TaxableValuation[Tif_NonTIF],$A$4)</f>
        <v>0</v>
      </c>
      <c r="O266" s="8">
        <f>SUMIFS(TaxableValuation[Taxable Utilities],TaxableValuation[Dist],$C266,TaxableValuation[Tif_NonTIF],$A$4)</f>
        <v>0</v>
      </c>
      <c r="P266" s="8">
        <f>SUMIFS(TaxableValuation[Taxable Other],TaxableValuation[Dist],$C266,TaxableValuation[Tif_NonTIF],$A$4)</f>
        <v>0</v>
      </c>
      <c r="Q266" s="8">
        <f>SUMIFS(TaxableValuation[Taxable Gross],TaxableValuation[Dist],$C266,TaxableValuation[Tif_NonTIF],$A$4)</f>
        <v>110176510</v>
      </c>
      <c r="R266" s="8">
        <f>SUMIFS(TaxableValuation[Taxable Military Exempt],TaxableValuation[Dist],$C266,TaxableValuation[Tif_NonTIF],$A$4)</f>
        <v>3704</v>
      </c>
      <c r="S266" s="8">
        <f>SUMIFS(TaxableValuation[Taxable Net],TaxableValuation[Dist],$C266,TaxableValuation[Tif_NonTIF],$A$4)</f>
        <v>110172806</v>
      </c>
      <c r="T266" s="8">
        <f>SUMIFS(TaxableValuation[Taxable Gas &amp; Elec Utilities],TaxableValuation[Dist],$C266,TaxableValuation[Tif_NonTIF],$A$4)</f>
        <v>0</v>
      </c>
      <c r="U266" s="8">
        <f t="shared" si="4"/>
        <v>110172806</v>
      </c>
    </row>
    <row r="267" spans="1:21" x14ac:dyDescent="0.25">
      <c r="A267">
        <v>2023</v>
      </c>
      <c r="B267" t="s">
        <v>1051</v>
      </c>
      <c r="C267" t="s">
        <v>1570</v>
      </c>
      <c r="D267" t="s">
        <v>1750</v>
      </c>
      <c r="E267" t="s">
        <v>221</v>
      </c>
      <c r="F267" t="s">
        <v>1571</v>
      </c>
      <c r="G267" s="8">
        <f>SUMIFS(TaxableValuation[Taxable Residential],TaxableValuation[Dist],$C267,TaxableValuation[Tif_NonTIF],$A$4)</f>
        <v>0</v>
      </c>
      <c r="H267" s="8">
        <f>SUMIFS(TaxableValuation[Taxable Ag Land],TaxableValuation[Dist],$C267,TaxableValuation[Tif_NonTIF],$A$4)</f>
        <v>0</v>
      </c>
      <c r="I267" s="8">
        <f>SUMIFS(TaxableValuation[Taxable Ag Building],TaxableValuation[Dist],$C267,TaxableValuation[Tif_NonTIF],$A$4)</f>
        <v>0</v>
      </c>
      <c r="J267" s="8">
        <f>SUMIFS(TaxableValuation[Taxable Commercial],TaxableValuation[Dist],$C267,TaxableValuation[Tif_NonTIF],$A$4)</f>
        <v>0</v>
      </c>
      <c r="K267" s="8">
        <f>SUMIFS(TaxableValuation[Taxable Industrial],TaxableValuation[Dist],$C267,TaxableValuation[Tif_NonTIF],$A$4)</f>
        <v>0</v>
      </c>
      <c r="L267" s="8">
        <f>SUMIFS(TaxableValuation[Taxable Multiresidential],TaxableValuation[Dist],$C267,TaxableValuation[Tif_NonTIF],$A$4)</f>
        <v>0</v>
      </c>
      <c r="M267" s="8">
        <f>SUMIFS(TaxableValuation[Taxable Reserved],TaxableValuation[Dist],$C267,TaxableValuation[Tif_NonTIF],$A$4)</f>
        <v>0</v>
      </c>
      <c r="N267" s="8">
        <f>SUMIFS(TaxableValuation[Taxable Railroads],TaxableValuation[Dist],$C267,TaxableValuation[Tif_NonTIF],$A$4)</f>
        <v>0</v>
      </c>
      <c r="O267" s="8">
        <f>SUMIFS(TaxableValuation[Taxable Utilities],TaxableValuation[Dist],$C267,TaxableValuation[Tif_NonTIF],$A$4)</f>
        <v>0</v>
      </c>
      <c r="P267" s="8">
        <f>SUMIFS(TaxableValuation[Taxable Other],TaxableValuation[Dist],$C267,TaxableValuation[Tif_NonTIF],$A$4)</f>
        <v>0</v>
      </c>
      <c r="Q267" s="8">
        <f>SUMIFS(TaxableValuation[Taxable Gross],TaxableValuation[Dist],$C267,TaxableValuation[Tif_NonTIF],$A$4)</f>
        <v>0</v>
      </c>
      <c r="R267" s="8">
        <f>SUMIFS(TaxableValuation[Taxable Military Exempt],TaxableValuation[Dist],$C267,TaxableValuation[Tif_NonTIF],$A$4)</f>
        <v>0</v>
      </c>
      <c r="S267" s="8">
        <f>SUMIFS(TaxableValuation[Taxable Net],TaxableValuation[Dist],$C267,TaxableValuation[Tif_NonTIF],$A$4)</f>
        <v>0</v>
      </c>
      <c r="T267" s="8">
        <f>SUMIFS(TaxableValuation[Taxable Gas &amp; Elec Utilities],TaxableValuation[Dist],$C267,TaxableValuation[Tif_NonTIF],$A$4)</f>
        <v>0</v>
      </c>
      <c r="U267" s="8">
        <f t="shared" si="4"/>
        <v>0</v>
      </c>
    </row>
    <row r="268" spans="1:21" x14ac:dyDescent="0.25">
      <c r="A268">
        <v>2023</v>
      </c>
      <c r="B268" t="s">
        <v>1048</v>
      </c>
      <c r="C268" t="s">
        <v>1572</v>
      </c>
      <c r="D268" t="s">
        <v>1572</v>
      </c>
      <c r="E268" t="s">
        <v>832</v>
      </c>
      <c r="F268" t="s">
        <v>1573</v>
      </c>
      <c r="G268" s="8">
        <f>SUMIFS(TaxableValuation[Taxable Residential],TaxableValuation[Dist],$C268,TaxableValuation[Tif_NonTIF],$A$4)</f>
        <v>32424807</v>
      </c>
      <c r="H268" s="8">
        <f>SUMIFS(TaxableValuation[Taxable Ag Land],TaxableValuation[Dist],$C268,TaxableValuation[Tif_NonTIF],$A$4)</f>
        <v>1151</v>
      </c>
      <c r="I268" s="8">
        <f>SUMIFS(TaxableValuation[Taxable Ag Building],TaxableValuation[Dist],$C268,TaxableValuation[Tif_NonTIF],$A$4)</f>
        <v>0</v>
      </c>
      <c r="J268" s="8">
        <f>SUMIFS(TaxableValuation[Taxable Commercial],TaxableValuation[Dist],$C268,TaxableValuation[Tif_NonTIF],$A$4)</f>
        <v>256120526</v>
      </c>
      <c r="K268" s="8">
        <f>SUMIFS(TaxableValuation[Taxable Industrial],TaxableValuation[Dist],$C268,TaxableValuation[Tif_NonTIF],$A$4)</f>
        <v>28368708</v>
      </c>
      <c r="L268" s="8">
        <f>SUMIFS(TaxableValuation[Taxable Multiresidential],TaxableValuation[Dist],$C268,TaxableValuation[Tif_NonTIF],$A$4)</f>
        <v>9025641</v>
      </c>
      <c r="M268" s="8">
        <f>SUMIFS(TaxableValuation[Taxable Reserved],TaxableValuation[Dist],$C268,TaxableValuation[Tif_NonTIF],$A$4)</f>
        <v>0</v>
      </c>
      <c r="N268" s="8">
        <f>SUMIFS(TaxableValuation[Taxable Railroads],TaxableValuation[Dist],$C268,TaxableValuation[Tif_NonTIF],$A$4)</f>
        <v>0</v>
      </c>
      <c r="O268" s="8">
        <f>SUMIFS(TaxableValuation[Taxable Utilities],TaxableValuation[Dist],$C268,TaxableValuation[Tif_NonTIF],$A$4)</f>
        <v>0</v>
      </c>
      <c r="P268" s="8">
        <f>SUMIFS(TaxableValuation[Taxable Other],TaxableValuation[Dist],$C268,TaxableValuation[Tif_NonTIF],$A$4)</f>
        <v>0</v>
      </c>
      <c r="Q268" s="8">
        <f>SUMIFS(TaxableValuation[Taxable Gross],TaxableValuation[Dist],$C268,TaxableValuation[Tif_NonTIF],$A$4)</f>
        <v>325940833</v>
      </c>
      <c r="R268" s="8">
        <f>SUMIFS(TaxableValuation[Taxable Military Exempt],TaxableValuation[Dist],$C268,TaxableValuation[Tif_NonTIF],$A$4)</f>
        <v>0</v>
      </c>
      <c r="S268" s="8">
        <f>SUMIFS(TaxableValuation[Taxable Net],TaxableValuation[Dist],$C268,TaxableValuation[Tif_NonTIF],$A$4)</f>
        <v>325940833</v>
      </c>
      <c r="T268" s="8">
        <f>SUMIFS(TaxableValuation[Taxable Gas &amp; Elec Utilities],TaxableValuation[Dist],$C268,TaxableValuation[Tif_NonTIF],$A$4)</f>
        <v>0</v>
      </c>
      <c r="U268" s="8">
        <f t="shared" si="4"/>
        <v>325940833</v>
      </c>
    </row>
    <row r="269" spans="1:21" x14ac:dyDescent="0.25">
      <c r="A269">
        <v>2023</v>
      </c>
      <c r="B269" t="s">
        <v>1057</v>
      </c>
      <c r="C269" t="s">
        <v>1574</v>
      </c>
      <c r="D269" t="s">
        <v>1574</v>
      </c>
      <c r="E269" t="s">
        <v>592</v>
      </c>
      <c r="F269" t="s">
        <v>1575</v>
      </c>
      <c r="G269" s="8">
        <f>SUMIFS(TaxableValuation[Taxable Residential],TaxableValuation[Dist],$C269,TaxableValuation[Tif_NonTIF],$A$4)</f>
        <v>20397424</v>
      </c>
      <c r="H269" s="8">
        <f>SUMIFS(TaxableValuation[Taxable Ag Land],TaxableValuation[Dist],$C269,TaxableValuation[Tif_NonTIF],$A$4)</f>
        <v>0</v>
      </c>
      <c r="I269" s="8">
        <f>SUMIFS(TaxableValuation[Taxable Ag Building],TaxableValuation[Dist],$C269,TaxableValuation[Tif_NonTIF],$A$4)</f>
        <v>0</v>
      </c>
      <c r="J269" s="8">
        <f>SUMIFS(TaxableValuation[Taxable Commercial],TaxableValuation[Dist],$C269,TaxableValuation[Tif_NonTIF],$A$4)</f>
        <v>2499367</v>
      </c>
      <c r="K269" s="8">
        <f>SUMIFS(TaxableValuation[Taxable Industrial],TaxableValuation[Dist],$C269,TaxableValuation[Tif_NonTIF],$A$4)</f>
        <v>92938</v>
      </c>
      <c r="L269" s="8">
        <f>SUMIFS(TaxableValuation[Taxable Multiresidential],TaxableValuation[Dist],$C269,TaxableValuation[Tif_NonTIF],$A$4)</f>
        <v>1161304</v>
      </c>
      <c r="M269" s="8">
        <f>SUMIFS(TaxableValuation[Taxable Reserved],TaxableValuation[Dist],$C269,TaxableValuation[Tif_NonTIF],$A$4)</f>
        <v>0</v>
      </c>
      <c r="N269" s="8">
        <f>SUMIFS(TaxableValuation[Taxable Railroads],TaxableValuation[Dist],$C269,TaxableValuation[Tif_NonTIF],$A$4)</f>
        <v>0</v>
      </c>
      <c r="O269" s="8">
        <f>SUMIFS(TaxableValuation[Taxable Utilities],TaxableValuation[Dist],$C269,TaxableValuation[Tif_NonTIF],$A$4)</f>
        <v>0</v>
      </c>
      <c r="P269" s="8">
        <f>SUMIFS(TaxableValuation[Taxable Other],TaxableValuation[Dist],$C269,TaxableValuation[Tif_NonTIF],$A$4)</f>
        <v>0</v>
      </c>
      <c r="Q269" s="8">
        <f>SUMIFS(TaxableValuation[Taxable Gross],TaxableValuation[Dist],$C269,TaxableValuation[Tif_NonTIF],$A$4)</f>
        <v>24151033</v>
      </c>
      <c r="R269" s="8">
        <f>SUMIFS(TaxableValuation[Taxable Military Exempt],TaxableValuation[Dist],$C269,TaxableValuation[Tif_NonTIF],$A$4)</f>
        <v>0</v>
      </c>
      <c r="S269" s="8">
        <f>SUMIFS(TaxableValuation[Taxable Net],TaxableValuation[Dist],$C269,TaxableValuation[Tif_NonTIF],$A$4)</f>
        <v>24151033</v>
      </c>
      <c r="T269" s="8">
        <f>SUMIFS(TaxableValuation[Taxable Gas &amp; Elec Utilities],TaxableValuation[Dist],$C269,TaxableValuation[Tif_NonTIF],$A$4)</f>
        <v>0</v>
      </c>
      <c r="U269" s="8">
        <f t="shared" si="4"/>
        <v>24151033</v>
      </c>
    </row>
    <row r="270" spans="1:21" x14ac:dyDescent="0.25">
      <c r="A270">
        <v>2023</v>
      </c>
      <c r="B270" t="s">
        <v>1051</v>
      </c>
      <c r="C270" t="s">
        <v>1576</v>
      </c>
      <c r="D270" t="s">
        <v>1576</v>
      </c>
      <c r="E270" t="s">
        <v>184</v>
      </c>
      <c r="F270" t="s">
        <v>1577</v>
      </c>
      <c r="G270" s="8">
        <f>SUMIFS(TaxableValuation[Taxable Residential],TaxableValuation[Dist],$C270,TaxableValuation[Tif_NonTIF],$A$4)</f>
        <v>60277</v>
      </c>
      <c r="H270" s="8">
        <f>SUMIFS(TaxableValuation[Taxable Ag Land],TaxableValuation[Dist],$C270,TaxableValuation[Tif_NonTIF],$A$4)</f>
        <v>0</v>
      </c>
      <c r="I270" s="8">
        <f>SUMIFS(TaxableValuation[Taxable Ag Building],TaxableValuation[Dist],$C270,TaxableValuation[Tif_NonTIF],$A$4)</f>
        <v>0</v>
      </c>
      <c r="J270" s="8">
        <f>SUMIFS(TaxableValuation[Taxable Commercial],TaxableValuation[Dist],$C270,TaxableValuation[Tif_NonTIF],$A$4)</f>
        <v>1386041</v>
      </c>
      <c r="K270" s="8">
        <f>SUMIFS(TaxableValuation[Taxable Industrial],TaxableValuation[Dist],$C270,TaxableValuation[Tif_NonTIF],$A$4)</f>
        <v>33813</v>
      </c>
      <c r="L270" s="8">
        <f>SUMIFS(TaxableValuation[Taxable Multiresidential],TaxableValuation[Dist],$C270,TaxableValuation[Tif_NonTIF],$A$4)</f>
        <v>21181</v>
      </c>
      <c r="M270" s="8">
        <f>SUMIFS(TaxableValuation[Taxable Reserved],TaxableValuation[Dist],$C270,TaxableValuation[Tif_NonTIF],$A$4)</f>
        <v>0</v>
      </c>
      <c r="N270" s="8">
        <f>SUMIFS(TaxableValuation[Taxable Railroads],TaxableValuation[Dist],$C270,TaxableValuation[Tif_NonTIF],$A$4)</f>
        <v>0</v>
      </c>
      <c r="O270" s="8">
        <f>SUMIFS(TaxableValuation[Taxable Utilities],TaxableValuation[Dist],$C270,TaxableValuation[Tif_NonTIF],$A$4)</f>
        <v>0</v>
      </c>
      <c r="P270" s="8">
        <f>SUMIFS(TaxableValuation[Taxable Other],TaxableValuation[Dist],$C270,TaxableValuation[Tif_NonTIF],$A$4)</f>
        <v>0</v>
      </c>
      <c r="Q270" s="8">
        <f>SUMIFS(TaxableValuation[Taxable Gross],TaxableValuation[Dist],$C270,TaxableValuation[Tif_NonTIF],$A$4)</f>
        <v>1501312</v>
      </c>
      <c r="R270" s="8">
        <f>SUMIFS(TaxableValuation[Taxable Military Exempt],TaxableValuation[Dist],$C270,TaxableValuation[Tif_NonTIF],$A$4)</f>
        <v>0</v>
      </c>
      <c r="S270" s="8">
        <f>SUMIFS(TaxableValuation[Taxable Net],TaxableValuation[Dist],$C270,TaxableValuation[Tif_NonTIF],$A$4)</f>
        <v>1501312</v>
      </c>
      <c r="T270" s="8">
        <f>SUMIFS(TaxableValuation[Taxable Gas &amp; Elec Utilities],TaxableValuation[Dist],$C270,TaxableValuation[Tif_NonTIF],$A$4)</f>
        <v>0</v>
      </c>
      <c r="U270" s="8">
        <f t="shared" si="4"/>
        <v>1501312</v>
      </c>
    </row>
    <row r="271" spans="1:21" x14ac:dyDescent="0.25">
      <c r="A271">
        <v>2023</v>
      </c>
      <c r="B271" t="s">
        <v>1051</v>
      </c>
      <c r="C271" t="s">
        <v>1578</v>
      </c>
      <c r="D271" t="s">
        <v>1578</v>
      </c>
      <c r="E271" t="s">
        <v>142</v>
      </c>
      <c r="F271" t="s">
        <v>1579</v>
      </c>
      <c r="G271" s="8">
        <f>SUMIFS(TaxableValuation[Taxable Residential],TaxableValuation[Dist],$C271,TaxableValuation[Tif_NonTIF],$A$4)</f>
        <v>11274</v>
      </c>
      <c r="H271" s="8">
        <f>SUMIFS(TaxableValuation[Taxable Ag Land],TaxableValuation[Dist],$C271,TaxableValuation[Tif_NonTIF],$A$4)</f>
        <v>0</v>
      </c>
      <c r="I271" s="8">
        <f>SUMIFS(TaxableValuation[Taxable Ag Building],TaxableValuation[Dist],$C271,TaxableValuation[Tif_NonTIF],$A$4)</f>
        <v>0</v>
      </c>
      <c r="J271" s="8">
        <f>SUMIFS(TaxableValuation[Taxable Commercial],TaxableValuation[Dist],$C271,TaxableValuation[Tif_NonTIF],$A$4)</f>
        <v>3182604</v>
      </c>
      <c r="K271" s="8">
        <f>SUMIFS(TaxableValuation[Taxable Industrial],TaxableValuation[Dist],$C271,TaxableValuation[Tif_NonTIF],$A$4)</f>
        <v>0</v>
      </c>
      <c r="L271" s="8">
        <f>SUMIFS(TaxableValuation[Taxable Multiresidential],TaxableValuation[Dist],$C271,TaxableValuation[Tif_NonTIF],$A$4)</f>
        <v>0</v>
      </c>
      <c r="M271" s="8">
        <f>SUMIFS(TaxableValuation[Taxable Reserved],TaxableValuation[Dist],$C271,TaxableValuation[Tif_NonTIF],$A$4)</f>
        <v>0</v>
      </c>
      <c r="N271" s="8">
        <f>SUMIFS(TaxableValuation[Taxable Railroads],TaxableValuation[Dist],$C271,TaxableValuation[Tif_NonTIF],$A$4)</f>
        <v>0</v>
      </c>
      <c r="O271" s="8">
        <f>SUMIFS(TaxableValuation[Taxable Utilities],TaxableValuation[Dist],$C271,TaxableValuation[Tif_NonTIF],$A$4)</f>
        <v>0</v>
      </c>
      <c r="P271" s="8">
        <f>SUMIFS(TaxableValuation[Taxable Other],TaxableValuation[Dist],$C271,TaxableValuation[Tif_NonTIF],$A$4)</f>
        <v>0</v>
      </c>
      <c r="Q271" s="8">
        <f>SUMIFS(TaxableValuation[Taxable Gross],TaxableValuation[Dist],$C271,TaxableValuation[Tif_NonTIF],$A$4)</f>
        <v>3193878</v>
      </c>
      <c r="R271" s="8">
        <f>SUMIFS(TaxableValuation[Taxable Military Exempt],TaxableValuation[Dist],$C271,TaxableValuation[Tif_NonTIF],$A$4)</f>
        <v>0</v>
      </c>
      <c r="S271" s="8">
        <f>SUMIFS(TaxableValuation[Taxable Net],TaxableValuation[Dist],$C271,TaxableValuation[Tif_NonTIF],$A$4)</f>
        <v>3193878</v>
      </c>
      <c r="T271" s="8">
        <f>SUMIFS(TaxableValuation[Taxable Gas &amp; Elec Utilities],TaxableValuation[Dist],$C271,TaxableValuation[Tif_NonTIF],$A$4)</f>
        <v>0</v>
      </c>
      <c r="U271" s="8">
        <f t="shared" si="4"/>
        <v>3193878</v>
      </c>
    </row>
    <row r="272" spans="1:21" x14ac:dyDescent="0.25">
      <c r="A272">
        <v>2023</v>
      </c>
      <c r="B272" t="s">
        <v>1048</v>
      </c>
      <c r="C272" t="s">
        <v>1580</v>
      </c>
      <c r="D272" t="s">
        <v>1751</v>
      </c>
      <c r="E272" t="s">
        <v>265</v>
      </c>
      <c r="F272" t="s">
        <v>1581</v>
      </c>
      <c r="G272" s="8">
        <f>SUMIFS(TaxableValuation[Taxable Residential],TaxableValuation[Dist],$C272,TaxableValuation[Tif_NonTIF],$A$4)</f>
        <v>1390561</v>
      </c>
      <c r="H272" s="8">
        <f>SUMIFS(TaxableValuation[Taxable Ag Land],TaxableValuation[Dist],$C272,TaxableValuation[Tif_NonTIF],$A$4)</f>
        <v>15951</v>
      </c>
      <c r="I272" s="8">
        <f>SUMIFS(TaxableValuation[Taxable Ag Building],TaxableValuation[Dist],$C272,TaxableValuation[Tif_NonTIF],$A$4)</f>
        <v>0</v>
      </c>
      <c r="J272" s="8">
        <f>SUMIFS(TaxableValuation[Taxable Commercial],TaxableValuation[Dist],$C272,TaxableValuation[Tif_NonTIF],$A$4)</f>
        <v>9523322</v>
      </c>
      <c r="K272" s="8">
        <f>SUMIFS(TaxableValuation[Taxable Industrial],TaxableValuation[Dist],$C272,TaxableValuation[Tif_NonTIF],$A$4)</f>
        <v>2014686</v>
      </c>
      <c r="L272" s="8">
        <f>SUMIFS(TaxableValuation[Taxable Multiresidential],TaxableValuation[Dist],$C272,TaxableValuation[Tif_NonTIF],$A$4)</f>
        <v>0</v>
      </c>
      <c r="M272" s="8">
        <f>SUMIFS(TaxableValuation[Taxable Reserved],TaxableValuation[Dist],$C272,TaxableValuation[Tif_NonTIF],$A$4)</f>
        <v>0</v>
      </c>
      <c r="N272" s="8">
        <f>SUMIFS(TaxableValuation[Taxable Railroads],TaxableValuation[Dist],$C272,TaxableValuation[Tif_NonTIF],$A$4)</f>
        <v>0</v>
      </c>
      <c r="O272" s="8">
        <f>SUMIFS(TaxableValuation[Taxable Utilities],TaxableValuation[Dist],$C272,TaxableValuation[Tif_NonTIF],$A$4)</f>
        <v>0</v>
      </c>
      <c r="P272" s="8">
        <f>SUMIFS(TaxableValuation[Taxable Other],TaxableValuation[Dist],$C272,TaxableValuation[Tif_NonTIF],$A$4)</f>
        <v>0</v>
      </c>
      <c r="Q272" s="8">
        <f>SUMIFS(TaxableValuation[Taxable Gross],TaxableValuation[Dist],$C272,TaxableValuation[Tif_NonTIF],$A$4)</f>
        <v>12944520</v>
      </c>
      <c r="R272" s="8">
        <f>SUMIFS(TaxableValuation[Taxable Military Exempt],TaxableValuation[Dist],$C272,TaxableValuation[Tif_NonTIF],$A$4)</f>
        <v>7408</v>
      </c>
      <c r="S272" s="8">
        <f>SUMIFS(TaxableValuation[Taxable Net],TaxableValuation[Dist],$C272,TaxableValuation[Tif_NonTIF],$A$4)</f>
        <v>12937112</v>
      </c>
      <c r="T272" s="8">
        <f>SUMIFS(TaxableValuation[Taxable Gas &amp; Elec Utilities],TaxableValuation[Dist],$C272,TaxableValuation[Tif_NonTIF],$A$4)</f>
        <v>0</v>
      </c>
      <c r="U272" s="8">
        <f t="shared" si="4"/>
        <v>12937112</v>
      </c>
    </row>
    <row r="273" spans="1:21" x14ac:dyDescent="0.25">
      <c r="A273">
        <v>2023</v>
      </c>
      <c r="B273" t="s">
        <v>1045</v>
      </c>
      <c r="C273" t="s">
        <v>1582</v>
      </c>
      <c r="D273" t="s">
        <v>1582</v>
      </c>
      <c r="E273" t="s">
        <v>829</v>
      </c>
      <c r="F273" t="s">
        <v>1583</v>
      </c>
      <c r="G273" s="8">
        <f>SUMIFS(TaxableValuation[Taxable Residential],TaxableValuation[Dist],$C273,TaxableValuation[Tif_NonTIF],$A$4)</f>
        <v>0</v>
      </c>
      <c r="H273" s="8">
        <f>SUMIFS(TaxableValuation[Taxable Ag Land],TaxableValuation[Dist],$C273,TaxableValuation[Tif_NonTIF],$A$4)</f>
        <v>0</v>
      </c>
      <c r="I273" s="8">
        <f>SUMIFS(TaxableValuation[Taxable Ag Building],TaxableValuation[Dist],$C273,TaxableValuation[Tif_NonTIF],$A$4)</f>
        <v>0</v>
      </c>
      <c r="J273" s="8">
        <f>SUMIFS(TaxableValuation[Taxable Commercial],TaxableValuation[Dist],$C273,TaxableValuation[Tif_NonTIF],$A$4)</f>
        <v>0</v>
      </c>
      <c r="K273" s="8">
        <f>SUMIFS(TaxableValuation[Taxable Industrial],TaxableValuation[Dist],$C273,TaxableValuation[Tif_NonTIF],$A$4)</f>
        <v>0</v>
      </c>
      <c r="L273" s="8">
        <f>SUMIFS(TaxableValuation[Taxable Multiresidential],TaxableValuation[Dist],$C273,TaxableValuation[Tif_NonTIF],$A$4)</f>
        <v>0</v>
      </c>
      <c r="M273" s="8">
        <f>SUMIFS(TaxableValuation[Taxable Reserved],TaxableValuation[Dist],$C273,TaxableValuation[Tif_NonTIF],$A$4)</f>
        <v>0</v>
      </c>
      <c r="N273" s="8">
        <f>SUMIFS(TaxableValuation[Taxable Railroads],TaxableValuation[Dist],$C273,TaxableValuation[Tif_NonTIF],$A$4)</f>
        <v>0</v>
      </c>
      <c r="O273" s="8">
        <f>SUMIFS(TaxableValuation[Taxable Utilities],TaxableValuation[Dist],$C273,TaxableValuation[Tif_NonTIF],$A$4)</f>
        <v>0</v>
      </c>
      <c r="P273" s="8">
        <f>SUMIFS(TaxableValuation[Taxable Other],TaxableValuation[Dist],$C273,TaxableValuation[Tif_NonTIF],$A$4)</f>
        <v>0</v>
      </c>
      <c r="Q273" s="8">
        <f>SUMIFS(TaxableValuation[Taxable Gross],TaxableValuation[Dist],$C273,TaxableValuation[Tif_NonTIF],$A$4)</f>
        <v>0</v>
      </c>
      <c r="R273" s="8">
        <f>SUMIFS(TaxableValuation[Taxable Military Exempt],TaxableValuation[Dist],$C273,TaxableValuation[Tif_NonTIF],$A$4)</f>
        <v>0</v>
      </c>
      <c r="S273" s="8">
        <f>SUMIFS(TaxableValuation[Taxable Net],TaxableValuation[Dist],$C273,TaxableValuation[Tif_NonTIF],$A$4)</f>
        <v>0</v>
      </c>
      <c r="T273" s="8">
        <f>SUMIFS(TaxableValuation[Taxable Gas &amp; Elec Utilities],TaxableValuation[Dist],$C273,TaxableValuation[Tif_NonTIF],$A$4)</f>
        <v>0</v>
      </c>
      <c r="U273" s="8">
        <f t="shared" si="4"/>
        <v>0</v>
      </c>
    </row>
    <row r="274" spans="1:21" x14ac:dyDescent="0.25">
      <c r="A274">
        <v>2023</v>
      </c>
      <c r="B274" t="s">
        <v>1043</v>
      </c>
      <c r="C274" t="s">
        <v>1584</v>
      </c>
      <c r="D274" t="s">
        <v>1584</v>
      </c>
      <c r="E274" t="s">
        <v>842</v>
      </c>
      <c r="F274" t="s">
        <v>1585</v>
      </c>
      <c r="G274" s="8">
        <f>SUMIFS(TaxableValuation[Taxable Residential],TaxableValuation[Dist],$C274,TaxableValuation[Tif_NonTIF],$A$4)</f>
        <v>12927</v>
      </c>
      <c r="H274" s="8">
        <f>SUMIFS(TaxableValuation[Taxable Ag Land],TaxableValuation[Dist],$C274,TaxableValuation[Tif_NonTIF],$A$4)</f>
        <v>5044</v>
      </c>
      <c r="I274" s="8">
        <f>SUMIFS(TaxableValuation[Taxable Ag Building],TaxableValuation[Dist],$C274,TaxableValuation[Tif_NonTIF],$A$4)</f>
        <v>0</v>
      </c>
      <c r="J274" s="8">
        <f>SUMIFS(TaxableValuation[Taxable Commercial],TaxableValuation[Dist],$C274,TaxableValuation[Tif_NonTIF],$A$4)</f>
        <v>34330</v>
      </c>
      <c r="K274" s="8">
        <f>SUMIFS(TaxableValuation[Taxable Industrial],TaxableValuation[Dist],$C274,TaxableValuation[Tif_NonTIF],$A$4)</f>
        <v>4270104</v>
      </c>
      <c r="L274" s="8">
        <f>SUMIFS(TaxableValuation[Taxable Multiresidential],TaxableValuation[Dist],$C274,TaxableValuation[Tif_NonTIF],$A$4)</f>
        <v>10112</v>
      </c>
      <c r="M274" s="8">
        <f>SUMIFS(TaxableValuation[Taxable Reserved],TaxableValuation[Dist],$C274,TaxableValuation[Tif_NonTIF],$A$4)</f>
        <v>0</v>
      </c>
      <c r="N274" s="8">
        <f>SUMIFS(TaxableValuation[Taxable Railroads],TaxableValuation[Dist],$C274,TaxableValuation[Tif_NonTIF],$A$4)</f>
        <v>0</v>
      </c>
      <c r="O274" s="8">
        <f>SUMIFS(TaxableValuation[Taxable Utilities],TaxableValuation[Dist],$C274,TaxableValuation[Tif_NonTIF],$A$4)</f>
        <v>0</v>
      </c>
      <c r="P274" s="8">
        <f>SUMIFS(TaxableValuation[Taxable Other],TaxableValuation[Dist],$C274,TaxableValuation[Tif_NonTIF],$A$4)</f>
        <v>0</v>
      </c>
      <c r="Q274" s="8">
        <f>SUMIFS(TaxableValuation[Taxable Gross],TaxableValuation[Dist],$C274,TaxableValuation[Tif_NonTIF],$A$4)</f>
        <v>4332517</v>
      </c>
      <c r="R274" s="8">
        <f>SUMIFS(TaxableValuation[Taxable Military Exempt],TaxableValuation[Dist],$C274,TaxableValuation[Tif_NonTIF],$A$4)</f>
        <v>0</v>
      </c>
      <c r="S274" s="8">
        <f>SUMIFS(TaxableValuation[Taxable Net],TaxableValuation[Dist],$C274,TaxableValuation[Tif_NonTIF],$A$4)</f>
        <v>4332517</v>
      </c>
      <c r="T274" s="8">
        <f>SUMIFS(TaxableValuation[Taxable Gas &amp; Elec Utilities],TaxableValuation[Dist],$C274,TaxableValuation[Tif_NonTIF],$A$4)</f>
        <v>0</v>
      </c>
      <c r="U274" s="8">
        <f t="shared" si="4"/>
        <v>4332517</v>
      </c>
    </row>
    <row r="275" spans="1:21" x14ac:dyDescent="0.25">
      <c r="A275">
        <v>2023</v>
      </c>
      <c r="B275" t="s">
        <v>1066</v>
      </c>
      <c r="C275" t="s">
        <v>1586</v>
      </c>
      <c r="D275" t="s">
        <v>1586</v>
      </c>
      <c r="E275" t="s">
        <v>910</v>
      </c>
      <c r="F275" t="s">
        <v>1587</v>
      </c>
      <c r="G275" s="8">
        <f>SUMIFS(TaxableValuation[Taxable Residential],TaxableValuation[Dist],$C275,TaxableValuation[Tif_NonTIF],$A$4)</f>
        <v>0</v>
      </c>
      <c r="H275" s="8">
        <f>SUMIFS(TaxableValuation[Taxable Ag Land],TaxableValuation[Dist],$C275,TaxableValuation[Tif_NonTIF],$A$4)</f>
        <v>0</v>
      </c>
      <c r="I275" s="8">
        <f>SUMIFS(TaxableValuation[Taxable Ag Building],TaxableValuation[Dist],$C275,TaxableValuation[Tif_NonTIF],$A$4)</f>
        <v>0</v>
      </c>
      <c r="J275" s="8">
        <f>SUMIFS(TaxableValuation[Taxable Commercial],TaxableValuation[Dist],$C275,TaxableValuation[Tif_NonTIF],$A$4)</f>
        <v>1730866</v>
      </c>
      <c r="K275" s="8">
        <f>SUMIFS(TaxableValuation[Taxable Industrial],TaxableValuation[Dist],$C275,TaxableValuation[Tif_NonTIF],$A$4)</f>
        <v>0</v>
      </c>
      <c r="L275" s="8">
        <f>SUMIFS(TaxableValuation[Taxable Multiresidential],TaxableValuation[Dist],$C275,TaxableValuation[Tif_NonTIF],$A$4)</f>
        <v>0</v>
      </c>
      <c r="M275" s="8">
        <f>SUMIFS(TaxableValuation[Taxable Reserved],TaxableValuation[Dist],$C275,TaxableValuation[Tif_NonTIF],$A$4)</f>
        <v>0</v>
      </c>
      <c r="N275" s="8">
        <f>SUMIFS(TaxableValuation[Taxable Railroads],TaxableValuation[Dist],$C275,TaxableValuation[Tif_NonTIF],$A$4)</f>
        <v>0</v>
      </c>
      <c r="O275" s="8">
        <f>SUMIFS(TaxableValuation[Taxable Utilities],TaxableValuation[Dist],$C275,TaxableValuation[Tif_NonTIF],$A$4)</f>
        <v>0</v>
      </c>
      <c r="P275" s="8">
        <f>SUMIFS(TaxableValuation[Taxable Other],TaxableValuation[Dist],$C275,TaxableValuation[Tif_NonTIF],$A$4)</f>
        <v>0</v>
      </c>
      <c r="Q275" s="8">
        <f>SUMIFS(TaxableValuation[Taxable Gross],TaxableValuation[Dist],$C275,TaxableValuation[Tif_NonTIF],$A$4)</f>
        <v>1730866</v>
      </c>
      <c r="R275" s="8">
        <f>SUMIFS(TaxableValuation[Taxable Military Exempt],TaxableValuation[Dist],$C275,TaxableValuation[Tif_NonTIF],$A$4)</f>
        <v>0</v>
      </c>
      <c r="S275" s="8">
        <f>SUMIFS(TaxableValuation[Taxable Net],TaxableValuation[Dist],$C275,TaxableValuation[Tif_NonTIF],$A$4)</f>
        <v>1730866</v>
      </c>
      <c r="T275" s="8">
        <f>SUMIFS(TaxableValuation[Taxable Gas &amp; Elec Utilities],TaxableValuation[Dist],$C275,TaxableValuation[Tif_NonTIF],$A$4)</f>
        <v>0</v>
      </c>
      <c r="U275" s="8">
        <f t="shared" si="4"/>
        <v>1730866</v>
      </c>
    </row>
    <row r="276" spans="1:21" x14ac:dyDescent="0.25">
      <c r="A276">
        <v>2023</v>
      </c>
      <c r="B276" t="s">
        <v>1038</v>
      </c>
      <c r="C276" t="s">
        <v>1588</v>
      </c>
      <c r="D276" t="s">
        <v>1588</v>
      </c>
      <c r="E276" t="s">
        <v>548</v>
      </c>
      <c r="F276" t="s">
        <v>1589</v>
      </c>
      <c r="G276" s="8">
        <f>SUMIFS(TaxableValuation[Taxable Residential],TaxableValuation[Dist],$C276,TaxableValuation[Tif_NonTIF],$A$4)</f>
        <v>114338016</v>
      </c>
      <c r="H276" s="8">
        <f>SUMIFS(TaxableValuation[Taxable Ag Land],TaxableValuation[Dist],$C276,TaxableValuation[Tif_NonTIF],$A$4)</f>
        <v>0</v>
      </c>
      <c r="I276" s="8">
        <f>SUMIFS(TaxableValuation[Taxable Ag Building],TaxableValuation[Dist],$C276,TaxableValuation[Tif_NonTIF],$A$4)</f>
        <v>0</v>
      </c>
      <c r="J276" s="8">
        <f>SUMIFS(TaxableValuation[Taxable Commercial],TaxableValuation[Dist],$C276,TaxableValuation[Tif_NonTIF],$A$4)</f>
        <v>302205660</v>
      </c>
      <c r="K276" s="8">
        <f>SUMIFS(TaxableValuation[Taxable Industrial],TaxableValuation[Dist],$C276,TaxableValuation[Tif_NonTIF],$A$4)</f>
        <v>8464882</v>
      </c>
      <c r="L276" s="8">
        <f>SUMIFS(TaxableValuation[Taxable Multiresidential],TaxableValuation[Dist],$C276,TaxableValuation[Tif_NonTIF],$A$4)</f>
        <v>10904619</v>
      </c>
      <c r="M276" s="8">
        <f>SUMIFS(TaxableValuation[Taxable Reserved],TaxableValuation[Dist],$C276,TaxableValuation[Tif_NonTIF],$A$4)</f>
        <v>0</v>
      </c>
      <c r="N276" s="8">
        <f>SUMIFS(TaxableValuation[Taxable Railroads],TaxableValuation[Dist],$C276,TaxableValuation[Tif_NonTIF],$A$4)</f>
        <v>0</v>
      </c>
      <c r="O276" s="8">
        <f>SUMIFS(TaxableValuation[Taxable Utilities],TaxableValuation[Dist],$C276,TaxableValuation[Tif_NonTIF],$A$4)</f>
        <v>0</v>
      </c>
      <c r="P276" s="8">
        <f>SUMIFS(TaxableValuation[Taxable Other],TaxableValuation[Dist],$C276,TaxableValuation[Tif_NonTIF],$A$4)</f>
        <v>0</v>
      </c>
      <c r="Q276" s="8">
        <f>SUMIFS(TaxableValuation[Taxable Gross],TaxableValuation[Dist],$C276,TaxableValuation[Tif_NonTIF],$A$4)</f>
        <v>435913177</v>
      </c>
      <c r="R276" s="8">
        <f>SUMIFS(TaxableValuation[Taxable Military Exempt],TaxableValuation[Dist],$C276,TaxableValuation[Tif_NonTIF],$A$4)</f>
        <v>146308</v>
      </c>
      <c r="S276" s="8">
        <f>SUMIFS(TaxableValuation[Taxable Net],TaxableValuation[Dist],$C276,TaxableValuation[Tif_NonTIF],$A$4)</f>
        <v>435766869</v>
      </c>
      <c r="T276" s="8">
        <f>SUMIFS(TaxableValuation[Taxable Gas &amp; Elec Utilities],TaxableValuation[Dist],$C276,TaxableValuation[Tif_NonTIF],$A$4)</f>
        <v>0</v>
      </c>
      <c r="U276" s="8">
        <f t="shared" si="4"/>
        <v>435766869</v>
      </c>
    </row>
    <row r="277" spans="1:21" x14ac:dyDescent="0.25">
      <c r="A277">
        <v>2023</v>
      </c>
      <c r="B277" t="s">
        <v>1038</v>
      </c>
      <c r="C277" t="s">
        <v>1590</v>
      </c>
      <c r="D277" t="s">
        <v>1590</v>
      </c>
      <c r="E277" t="s">
        <v>854</v>
      </c>
      <c r="F277" t="s">
        <v>1591</v>
      </c>
      <c r="G277" s="8">
        <f>SUMIFS(TaxableValuation[Taxable Residential],TaxableValuation[Dist],$C277,TaxableValuation[Tif_NonTIF],$A$4)</f>
        <v>0</v>
      </c>
      <c r="H277" s="8">
        <f>SUMIFS(TaxableValuation[Taxable Ag Land],TaxableValuation[Dist],$C277,TaxableValuation[Tif_NonTIF],$A$4)</f>
        <v>0</v>
      </c>
      <c r="I277" s="8">
        <f>SUMIFS(TaxableValuation[Taxable Ag Building],TaxableValuation[Dist],$C277,TaxableValuation[Tif_NonTIF],$A$4)</f>
        <v>0</v>
      </c>
      <c r="J277" s="8">
        <f>SUMIFS(TaxableValuation[Taxable Commercial],TaxableValuation[Dist],$C277,TaxableValuation[Tif_NonTIF],$A$4)</f>
        <v>0</v>
      </c>
      <c r="K277" s="8">
        <f>SUMIFS(TaxableValuation[Taxable Industrial],TaxableValuation[Dist],$C277,TaxableValuation[Tif_NonTIF],$A$4)</f>
        <v>0</v>
      </c>
      <c r="L277" s="8">
        <f>SUMIFS(TaxableValuation[Taxable Multiresidential],TaxableValuation[Dist],$C277,TaxableValuation[Tif_NonTIF],$A$4)</f>
        <v>0</v>
      </c>
      <c r="M277" s="8">
        <f>SUMIFS(TaxableValuation[Taxable Reserved],TaxableValuation[Dist],$C277,TaxableValuation[Tif_NonTIF],$A$4)</f>
        <v>0</v>
      </c>
      <c r="N277" s="8">
        <f>SUMIFS(TaxableValuation[Taxable Railroads],TaxableValuation[Dist],$C277,TaxableValuation[Tif_NonTIF],$A$4)</f>
        <v>0</v>
      </c>
      <c r="O277" s="8">
        <f>SUMIFS(TaxableValuation[Taxable Utilities],TaxableValuation[Dist],$C277,TaxableValuation[Tif_NonTIF],$A$4)</f>
        <v>0</v>
      </c>
      <c r="P277" s="8">
        <f>SUMIFS(TaxableValuation[Taxable Other],TaxableValuation[Dist],$C277,TaxableValuation[Tif_NonTIF],$A$4)</f>
        <v>0</v>
      </c>
      <c r="Q277" s="8">
        <f>SUMIFS(TaxableValuation[Taxable Gross],TaxableValuation[Dist],$C277,TaxableValuation[Tif_NonTIF],$A$4)</f>
        <v>0</v>
      </c>
      <c r="R277" s="8">
        <f>SUMIFS(TaxableValuation[Taxable Military Exempt],TaxableValuation[Dist],$C277,TaxableValuation[Tif_NonTIF],$A$4)</f>
        <v>0</v>
      </c>
      <c r="S277" s="8">
        <f>SUMIFS(TaxableValuation[Taxable Net],TaxableValuation[Dist],$C277,TaxableValuation[Tif_NonTIF],$A$4)</f>
        <v>0</v>
      </c>
      <c r="T277" s="8">
        <f>SUMIFS(TaxableValuation[Taxable Gas &amp; Elec Utilities],TaxableValuation[Dist],$C277,TaxableValuation[Tif_NonTIF],$A$4)</f>
        <v>0</v>
      </c>
      <c r="U277" s="8">
        <f t="shared" si="4"/>
        <v>0</v>
      </c>
    </row>
    <row r="278" spans="1:21" x14ac:dyDescent="0.25">
      <c r="A278">
        <v>2023</v>
      </c>
      <c r="B278" t="s">
        <v>1051</v>
      </c>
      <c r="C278" t="s">
        <v>1592</v>
      </c>
      <c r="D278" t="s">
        <v>1592</v>
      </c>
      <c r="E278" t="s">
        <v>65</v>
      </c>
      <c r="F278" t="s">
        <v>1593</v>
      </c>
      <c r="G278" s="8">
        <f>SUMIFS(TaxableValuation[Taxable Residential],TaxableValuation[Dist],$C278,TaxableValuation[Tif_NonTIF],$A$4)</f>
        <v>158442</v>
      </c>
      <c r="H278" s="8">
        <f>SUMIFS(TaxableValuation[Taxable Ag Land],TaxableValuation[Dist],$C278,TaxableValuation[Tif_NonTIF],$A$4)</f>
        <v>0</v>
      </c>
      <c r="I278" s="8">
        <f>SUMIFS(TaxableValuation[Taxable Ag Building],TaxableValuation[Dist],$C278,TaxableValuation[Tif_NonTIF],$A$4)</f>
        <v>0</v>
      </c>
      <c r="J278" s="8">
        <f>SUMIFS(TaxableValuation[Taxable Commercial],TaxableValuation[Dist],$C278,TaxableValuation[Tif_NonTIF],$A$4)</f>
        <v>100006</v>
      </c>
      <c r="K278" s="8">
        <f>SUMIFS(TaxableValuation[Taxable Industrial],TaxableValuation[Dist],$C278,TaxableValuation[Tif_NonTIF],$A$4)</f>
        <v>28666980</v>
      </c>
      <c r="L278" s="8">
        <f>SUMIFS(TaxableValuation[Taxable Multiresidential],TaxableValuation[Dist],$C278,TaxableValuation[Tif_NonTIF],$A$4)</f>
        <v>1200</v>
      </c>
      <c r="M278" s="8">
        <f>SUMIFS(TaxableValuation[Taxable Reserved],TaxableValuation[Dist],$C278,TaxableValuation[Tif_NonTIF],$A$4)</f>
        <v>0</v>
      </c>
      <c r="N278" s="8">
        <f>SUMIFS(TaxableValuation[Taxable Railroads],TaxableValuation[Dist],$C278,TaxableValuation[Tif_NonTIF],$A$4)</f>
        <v>0</v>
      </c>
      <c r="O278" s="8">
        <f>SUMIFS(TaxableValuation[Taxable Utilities],TaxableValuation[Dist],$C278,TaxableValuation[Tif_NonTIF],$A$4)</f>
        <v>0</v>
      </c>
      <c r="P278" s="8">
        <f>SUMIFS(TaxableValuation[Taxable Other],TaxableValuation[Dist],$C278,TaxableValuation[Tif_NonTIF],$A$4)</f>
        <v>0</v>
      </c>
      <c r="Q278" s="8">
        <f>SUMIFS(TaxableValuation[Taxable Gross],TaxableValuation[Dist],$C278,TaxableValuation[Tif_NonTIF],$A$4)</f>
        <v>28926628</v>
      </c>
      <c r="R278" s="8">
        <f>SUMIFS(TaxableValuation[Taxable Military Exempt],TaxableValuation[Dist],$C278,TaxableValuation[Tif_NonTIF],$A$4)</f>
        <v>0</v>
      </c>
      <c r="S278" s="8">
        <f>SUMIFS(TaxableValuation[Taxable Net],TaxableValuation[Dist],$C278,TaxableValuation[Tif_NonTIF],$A$4)</f>
        <v>28926628</v>
      </c>
      <c r="T278" s="8">
        <f>SUMIFS(TaxableValuation[Taxable Gas &amp; Elec Utilities],TaxableValuation[Dist],$C278,TaxableValuation[Tif_NonTIF],$A$4)</f>
        <v>0</v>
      </c>
      <c r="U278" s="8">
        <f t="shared" si="4"/>
        <v>28926628</v>
      </c>
    </row>
    <row r="279" spans="1:21" x14ac:dyDescent="0.25">
      <c r="A279">
        <v>2023</v>
      </c>
      <c r="B279" t="s">
        <v>1051</v>
      </c>
      <c r="C279" t="s">
        <v>1594</v>
      </c>
      <c r="D279" t="s">
        <v>1594</v>
      </c>
      <c r="E279" t="s">
        <v>261</v>
      </c>
      <c r="F279" t="s">
        <v>1595</v>
      </c>
      <c r="G279" s="8">
        <f>SUMIFS(TaxableValuation[Taxable Residential],TaxableValuation[Dist],$C279,TaxableValuation[Tif_NonTIF],$A$4)</f>
        <v>21750622</v>
      </c>
      <c r="H279" s="8">
        <f>SUMIFS(TaxableValuation[Taxable Ag Land],TaxableValuation[Dist],$C279,TaxableValuation[Tif_NonTIF],$A$4)</f>
        <v>0</v>
      </c>
      <c r="I279" s="8">
        <f>SUMIFS(TaxableValuation[Taxable Ag Building],TaxableValuation[Dist],$C279,TaxableValuation[Tif_NonTIF],$A$4)</f>
        <v>0</v>
      </c>
      <c r="J279" s="8">
        <f>SUMIFS(TaxableValuation[Taxable Commercial],TaxableValuation[Dist],$C279,TaxableValuation[Tif_NonTIF],$A$4)</f>
        <v>11629532</v>
      </c>
      <c r="K279" s="8">
        <f>SUMIFS(TaxableValuation[Taxable Industrial],TaxableValuation[Dist],$C279,TaxableValuation[Tif_NonTIF],$A$4)</f>
        <v>0</v>
      </c>
      <c r="L279" s="8">
        <f>SUMIFS(TaxableValuation[Taxable Multiresidential],TaxableValuation[Dist],$C279,TaxableValuation[Tif_NonTIF],$A$4)</f>
        <v>1501650</v>
      </c>
      <c r="M279" s="8">
        <f>SUMIFS(TaxableValuation[Taxable Reserved],TaxableValuation[Dist],$C279,TaxableValuation[Tif_NonTIF],$A$4)</f>
        <v>0</v>
      </c>
      <c r="N279" s="8">
        <f>SUMIFS(TaxableValuation[Taxable Railroads],TaxableValuation[Dist],$C279,TaxableValuation[Tif_NonTIF],$A$4)</f>
        <v>0</v>
      </c>
      <c r="O279" s="8">
        <f>SUMIFS(TaxableValuation[Taxable Utilities],TaxableValuation[Dist],$C279,TaxableValuation[Tif_NonTIF],$A$4)</f>
        <v>0</v>
      </c>
      <c r="P279" s="8">
        <f>SUMIFS(TaxableValuation[Taxable Other],TaxableValuation[Dist],$C279,TaxableValuation[Tif_NonTIF],$A$4)</f>
        <v>0</v>
      </c>
      <c r="Q279" s="8">
        <f>SUMIFS(TaxableValuation[Taxable Gross],TaxableValuation[Dist],$C279,TaxableValuation[Tif_NonTIF],$A$4)</f>
        <v>34881804</v>
      </c>
      <c r="R279" s="8">
        <f>SUMIFS(TaxableValuation[Taxable Military Exempt],TaxableValuation[Dist],$C279,TaxableValuation[Tif_NonTIF],$A$4)</f>
        <v>0</v>
      </c>
      <c r="S279" s="8">
        <f>SUMIFS(TaxableValuation[Taxable Net],TaxableValuation[Dist],$C279,TaxableValuation[Tif_NonTIF],$A$4)</f>
        <v>34881804</v>
      </c>
      <c r="T279" s="8">
        <f>SUMIFS(TaxableValuation[Taxable Gas &amp; Elec Utilities],TaxableValuation[Dist],$C279,TaxableValuation[Tif_NonTIF],$A$4)</f>
        <v>0</v>
      </c>
      <c r="U279" s="8">
        <f t="shared" si="4"/>
        <v>34881804</v>
      </c>
    </row>
    <row r="280" spans="1:21" x14ac:dyDescent="0.25">
      <c r="A280">
        <v>2023</v>
      </c>
      <c r="B280" t="s">
        <v>1051</v>
      </c>
      <c r="C280" t="s">
        <v>1596</v>
      </c>
      <c r="D280" t="s">
        <v>1596</v>
      </c>
      <c r="E280" t="s">
        <v>379</v>
      </c>
      <c r="F280" t="s">
        <v>1597</v>
      </c>
      <c r="G280" s="8">
        <f>SUMIFS(TaxableValuation[Taxable Residential],TaxableValuation[Dist],$C280,TaxableValuation[Tif_NonTIF],$A$4)</f>
        <v>75502655</v>
      </c>
      <c r="H280" s="8">
        <f>SUMIFS(TaxableValuation[Taxable Ag Land],TaxableValuation[Dist],$C280,TaxableValuation[Tif_NonTIF],$A$4)</f>
        <v>0</v>
      </c>
      <c r="I280" s="8">
        <f>SUMIFS(TaxableValuation[Taxable Ag Building],TaxableValuation[Dist],$C280,TaxableValuation[Tif_NonTIF],$A$4)</f>
        <v>0</v>
      </c>
      <c r="J280" s="8">
        <f>SUMIFS(TaxableValuation[Taxable Commercial],TaxableValuation[Dist],$C280,TaxableValuation[Tif_NonTIF],$A$4)</f>
        <v>37953314</v>
      </c>
      <c r="K280" s="8">
        <f>SUMIFS(TaxableValuation[Taxable Industrial],TaxableValuation[Dist],$C280,TaxableValuation[Tif_NonTIF],$A$4)</f>
        <v>7049210</v>
      </c>
      <c r="L280" s="8">
        <f>SUMIFS(TaxableValuation[Taxable Multiresidential],TaxableValuation[Dist],$C280,TaxableValuation[Tif_NonTIF],$A$4)</f>
        <v>12077005</v>
      </c>
      <c r="M280" s="8">
        <f>SUMIFS(TaxableValuation[Taxable Reserved],TaxableValuation[Dist],$C280,TaxableValuation[Tif_NonTIF],$A$4)</f>
        <v>0</v>
      </c>
      <c r="N280" s="8">
        <f>SUMIFS(TaxableValuation[Taxable Railroads],TaxableValuation[Dist],$C280,TaxableValuation[Tif_NonTIF],$A$4)</f>
        <v>0</v>
      </c>
      <c r="O280" s="8">
        <f>SUMIFS(TaxableValuation[Taxable Utilities],TaxableValuation[Dist],$C280,TaxableValuation[Tif_NonTIF],$A$4)</f>
        <v>0</v>
      </c>
      <c r="P280" s="8">
        <f>SUMIFS(TaxableValuation[Taxable Other],TaxableValuation[Dist],$C280,TaxableValuation[Tif_NonTIF],$A$4)</f>
        <v>0</v>
      </c>
      <c r="Q280" s="8">
        <f>SUMIFS(TaxableValuation[Taxable Gross],TaxableValuation[Dist],$C280,TaxableValuation[Tif_NonTIF],$A$4)</f>
        <v>132582184</v>
      </c>
      <c r="R280" s="8">
        <f>SUMIFS(TaxableValuation[Taxable Military Exempt],TaxableValuation[Dist],$C280,TaxableValuation[Tif_NonTIF],$A$4)</f>
        <v>38892</v>
      </c>
      <c r="S280" s="8">
        <f>SUMIFS(TaxableValuation[Taxable Net],TaxableValuation[Dist],$C280,TaxableValuation[Tif_NonTIF],$A$4)</f>
        <v>132543292</v>
      </c>
      <c r="T280" s="8">
        <f>SUMIFS(TaxableValuation[Taxable Gas &amp; Elec Utilities],TaxableValuation[Dist],$C280,TaxableValuation[Tif_NonTIF],$A$4)</f>
        <v>0</v>
      </c>
      <c r="U280" s="8">
        <f t="shared" si="4"/>
        <v>132543292</v>
      </c>
    </row>
    <row r="281" spans="1:21" x14ac:dyDescent="0.25">
      <c r="A281">
        <v>2023</v>
      </c>
      <c r="B281" t="s">
        <v>1057</v>
      </c>
      <c r="C281" t="s">
        <v>1598</v>
      </c>
      <c r="D281" t="s">
        <v>1598</v>
      </c>
      <c r="E281" t="s">
        <v>625</v>
      </c>
      <c r="F281" t="s">
        <v>1599</v>
      </c>
      <c r="G281" s="8">
        <f>SUMIFS(TaxableValuation[Taxable Residential],TaxableValuation[Dist],$C281,TaxableValuation[Tif_NonTIF],$A$4)</f>
        <v>0</v>
      </c>
      <c r="H281" s="8">
        <f>SUMIFS(TaxableValuation[Taxable Ag Land],TaxableValuation[Dist],$C281,TaxableValuation[Tif_NonTIF],$A$4)</f>
        <v>20754</v>
      </c>
      <c r="I281" s="8">
        <f>SUMIFS(TaxableValuation[Taxable Ag Building],TaxableValuation[Dist],$C281,TaxableValuation[Tif_NonTIF],$A$4)</f>
        <v>0</v>
      </c>
      <c r="J281" s="8">
        <f>SUMIFS(TaxableValuation[Taxable Commercial],TaxableValuation[Dist],$C281,TaxableValuation[Tif_NonTIF],$A$4)</f>
        <v>0</v>
      </c>
      <c r="K281" s="8">
        <f>SUMIFS(TaxableValuation[Taxable Industrial],TaxableValuation[Dist],$C281,TaxableValuation[Tif_NonTIF],$A$4)</f>
        <v>0</v>
      </c>
      <c r="L281" s="8">
        <f>SUMIFS(TaxableValuation[Taxable Multiresidential],TaxableValuation[Dist],$C281,TaxableValuation[Tif_NonTIF],$A$4)</f>
        <v>0</v>
      </c>
      <c r="M281" s="8">
        <f>SUMIFS(TaxableValuation[Taxable Reserved],TaxableValuation[Dist],$C281,TaxableValuation[Tif_NonTIF],$A$4)</f>
        <v>0</v>
      </c>
      <c r="N281" s="8">
        <f>SUMIFS(TaxableValuation[Taxable Railroads],TaxableValuation[Dist],$C281,TaxableValuation[Tif_NonTIF],$A$4)</f>
        <v>0</v>
      </c>
      <c r="O281" s="8">
        <f>SUMIFS(TaxableValuation[Taxable Utilities],TaxableValuation[Dist],$C281,TaxableValuation[Tif_NonTIF],$A$4)</f>
        <v>0</v>
      </c>
      <c r="P281" s="8">
        <f>SUMIFS(TaxableValuation[Taxable Other],TaxableValuation[Dist],$C281,TaxableValuation[Tif_NonTIF],$A$4)</f>
        <v>0</v>
      </c>
      <c r="Q281" s="8">
        <f>SUMIFS(TaxableValuation[Taxable Gross],TaxableValuation[Dist],$C281,TaxableValuation[Tif_NonTIF],$A$4)</f>
        <v>20754</v>
      </c>
      <c r="R281" s="8">
        <f>SUMIFS(TaxableValuation[Taxable Military Exempt],TaxableValuation[Dist],$C281,TaxableValuation[Tif_NonTIF],$A$4)</f>
        <v>0</v>
      </c>
      <c r="S281" s="8">
        <f>SUMIFS(TaxableValuation[Taxable Net],TaxableValuation[Dist],$C281,TaxableValuation[Tif_NonTIF],$A$4)</f>
        <v>20754</v>
      </c>
      <c r="T281" s="8">
        <f>SUMIFS(TaxableValuation[Taxable Gas &amp; Elec Utilities],TaxableValuation[Dist],$C281,TaxableValuation[Tif_NonTIF],$A$4)</f>
        <v>0</v>
      </c>
      <c r="U281" s="8">
        <f t="shared" si="4"/>
        <v>20754</v>
      </c>
    </row>
    <row r="282" spans="1:21" x14ac:dyDescent="0.25">
      <c r="A282">
        <v>2023</v>
      </c>
      <c r="B282" t="s">
        <v>1043</v>
      </c>
      <c r="C282" t="s">
        <v>1600</v>
      </c>
      <c r="D282" t="s">
        <v>1600</v>
      </c>
      <c r="E282" t="s">
        <v>794</v>
      </c>
      <c r="F282" t="s">
        <v>1601</v>
      </c>
      <c r="G282" s="8">
        <f>SUMIFS(TaxableValuation[Taxable Residential],TaxableValuation[Dist],$C282,TaxableValuation[Tif_NonTIF],$A$4)</f>
        <v>15300433</v>
      </c>
      <c r="H282" s="8">
        <f>SUMIFS(TaxableValuation[Taxable Ag Land],TaxableValuation[Dist],$C282,TaxableValuation[Tif_NonTIF],$A$4)</f>
        <v>0</v>
      </c>
      <c r="I282" s="8">
        <f>SUMIFS(TaxableValuation[Taxable Ag Building],TaxableValuation[Dist],$C282,TaxableValuation[Tif_NonTIF],$A$4)</f>
        <v>16350</v>
      </c>
      <c r="J282" s="8">
        <f>SUMIFS(TaxableValuation[Taxable Commercial],TaxableValuation[Dist],$C282,TaxableValuation[Tif_NonTIF],$A$4)</f>
        <v>12695044</v>
      </c>
      <c r="K282" s="8">
        <f>SUMIFS(TaxableValuation[Taxable Industrial],TaxableValuation[Dist],$C282,TaxableValuation[Tif_NonTIF],$A$4)</f>
        <v>159017444</v>
      </c>
      <c r="L282" s="8">
        <f>SUMIFS(TaxableValuation[Taxable Multiresidential],TaxableValuation[Dist],$C282,TaxableValuation[Tif_NonTIF],$A$4)</f>
        <v>472062</v>
      </c>
      <c r="M282" s="8">
        <f>SUMIFS(TaxableValuation[Taxable Reserved],TaxableValuation[Dist],$C282,TaxableValuation[Tif_NonTIF],$A$4)</f>
        <v>0</v>
      </c>
      <c r="N282" s="8">
        <f>SUMIFS(TaxableValuation[Taxable Railroads],TaxableValuation[Dist],$C282,TaxableValuation[Tif_NonTIF],$A$4)</f>
        <v>0</v>
      </c>
      <c r="O282" s="8">
        <f>SUMIFS(TaxableValuation[Taxable Utilities],TaxableValuation[Dist],$C282,TaxableValuation[Tif_NonTIF],$A$4)</f>
        <v>0</v>
      </c>
      <c r="P282" s="8">
        <f>SUMIFS(TaxableValuation[Taxable Other],TaxableValuation[Dist],$C282,TaxableValuation[Tif_NonTIF],$A$4)</f>
        <v>0</v>
      </c>
      <c r="Q282" s="8">
        <f>SUMIFS(TaxableValuation[Taxable Gross],TaxableValuation[Dist],$C282,TaxableValuation[Tif_NonTIF],$A$4)</f>
        <v>187501333</v>
      </c>
      <c r="R282" s="8">
        <f>SUMIFS(TaxableValuation[Taxable Military Exempt],TaxableValuation[Dist],$C282,TaxableValuation[Tif_NonTIF],$A$4)</f>
        <v>5556</v>
      </c>
      <c r="S282" s="8">
        <f>SUMIFS(TaxableValuation[Taxable Net],TaxableValuation[Dist],$C282,TaxableValuation[Tif_NonTIF],$A$4)</f>
        <v>187495777</v>
      </c>
      <c r="T282" s="8">
        <f>SUMIFS(TaxableValuation[Taxable Gas &amp; Elec Utilities],TaxableValuation[Dist],$C282,TaxableValuation[Tif_NonTIF],$A$4)</f>
        <v>0</v>
      </c>
      <c r="U282" s="8">
        <f t="shared" si="4"/>
        <v>187495777</v>
      </c>
    </row>
    <row r="283" spans="1:21" x14ac:dyDescent="0.25">
      <c r="A283">
        <v>2023</v>
      </c>
      <c r="B283" t="s">
        <v>1045</v>
      </c>
      <c r="C283" t="s">
        <v>1602</v>
      </c>
      <c r="D283" t="s">
        <v>1602</v>
      </c>
      <c r="E283" t="s">
        <v>733</v>
      </c>
      <c r="F283" t="s">
        <v>1603</v>
      </c>
      <c r="G283" s="8">
        <f>SUMIFS(TaxableValuation[Taxable Residential],TaxableValuation[Dist],$C283,TaxableValuation[Tif_NonTIF],$A$4)</f>
        <v>0</v>
      </c>
      <c r="H283" s="8">
        <f>SUMIFS(TaxableValuation[Taxable Ag Land],TaxableValuation[Dist],$C283,TaxableValuation[Tif_NonTIF],$A$4)</f>
        <v>0</v>
      </c>
      <c r="I283" s="8">
        <f>SUMIFS(TaxableValuation[Taxable Ag Building],TaxableValuation[Dist],$C283,TaxableValuation[Tif_NonTIF],$A$4)</f>
        <v>0</v>
      </c>
      <c r="J283" s="8">
        <f>SUMIFS(TaxableValuation[Taxable Commercial],TaxableValuation[Dist],$C283,TaxableValuation[Tif_NonTIF],$A$4)</f>
        <v>0</v>
      </c>
      <c r="K283" s="8">
        <f>SUMIFS(TaxableValuation[Taxable Industrial],TaxableValuation[Dist],$C283,TaxableValuation[Tif_NonTIF],$A$4)</f>
        <v>0</v>
      </c>
      <c r="L283" s="8">
        <f>SUMIFS(TaxableValuation[Taxable Multiresidential],TaxableValuation[Dist],$C283,TaxableValuation[Tif_NonTIF],$A$4)</f>
        <v>0</v>
      </c>
      <c r="M283" s="8">
        <f>SUMIFS(TaxableValuation[Taxable Reserved],TaxableValuation[Dist],$C283,TaxableValuation[Tif_NonTIF],$A$4)</f>
        <v>0</v>
      </c>
      <c r="N283" s="8">
        <f>SUMIFS(TaxableValuation[Taxable Railroads],TaxableValuation[Dist],$C283,TaxableValuation[Tif_NonTIF],$A$4)</f>
        <v>0</v>
      </c>
      <c r="O283" s="8">
        <f>SUMIFS(TaxableValuation[Taxable Utilities],TaxableValuation[Dist],$C283,TaxableValuation[Tif_NonTIF],$A$4)</f>
        <v>0</v>
      </c>
      <c r="P283" s="8">
        <f>SUMIFS(TaxableValuation[Taxable Other],TaxableValuation[Dist],$C283,TaxableValuation[Tif_NonTIF],$A$4)</f>
        <v>0</v>
      </c>
      <c r="Q283" s="8">
        <f>SUMIFS(TaxableValuation[Taxable Gross],TaxableValuation[Dist],$C283,TaxableValuation[Tif_NonTIF],$A$4)</f>
        <v>0</v>
      </c>
      <c r="R283" s="8">
        <f>SUMIFS(TaxableValuation[Taxable Military Exempt],TaxableValuation[Dist],$C283,TaxableValuation[Tif_NonTIF],$A$4)</f>
        <v>0</v>
      </c>
      <c r="S283" s="8">
        <f>SUMIFS(TaxableValuation[Taxable Net],TaxableValuation[Dist],$C283,TaxableValuation[Tif_NonTIF],$A$4)</f>
        <v>0</v>
      </c>
      <c r="T283" s="8">
        <f>SUMIFS(TaxableValuation[Taxable Gas &amp; Elec Utilities],TaxableValuation[Dist],$C283,TaxableValuation[Tif_NonTIF],$A$4)</f>
        <v>0</v>
      </c>
      <c r="U283" s="8">
        <f t="shared" si="4"/>
        <v>0</v>
      </c>
    </row>
    <row r="284" spans="1:21" x14ac:dyDescent="0.25">
      <c r="A284">
        <v>2023</v>
      </c>
      <c r="B284" t="s">
        <v>1066</v>
      </c>
      <c r="C284" t="s">
        <v>1604</v>
      </c>
      <c r="D284" t="s">
        <v>1604</v>
      </c>
      <c r="E284" t="s">
        <v>176</v>
      </c>
      <c r="F284" t="s">
        <v>1605</v>
      </c>
      <c r="G284" s="8">
        <f>SUMIFS(TaxableValuation[Taxable Residential],TaxableValuation[Dist],$C284,TaxableValuation[Tif_NonTIF],$A$4)</f>
        <v>0</v>
      </c>
      <c r="H284" s="8">
        <f>SUMIFS(TaxableValuation[Taxable Ag Land],TaxableValuation[Dist],$C284,TaxableValuation[Tif_NonTIF],$A$4)</f>
        <v>0</v>
      </c>
      <c r="I284" s="8">
        <f>SUMIFS(TaxableValuation[Taxable Ag Building],TaxableValuation[Dist],$C284,TaxableValuation[Tif_NonTIF],$A$4)</f>
        <v>0</v>
      </c>
      <c r="J284" s="8">
        <f>SUMIFS(TaxableValuation[Taxable Commercial],TaxableValuation[Dist],$C284,TaxableValuation[Tif_NonTIF],$A$4)</f>
        <v>0</v>
      </c>
      <c r="K284" s="8">
        <f>SUMIFS(TaxableValuation[Taxable Industrial],TaxableValuation[Dist],$C284,TaxableValuation[Tif_NonTIF],$A$4)</f>
        <v>0</v>
      </c>
      <c r="L284" s="8">
        <f>SUMIFS(TaxableValuation[Taxable Multiresidential],TaxableValuation[Dist],$C284,TaxableValuation[Tif_NonTIF],$A$4)</f>
        <v>0</v>
      </c>
      <c r="M284" s="8">
        <f>SUMIFS(TaxableValuation[Taxable Reserved],TaxableValuation[Dist],$C284,TaxableValuation[Tif_NonTIF],$A$4)</f>
        <v>0</v>
      </c>
      <c r="N284" s="8">
        <f>SUMIFS(TaxableValuation[Taxable Railroads],TaxableValuation[Dist],$C284,TaxableValuation[Tif_NonTIF],$A$4)</f>
        <v>0</v>
      </c>
      <c r="O284" s="8">
        <f>SUMIFS(TaxableValuation[Taxable Utilities],TaxableValuation[Dist],$C284,TaxableValuation[Tif_NonTIF],$A$4)</f>
        <v>0</v>
      </c>
      <c r="P284" s="8">
        <f>SUMIFS(TaxableValuation[Taxable Other],TaxableValuation[Dist],$C284,TaxableValuation[Tif_NonTIF],$A$4)</f>
        <v>0</v>
      </c>
      <c r="Q284" s="8">
        <f>SUMIFS(TaxableValuation[Taxable Gross],TaxableValuation[Dist],$C284,TaxableValuation[Tif_NonTIF],$A$4)</f>
        <v>0</v>
      </c>
      <c r="R284" s="8">
        <f>SUMIFS(TaxableValuation[Taxable Military Exempt],TaxableValuation[Dist],$C284,TaxableValuation[Tif_NonTIF],$A$4)</f>
        <v>0</v>
      </c>
      <c r="S284" s="8">
        <f>SUMIFS(TaxableValuation[Taxable Net],TaxableValuation[Dist],$C284,TaxableValuation[Tif_NonTIF],$A$4)</f>
        <v>0</v>
      </c>
      <c r="T284" s="8">
        <f>SUMIFS(TaxableValuation[Taxable Gas &amp; Elec Utilities],TaxableValuation[Dist],$C284,TaxableValuation[Tif_NonTIF],$A$4)</f>
        <v>0</v>
      </c>
      <c r="U284" s="8">
        <f t="shared" si="4"/>
        <v>0</v>
      </c>
    </row>
    <row r="285" spans="1:21" x14ac:dyDescent="0.25">
      <c r="A285">
        <v>2023</v>
      </c>
      <c r="B285" t="s">
        <v>1051</v>
      </c>
      <c r="C285" t="s">
        <v>1606</v>
      </c>
      <c r="D285" t="s">
        <v>1606</v>
      </c>
      <c r="E285" t="s">
        <v>76</v>
      </c>
      <c r="F285" t="s">
        <v>1607</v>
      </c>
      <c r="G285" s="8">
        <f>SUMIFS(TaxableValuation[Taxable Residential],TaxableValuation[Dist],$C285,TaxableValuation[Tif_NonTIF],$A$4)</f>
        <v>1718156</v>
      </c>
      <c r="H285" s="8">
        <f>SUMIFS(TaxableValuation[Taxable Ag Land],TaxableValuation[Dist],$C285,TaxableValuation[Tif_NonTIF],$A$4)</f>
        <v>0</v>
      </c>
      <c r="I285" s="8">
        <f>SUMIFS(TaxableValuation[Taxable Ag Building],TaxableValuation[Dist],$C285,TaxableValuation[Tif_NonTIF],$A$4)</f>
        <v>0</v>
      </c>
      <c r="J285" s="8">
        <f>SUMIFS(TaxableValuation[Taxable Commercial],TaxableValuation[Dist],$C285,TaxableValuation[Tif_NonTIF],$A$4)</f>
        <v>14254635</v>
      </c>
      <c r="K285" s="8">
        <f>SUMIFS(TaxableValuation[Taxable Industrial],TaxableValuation[Dist],$C285,TaxableValuation[Tif_NonTIF],$A$4)</f>
        <v>9258307</v>
      </c>
      <c r="L285" s="8">
        <f>SUMIFS(TaxableValuation[Taxable Multiresidential],TaxableValuation[Dist],$C285,TaxableValuation[Tif_NonTIF],$A$4)</f>
        <v>151500</v>
      </c>
      <c r="M285" s="8">
        <f>SUMIFS(TaxableValuation[Taxable Reserved],TaxableValuation[Dist],$C285,TaxableValuation[Tif_NonTIF],$A$4)</f>
        <v>0</v>
      </c>
      <c r="N285" s="8">
        <f>SUMIFS(TaxableValuation[Taxable Railroads],TaxableValuation[Dist],$C285,TaxableValuation[Tif_NonTIF],$A$4)</f>
        <v>0</v>
      </c>
      <c r="O285" s="8">
        <f>SUMIFS(TaxableValuation[Taxable Utilities],TaxableValuation[Dist],$C285,TaxableValuation[Tif_NonTIF],$A$4)</f>
        <v>0</v>
      </c>
      <c r="P285" s="8">
        <f>SUMIFS(TaxableValuation[Taxable Other],TaxableValuation[Dist],$C285,TaxableValuation[Tif_NonTIF],$A$4)</f>
        <v>0</v>
      </c>
      <c r="Q285" s="8">
        <f>SUMIFS(TaxableValuation[Taxable Gross],TaxableValuation[Dist],$C285,TaxableValuation[Tif_NonTIF],$A$4)</f>
        <v>25382598</v>
      </c>
      <c r="R285" s="8">
        <f>SUMIFS(TaxableValuation[Taxable Military Exempt],TaxableValuation[Dist],$C285,TaxableValuation[Tif_NonTIF],$A$4)</f>
        <v>0</v>
      </c>
      <c r="S285" s="8">
        <f>SUMIFS(TaxableValuation[Taxable Net],TaxableValuation[Dist],$C285,TaxableValuation[Tif_NonTIF],$A$4)</f>
        <v>25382598</v>
      </c>
      <c r="T285" s="8">
        <f>SUMIFS(TaxableValuation[Taxable Gas &amp; Elec Utilities],TaxableValuation[Dist],$C285,TaxableValuation[Tif_NonTIF],$A$4)</f>
        <v>0</v>
      </c>
      <c r="U285" s="8">
        <f t="shared" si="4"/>
        <v>25382598</v>
      </c>
    </row>
    <row r="286" spans="1:21" x14ac:dyDescent="0.25">
      <c r="A286">
        <v>2023</v>
      </c>
      <c r="B286" t="s">
        <v>1051</v>
      </c>
      <c r="C286" t="s">
        <v>1608</v>
      </c>
      <c r="D286" t="s">
        <v>1608</v>
      </c>
      <c r="E286" t="s">
        <v>143</v>
      </c>
      <c r="F286" t="s">
        <v>1609</v>
      </c>
      <c r="G286" s="8">
        <f>SUMIFS(TaxableValuation[Taxable Residential],TaxableValuation[Dist],$C286,TaxableValuation[Tif_NonTIF],$A$4)</f>
        <v>0</v>
      </c>
      <c r="H286" s="8">
        <f>SUMIFS(TaxableValuation[Taxable Ag Land],TaxableValuation[Dist],$C286,TaxableValuation[Tif_NonTIF],$A$4)</f>
        <v>0</v>
      </c>
      <c r="I286" s="8">
        <f>SUMIFS(TaxableValuation[Taxable Ag Building],TaxableValuation[Dist],$C286,TaxableValuation[Tif_NonTIF],$A$4)</f>
        <v>0</v>
      </c>
      <c r="J286" s="8">
        <f>SUMIFS(TaxableValuation[Taxable Commercial],TaxableValuation[Dist],$C286,TaxableValuation[Tif_NonTIF],$A$4)</f>
        <v>1390260</v>
      </c>
      <c r="K286" s="8">
        <f>SUMIFS(TaxableValuation[Taxable Industrial],TaxableValuation[Dist],$C286,TaxableValuation[Tif_NonTIF],$A$4)</f>
        <v>0</v>
      </c>
      <c r="L286" s="8">
        <f>SUMIFS(TaxableValuation[Taxable Multiresidential],TaxableValuation[Dist],$C286,TaxableValuation[Tif_NonTIF],$A$4)</f>
        <v>0</v>
      </c>
      <c r="M286" s="8">
        <f>SUMIFS(TaxableValuation[Taxable Reserved],TaxableValuation[Dist],$C286,TaxableValuation[Tif_NonTIF],$A$4)</f>
        <v>0</v>
      </c>
      <c r="N286" s="8">
        <f>SUMIFS(TaxableValuation[Taxable Railroads],TaxableValuation[Dist],$C286,TaxableValuation[Tif_NonTIF],$A$4)</f>
        <v>0</v>
      </c>
      <c r="O286" s="8">
        <f>SUMIFS(TaxableValuation[Taxable Utilities],TaxableValuation[Dist],$C286,TaxableValuation[Tif_NonTIF],$A$4)</f>
        <v>0</v>
      </c>
      <c r="P286" s="8">
        <f>SUMIFS(TaxableValuation[Taxable Other],TaxableValuation[Dist],$C286,TaxableValuation[Tif_NonTIF],$A$4)</f>
        <v>0</v>
      </c>
      <c r="Q286" s="8">
        <f>SUMIFS(TaxableValuation[Taxable Gross],TaxableValuation[Dist],$C286,TaxableValuation[Tif_NonTIF],$A$4)</f>
        <v>1390260</v>
      </c>
      <c r="R286" s="8">
        <f>SUMIFS(TaxableValuation[Taxable Military Exempt],TaxableValuation[Dist],$C286,TaxableValuation[Tif_NonTIF],$A$4)</f>
        <v>0</v>
      </c>
      <c r="S286" s="8">
        <f>SUMIFS(TaxableValuation[Taxable Net],TaxableValuation[Dist],$C286,TaxableValuation[Tif_NonTIF],$A$4)</f>
        <v>1390260</v>
      </c>
      <c r="T286" s="8">
        <f>SUMIFS(TaxableValuation[Taxable Gas &amp; Elec Utilities],TaxableValuation[Dist],$C286,TaxableValuation[Tif_NonTIF],$A$4)</f>
        <v>0</v>
      </c>
      <c r="U286" s="8">
        <f t="shared" si="4"/>
        <v>1390260</v>
      </c>
    </row>
    <row r="287" spans="1:21" x14ac:dyDescent="0.25">
      <c r="A287">
        <v>2023</v>
      </c>
      <c r="B287" t="s">
        <v>1043</v>
      </c>
      <c r="C287" t="s">
        <v>1610</v>
      </c>
      <c r="D287" t="s">
        <v>1610</v>
      </c>
      <c r="E287" t="s">
        <v>145</v>
      </c>
      <c r="F287" t="s">
        <v>1611</v>
      </c>
      <c r="G287" s="8">
        <f>SUMIFS(TaxableValuation[Taxable Residential],TaxableValuation[Dist],$C287,TaxableValuation[Tif_NonTIF],$A$4)</f>
        <v>2759683</v>
      </c>
      <c r="H287" s="8">
        <f>SUMIFS(TaxableValuation[Taxable Ag Land],TaxableValuation[Dist],$C287,TaxableValuation[Tif_NonTIF],$A$4)</f>
        <v>9244</v>
      </c>
      <c r="I287" s="8">
        <f>SUMIFS(TaxableValuation[Taxable Ag Building],TaxableValuation[Dist],$C287,TaxableValuation[Tif_NonTIF],$A$4)</f>
        <v>753</v>
      </c>
      <c r="J287" s="8">
        <f>SUMIFS(TaxableValuation[Taxable Commercial],TaxableValuation[Dist],$C287,TaxableValuation[Tif_NonTIF],$A$4)</f>
        <v>1310204</v>
      </c>
      <c r="K287" s="8">
        <f>SUMIFS(TaxableValuation[Taxable Industrial],TaxableValuation[Dist],$C287,TaxableValuation[Tif_NonTIF],$A$4)</f>
        <v>664193</v>
      </c>
      <c r="L287" s="8">
        <f>SUMIFS(TaxableValuation[Taxable Multiresidential],TaxableValuation[Dist],$C287,TaxableValuation[Tif_NonTIF],$A$4)</f>
        <v>26078</v>
      </c>
      <c r="M287" s="8">
        <f>SUMIFS(TaxableValuation[Taxable Reserved],TaxableValuation[Dist],$C287,TaxableValuation[Tif_NonTIF],$A$4)</f>
        <v>0</v>
      </c>
      <c r="N287" s="8">
        <f>SUMIFS(TaxableValuation[Taxable Railroads],TaxableValuation[Dist],$C287,TaxableValuation[Tif_NonTIF],$A$4)</f>
        <v>0</v>
      </c>
      <c r="O287" s="8">
        <f>SUMIFS(TaxableValuation[Taxable Utilities],TaxableValuation[Dist],$C287,TaxableValuation[Tif_NonTIF],$A$4)</f>
        <v>0</v>
      </c>
      <c r="P287" s="8">
        <f>SUMIFS(TaxableValuation[Taxable Other],TaxableValuation[Dist],$C287,TaxableValuation[Tif_NonTIF],$A$4)</f>
        <v>0</v>
      </c>
      <c r="Q287" s="8">
        <f>SUMIFS(TaxableValuation[Taxable Gross],TaxableValuation[Dist],$C287,TaxableValuation[Tif_NonTIF],$A$4)</f>
        <v>4770155</v>
      </c>
      <c r="R287" s="8">
        <f>SUMIFS(TaxableValuation[Taxable Military Exempt],TaxableValuation[Dist],$C287,TaxableValuation[Tif_NonTIF],$A$4)</f>
        <v>0</v>
      </c>
      <c r="S287" s="8">
        <f>SUMIFS(TaxableValuation[Taxable Net],TaxableValuation[Dist],$C287,TaxableValuation[Tif_NonTIF],$A$4)</f>
        <v>4770155</v>
      </c>
      <c r="T287" s="8">
        <f>SUMIFS(TaxableValuation[Taxable Gas &amp; Elec Utilities],TaxableValuation[Dist],$C287,TaxableValuation[Tif_NonTIF],$A$4)</f>
        <v>0</v>
      </c>
      <c r="U287" s="8">
        <f t="shared" si="4"/>
        <v>4770155</v>
      </c>
    </row>
    <row r="288" spans="1:21" x14ac:dyDescent="0.25">
      <c r="A288">
        <v>2023</v>
      </c>
      <c r="B288" t="s">
        <v>1057</v>
      </c>
      <c r="C288" t="s">
        <v>1612</v>
      </c>
      <c r="D288" t="s">
        <v>1612</v>
      </c>
      <c r="E288" t="s">
        <v>214</v>
      </c>
      <c r="F288" t="s">
        <v>1613</v>
      </c>
      <c r="G288" s="8">
        <f>SUMIFS(TaxableValuation[Taxable Residential],TaxableValuation[Dist],$C288,TaxableValuation[Tif_NonTIF],$A$4)</f>
        <v>7548060</v>
      </c>
      <c r="H288" s="8">
        <f>SUMIFS(TaxableValuation[Taxable Ag Land],TaxableValuation[Dist],$C288,TaxableValuation[Tif_NonTIF],$A$4)</f>
        <v>0</v>
      </c>
      <c r="I288" s="8">
        <f>SUMIFS(TaxableValuation[Taxable Ag Building],TaxableValuation[Dist],$C288,TaxableValuation[Tif_NonTIF],$A$4)</f>
        <v>0</v>
      </c>
      <c r="J288" s="8">
        <f>SUMIFS(TaxableValuation[Taxable Commercial],TaxableValuation[Dist],$C288,TaxableValuation[Tif_NonTIF],$A$4)</f>
        <v>649926</v>
      </c>
      <c r="K288" s="8">
        <f>SUMIFS(TaxableValuation[Taxable Industrial],TaxableValuation[Dist],$C288,TaxableValuation[Tif_NonTIF],$A$4)</f>
        <v>0</v>
      </c>
      <c r="L288" s="8">
        <f>SUMIFS(TaxableValuation[Taxable Multiresidential],TaxableValuation[Dist],$C288,TaxableValuation[Tif_NonTIF],$A$4)</f>
        <v>0</v>
      </c>
      <c r="M288" s="8">
        <f>SUMIFS(TaxableValuation[Taxable Reserved],TaxableValuation[Dist],$C288,TaxableValuation[Tif_NonTIF],$A$4)</f>
        <v>0</v>
      </c>
      <c r="N288" s="8">
        <f>SUMIFS(TaxableValuation[Taxable Railroads],TaxableValuation[Dist],$C288,TaxableValuation[Tif_NonTIF],$A$4)</f>
        <v>0</v>
      </c>
      <c r="O288" s="8">
        <f>SUMIFS(TaxableValuation[Taxable Utilities],TaxableValuation[Dist],$C288,TaxableValuation[Tif_NonTIF],$A$4)</f>
        <v>0</v>
      </c>
      <c r="P288" s="8">
        <f>SUMIFS(TaxableValuation[Taxable Other],TaxableValuation[Dist],$C288,TaxableValuation[Tif_NonTIF],$A$4)</f>
        <v>0</v>
      </c>
      <c r="Q288" s="8">
        <f>SUMIFS(TaxableValuation[Taxable Gross],TaxableValuation[Dist],$C288,TaxableValuation[Tif_NonTIF],$A$4)</f>
        <v>8197986</v>
      </c>
      <c r="R288" s="8">
        <f>SUMIFS(TaxableValuation[Taxable Military Exempt],TaxableValuation[Dist],$C288,TaxableValuation[Tif_NonTIF],$A$4)</f>
        <v>0</v>
      </c>
      <c r="S288" s="8">
        <f>SUMIFS(TaxableValuation[Taxable Net],TaxableValuation[Dist],$C288,TaxableValuation[Tif_NonTIF],$A$4)</f>
        <v>8197986</v>
      </c>
      <c r="T288" s="8">
        <f>SUMIFS(TaxableValuation[Taxable Gas &amp; Elec Utilities],TaxableValuation[Dist],$C288,TaxableValuation[Tif_NonTIF],$A$4)</f>
        <v>0</v>
      </c>
      <c r="U288" s="8">
        <f t="shared" si="4"/>
        <v>8197986</v>
      </c>
    </row>
    <row r="289" spans="1:21" x14ac:dyDescent="0.25">
      <c r="A289">
        <v>2023</v>
      </c>
      <c r="B289" t="s">
        <v>1045</v>
      </c>
      <c r="C289" t="s">
        <v>1614</v>
      </c>
      <c r="D289" t="s">
        <v>1614</v>
      </c>
      <c r="E289" t="s">
        <v>730</v>
      </c>
      <c r="F289" t="s">
        <v>1615</v>
      </c>
      <c r="G289" s="8">
        <f>SUMIFS(TaxableValuation[Taxable Residential],TaxableValuation[Dist],$C289,TaxableValuation[Tif_NonTIF],$A$4)</f>
        <v>912093</v>
      </c>
      <c r="H289" s="8">
        <f>SUMIFS(TaxableValuation[Taxable Ag Land],TaxableValuation[Dist],$C289,TaxableValuation[Tif_NonTIF],$A$4)</f>
        <v>0</v>
      </c>
      <c r="I289" s="8">
        <f>SUMIFS(TaxableValuation[Taxable Ag Building],TaxableValuation[Dist],$C289,TaxableValuation[Tif_NonTIF],$A$4)</f>
        <v>0</v>
      </c>
      <c r="J289" s="8">
        <f>SUMIFS(TaxableValuation[Taxable Commercial],TaxableValuation[Dist],$C289,TaxableValuation[Tif_NonTIF],$A$4)</f>
        <v>0</v>
      </c>
      <c r="K289" s="8">
        <f>SUMIFS(TaxableValuation[Taxable Industrial],TaxableValuation[Dist],$C289,TaxableValuation[Tif_NonTIF],$A$4)</f>
        <v>0</v>
      </c>
      <c r="L289" s="8">
        <f>SUMIFS(TaxableValuation[Taxable Multiresidential],TaxableValuation[Dist],$C289,TaxableValuation[Tif_NonTIF],$A$4)</f>
        <v>0</v>
      </c>
      <c r="M289" s="8">
        <f>SUMIFS(TaxableValuation[Taxable Reserved],TaxableValuation[Dist],$C289,TaxableValuation[Tif_NonTIF],$A$4)</f>
        <v>0</v>
      </c>
      <c r="N289" s="8">
        <f>SUMIFS(TaxableValuation[Taxable Railroads],TaxableValuation[Dist],$C289,TaxableValuation[Tif_NonTIF],$A$4)</f>
        <v>0</v>
      </c>
      <c r="O289" s="8">
        <f>SUMIFS(TaxableValuation[Taxable Utilities],TaxableValuation[Dist],$C289,TaxableValuation[Tif_NonTIF],$A$4)</f>
        <v>0</v>
      </c>
      <c r="P289" s="8">
        <f>SUMIFS(TaxableValuation[Taxable Other],TaxableValuation[Dist],$C289,TaxableValuation[Tif_NonTIF],$A$4)</f>
        <v>0</v>
      </c>
      <c r="Q289" s="8">
        <f>SUMIFS(TaxableValuation[Taxable Gross],TaxableValuation[Dist],$C289,TaxableValuation[Tif_NonTIF],$A$4)</f>
        <v>912093</v>
      </c>
      <c r="R289" s="8">
        <f>SUMIFS(TaxableValuation[Taxable Military Exempt],TaxableValuation[Dist],$C289,TaxableValuation[Tif_NonTIF],$A$4)</f>
        <v>1852</v>
      </c>
      <c r="S289" s="8">
        <f>SUMIFS(TaxableValuation[Taxable Net],TaxableValuation[Dist],$C289,TaxableValuation[Tif_NonTIF],$A$4)</f>
        <v>910241</v>
      </c>
      <c r="T289" s="8">
        <f>SUMIFS(TaxableValuation[Taxable Gas &amp; Elec Utilities],TaxableValuation[Dist],$C289,TaxableValuation[Tif_NonTIF],$A$4)</f>
        <v>0</v>
      </c>
      <c r="U289" s="8">
        <f t="shared" si="4"/>
        <v>910241</v>
      </c>
    </row>
    <row r="290" spans="1:21" x14ac:dyDescent="0.25">
      <c r="A290">
        <v>2023</v>
      </c>
      <c r="B290" t="s">
        <v>1045</v>
      </c>
      <c r="C290" t="s">
        <v>1616</v>
      </c>
      <c r="D290" t="s">
        <v>1616</v>
      </c>
      <c r="E290" t="s">
        <v>462</v>
      </c>
      <c r="F290" t="s">
        <v>1617</v>
      </c>
      <c r="G290" s="8">
        <f>SUMIFS(TaxableValuation[Taxable Residential],TaxableValuation[Dist],$C290,TaxableValuation[Tif_NonTIF],$A$4)</f>
        <v>25986395</v>
      </c>
      <c r="H290" s="8">
        <f>SUMIFS(TaxableValuation[Taxable Ag Land],TaxableValuation[Dist],$C290,TaxableValuation[Tif_NonTIF],$A$4)</f>
        <v>26456</v>
      </c>
      <c r="I290" s="8">
        <f>SUMIFS(TaxableValuation[Taxable Ag Building],TaxableValuation[Dist],$C290,TaxableValuation[Tif_NonTIF],$A$4)</f>
        <v>0</v>
      </c>
      <c r="J290" s="8">
        <f>SUMIFS(TaxableValuation[Taxable Commercial],TaxableValuation[Dist],$C290,TaxableValuation[Tif_NonTIF],$A$4)</f>
        <v>1150376</v>
      </c>
      <c r="K290" s="8">
        <f>SUMIFS(TaxableValuation[Taxable Industrial],TaxableValuation[Dist],$C290,TaxableValuation[Tif_NonTIF],$A$4)</f>
        <v>13790</v>
      </c>
      <c r="L290" s="8">
        <f>SUMIFS(TaxableValuation[Taxable Multiresidential],TaxableValuation[Dist],$C290,TaxableValuation[Tif_NonTIF],$A$4)</f>
        <v>454778</v>
      </c>
      <c r="M290" s="8">
        <f>SUMIFS(TaxableValuation[Taxable Reserved],TaxableValuation[Dist],$C290,TaxableValuation[Tif_NonTIF],$A$4)</f>
        <v>0</v>
      </c>
      <c r="N290" s="8">
        <f>SUMIFS(TaxableValuation[Taxable Railroads],TaxableValuation[Dist],$C290,TaxableValuation[Tif_NonTIF],$A$4)</f>
        <v>0</v>
      </c>
      <c r="O290" s="8">
        <f>SUMIFS(TaxableValuation[Taxable Utilities],TaxableValuation[Dist],$C290,TaxableValuation[Tif_NonTIF],$A$4)</f>
        <v>0</v>
      </c>
      <c r="P290" s="8">
        <f>SUMIFS(TaxableValuation[Taxable Other],TaxableValuation[Dist],$C290,TaxableValuation[Tif_NonTIF],$A$4)</f>
        <v>0</v>
      </c>
      <c r="Q290" s="8">
        <f>SUMIFS(TaxableValuation[Taxable Gross],TaxableValuation[Dist],$C290,TaxableValuation[Tif_NonTIF],$A$4)</f>
        <v>27631795</v>
      </c>
      <c r="R290" s="8">
        <f>SUMIFS(TaxableValuation[Taxable Military Exempt],TaxableValuation[Dist],$C290,TaxableValuation[Tif_NonTIF],$A$4)</f>
        <v>24076</v>
      </c>
      <c r="S290" s="8">
        <f>SUMIFS(TaxableValuation[Taxable Net],TaxableValuation[Dist],$C290,TaxableValuation[Tif_NonTIF],$A$4)</f>
        <v>27607719</v>
      </c>
      <c r="T290" s="8">
        <f>SUMIFS(TaxableValuation[Taxable Gas &amp; Elec Utilities],TaxableValuation[Dist],$C290,TaxableValuation[Tif_NonTIF],$A$4)</f>
        <v>0</v>
      </c>
      <c r="U290" s="8">
        <f t="shared" si="4"/>
        <v>27607719</v>
      </c>
    </row>
    <row r="291" spans="1:21" x14ac:dyDescent="0.25">
      <c r="A291">
        <v>2023</v>
      </c>
      <c r="B291" t="s">
        <v>1054</v>
      </c>
      <c r="C291" t="s">
        <v>1618</v>
      </c>
      <c r="D291" t="s">
        <v>1618</v>
      </c>
      <c r="E291" t="s">
        <v>561</v>
      </c>
      <c r="F291" t="s">
        <v>1619</v>
      </c>
      <c r="G291" s="8">
        <f>SUMIFS(TaxableValuation[Taxable Residential],TaxableValuation[Dist],$C291,TaxableValuation[Tif_NonTIF],$A$4)</f>
        <v>0</v>
      </c>
      <c r="H291" s="8">
        <f>SUMIFS(TaxableValuation[Taxable Ag Land],TaxableValuation[Dist],$C291,TaxableValuation[Tif_NonTIF],$A$4)</f>
        <v>0</v>
      </c>
      <c r="I291" s="8">
        <f>SUMIFS(TaxableValuation[Taxable Ag Building],TaxableValuation[Dist],$C291,TaxableValuation[Tif_NonTIF],$A$4)</f>
        <v>0</v>
      </c>
      <c r="J291" s="8">
        <f>SUMIFS(TaxableValuation[Taxable Commercial],TaxableValuation[Dist],$C291,TaxableValuation[Tif_NonTIF],$A$4)</f>
        <v>0</v>
      </c>
      <c r="K291" s="8">
        <f>SUMIFS(TaxableValuation[Taxable Industrial],TaxableValuation[Dist],$C291,TaxableValuation[Tif_NonTIF],$A$4)</f>
        <v>2225128</v>
      </c>
      <c r="L291" s="8">
        <f>SUMIFS(TaxableValuation[Taxable Multiresidential],TaxableValuation[Dist],$C291,TaxableValuation[Tif_NonTIF],$A$4)</f>
        <v>0</v>
      </c>
      <c r="M291" s="8">
        <f>SUMIFS(TaxableValuation[Taxable Reserved],TaxableValuation[Dist],$C291,TaxableValuation[Tif_NonTIF],$A$4)</f>
        <v>0</v>
      </c>
      <c r="N291" s="8">
        <f>SUMIFS(TaxableValuation[Taxable Railroads],TaxableValuation[Dist],$C291,TaxableValuation[Tif_NonTIF],$A$4)</f>
        <v>0</v>
      </c>
      <c r="O291" s="8">
        <f>SUMIFS(TaxableValuation[Taxable Utilities],TaxableValuation[Dist],$C291,TaxableValuation[Tif_NonTIF],$A$4)</f>
        <v>0</v>
      </c>
      <c r="P291" s="8">
        <f>SUMIFS(TaxableValuation[Taxable Other],TaxableValuation[Dist],$C291,TaxableValuation[Tif_NonTIF],$A$4)</f>
        <v>0</v>
      </c>
      <c r="Q291" s="8">
        <f>SUMIFS(TaxableValuation[Taxable Gross],TaxableValuation[Dist],$C291,TaxableValuation[Tif_NonTIF],$A$4)</f>
        <v>2225128</v>
      </c>
      <c r="R291" s="8">
        <f>SUMIFS(TaxableValuation[Taxable Military Exempt],TaxableValuation[Dist],$C291,TaxableValuation[Tif_NonTIF],$A$4)</f>
        <v>0</v>
      </c>
      <c r="S291" s="8">
        <f>SUMIFS(TaxableValuation[Taxable Net],TaxableValuation[Dist],$C291,TaxableValuation[Tif_NonTIF],$A$4)</f>
        <v>2225128</v>
      </c>
      <c r="T291" s="8">
        <f>SUMIFS(TaxableValuation[Taxable Gas &amp; Elec Utilities],TaxableValuation[Dist],$C291,TaxableValuation[Tif_NonTIF],$A$4)</f>
        <v>0</v>
      </c>
      <c r="U291" s="8">
        <f t="shared" si="4"/>
        <v>2225128</v>
      </c>
    </row>
    <row r="292" spans="1:21" x14ac:dyDescent="0.25">
      <c r="A292">
        <v>2023</v>
      </c>
      <c r="B292" t="s">
        <v>1043</v>
      </c>
      <c r="C292" t="s">
        <v>1620</v>
      </c>
      <c r="D292" t="s">
        <v>1620</v>
      </c>
      <c r="E292" t="s">
        <v>212</v>
      </c>
      <c r="F292" t="s">
        <v>1621</v>
      </c>
      <c r="G292" s="8">
        <f>SUMIFS(TaxableValuation[Taxable Residential],TaxableValuation[Dist],$C292,TaxableValuation[Tif_NonTIF],$A$4)</f>
        <v>0</v>
      </c>
      <c r="H292" s="8">
        <f>SUMIFS(TaxableValuation[Taxable Ag Land],TaxableValuation[Dist],$C292,TaxableValuation[Tif_NonTIF],$A$4)</f>
        <v>0</v>
      </c>
      <c r="I292" s="8">
        <f>SUMIFS(TaxableValuation[Taxable Ag Building],TaxableValuation[Dist],$C292,TaxableValuation[Tif_NonTIF],$A$4)</f>
        <v>0</v>
      </c>
      <c r="J292" s="8">
        <f>SUMIFS(TaxableValuation[Taxable Commercial],TaxableValuation[Dist],$C292,TaxableValuation[Tif_NonTIF],$A$4)</f>
        <v>0</v>
      </c>
      <c r="K292" s="8">
        <f>SUMIFS(TaxableValuation[Taxable Industrial],TaxableValuation[Dist],$C292,TaxableValuation[Tif_NonTIF],$A$4)</f>
        <v>0</v>
      </c>
      <c r="L292" s="8">
        <f>SUMIFS(TaxableValuation[Taxable Multiresidential],TaxableValuation[Dist],$C292,TaxableValuation[Tif_NonTIF],$A$4)</f>
        <v>0</v>
      </c>
      <c r="M292" s="8">
        <f>SUMIFS(TaxableValuation[Taxable Reserved],TaxableValuation[Dist],$C292,TaxableValuation[Tif_NonTIF],$A$4)</f>
        <v>0</v>
      </c>
      <c r="N292" s="8">
        <f>SUMIFS(TaxableValuation[Taxable Railroads],TaxableValuation[Dist],$C292,TaxableValuation[Tif_NonTIF],$A$4)</f>
        <v>0</v>
      </c>
      <c r="O292" s="8">
        <f>SUMIFS(TaxableValuation[Taxable Utilities],TaxableValuation[Dist],$C292,TaxableValuation[Tif_NonTIF],$A$4)</f>
        <v>0</v>
      </c>
      <c r="P292" s="8">
        <f>SUMIFS(TaxableValuation[Taxable Other],TaxableValuation[Dist],$C292,TaxableValuation[Tif_NonTIF],$A$4)</f>
        <v>0</v>
      </c>
      <c r="Q292" s="8">
        <f>SUMIFS(TaxableValuation[Taxable Gross],TaxableValuation[Dist],$C292,TaxableValuation[Tif_NonTIF],$A$4)</f>
        <v>0</v>
      </c>
      <c r="R292" s="8">
        <f>SUMIFS(TaxableValuation[Taxable Military Exempt],TaxableValuation[Dist],$C292,TaxableValuation[Tif_NonTIF],$A$4)</f>
        <v>0</v>
      </c>
      <c r="S292" s="8">
        <f>SUMIFS(TaxableValuation[Taxable Net],TaxableValuation[Dist],$C292,TaxableValuation[Tif_NonTIF],$A$4)</f>
        <v>0</v>
      </c>
      <c r="T292" s="8">
        <f>SUMIFS(TaxableValuation[Taxable Gas &amp; Elec Utilities],TaxableValuation[Dist],$C292,TaxableValuation[Tif_NonTIF],$A$4)</f>
        <v>0</v>
      </c>
      <c r="U292" s="8">
        <f t="shared" si="4"/>
        <v>0</v>
      </c>
    </row>
    <row r="293" spans="1:21" x14ac:dyDescent="0.25">
      <c r="A293">
        <v>2023</v>
      </c>
      <c r="B293" t="s">
        <v>1066</v>
      </c>
      <c r="C293" t="s">
        <v>1622</v>
      </c>
      <c r="D293" t="s">
        <v>1622</v>
      </c>
      <c r="E293" t="s">
        <v>224</v>
      </c>
      <c r="F293" t="s">
        <v>1623</v>
      </c>
      <c r="G293" s="8">
        <f>SUMIFS(TaxableValuation[Taxable Residential],TaxableValuation[Dist],$C293,TaxableValuation[Tif_NonTIF],$A$4)</f>
        <v>0</v>
      </c>
      <c r="H293" s="8">
        <f>SUMIFS(TaxableValuation[Taxable Ag Land],TaxableValuation[Dist],$C293,TaxableValuation[Tif_NonTIF],$A$4)</f>
        <v>0</v>
      </c>
      <c r="I293" s="8">
        <f>SUMIFS(TaxableValuation[Taxable Ag Building],TaxableValuation[Dist],$C293,TaxableValuation[Tif_NonTIF],$A$4)</f>
        <v>0</v>
      </c>
      <c r="J293" s="8">
        <f>SUMIFS(TaxableValuation[Taxable Commercial],TaxableValuation[Dist],$C293,TaxableValuation[Tif_NonTIF],$A$4)</f>
        <v>0</v>
      </c>
      <c r="K293" s="8">
        <f>SUMIFS(TaxableValuation[Taxable Industrial],TaxableValuation[Dist],$C293,TaxableValuation[Tif_NonTIF],$A$4)</f>
        <v>0</v>
      </c>
      <c r="L293" s="8">
        <f>SUMIFS(TaxableValuation[Taxable Multiresidential],TaxableValuation[Dist],$C293,TaxableValuation[Tif_NonTIF],$A$4)</f>
        <v>0</v>
      </c>
      <c r="M293" s="8">
        <f>SUMIFS(TaxableValuation[Taxable Reserved],TaxableValuation[Dist],$C293,TaxableValuation[Tif_NonTIF],$A$4)</f>
        <v>0</v>
      </c>
      <c r="N293" s="8">
        <f>SUMIFS(TaxableValuation[Taxable Railroads],TaxableValuation[Dist],$C293,TaxableValuation[Tif_NonTIF],$A$4)</f>
        <v>0</v>
      </c>
      <c r="O293" s="8">
        <f>SUMIFS(TaxableValuation[Taxable Utilities],TaxableValuation[Dist],$C293,TaxableValuation[Tif_NonTIF],$A$4)</f>
        <v>0</v>
      </c>
      <c r="P293" s="8">
        <f>SUMIFS(TaxableValuation[Taxable Other],TaxableValuation[Dist],$C293,TaxableValuation[Tif_NonTIF],$A$4)</f>
        <v>0</v>
      </c>
      <c r="Q293" s="8">
        <f>SUMIFS(TaxableValuation[Taxable Gross],TaxableValuation[Dist],$C293,TaxableValuation[Tif_NonTIF],$A$4)</f>
        <v>0</v>
      </c>
      <c r="R293" s="8">
        <f>SUMIFS(TaxableValuation[Taxable Military Exempt],TaxableValuation[Dist],$C293,TaxableValuation[Tif_NonTIF],$A$4)</f>
        <v>0</v>
      </c>
      <c r="S293" s="8">
        <f>SUMIFS(TaxableValuation[Taxable Net],TaxableValuation[Dist],$C293,TaxableValuation[Tif_NonTIF],$A$4)</f>
        <v>0</v>
      </c>
      <c r="T293" s="8">
        <f>SUMIFS(TaxableValuation[Taxable Gas &amp; Elec Utilities],TaxableValuation[Dist],$C293,TaxableValuation[Tif_NonTIF],$A$4)</f>
        <v>0</v>
      </c>
      <c r="U293" s="8">
        <f t="shared" si="4"/>
        <v>0</v>
      </c>
    </row>
    <row r="294" spans="1:21" x14ac:dyDescent="0.25">
      <c r="A294">
        <v>2023</v>
      </c>
      <c r="B294" t="s">
        <v>1038</v>
      </c>
      <c r="C294" t="s">
        <v>1624</v>
      </c>
      <c r="D294" t="s">
        <v>1624</v>
      </c>
      <c r="E294" t="s">
        <v>724</v>
      </c>
      <c r="F294" t="s">
        <v>1625</v>
      </c>
      <c r="G294" s="8">
        <f>SUMIFS(TaxableValuation[Taxable Residential],TaxableValuation[Dist],$C294,TaxableValuation[Tif_NonTIF],$A$4)</f>
        <v>0</v>
      </c>
      <c r="H294" s="8">
        <f>SUMIFS(TaxableValuation[Taxable Ag Land],TaxableValuation[Dist],$C294,TaxableValuation[Tif_NonTIF],$A$4)</f>
        <v>0</v>
      </c>
      <c r="I294" s="8">
        <f>SUMIFS(TaxableValuation[Taxable Ag Building],TaxableValuation[Dist],$C294,TaxableValuation[Tif_NonTIF],$A$4)</f>
        <v>0</v>
      </c>
      <c r="J294" s="8">
        <f>SUMIFS(TaxableValuation[Taxable Commercial],TaxableValuation[Dist],$C294,TaxableValuation[Tif_NonTIF],$A$4)</f>
        <v>0</v>
      </c>
      <c r="K294" s="8">
        <f>SUMIFS(TaxableValuation[Taxable Industrial],TaxableValuation[Dist],$C294,TaxableValuation[Tif_NonTIF],$A$4)</f>
        <v>0</v>
      </c>
      <c r="L294" s="8">
        <f>SUMIFS(TaxableValuation[Taxable Multiresidential],TaxableValuation[Dist],$C294,TaxableValuation[Tif_NonTIF],$A$4)</f>
        <v>0</v>
      </c>
      <c r="M294" s="8">
        <f>SUMIFS(TaxableValuation[Taxable Reserved],TaxableValuation[Dist],$C294,TaxableValuation[Tif_NonTIF],$A$4)</f>
        <v>0</v>
      </c>
      <c r="N294" s="8">
        <f>SUMIFS(TaxableValuation[Taxable Railroads],TaxableValuation[Dist],$C294,TaxableValuation[Tif_NonTIF],$A$4)</f>
        <v>0</v>
      </c>
      <c r="O294" s="8">
        <f>SUMIFS(TaxableValuation[Taxable Utilities],TaxableValuation[Dist],$C294,TaxableValuation[Tif_NonTIF],$A$4)</f>
        <v>0</v>
      </c>
      <c r="P294" s="8">
        <f>SUMIFS(TaxableValuation[Taxable Other],TaxableValuation[Dist],$C294,TaxableValuation[Tif_NonTIF],$A$4)</f>
        <v>0</v>
      </c>
      <c r="Q294" s="8">
        <f>SUMIFS(TaxableValuation[Taxable Gross],TaxableValuation[Dist],$C294,TaxableValuation[Tif_NonTIF],$A$4)</f>
        <v>0</v>
      </c>
      <c r="R294" s="8">
        <f>SUMIFS(TaxableValuation[Taxable Military Exempt],TaxableValuation[Dist],$C294,TaxableValuation[Tif_NonTIF],$A$4)</f>
        <v>0</v>
      </c>
      <c r="S294" s="8">
        <f>SUMIFS(TaxableValuation[Taxable Net],TaxableValuation[Dist],$C294,TaxableValuation[Tif_NonTIF],$A$4)</f>
        <v>0</v>
      </c>
      <c r="T294" s="8">
        <f>SUMIFS(TaxableValuation[Taxable Gas &amp; Elec Utilities],TaxableValuation[Dist],$C294,TaxableValuation[Tif_NonTIF],$A$4)</f>
        <v>0</v>
      </c>
      <c r="U294" s="8">
        <f t="shared" si="4"/>
        <v>0</v>
      </c>
    </row>
    <row r="295" spans="1:21" x14ac:dyDescent="0.25">
      <c r="A295">
        <v>2023</v>
      </c>
      <c r="B295" t="s">
        <v>1051</v>
      </c>
      <c r="C295" t="s">
        <v>1626</v>
      </c>
      <c r="D295" t="s">
        <v>1626</v>
      </c>
      <c r="E295" t="s">
        <v>469</v>
      </c>
      <c r="F295" t="s">
        <v>1627</v>
      </c>
      <c r="G295" s="8">
        <f>SUMIFS(TaxableValuation[Taxable Residential],TaxableValuation[Dist],$C295,TaxableValuation[Tif_NonTIF],$A$4)</f>
        <v>1388352</v>
      </c>
      <c r="H295" s="8">
        <f>SUMIFS(TaxableValuation[Taxable Ag Land],TaxableValuation[Dist],$C295,TaxableValuation[Tif_NonTIF],$A$4)</f>
        <v>0</v>
      </c>
      <c r="I295" s="8">
        <f>SUMIFS(TaxableValuation[Taxable Ag Building],TaxableValuation[Dist],$C295,TaxableValuation[Tif_NonTIF],$A$4)</f>
        <v>0</v>
      </c>
      <c r="J295" s="8">
        <f>SUMIFS(TaxableValuation[Taxable Commercial],TaxableValuation[Dist],$C295,TaxableValuation[Tif_NonTIF],$A$4)</f>
        <v>0</v>
      </c>
      <c r="K295" s="8">
        <f>SUMIFS(TaxableValuation[Taxable Industrial],TaxableValuation[Dist],$C295,TaxableValuation[Tif_NonTIF],$A$4)</f>
        <v>0</v>
      </c>
      <c r="L295" s="8">
        <f>SUMIFS(TaxableValuation[Taxable Multiresidential],TaxableValuation[Dist],$C295,TaxableValuation[Tif_NonTIF],$A$4)</f>
        <v>0</v>
      </c>
      <c r="M295" s="8">
        <f>SUMIFS(TaxableValuation[Taxable Reserved],TaxableValuation[Dist],$C295,TaxableValuation[Tif_NonTIF],$A$4)</f>
        <v>0</v>
      </c>
      <c r="N295" s="8">
        <f>SUMIFS(TaxableValuation[Taxable Railroads],TaxableValuation[Dist],$C295,TaxableValuation[Tif_NonTIF],$A$4)</f>
        <v>0</v>
      </c>
      <c r="O295" s="8">
        <f>SUMIFS(TaxableValuation[Taxable Utilities],TaxableValuation[Dist],$C295,TaxableValuation[Tif_NonTIF],$A$4)</f>
        <v>0</v>
      </c>
      <c r="P295" s="8">
        <f>SUMIFS(TaxableValuation[Taxable Other],TaxableValuation[Dist],$C295,TaxableValuation[Tif_NonTIF],$A$4)</f>
        <v>0</v>
      </c>
      <c r="Q295" s="8">
        <f>SUMIFS(TaxableValuation[Taxable Gross],TaxableValuation[Dist],$C295,TaxableValuation[Tif_NonTIF],$A$4)</f>
        <v>1388352</v>
      </c>
      <c r="R295" s="8">
        <f>SUMIFS(TaxableValuation[Taxable Military Exempt],TaxableValuation[Dist],$C295,TaxableValuation[Tif_NonTIF],$A$4)</f>
        <v>1440</v>
      </c>
      <c r="S295" s="8">
        <f>SUMIFS(TaxableValuation[Taxable Net],TaxableValuation[Dist],$C295,TaxableValuation[Tif_NonTIF],$A$4)</f>
        <v>1386912</v>
      </c>
      <c r="T295" s="8">
        <f>SUMIFS(TaxableValuation[Taxable Gas &amp; Elec Utilities],TaxableValuation[Dist],$C295,TaxableValuation[Tif_NonTIF],$A$4)</f>
        <v>0</v>
      </c>
      <c r="U295" s="8">
        <f t="shared" si="4"/>
        <v>1386912</v>
      </c>
    </row>
    <row r="296" spans="1:21" x14ac:dyDescent="0.25">
      <c r="A296">
        <v>2023</v>
      </c>
      <c r="B296" t="s">
        <v>1045</v>
      </c>
      <c r="C296" t="s">
        <v>1628</v>
      </c>
      <c r="D296" t="s">
        <v>1628</v>
      </c>
      <c r="E296" t="s">
        <v>788</v>
      </c>
      <c r="F296" t="s">
        <v>1629</v>
      </c>
      <c r="G296" s="8">
        <f>SUMIFS(TaxableValuation[Taxable Residential],TaxableValuation[Dist],$C296,TaxableValuation[Tif_NonTIF],$A$4)</f>
        <v>2945175</v>
      </c>
      <c r="H296" s="8">
        <f>SUMIFS(TaxableValuation[Taxable Ag Land],TaxableValuation[Dist],$C296,TaxableValuation[Tif_NonTIF],$A$4)</f>
        <v>0</v>
      </c>
      <c r="I296" s="8">
        <f>SUMIFS(TaxableValuation[Taxable Ag Building],TaxableValuation[Dist],$C296,TaxableValuation[Tif_NonTIF],$A$4)</f>
        <v>0</v>
      </c>
      <c r="J296" s="8">
        <f>SUMIFS(TaxableValuation[Taxable Commercial],TaxableValuation[Dist],$C296,TaxableValuation[Tif_NonTIF],$A$4)</f>
        <v>2214700</v>
      </c>
      <c r="K296" s="8">
        <f>SUMIFS(TaxableValuation[Taxable Industrial],TaxableValuation[Dist],$C296,TaxableValuation[Tif_NonTIF],$A$4)</f>
        <v>0</v>
      </c>
      <c r="L296" s="8">
        <f>SUMIFS(TaxableValuation[Taxable Multiresidential],TaxableValuation[Dist],$C296,TaxableValuation[Tif_NonTIF],$A$4)</f>
        <v>0</v>
      </c>
      <c r="M296" s="8">
        <f>SUMIFS(TaxableValuation[Taxable Reserved],TaxableValuation[Dist],$C296,TaxableValuation[Tif_NonTIF],$A$4)</f>
        <v>0</v>
      </c>
      <c r="N296" s="8">
        <f>SUMIFS(TaxableValuation[Taxable Railroads],TaxableValuation[Dist],$C296,TaxableValuation[Tif_NonTIF],$A$4)</f>
        <v>0</v>
      </c>
      <c r="O296" s="8">
        <f>SUMIFS(TaxableValuation[Taxable Utilities],TaxableValuation[Dist],$C296,TaxableValuation[Tif_NonTIF],$A$4)</f>
        <v>0</v>
      </c>
      <c r="P296" s="8">
        <f>SUMIFS(TaxableValuation[Taxable Other],TaxableValuation[Dist],$C296,TaxableValuation[Tif_NonTIF],$A$4)</f>
        <v>0</v>
      </c>
      <c r="Q296" s="8">
        <f>SUMIFS(TaxableValuation[Taxable Gross],TaxableValuation[Dist],$C296,TaxableValuation[Tif_NonTIF],$A$4)</f>
        <v>5159875</v>
      </c>
      <c r="R296" s="8">
        <f>SUMIFS(TaxableValuation[Taxable Military Exempt],TaxableValuation[Dist],$C296,TaxableValuation[Tif_NonTIF],$A$4)</f>
        <v>0</v>
      </c>
      <c r="S296" s="8">
        <f>SUMIFS(TaxableValuation[Taxable Net],TaxableValuation[Dist],$C296,TaxableValuation[Tif_NonTIF],$A$4)</f>
        <v>5159875</v>
      </c>
      <c r="T296" s="8">
        <f>SUMIFS(TaxableValuation[Taxable Gas &amp; Elec Utilities],TaxableValuation[Dist],$C296,TaxableValuation[Tif_NonTIF],$A$4)</f>
        <v>0</v>
      </c>
      <c r="U296" s="8">
        <f t="shared" si="4"/>
        <v>5159875</v>
      </c>
    </row>
    <row r="297" spans="1:21" x14ac:dyDescent="0.25">
      <c r="A297">
        <v>2023</v>
      </c>
      <c r="B297" t="s">
        <v>1043</v>
      </c>
      <c r="C297" t="s">
        <v>1630</v>
      </c>
      <c r="D297" t="s">
        <v>1752</v>
      </c>
      <c r="E297" t="s">
        <v>177</v>
      </c>
      <c r="F297" t="s">
        <v>1631</v>
      </c>
      <c r="G297" s="8">
        <f>SUMIFS(TaxableValuation[Taxable Residential],TaxableValuation[Dist],$C297,TaxableValuation[Tif_NonTIF],$A$4)</f>
        <v>8183759</v>
      </c>
      <c r="H297" s="8">
        <f>SUMIFS(TaxableValuation[Taxable Ag Land],TaxableValuation[Dist],$C297,TaxableValuation[Tif_NonTIF],$A$4)</f>
        <v>326194</v>
      </c>
      <c r="I297" s="8">
        <f>SUMIFS(TaxableValuation[Taxable Ag Building],TaxableValuation[Dist],$C297,TaxableValuation[Tif_NonTIF],$A$4)</f>
        <v>0</v>
      </c>
      <c r="J297" s="8">
        <f>SUMIFS(TaxableValuation[Taxable Commercial],TaxableValuation[Dist],$C297,TaxableValuation[Tif_NonTIF],$A$4)</f>
        <v>678483</v>
      </c>
      <c r="K297" s="8">
        <f>SUMIFS(TaxableValuation[Taxable Industrial],TaxableValuation[Dist],$C297,TaxableValuation[Tif_NonTIF],$A$4)</f>
        <v>4771</v>
      </c>
      <c r="L297" s="8">
        <f>SUMIFS(TaxableValuation[Taxable Multiresidential],TaxableValuation[Dist],$C297,TaxableValuation[Tif_NonTIF],$A$4)</f>
        <v>73307</v>
      </c>
      <c r="M297" s="8">
        <f>SUMIFS(TaxableValuation[Taxable Reserved],TaxableValuation[Dist],$C297,TaxableValuation[Tif_NonTIF],$A$4)</f>
        <v>0</v>
      </c>
      <c r="N297" s="8">
        <f>SUMIFS(TaxableValuation[Taxable Railroads],TaxableValuation[Dist],$C297,TaxableValuation[Tif_NonTIF],$A$4)</f>
        <v>0</v>
      </c>
      <c r="O297" s="8">
        <f>SUMIFS(TaxableValuation[Taxable Utilities],TaxableValuation[Dist],$C297,TaxableValuation[Tif_NonTIF],$A$4)</f>
        <v>0</v>
      </c>
      <c r="P297" s="8">
        <f>SUMIFS(TaxableValuation[Taxable Other],TaxableValuation[Dist],$C297,TaxableValuation[Tif_NonTIF],$A$4)</f>
        <v>0</v>
      </c>
      <c r="Q297" s="8">
        <f>SUMIFS(TaxableValuation[Taxable Gross],TaxableValuation[Dist],$C297,TaxableValuation[Tif_NonTIF],$A$4)</f>
        <v>9266514</v>
      </c>
      <c r="R297" s="8">
        <f>SUMIFS(TaxableValuation[Taxable Military Exempt],TaxableValuation[Dist],$C297,TaxableValuation[Tif_NonTIF],$A$4)</f>
        <v>9260</v>
      </c>
      <c r="S297" s="8">
        <f>SUMIFS(TaxableValuation[Taxable Net],TaxableValuation[Dist],$C297,TaxableValuation[Tif_NonTIF],$A$4)</f>
        <v>9257254</v>
      </c>
      <c r="T297" s="8">
        <f>SUMIFS(TaxableValuation[Taxable Gas &amp; Elec Utilities],TaxableValuation[Dist],$C297,TaxableValuation[Tif_NonTIF],$A$4)</f>
        <v>0</v>
      </c>
      <c r="U297" s="8">
        <f t="shared" si="4"/>
        <v>9257254</v>
      </c>
    </row>
    <row r="298" spans="1:21" x14ac:dyDescent="0.25">
      <c r="A298">
        <v>2023</v>
      </c>
      <c r="B298" t="s">
        <v>1038</v>
      </c>
      <c r="C298" t="s">
        <v>1632</v>
      </c>
      <c r="D298" t="s">
        <v>1632</v>
      </c>
      <c r="E298" t="s">
        <v>62</v>
      </c>
      <c r="F298" t="s">
        <v>1633</v>
      </c>
      <c r="G298" s="8">
        <f>SUMIFS(TaxableValuation[Taxable Residential],TaxableValuation[Dist],$C298,TaxableValuation[Tif_NonTIF],$A$4)</f>
        <v>1283029</v>
      </c>
      <c r="H298" s="8">
        <f>SUMIFS(TaxableValuation[Taxable Ag Land],TaxableValuation[Dist],$C298,TaxableValuation[Tif_NonTIF],$A$4)</f>
        <v>1209886</v>
      </c>
      <c r="I298" s="8">
        <f>SUMIFS(TaxableValuation[Taxable Ag Building],TaxableValuation[Dist],$C298,TaxableValuation[Tif_NonTIF],$A$4)</f>
        <v>66746</v>
      </c>
      <c r="J298" s="8">
        <f>SUMIFS(TaxableValuation[Taxable Commercial],TaxableValuation[Dist],$C298,TaxableValuation[Tif_NonTIF],$A$4)</f>
        <v>8983748</v>
      </c>
      <c r="K298" s="8">
        <f>SUMIFS(TaxableValuation[Taxable Industrial],TaxableValuation[Dist],$C298,TaxableValuation[Tif_NonTIF],$A$4)</f>
        <v>6519666</v>
      </c>
      <c r="L298" s="8">
        <f>SUMIFS(TaxableValuation[Taxable Multiresidential],TaxableValuation[Dist],$C298,TaxableValuation[Tif_NonTIF],$A$4)</f>
        <v>0</v>
      </c>
      <c r="M298" s="8">
        <f>SUMIFS(TaxableValuation[Taxable Reserved],TaxableValuation[Dist],$C298,TaxableValuation[Tif_NonTIF],$A$4)</f>
        <v>0</v>
      </c>
      <c r="N298" s="8">
        <f>SUMIFS(TaxableValuation[Taxable Railroads],TaxableValuation[Dist],$C298,TaxableValuation[Tif_NonTIF],$A$4)</f>
        <v>0</v>
      </c>
      <c r="O298" s="8">
        <f>SUMIFS(TaxableValuation[Taxable Utilities],TaxableValuation[Dist],$C298,TaxableValuation[Tif_NonTIF],$A$4)</f>
        <v>0</v>
      </c>
      <c r="P298" s="8">
        <f>SUMIFS(TaxableValuation[Taxable Other],TaxableValuation[Dist],$C298,TaxableValuation[Tif_NonTIF],$A$4)</f>
        <v>0</v>
      </c>
      <c r="Q298" s="8">
        <f>SUMIFS(TaxableValuation[Taxable Gross],TaxableValuation[Dist],$C298,TaxableValuation[Tif_NonTIF],$A$4)</f>
        <v>18063075</v>
      </c>
      <c r="R298" s="8">
        <f>SUMIFS(TaxableValuation[Taxable Military Exempt],TaxableValuation[Dist],$C298,TaxableValuation[Tif_NonTIF],$A$4)</f>
        <v>0</v>
      </c>
      <c r="S298" s="8">
        <f>SUMIFS(TaxableValuation[Taxable Net],TaxableValuation[Dist],$C298,TaxableValuation[Tif_NonTIF],$A$4)</f>
        <v>18063075</v>
      </c>
      <c r="T298" s="8">
        <f>SUMIFS(TaxableValuation[Taxable Gas &amp; Elec Utilities],TaxableValuation[Dist],$C298,TaxableValuation[Tif_NonTIF],$A$4)</f>
        <v>0</v>
      </c>
      <c r="U298" s="8">
        <f t="shared" si="4"/>
        <v>18063075</v>
      </c>
    </row>
    <row r="299" spans="1:21" x14ac:dyDescent="0.25">
      <c r="A299">
        <v>2023</v>
      </c>
      <c r="B299" t="s">
        <v>1038</v>
      </c>
      <c r="C299" t="s">
        <v>1634</v>
      </c>
      <c r="D299" t="s">
        <v>1634</v>
      </c>
      <c r="E299" t="s">
        <v>877</v>
      </c>
      <c r="F299" t="s">
        <v>1635</v>
      </c>
      <c r="G299" s="8">
        <f>SUMIFS(TaxableValuation[Taxable Residential],TaxableValuation[Dist],$C299,TaxableValuation[Tif_NonTIF],$A$4)</f>
        <v>2200934</v>
      </c>
      <c r="H299" s="8">
        <f>SUMIFS(TaxableValuation[Taxable Ag Land],TaxableValuation[Dist],$C299,TaxableValuation[Tif_NonTIF],$A$4)</f>
        <v>0</v>
      </c>
      <c r="I299" s="8">
        <f>SUMIFS(TaxableValuation[Taxable Ag Building],TaxableValuation[Dist],$C299,TaxableValuation[Tif_NonTIF],$A$4)</f>
        <v>0</v>
      </c>
      <c r="J299" s="8">
        <f>SUMIFS(TaxableValuation[Taxable Commercial],TaxableValuation[Dist],$C299,TaxableValuation[Tif_NonTIF],$A$4)</f>
        <v>118967817</v>
      </c>
      <c r="K299" s="8">
        <f>SUMIFS(TaxableValuation[Taxable Industrial],TaxableValuation[Dist],$C299,TaxableValuation[Tif_NonTIF],$A$4)</f>
        <v>5678267</v>
      </c>
      <c r="L299" s="8">
        <f>SUMIFS(TaxableValuation[Taxable Multiresidential],TaxableValuation[Dist],$C299,TaxableValuation[Tif_NonTIF],$A$4)</f>
        <v>5510075</v>
      </c>
      <c r="M299" s="8">
        <f>SUMIFS(TaxableValuation[Taxable Reserved],TaxableValuation[Dist],$C299,TaxableValuation[Tif_NonTIF],$A$4)</f>
        <v>0</v>
      </c>
      <c r="N299" s="8">
        <f>SUMIFS(TaxableValuation[Taxable Railroads],TaxableValuation[Dist],$C299,TaxableValuation[Tif_NonTIF],$A$4)</f>
        <v>0</v>
      </c>
      <c r="O299" s="8">
        <f>SUMIFS(TaxableValuation[Taxable Utilities],TaxableValuation[Dist],$C299,TaxableValuation[Tif_NonTIF],$A$4)</f>
        <v>0</v>
      </c>
      <c r="P299" s="8">
        <f>SUMIFS(TaxableValuation[Taxable Other],TaxableValuation[Dist],$C299,TaxableValuation[Tif_NonTIF],$A$4)</f>
        <v>0</v>
      </c>
      <c r="Q299" s="8">
        <f>SUMIFS(TaxableValuation[Taxable Gross],TaxableValuation[Dist],$C299,TaxableValuation[Tif_NonTIF],$A$4)</f>
        <v>132357093</v>
      </c>
      <c r="R299" s="8">
        <f>SUMIFS(TaxableValuation[Taxable Military Exempt],TaxableValuation[Dist],$C299,TaxableValuation[Tif_NonTIF],$A$4)</f>
        <v>0</v>
      </c>
      <c r="S299" s="8">
        <f>SUMIFS(TaxableValuation[Taxable Net],TaxableValuation[Dist],$C299,TaxableValuation[Tif_NonTIF],$A$4)</f>
        <v>132357093</v>
      </c>
      <c r="T299" s="8">
        <f>SUMIFS(TaxableValuation[Taxable Gas &amp; Elec Utilities],TaxableValuation[Dist],$C299,TaxableValuation[Tif_NonTIF],$A$4)</f>
        <v>0</v>
      </c>
      <c r="U299" s="8">
        <f t="shared" si="4"/>
        <v>132357093</v>
      </c>
    </row>
    <row r="300" spans="1:21" x14ac:dyDescent="0.25">
      <c r="A300">
        <v>2023</v>
      </c>
      <c r="B300" t="s">
        <v>1054</v>
      </c>
      <c r="C300" t="s">
        <v>1636</v>
      </c>
      <c r="D300" t="s">
        <v>1636</v>
      </c>
      <c r="E300" t="s">
        <v>845</v>
      </c>
      <c r="F300" t="s">
        <v>1637</v>
      </c>
      <c r="G300" s="8">
        <f>SUMIFS(TaxableValuation[Taxable Residential],TaxableValuation[Dist],$C300,TaxableValuation[Tif_NonTIF],$A$4)</f>
        <v>0</v>
      </c>
      <c r="H300" s="8">
        <f>SUMIFS(TaxableValuation[Taxable Ag Land],TaxableValuation[Dist],$C300,TaxableValuation[Tif_NonTIF],$A$4)</f>
        <v>0</v>
      </c>
      <c r="I300" s="8">
        <f>SUMIFS(TaxableValuation[Taxable Ag Building],TaxableValuation[Dist],$C300,TaxableValuation[Tif_NonTIF],$A$4)</f>
        <v>0</v>
      </c>
      <c r="J300" s="8">
        <f>SUMIFS(TaxableValuation[Taxable Commercial],TaxableValuation[Dist],$C300,TaxableValuation[Tif_NonTIF],$A$4)</f>
        <v>0</v>
      </c>
      <c r="K300" s="8">
        <f>SUMIFS(TaxableValuation[Taxable Industrial],TaxableValuation[Dist],$C300,TaxableValuation[Tif_NonTIF],$A$4)</f>
        <v>0</v>
      </c>
      <c r="L300" s="8">
        <f>SUMIFS(TaxableValuation[Taxable Multiresidential],TaxableValuation[Dist],$C300,TaxableValuation[Tif_NonTIF],$A$4)</f>
        <v>0</v>
      </c>
      <c r="M300" s="8">
        <f>SUMIFS(TaxableValuation[Taxable Reserved],TaxableValuation[Dist],$C300,TaxableValuation[Tif_NonTIF],$A$4)</f>
        <v>0</v>
      </c>
      <c r="N300" s="8">
        <f>SUMIFS(TaxableValuation[Taxable Railroads],TaxableValuation[Dist],$C300,TaxableValuation[Tif_NonTIF],$A$4)</f>
        <v>0</v>
      </c>
      <c r="O300" s="8">
        <f>SUMIFS(TaxableValuation[Taxable Utilities],TaxableValuation[Dist],$C300,TaxableValuation[Tif_NonTIF],$A$4)</f>
        <v>0</v>
      </c>
      <c r="P300" s="8">
        <f>SUMIFS(TaxableValuation[Taxable Other],TaxableValuation[Dist],$C300,TaxableValuation[Tif_NonTIF],$A$4)</f>
        <v>0</v>
      </c>
      <c r="Q300" s="8">
        <f>SUMIFS(TaxableValuation[Taxable Gross],TaxableValuation[Dist],$C300,TaxableValuation[Tif_NonTIF],$A$4)</f>
        <v>0</v>
      </c>
      <c r="R300" s="8">
        <f>SUMIFS(TaxableValuation[Taxable Military Exempt],TaxableValuation[Dist],$C300,TaxableValuation[Tif_NonTIF],$A$4)</f>
        <v>0</v>
      </c>
      <c r="S300" s="8">
        <f>SUMIFS(TaxableValuation[Taxable Net],TaxableValuation[Dist],$C300,TaxableValuation[Tif_NonTIF],$A$4)</f>
        <v>0</v>
      </c>
      <c r="T300" s="8">
        <f>SUMIFS(TaxableValuation[Taxable Gas &amp; Elec Utilities],TaxableValuation[Dist],$C300,TaxableValuation[Tif_NonTIF],$A$4)</f>
        <v>0</v>
      </c>
      <c r="U300" s="8">
        <f t="shared" si="4"/>
        <v>0</v>
      </c>
    </row>
    <row r="301" spans="1:21" x14ac:dyDescent="0.25">
      <c r="A301">
        <v>2023</v>
      </c>
      <c r="B301" t="s">
        <v>1038</v>
      </c>
      <c r="C301" t="s">
        <v>1638</v>
      </c>
      <c r="D301" t="s">
        <v>1638</v>
      </c>
      <c r="E301" t="s">
        <v>334</v>
      </c>
      <c r="F301" t="s">
        <v>1639</v>
      </c>
      <c r="G301" s="8">
        <f>SUMIFS(TaxableValuation[Taxable Residential],TaxableValuation[Dist],$C301,TaxableValuation[Tif_NonTIF],$A$4)</f>
        <v>4944251</v>
      </c>
      <c r="H301" s="8">
        <f>SUMIFS(TaxableValuation[Taxable Ag Land],TaxableValuation[Dist],$C301,TaxableValuation[Tif_NonTIF],$A$4)</f>
        <v>0</v>
      </c>
      <c r="I301" s="8">
        <f>SUMIFS(TaxableValuation[Taxable Ag Building],TaxableValuation[Dist],$C301,TaxableValuation[Tif_NonTIF],$A$4)</f>
        <v>0</v>
      </c>
      <c r="J301" s="8">
        <f>SUMIFS(TaxableValuation[Taxable Commercial],TaxableValuation[Dist],$C301,TaxableValuation[Tif_NonTIF],$A$4)</f>
        <v>9501424</v>
      </c>
      <c r="K301" s="8">
        <f>SUMIFS(TaxableValuation[Taxable Industrial],TaxableValuation[Dist],$C301,TaxableValuation[Tif_NonTIF],$A$4)</f>
        <v>0</v>
      </c>
      <c r="L301" s="8">
        <f>SUMIFS(TaxableValuation[Taxable Multiresidential],TaxableValuation[Dist],$C301,TaxableValuation[Tif_NonTIF],$A$4)</f>
        <v>50710</v>
      </c>
      <c r="M301" s="8">
        <f>SUMIFS(TaxableValuation[Taxable Reserved],TaxableValuation[Dist],$C301,TaxableValuation[Tif_NonTIF],$A$4)</f>
        <v>0</v>
      </c>
      <c r="N301" s="8">
        <f>SUMIFS(TaxableValuation[Taxable Railroads],TaxableValuation[Dist],$C301,TaxableValuation[Tif_NonTIF],$A$4)</f>
        <v>0</v>
      </c>
      <c r="O301" s="8">
        <f>SUMIFS(TaxableValuation[Taxable Utilities],TaxableValuation[Dist],$C301,TaxableValuation[Tif_NonTIF],$A$4)</f>
        <v>0</v>
      </c>
      <c r="P301" s="8">
        <f>SUMIFS(TaxableValuation[Taxable Other],TaxableValuation[Dist],$C301,TaxableValuation[Tif_NonTIF],$A$4)</f>
        <v>0</v>
      </c>
      <c r="Q301" s="8">
        <f>SUMIFS(TaxableValuation[Taxable Gross],TaxableValuation[Dist],$C301,TaxableValuation[Tif_NonTIF],$A$4)</f>
        <v>14496385</v>
      </c>
      <c r="R301" s="8">
        <f>SUMIFS(TaxableValuation[Taxable Military Exempt],TaxableValuation[Dist],$C301,TaxableValuation[Tif_NonTIF],$A$4)</f>
        <v>0</v>
      </c>
      <c r="S301" s="8">
        <f>SUMIFS(TaxableValuation[Taxable Net],TaxableValuation[Dist],$C301,TaxableValuation[Tif_NonTIF],$A$4)</f>
        <v>14496385</v>
      </c>
      <c r="T301" s="8">
        <f>SUMIFS(TaxableValuation[Taxable Gas &amp; Elec Utilities],TaxableValuation[Dist],$C301,TaxableValuation[Tif_NonTIF],$A$4)</f>
        <v>0</v>
      </c>
      <c r="U301" s="8">
        <f t="shared" si="4"/>
        <v>14496385</v>
      </c>
    </row>
    <row r="302" spans="1:21" x14ac:dyDescent="0.25">
      <c r="A302">
        <v>2023</v>
      </c>
      <c r="B302" t="s">
        <v>1045</v>
      </c>
      <c r="C302" t="s">
        <v>1640</v>
      </c>
      <c r="D302" t="s">
        <v>1640</v>
      </c>
      <c r="E302" t="s">
        <v>104</v>
      </c>
      <c r="F302" t="s">
        <v>1641</v>
      </c>
      <c r="G302" s="8">
        <f>SUMIFS(TaxableValuation[Taxable Residential],TaxableValuation[Dist],$C302,TaxableValuation[Tif_NonTIF],$A$4)</f>
        <v>0</v>
      </c>
      <c r="H302" s="8">
        <f>SUMIFS(TaxableValuation[Taxable Ag Land],TaxableValuation[Dist],$C302,TaxableValuation[Tif_NonTIF],$A$4)</f>
        <v>0</v>
      </c>
      <c r="I302" s="8">
        <f>SUMIFS(TaxableValuation[Taxable Ag Building],TaxableValuation[Dist],$C302,TaxableValuation[Tif_NonTIF],$A$4)</f>
        <v>0</v>
      </c>
      <c r="J302" s="8">
        <f>SUMIFS(TaxableValuation[Taxable Commercial],TaxableValuation[Dist],$C302,TaxableValuation[Tif_NonTIF],$A$4)</f>
        <v>0</v>
      </c>
      <c r="K302" s="8">
        <f>SUMIFS(TaxableValuation[Taxable Industrial],TaxableValuation[Dist],$C302,TaxableValuation[Tif_NonTIF],$A$4)</f>
        <v>0</v>
      </c>
      <c r="L302" s="8">
        <f>SUMIFS(TaxableValuation[Taxable Multiresidential],TaxableValuation[Dist],$C302,TaxableValuation[Tif_NonTIF],$A$4)</f>
        <v>0</v>
      </c>
      <c r="M302" s="8">
        <f>SUMIFS(TaxableValuation[Taxable Reserved],TaxableValuation[Dist],$C302,TaxableValuation[Tif_NonTIF],$A$4)</f>
        <v>0</v>
      </c>
      <c r="N302" s="8">
        <f>SUMIFS(TaxableValuation[Taxable Railroads],TaxableValuation[Dist],$C302,TaxableValuation[Tif_NonTIF],$A$4)</f>
        <v>0</v>
      </c>
      <c r="O302" s="8">
        <f>SUMIFS(TaxableValuation[Taxable Utilities],TaxableValuation[Dist],$C302,TaxableValuation[Tif_NonTIF],$A$4)</f>
        <v>0</v>
      </c>
      <c r="P302" s="8">
        <f>SUMIFS(TaxableValuation[Taxable Other],TaxableValuation[Dist],$C302,TaxableValuation[Tif_NonTIF],$A$4)</f>
        <v>0</v>
      </c>
      <c r="Q302" s="8">
        <f>SUMIFS(TaxableValuation[Taxable Gross],TaxableValuation[Dist],$C302,TaxableValuation[Tif_NonTIF],$A$4)</f>
        <v>0</v>
      </c>
      <c r="R302" s="8">
        <f>SUMIFS(TaxableValuation[Taxable Military Exempt],TaxableValuation[Dist],$C302,TaxableValuation[Tif_NonTIF],$A$4)</f>
        <v>0</v>
      </c>
      <c r="S302" s="8">
        <f>SUMIFS(TaxableValuation[Taxable Net],TaxableValuation[Dist],$C302,TaxableValuation[Tif_NonTIF],$A$4)</f>
        <v>0</v>
      </c>
      <c r="T302" s="8">
        <f>SUMIFS(TaxableValuation[Taxable Gas &amp; Elec Utilities],TaxableValuation[Dist],$C302,TaxableValuation[Tif_NonTIF],$A$4)</f>
        <v>0</v>
      </c>
      <c r="U302" s="8">
        <f t="shared" si="4"/>
        <v>0</v>
      </c>
    </row>
    <row r="303" spans="1:21" x14ac:dyDescent="0.25">
      <c r="A303">
        <v>2023</v>
      </c>
      <c r="B303" t="s">
        <v>1057</v>
      </c>
      <c r="C303" t="s">
        <v>1642</v>
      </c>
      <c r="D303" t="s">
        <v>1642</v>
      </c>
      <c r="E303" t="s">
        <v>109</v>
      </c>
      <c r="F303" t="s">
        <v>1643</v>
      </c>
      <c r="G303" s="8">
        <f>SUMIFS(TaxableValuation[Taxable Residential],TaxableValuation[Dist],$C303,TaxableValuation[Tif_NonTIF],$A$4)</f>
        <v>2939569</v>
      </c>
      <c r="H303" s="8">
        <f>SUMIFS(TaxableValuation[Taxable Ag Land],TaxableValuation[Dist],$C303,TaxableValuation[Tif_NonTIF],$A$4)</f>
        <v>0</v>
      </c>
      <c r="I303" s="8">
        <f>SUMIFS(TaxableValuation[Taxable Ag Building],TaxableValuation[Dist],$C303,TaxableValuation[Tif_NonTIF],$A$4)</f>
        <v>0</v>
      </c>
      <c r="J303" s="8">
        <f>SUMIFS(TaxableValuation[Taxable Commercial],TaxableValuation[Dist],$C303,TaxableValuation[Tif_NonTIF],$A$4)</f>
        <v>343809</v>
      </c>
      <c r="K303" s="8">
        <f>SUMIFS(TaxableValuation[Taxable Industrial],TaxableValuation[Dist],$C303,TaxableValuation[Tif_NonTIF],$A$4)</f>
        <v>0</v>
      </c>
      <c r="L303" s="8">
        <f>SUMIFS(TaxableValuation[Taxable Multiresidential],TaxableValuation[Dist],$C303,TaxableValuation[Tif_NonTIF],$A$4)</f>
        <v>13916</v>
      </c>
      <c r="M303" s="8">
        <f>SUMIFS(TaxableValuation[Taxable Reserved],TaxableValuation[Dist],$C303,TaxableValuation[Tif_NonTIF],$A$4)</f>
        <v>0</v>
      </c>
      <c r="N303" s="8">
        <f>SUMIFS(TaxableValuation[Taxable Railroads],TaxableValuation[Dist],$C303,TaxableValuation[Tif_NonTIF],$A$4)</f>
        <v>0</v>
      </c>
      <c r="O303" s="8">
        <f>SUMIFS(TaxableValuation[Taxable Utilities],TaxableValuation[Dist],$C303,TaxableValuation[Tif_NonTIF],$A$4)</f>
        <v>0</v>
      </c>
      <c r="P303" s="8">
        <f>SUMIFS(TaxableValuation[Taxable Other],TaxableValuation[Dist],$C303,TaxableValuation[Tif_NonTIF],$A$4)</f>
        <v>0</v>
      </c>
      <c r="Q303" s="8">
        <f>SUMIFS(TaxableValuation[Taxable Gross],TaxableValuation[Dist],$C303,TaxableValuation[Tif_NonTIF],$A$4)</f>
        <v>3297294</v>
      </c>
      <c r="R303" s="8">
        <f>SUMIFS(TaxableValuation[Taxable Military Exempt],TaxableValuation[Dist],$C303,TaxableValuation[Tif_NonTIF],$A$4)</f>
        <v>0</v>
      </c>
      <c r="S303" s="8">
        <f>SUMIFS(TaxableValuation[Taxable Net],TaxableValuation[Dist],$C303,TaxableValuation[Tif_NonTIF],$A$4)</f>
        <v>3297294</v>
      </c>
      <c r="T303" s="8">
        <f>SUMIFS(TaxableValuation[Taxable Gas &amp; Elec Utilities],TaxableValuation[Dist],$C303,TaxableValuation[Tif_NonTIF],$A$4)</f>
        <v>0</v>
      </c>
      <c r="U303" s="8">
        <f t="shared" si="4"/>
        <v>3297294</v>
      </c>
    </row>
    <row r="304" spans="1:21" x14ac:dyDescent="0.25">
      <c r="A304">
        <v>2023</v>
      </c>
      <c r="B304" t="s">
        <v>1054</v>
      </c>
      <c r="C304" t="s">
        <v>1644</v>
      </c>
      <c r="D304" t="s">
        <v>1644</v>
      </c>
      <c r="E304" t="s">
        <v>465</v>
      </c>
      <c r="F304" t="s">
        <v>1645</v>
      </c>
      <c r="G304" s="8">
        <f>SUMIFS(TaxableValuation[Taxable Residential],TaxableValuation[Dist],$C304,TaxableValuation[Tif_NonTIF],$A$4)</f>
        <v>3943476</v>
      </c>
      <c r="H304" s="8">
        <f>SUMIFS(TaxableValuation[Taxable Ag Land],TaxableValuation[Dist],$C304,TaxableValuation[Tif_NonTIF],$A$4)</f>
        <v>0</v>
      </c>
      <c r="I304" s="8">
        <f>SUMIFS(TaxableValuation[Taxable Ag Building],TaxableValuation[Dist],$C304,TaxableValuation[Tif_NonTIF],$A$4)</f>
        <v>0</v>
      </c>
      <c r="J304" s="8">
        <f>SUMIFS(TaxableValuation[Taxable Commercial],TaxableValuation[Dist],$C304,TaxableValuation[Tif_NonTIF],$A$4)</f>
        <v>0</v>
      </c>
      <c r="K304" s="8">
        <f>SUMIFS(TaxableValuation[Taxable Industrial],TaxableValuation[Dist],$C304,TaxableValuation[Tif_NonTIF],$A$4)</f>
        <v>0</v>
      </c>
      <c r="L304" s="8">
        <f>SUMIFS(TaxableValuation[Taxable Multiresidential],TaxableValuation[Dist],$C304,TaxableValuation[Tif_NonTIF],$A$4)</f>
        <v>0</v>
      </c>
      <c r="M304" s="8">
        <f>SUMIFS(TaxableValuation[Taxable Reserved],TaxableValuation[Dist],$C304,TaxableValuation[Tif_NonTIF],$A$4)</f>
        <v>0</v>
      </c>
      <c r="N304" s="8">
        <f>SUMIFS(TaxableValuation[Taxable Railroads],TaxableValuation[Dist],$C304,TaxableValuation[Tif_NonTIF],$A$4)</f>
        <v>0</v>
      </c>
      <c r="O304" s="8">
        <f>SUMIFS(TaxableValuation[Taxable Utilities],TaxableValuation[Dist],$C304,TaxableValuation[Tif_NonTIF],$A$4)</f>
        <v>0</v>
      </c>
      <c r="P304" s="8">
        <f>SUMIFS(TaxableValuation[Taxable Other],TaxableValuation[Dist],$C304,TaxableValuation[Tif_NonTIF],$A$4)</f>
        <v>0</v>
      </c>
      <c r="Q304" s="8">
        <f>SUMIFS(TaxableValuation[Taxable Gross],TaxableValuation[Dist],$C304,TaxableValuation[Tif_NonTIF],$A$4)</f>
        <v>3943476</v>
      </c>
      <c r="R304" s="8">
        <f>SUMIFS(TaxableValuation[Taxable Military Exempt],TaxableValuation[Dist],$C304,TaxableValuation[Tif_NonTIF],$A$4)</f>
        <v>0</v>
      </c>
      <c r="S304" s="8">
        <f>SUMIFS(TaxableValuation[Taxable Net],TaxableValuation[Dist],$C304,TaxableValuation[Tif_NonTIF],$A$4)</f>
        <v>3943476</v>
      </c>
      <c r="T304" s="8">
        <f>SUMIFS(TaxableValuation[Taxable Gas &amp; Elec Utilities],TaxableValuation[Dist],$C304,TaxableValuation[Tif_NonTIF],$A$4)</f>
        <v>0</v>
      </c>
      <c r="U304" s="8">
        <f t="shared" si="4"/>
        <v>3943476</v>
      </c>
    </row>
    <row r="305" spans="1:21" x14ac:dyDescent="0.25">
      <c r="A305">
        <v>2023</v>
      </c>
      <c r="B305" t="s">
        <v>1054</v>
      </c>
      <c r="C305" t="s">
        <v>1646</v>
      </c>
      <c r="D305" t="s">
        <v>1646</v>
      </c>
      <c r="E305" t="s">
        <v>378</v>
      </c>
      <c r="F305" t="s">
        <v>1647</v>
      </c>
      <c r="G305" s="8">
        <f>SUMIFS(TaxableValuation[Taxable Residential],TaxableValuation[Dist],$C305,TaxableValuation[Tif_NonTIF],$A$4)</f>
        <v>0</v>
      </c>
      <c r="H305" s="8">
        <f>SUMIFS(TaxableValuation[Taxable Ag Land],TaxableValuation[Dist],$C305,TaxableValuation[Tif_NonTIF],$A$4)</f>
        <v>0</v>
      </c>
      <c r="I305" s="8">
        <f>SUMIFS(TaxableValuation[Taxable Ag Building],TaxableValuation[Dist],$C305,TaxableValuation[Tif_NonTIF],$A$4)</f>
        <v>0</v>
      </c>
      <c r="J305" s="8">
        <f>SUMIFS(TaxableValuation[Taxable Commercial],TaxableValuation[Dist],$C305,TaxableValuation[Tif_NonTIF],$A$4)</f>
        <v>0</v>
      </c>
      <c r="K305" s="8">
        <f>SUMIFS(TaxableValuation[Taxable Industrial],TaxableValuation[Dist],$C305,TaxableValuation[Tif_NonTIF],$A$4)</f>
        <v>0</v>
      </c>
      <c r="L305" s="8">
        <f>SUMIFS(TaxableValuation[Taxable Multiresidential],TaxableValuation[Dist],$C305,TaxableValuation[Tif_NonTIF],$A$4)</f>
        <v>0</v>
      </c>
      <c r="M305" s="8">
        <f>SUMIFS(TaxableValuation[Taxable Reserved],TaxableValuation[Dist],$C305,TaxableValuation[Tif_NonTIF],$A$4)</f>
        <v>0</v>
      </c>
      <c r="N305" s="8">
        <f>SUMIFS(TaxableValuation[Taxable Railroads],TaxableValuation[Dist],$C305,TaxableValuation[Tif_NonTIF],$A$4)</f>
        <v>0</v>
      </c>
      <c r="O305" s="8">
        <f>SUMIFS(TaxableValuation[Taxable Utilities],TaxableValuation[Dist],$C305,TaxableValuation[Tif_NonTIF],$A$4)</f>
        <v>0</v>
      </c>
      <c r="P305" s="8">
        <f>SUMIFS(TaxableValuation[Taxable Other],TaxableValuation[Dist],$C305,TaxableValuation[Tif_NonTIF],$A$4)</f>
        <v>0</v>
      </c>
      <c r="Q305" s="8">
        <f>SUMIFS(TaxableValuation[Taxable Gross],TaxableValuation[Dist],$C305,TaxableValuation[Tif_NonTIF],$A$4)</f>
        <v>0</v>
      </c>
      <c r="R305" s="8">
        <f>SUMIFS(TaxableValuation[Taxable Military Exempt],TaxableValuation[Dist],$C305,TaxableValuation[Tif_NonTIF],$A$4)</f>
        <v>0</v>
      </c>
      <c r="S305" s="8">
        <f>SUMIFS(TaxableValuation[Taxable Net],TaxableValuation[Dist],$C305,TaxableValuation[Tif_NonTIF],$A$4)</f>
        <v>0</v>
      </c>
      <c r="T305" s="8">
        <f>SUMIFS(TaxableValuation[Taxable Gas &amp; Elec Utilities],TaxableValuation[Dist],$C305,TaxableValuation[Tif_NonTIF],$A$4)</f>
        <v>0</v>
      </c>
      <c r="U305" s="8">
        <f t="shared" si="4"/>
        <v>0</v>
      </c>
    </row>
    <row r="306" spans="1:21" x14ac:dyDescent="0.25">
      <c r="A306">
        <v>2023</v>
      </c>
      <c r="B306" t="s">
        <v>1043</v>
      </c>
      <c r="C306" t="s">
        <v>1648</v>
      </c>
      <c r="D306" t="s">
        <v>1648</v>
      </c>
      <c r="E306" t="s">
        <v>57</v>
      </c>
      <c r="F306" t="s">
        <v>1649</v>
      </c>
      <c r="G306" s="8">
        <f>SUMIFS(TaxableValuation[Taxable Residential],TaxableValuation[Dist],$C306,TaxableValuation[Tif_NonTIF],$A$4)</f>
        <v>293686</v>
      </c>
      <c r="H306" s="8">
        <f>SUMIFS(TaxableValuation[Taxable Ag Land],TaxableValuation[Dist],$C306,TaxableValuation[Tif_NonTIF],$A$4)</f>
        <v>0</v>
      </c>
      <c r="I306" s="8">
        <f>SUMIFS(TaxableValuation[Taxable Ag Building],TaxableValuation[Dist],$C306,TaxableValuation[Tif_NonTIF],$A$4)</f>
        <v>0</v>
      </c>
      <c r="J306" s="8">
        <f>SUMIFS(TaxableValuation[Taxable Commercial],TaxableValuation[Dist],$C306,TaxableValuation[Tif_NonTIF],$A$4)</f>
        <v>199551</v>
      </c>
      <c r="K306" s="8">
        <f>SUMIFS(TaxableValuation[Taxable Industrial],TaxableValuation[Dist],$C306,TaxableValuation[Tif_NonTIF],$A$4)</f>
        <v>0</v>
      </c>
      <c r="L306" s="8">
        <f>SUMIFS(TaxableValuation[Taxable Multiresidential],TaxableValuation[Dist],$C306,TaxableValuation[Tif_NonTIF],$A$4)</f>
        <v>103460</v>
      </c>
      <c r="M306" s="8">
        <f>SUMIFS(TaxableValuation[Taxable Reserved],TaxableValuation[Dist],$C306,TaxableValuation[Tif_NonTIF],$A$4)</f>
        <v>0</v>
      </c>
      <c r="N306" s="8">
        <f>SUMIFS(TaxableValuation[Taxable Railroads],TaxableValuation[Dist],$C306,TaxableValuation[Tif_NonTIF],$A$4)</f>
        <v>0</v>
      </c>
      <c r="O306" s="8">
        <f>SUMIFS(TaxableValuation[Taxable Utilities],TaxableValuation[Dist],$C306,TaxableValuation[Tif_NonTIF],$A$4)</f>
        <v>0</v>
      </c>
      <c r="P306" s="8">
        <f>SUMIFS(TaxableValuation[Taxable Other],TaxableValuation[Dist],$C306,TaxableValuation[Tif_NonTIF],$A$4)</f>
        <v>0</v>
      </c>
      <c r="Q306" s="8">
        <f>SUMIFS(TaxableValuation[Taxable Gross],TaxableValuation[Dist],$C306,TaxableValuation[Tif_NonTIF],$A$4)</f>
        <v>596697</v>
      </c>
      <c r="R306" s="8">
        <f>SUMIFS(TaxableValuation[Taxable Military Exempt],TaxableValuation[Dist],$C306,TaxableValuation[Tif_NonTIF],$A$4)</f>
        <v>0</v>
      </c>
      <c r="S306" s="8">
        <f>SUMIFS(TaxableValuation[Taxable Net],TaxableValuation[Dist],$C306,TaxableValuation[Tif_NonTIF],$A$4)</f>
        <v>596697</v>
      </c>
      <c r="T306" s="8">
        <f>SUMIFS(TaxableValuation[Taxable Gas &amp; Elec Utilities],TaxableValuation[Dist],$C306,TaxableValuation[Tif_NonTIF],$A$4)</f>
        <v>0</v>
      </c>
      <c r="U306" s="8">
        <f t="shared" si="4"/>
        <v>596697</v>
      </c>
    </row>
    <row r="307" spans="1:21" x14ac:dyDescent="0.25">
      <c r="A307">
        <v>2023</v>
      </c>
      <c r="B307" t="s">
        <v>1057</v>
      </c>
      <c r="C307" t="s">
        <v>1650</v>
      </c>
      <c r="D307" t="s">
        <v>1650</v>
      </c>
      <c r="E307" t="s">
        <v>633</v>
      </c>
      <c r="F307" t="s">
        <v>1651</v>
      </c>
      <c r="G307" s="8">
        <f>SUMIFS(TaxableValuation[Taxable Residential],TaxableValuation[Dist],$C307,TaxableValuation[Tif_NonTIF],$A$4)</f>
        <v>3479581</v>
      </c>
      <c r="H307" s="8">
        <f>SUMIFS(TaxableValuation[Taxable Ag Land],TaxableValuation[Dist],$C307,TaxableValuation[Tif_NonTIF],$A$4)</f>
        <v>0</v>
      </c>
      <c r="I307" s="8">
        <f>SUMIFS(TaxableValuation[Taxable Ag Building],TaxableValuation[Dist],$C307,TaxableValuation[Tif_NonTIF],$A$4)</f>
        <v>0</v>
      </c>
      <c r="J307" s="8">
        <f>SUMIFS(TaxableValuation[Taxable Commercial],TaxableValuation[Dist],$C307,TaxableValuation[Tif_NonTIF],$A$4)</f>
        <v>5654887</v>
      </c>
      <c r="K307" s="8">
        <f>SUMIFS(TaxableValuation[Taxable Industrial],TaxableValuation[Dist],$C307,TaxableValuation[Tif_NonTIF],$A$4)</f>
        <v>4611801</v>
      </c>
      <c r="L307" s="8">
        <f>SUMIFS(TaxableValuation[Taxable Multiresidential],TaxableValuation[Dist],$C307,TaxableValuation[Tif_NonTIF],$A$4)</f>
        <v>567069</v>
      </c>
      <c r="M307" s="8">
        <f>SUMIFS(TaxableValuation[Taxable Reserved],TaxableValuation[Dist],$C307,TaxableValuation[Tif_NonTIF],$A$4)</f>
        <v>0</v>
      </c>
      <c r="N307" s="8">
        <f>SUMIFS(TaxableValuation[Taxable Railroads],TaxableValuation[Dist],$C307,TaxableValuation[Tif_NonTIF],$A$4)</f>
        <v>0</v>
      </c>
      <c r="O307" s="8">
        <f>SUMIFS(TaxableValuation[Taxable Utilities],TaxableValuation[Dist],$C307,TaxableValuation[Tif_NonTIF],$A$4)</f>
        <v>0</v>
      </c>
      <c r="P307" s="8">
        <f>SUMIFS(TaxableValuation[Taxable Other],TaxableValuation[Dist],$C307,TaxableValuation[Tif_NonTIF],$A$4)</f>
        <v>0</v>
      </c>
      <c r="Q307" s="8">
        <f>SUMIFS(TaxableValuation[Taxable Gross],TaxableValuation[Dist],$C307,TaxableValuation[Tif_NonTIF],$A$4)</f>
        <v>14313338</v>
      </c>
      <c r="R307" s="8">
        <f>SUMIFS(TaxableValuation[Taxable Military Exempt],TaxableValuation[Dist],$C307,TaxableValuation[Tif_NonTIF],$A$4)</f>
        <v>3704</v>
      </c>
      <c r="S307" s="8">
        <f>SUMIFS(TaxableValuation[Taxable Net],TaxableValuation[Dist],$C307,TaxableValuation[Tif_NonTIF],$A$4)</f>
        <v>14309634</v>
      </c>
      <c r="T307" s="8">
        <f>SUMIFS(TaxableValuation[Taxable Gas &amp; Elec Utilities],TaxableValuation[Dist],$C307,TaxableValuation[Tif_NonTIF],$A$4)</f>
        <v>0</v>
      </c>
      <c r="U307" s="8">
        <f t="shared" si="4"/>
        <v>14309634</v>
      </c>
    </row>
    <row r="308" spans="1:21" x14ac:dyDescent="0.25">
      <c r="A308">
        <v>2023</v>
      </c>
      <c r="B308" t="s">
        <v>1043</v>
      </c>
      <c r="C308" t="s">
        <v>1652</v>
      </c>
      <c r="D308" t="s">
        <v>1652</v>
      </c>
      <c r="E308" t="s">
        <v>133</v>
      </c>
      <c r="F308" t="s">
        <v>1653</v>
      </c>
      <c r="G308" s="8">
        <f>SUMIFS(TaxableValuation[Taxable Residential],TaxableValuation[Dist],$C308,TaxableValuation[Tif_NonTIF],$A$4)</f>
        <v>62962661</v>
      </c>
      <c r="H308" s="8">
        <f>SUMIFS(TaxableValuation[Taxable Ag Land],TaxableValuation[Dist],$C308,TaxableValuation[Tif_NonTIF],$A$4)</f>
        <v>137497</v>
      </c>
      <c r="I308" s="8">
        <f>SUMIFS(TaxableValuation[Taxable Ag Building],TaxableValuation[Dist],$C308,TaxableValuation[Tif_NonTIF],$A$4)</f>
        <v>77</v>
      </c>
      <c r="J308" s="8">
        <f>SUMIFS(TaxableValuation[Taxable Commercial],TaxableValuation[Dist],$C308,TaxableValuation[Tif_NonTIF],$A$4)</f>
        <v>226023172</v>
      </c>
      <c r="K308" s="8">
        <f>SUMIFS(TaxableValuation[Taxable Industrial],TaxableValuation[Dist],$C308,TaxableValuation[Tif_NonTIF],$A$4)</f>
        <v>70479505</v>
      </c>
      <c r="L308" s="8">
        <f>SUMIFS(TaxableValuation[Taxable Multiresidential],TaxableValuation[Dist],$C308,TaxableValuation[Tif_NonTIF],$A$4)</f>
        <v>9195132</v>
      </c>
      <c r="M308" s="8">
        <f>SUMIFS(TaxableValuation[Taxable Reserved],TaxableValuation[Dist],$C308,TaxableValuation[Tif_NonTIF],$A$4)</f>
        <v>0</v>
      </c>
      <c r="N308" s="8">
        <f>SUMIFS(TaxableValuation[Taxable Railroads],TaxableValuation[Dist],$C308,TaxableValuation[Tif_NonTIF],$A$4)</f>
        <v>0</v>
      </c>
      <c r="O308" s="8">
        <f>SUMIFS(TaxableValuation[Taxable Utilities],TaxableValuation[Dist],$C308,TaxableValuation[Tif_NonTIF],$A$4)</f>
        <v>0</v>
      </c>
      <c r="P308" s="8">
        <f>SUMIFS(TaxableValuation[Taxable Other],TaxableValuation[Dist],$C308,TaxableValuation[Tif_NonTIF],$A$4)</f>
        <v>0</v>
      </c>
      <c r="Q308" s="8">
        <f>SUMIFS(TaxableValuation[Taxable Gross],TaxableValuation[Dist],$C308,TaxableValuation[Tif_NonTIF],$A$4)</f>
        <v>368798044</v>
      </c>
      <c r="R308" s="8">
        <f>SUMIFS(TaxableValuation[Taxable Military Exempt],TaxableValuation[Dist],$C308,TaxableValuation[Tif_NonTIF],$A$4)</f>
        <v>1852</v>
      </c>
      <c r="S308" s="8">
        <f>SUMIFS(TaxableValuation[Taxable Net],TaxableValuation[Dist],$C308,TaxableValuation[Tif_NonTIF],$A$4)</f>
        <v>368796192</v>
      </c>
      <c r="T308" s="8">
        <f>SUMIFS(TaxableValuation[Taxable Gas &amp; Elec Utilities],TaxableValuation[Dist],$C308,TaxableValuation[Tif_NonTIF],$A$4)</f>
        <v>0</v>
      </c>
      <c r="U308" s="8">
        <f t="shared" si="4"/>
        <v>368796192</v>
      </c>
    </row>
    <row r="309" spans="1:21" x14ac:dyDescent="0.25">
      <c r="A309">
        <v>2023</v>
      </c>
      <c r="B309" t="s">
        <v>1038</v>
      </c>
      <c r="C309" t="s">
        <v>1654</v>
      </c>
      <c r="D309" t="s">
        <v>1654</v>
      </c>
      <c r="E309" t="s">
        <v>366</v>
      </c>
      <c r="F309" t="s">
        <v>1655</v>
      </c>
      <c r="G309" s="8">
        <f>SUMIFS(TaxableValuation[Taxable Residential],TaxableValuation[Dist],$C309,TaxableValuation[Tif_NonTIF],$A$4)</f>
        <v>225787180</v>
      </c>
      <c r="H309" s="8">
        <f>SUMIFS(TaxableValuation[Taxable Ag Land],TaxableValuation[Dist],$C309,TaxableValuation[Tif_NonTIF],$A$4)</f>
        <v>0</v>
      </c>
      <c r="I309" s="8">
        <f>SUMIFS(TaxableValuation[Taxable Ag Building],TaxableValuation[Dist],$C309,TaxableValuation[Tif_NonTIF],$A$4)</f>
        <v>0</v>
      </c>
      <c r="J309" s="8">
        <f>SUMIFS(TaxableValuation[Taxable Commercial],TaxableValuation[Dist],$C309,TaxableValuation[Tif_NonTIF],$A$4)</f>
        <v>366131802</v>
      </c>
      <c r="K309" s="8">
        <f>SUMIFS(TaxableValuation[Taxable Industrial],TaxableValuation[Dist],$C309,TaxableValuation[Tif_NonTIF],$A$4)</f>
        <v>4939089</v>
      </c>
      <c r="L309" s="8">
        <f>SUMIFS(TaxableValuation[Taxable Multiresidential],TaxableValuation[Dist],$C309,TaxableValuation[Tif_NonTIF],$A$4)</f>
        <v>19902600</v>
      </c>
      <c r="M309" s="8">
        <f>SUMIFS(TaxableValuation[Taxable Reserved],TaxableValuation[Dist],$C309,TaxableValuation[Tif_NonTIF],$A$4)</f>
        <v>0</v>
      </c>
      <c r="N309" s="8">
        <f>SUMIFS(TaxableValuation[Taxable Railroads],TaxableValuation[Dist],$C309,TaxableValuation[Tif_NonTIF],$A$4)</f>
        <v>0</v>
      </c>
      <c r="O309" s="8">
        <f>SUMIFS(TaxableValuation[Taxable Utilities],TaxableValuation[Dist],$C309,TaxableValuation[Tif_NonTIF],$A$4)</f>
        <v>0</v>
      </c>
      <c r="P309" s="8">
        <f>SUMIFS(TaxableValuation[Taxable Other],TaxableValuation[Dist],$C309,TaxableValuation[Tif_NonTIF],$A$4)</f>
        <v>0</v>
      </c>
      <c r="Q309" s="8">
        <f>SUMIFS(TaxableValuation[Taxable Gross],TaxableValuation[Dist],$C309,TaxableValuation[Tif_NonTIF],$A$4)</f>
        <v>616760671</v>
      </c>
      <c r="R309" s="8">
        <f>SUMIFS(TaxableValuation[Taxable Military Exempt],TaxableValuation[Dist],$C309,TaxableValuation[Tif_NonTIF],$A$4)</f>
        <v>12964</v>
      </c>
      <c r="S309" s="8">
        <f>SUMIFS(TaxableValuation[Taxable Net],TaxableValuation[Dist],$C309,TaxableValuation[Tif_NonTIF],$A$4)</f>
        <v>616747707</v>
      </c>
      <c r="T309" s="8">
        <f>SUMIFS(TaxableValuation[Taxable Gas &amp; Elec Utilities],TaxableValuation[Dist],$C309,TaxableValuation[Tif_NonTIF],$A$4)</f>
        <v>0</v>
      </c>
      <c r="U309" s="8">
        <f t="shared" si="4"/>
        <v>616747707</v>
      </c>
    </row>
    <row r="310" spans="1:21" x14ac:dyDescent="0.25">
      <c r="A310">
        <v>2023</v>
      </c>
      <c r="B310" t="s">
        <v>1043</v>
      </c>
      <c r="C310" t="s">
        <v>1656</v>
      </c>
      <c r="D310" t="s">
        <v>1656</v>
      </c>
      <c r="E310" t="s">
        <v>58</v>
      </c>
      <c r="F310" t="s">
        <v>1657</v>
      </c>
      <c r="G310" s="8">
        <f>SUMIFS(TaxableValuation[Taxable Residential],TaxableValuation[Dist],$C310,TaxableValuation[Tif_NonTIF],$A$4)</f>
        <v>9889441</v>
      </c>
      <c r="H310" s="8">
        <f>SUMIFS(TaxableValuation[Taxable Ag Land],TaxableValuation[Dist],$C310,TaxableValuation[Tif_NonTIF],$A$4)</f>
        <v>231453</v>
      </c>
      <c r="I310" s="8">
        <f>SUMIFS(TaxableValuation[Taxable Ag Building],TaxableValuation[Dist],$C310,TaxableValuation[Tif_NonTIF],$A$4)</f>
        <v>62544</v>
      </c>
      <c r="J310" s="8">
        <f>SUMIFS(TaxableValuation[Taxable Commercial],TaxableValuation[Dist],$C310,TaxableValuation[Tif_NonTIF],$A$4)</f>
        <v>59853939</v>
      </c>
      <c r="K310" s="8">
        <f>SUMIFS(TaxableValuation[Taxable Industrial],TaxableValuation[Dist],$C310,TaxableValuation[Tif_NonTIF],$A$4)</f>
        <v>41345470</v>
      </c>
      <c r="L310" s="8">
        <f>SUMIFS(TaxableValuation[Taxable Multiresidential],TaxableValuation[Dist],$C310,TaxableValuation[Tif_NonTIF],$A$4)</f>
        <v>4436662</v>
      </c>
      <c r="M310" s="8">
        <f>SUMIFS(TaxableValuation[Taxable Reserved],TaxableValuation[Dist],$C310,TaxableValuation[Tif_NonTIF],$A$4)</f>
        <v>0</v>
      </c>
      <c r="N310" s="8">
        <f>SUMIFS(TaxableValuation[Taxable Railroads],TaxableValuation[Dist],$C310,TaxableValuation[Tif_NonTIF],$A$4)</f>
        <v>0</v>
      </c>
      <c r="O310" s="8">
        <f>SUMIFS(TaxableValuation[Taxable Utilities],TaxableValuation[Dist],$C310,TaxableValuation[Tif_NonTIF],$A$4)</f>
        <v>0</v>
      </c>
      <c r="P310" s="8">
        <f>SUMIFS(TaxableValuation[Taxable Other],TaxableValuation[Dist],$C310,TaxableValuation[Tif_NonTIF],$A$4)</f>
        <v>0</v>
      </c>
      <c r="Q310" s="8">
        <f>SUMIFS(TaxableValuation[Taxable Gross],TaxableValuation[Dist],$C310,TaxableValuation[Tif_NonTIF],$A$4)</f>
        <v>115819509</v>
      </c>
      <c r="R310" s="8">
        <f>SUMIFS(TaxableValuation[Taxable Military Exempt],TaxableValuation[Dist],$C310,TaxableValuation[Tif_NonTIF],$A$4)</f>
        <v>48152</v>
      </c>
      <c r="S310" s="8">
        <f>SUMIFS(TaxableValuation[Taxable Net],TaxableValuation[Dist],$C310,TaxableValuation[Tif_NonTIF],$A$4)</f>
        <v>115771357</v>
      </c>
      <c r="T310" s="8">
        <f>SUMIFS(TaxableValuation[Taxable Gas &amp; Elec Utilities],TaxableValuation[Dist],$C310,TaxableValuation[Tif_NonTIF],$A$4)</f>
        <v>0</v>
      </c>
      <c r="U310" s="8">
        <f t="shared" si="4"/>
        <v>115771357</v>
      </c>
    </row>
    <row r="311" spans="1:21" x14ac:dyDescent="0.25">
      <c r="A311">
        <v>2023</v>
      </c>
      <c r="B311" t="s">
        <v>1054</v>
      </c>
      <c r="C311" t="s">
        <v>1658</v>
      </c>
      <c r="D311" t="s">
        <v>1658</v>
      </c>
      <c r="E311" t="s">
        <v>509</v>
      </c>
      <c r="F311" t="s">
        <v>1659</v>
      </c>
      <c r="G311" s="8">
        <f>SUMIFS(TaxableValuation[Taxable Residential],TaxableValuation[Dist],$C311,TaxableValuation[Tif_NonTIF],$A$4)</f>
        <v>0</v>
      </c>
      <c r="H311" s="8">
        <f>SUMIFS(TaxableValuation[Taxable Ag Land],TaxableValuation[Dist],$C311,TaxableValuation[Tif_NonTIF],$A$4)</f>
        <v>0</v>
      </c>
      <c r="I311" s="8">
        <f>SUMIFS(TaxableValuation[Taxable Ag Building],TaxableValuation[Dist],$C311,TaxableValuation[Tif_NonTIF],$A$4)</f>
        <v>0</v>
      </c>
      <c r="J311" s="8">
        <f>SUMIFS(TaxableValuation[Taxable Commercial],TaxableValuation[Dist],$C311,TaxableValuation[Tif_NonTIF],$A$4)</f>
        <v>0</v>
      </c>
      <c r="K311" s="8">
        <f>SUMIFS(TaxableValuation[Taxable Industrial],TaxableValuation[Dist],$C311,TaxableValuation[Tif_NonTIF],$A$4)</f>
        <v>0</v>
      </c>
      <c r="L311" s="8">
        <f>SUMIFS(TaxableValuation[Taxable Multiresidential],TaxableValuation[Dist],$C311,TaxableValuation[Tif_NonTIF],$A$4)</f>
        <v>0</v>
      </c>
      <c r="M311" s="8">
        <f>SUMIFS(TaxableValuation[Taxable Reserved],TaxableValuation[Dist],$C311,TaxableValuation[Tif_NonTIF],$A$4)</f>
        <v>0</v>
      </c>
      <c r="N311" s="8">
        <f>SUMIFS(TaxableValuation[Taxable Railroads],TaxableValuation[Dist],$C311,TaxableValuation[Tif_NonTIF],$A$4)</f>
        <v>0</v>
      </c>
      <c r="O311" s="8">
        <f>SUMIFS(TaxableValuation[Taxable Utilities],TaxableValuation[Dist],$C311,TaxableValuation[Tif_NonTIF],$A$4)</f>
        <v>0</v>
      </c>
      <c r="P311" s="8">
        <f>SUMIFS(TaxableValuation[Taxable Other],TaxableValuation[Dist],$C311,TaxableValuation[Tif_NonTIF],$A$4)</f>
        <v>0</v>
      </c>
      <c r="Q311" s="8">
        <f>SUMIFS(TaxableValuation[Taxable Gross],TaxableValuation[Dist],$C311,TaxableValuation[Tif_NonTIF],$A$4)</f>
        <v>0</v>
      </c>
      <c r="R311" s="8">
        <f>SUMIFS(TaxableValuation[Taxable Military Exempt],TaxableValuation[Dist],$C311,TaxableValuation[Tif_NonTIF],$A$4)</f>
        <v>0</v>
      </c>
      <c r="S311" s="8">
        <f>SUMIFS(TaxableValuation[Taxable Net],TaxableValuation[Dist],$C311,TaxableValuation[Tif_NonTIF],$A$4)</f>
        <v>0</v>
      </c>
      <c r="T311" s="8">
        <f>SUMIFS(TaxableValuation[Taxable Gas &amp; Elec Utilities],TaxableValuation[Dist],$C311,TaxableValuation[Tif_NonTIF],$A$4)</f>
        <v>0</v>
      </c>
      <c r="U311" s="8">
        <f t="shared" si="4"/>
        <v>0</v>
      </c>
    </row>
    <row r="312" spans="1:21" x14ac:dyDescent="0.25">
      <c r="A312">
        <v>2023</v>
      </c>
      <c r="B312" t="s">
        <v>1051</v>
      </c>
      <c r="C312" t="s">
        <v>1660</v>
      </c>
      <c r="D312" t="s">
        <v>1660</v>
      </c>
      <c r="E312" t="s">
        <v>454</v>
      </c>
      <c r="F312" t="s">
        <v>1661</v>
      </c>
      <c r="G312" s="8">
        <f>SUMIFS(TaxableValuation[Taxable Residential],TaxableValuation[Dist],$C312,TaxableValuation[Tif_NonTIF],$A$4)</f>
        <v>0</v>
      </c>
      <c r="H312" s="8">
        <f>SUMIFS(TaxableValuation[Taxable Ag Land],TaxableValuation[Dist],$C312,TaxableValuation[Tif_NonTIF],$A$4)</f>
        <v>0</v>
      </c>
      <c r="I312" s="8">
        <f>SUMIFS(TaxableValuation[Taxable Ag Building],TaxableValuation[Dist],$C312,TaxableValuation[Tif_NonTIF],$A$4)</f>
        <v>0</v>
      </c>
      <c r="J312" s="8">
        <f>SUMIFS(TaxableValuation[Taxable Commercial],TaxableValuation[Dist],$C312,TaxableValuation[Tif_NonTIF],$A$4)</f>
        <v>0</v>
      </c>
      <c r="K312" s="8">
        <f>SUMIFS(TaxableValuation[Taxable Industrial],TaxableValuation[Dist],$C312,TaxableValuation[Tif_NonTIF],$A$4)</f>
        <v>11131070</v>
      </c>
      <c r="L312" s="8">
        <f>SUMIFS(TaxableValuation[Taxable Multiresidential],TaxableValuation[Dist],$C312,TaxableValuation[Tif_NonTIF],$A$4)</f>
        <v>0</v>
      </c>
      <c r="M312" s="8">
        <f>SUMIFS(TaxableValuation[Taxable Reserved],TaxableValuation[Dist],$C312,TaxableValuation[Tif_NonTIF],$A$4)</f>
        <v>0</v>
      </c>
      <c r="N312" s="8">
        <f>SUMIFS(TaxableValuation[Taxable Railroads],TaxableValuation[Dist],$C312,TaxableValuation[Tif_NonTIF],$A$4)</f>
        <v>0</v>
      </c>
      <c r="O312" s="8">
        <f>SUMIFS(TaxableValuation[Taxable Utilities],TaxableValuation[Dist],$C312,TaxableValuation[Tif_NonTIF],$A$4)</f>
        <v>0</v>
      </c>
      <c r="P312" s="8">
        <f>SUMIFS(TaxableValuation[Taxable Other],TaxableValuation[Dist],$C312,TaxableValuation[Tif_NonTIF],$A$4)</f>
        <v>0</v>
      </c>
      <c r="Q312" s="8">
        <f>SUMIFS(TaxableValuation[Taxable Gross],TaxableValuation[Dist],$C312,TaxableValuation[Tif_NonTIF],$A$4)</f>
        <v>11131070</v>
      </c>
      <c r="R312" s="8">
        <f>SUMIFS(TaxableValuation[Taxable Military Exempt],TaxableValuation[Dist],$C312,TaxableValuation[Tif_NonTIF],$A$4)</f>
        <v>0</v>
      </c>
      <c r="S312" s="8">
        <f>SUMIFS(TaxableValuation[Taxable Net],TaxableValuation[Dist],$C312,TaxableValuation[Tif_NonTIF],$A$4)</f>
        <v>11131070</v>
      </c>
      <c r="T312" s="8">
        <f>SUMIFS(TaxableValuation[Taxable Gas &amp; Elec Utilities],TaxableValuation[Dist],$C312,TaxableValuation[Tif_NonTIF],$A$4)</f>
        <v>0</v>
      </c>
      <c r="U312" s="8">
        <f t="shared" si="4"/>
        <v>11131070</v>
      </c>
    </row>
    <row r="313" spans="1:21" x14ac:dyDescent="0.25">
      <c r="A313">
        <v>2023</v>
      </c>
      <c r="B313" t="s">
        <v>1051</v>
      </c>
      <c r="C313" t="s">
        <v>1662</v>
      </c>
      <c r="D313" t="s">
        <v>1662</v>
      </c>
      <c r="E313" t="s">
        <v>484</v>
      </c>
      <c r="F313" t="s">
        <v>1663</v>
      </c>
      <c r="G313" s="8">
        <f>SUMIFS(TaxableValuation[Taxable Residential],TaxableValuation[Dist],$C313,TaxableValuation[Tif_NonTIF],$A$4)</f>
        <v>2640974</v>
      </c>
      <c r="H313" s="8">
        <f>SUMIFS(TaxableValuation[Taxable Ag Land],TaxableValuation[Dist],$C313,TaxableValuation[Tif_NonTIF],$A$4)</f>
        <v>0</v>
      </c>
      <c r="I313" s="8">
        <f>SUMIFS(TaxableValuation[Taxable Ag Building],TaxableValuation[Dist],$C313,TaxableValuation[Tif_NonTIF],$A$4)</f>
        <v>0</v>
      </c>
      <c r="J313" s="8">
        <f>SUMIFS(TaxableValuation[Taxable Commercial],TaxableValuation[Dist],$C313,TaxableValuation[Tif_NonTIF],$A$4)</f>
        <v>5580145</v>
      </c>
      <c r="K313" s="8">
        <f>SUMIFS(TaxableValuation[Taxable Industrial],TaxableValuation[Dist],$C313,TaxableValuation[Tif_NonTIF],$A$4)</f>
        <v>7961843</v>
      </c>
      <c r="L313" s="8">
        <f>SUMIFS(TaxableValuation[Taxable Multiresidential],TaxableValuation[Dist],$C313,TaxableValuation[Tif_NonTIF],$A$4)</f>
        <v>94074</v>
      </c>
      <c r="M313" s="8">
        <f>SUMIFS(TaxableValuation[Taxable Reserved],TaxableValuation[Dist],$C313,TaxableValuation[Tif_NonTIF],$A$4)</f>
        <v>0</v>
      </c>
      <c r="N313" s="8">
        <f>SUMIFS(TaxableValuation[Taxable Railroads],TaxableValuation[Dist],$C313,TaxableValuation[Tif_NonTIF],$A$4)</f>
        <v>0</v>
      </c>
      <c r="O313" s="8">
        <f>SUMIFS(TaxableValuation[Taxable Utilities],TaxableValuation[Dist],$C313,TaxableValuation[Tif_NonTIF],$A$4)</f>
        <v>0</v>
      </c>
      <c r="P313" s="8">
        <f>SUMIFS(TaxableValuation[Taxable Other],TaxableValuation[Dist],$C313,TaxableValuation[Tif_NonTIF],$A$4)</f>
        <v>0</v>
      </c>
      <c r="Q313" s="8">
        <f>SUMIFS(TaxableValuation[Taxable Gross],TaxableValuation[Dist],$C313,TaxableValuation[Tif_NonTIF],$A$4)</f>
        <v>16277036</v>
      </c>
      <c r="R313" s="8">
        <f>SUMIFS(TaxableValuation[Taxable Military Exempt],TaxableValuation[Dist],$C313,TaxableValuation[Tif_NonTIF],$A$4)</f>
        <v>3704</v>
      </c>
      <c r="S313" s="8">
        <f>SUMIFS(TaxableValuation[Taxable Net],TaxableValuation[Dist],$C313,TaxableValuation[Tif_NonTIF],$A$4)</f>
        <v>16273332</v>
      </c>
      <c r="T313" s="8">
        <f>SUMIFS(TaxableValuation[Taxable Gas &amp; Elec Utilities],TaxableValuation[Dist],$C313,TaxableValuation[Tif_NonTIF],$A$4)</f>
        <v>0</v>
      </c>
      <c r="U313" s="8">
        <f t="shared" si="4"/>
        <v>16273332</v>
      </c>
    </row>
    <row r="314" spans="1:21" x14ac:dyDescent="0.25">
      <c r="A314">
        <v>2023</v>
      </c>
      <c r="B314" t="s">
        <v>1051</v>
      </c>
      <c r="C314" t="s">
        <v>1664</v>
      </c>
      <c r="D314" t="s">
        <v>1664</v>
      </c>
      <c r="E314" t="s">
        <v>672</v>
      </c>
      <c r="F314" t="s">
        <v>1665</v>
      </c>
      <c r="G314" s="8">
        <f>SUMIFS(TaxableValuation[Taxable Residential],TaxableValuation[Dist],$C314,TaxableValuation[Tif_NonTIF],$A$4)</f>
        <v>1747562</v>
      </c>
      <c r="H314" s="8">
        <f>SUMIFS(TaxableValuation[Taxable Ag Land],TaxableValuation[Dist],$C314,TaxableValuation[Tif_NonTIF],$A$4)</f>
        <v>0</v>
      </c>
      <c r="I314" s="8">
        <f>SUMIFS(TaxableValuation[Taxable Ag Building],TaxableValuation[Dist],$C314,TaxableValuation[Tif_NonTIF],$A$4)</f>
        <v>0</v>
      </c>
      <c r="J314" s="8">
        <f>SUMIFS(TaxableValuation[Taxable Commercial],TaxableValuation[Dist],$C314,TaxableValuation[Tif_NonTIF],$A$4)</f>
        <v>2227329</v>
      </c>
      <c r="K314" s="8">
        <f>SUMIFS(TaxableValuation[Taxable Industrial],TaxableValuation[Dist],$C314,TaxableValuation[Tif_NonTIF],$A$4)</f>
        <v>0</v>
      </c>
      <c r="L314" s="8">
        <f>SUMIFS(TaxableValuation[Taxable Multiresidential],TaxableValuation[Dist],$C314,TaxableValuation[Tif_NonTIF],$A$4)</f>
        <v>0</v>
      </c>
      <c r="M314" s="8">
        <f>SUMIFS(TaxableValuation[Taxable Reserved],TaxableValuation[Dist],$C314,TaxableValuation[Tif_NonTIF],$A$4)</f>
        <v>0</v>
      </c>
      <c r="N314" s="8">
        <f>SUMIFS(TaxableValuation[Taxable Railroads],TaxableValuation[Dist],$C314,TaxableValuation[Tif_NonTIF],$A$4)</f>
        <v>0</v>
      </c>
      <c r="O314" s="8">
        <f>SUMIFS(TaxableValuation[Taxable Utilities],TaxableValuation[Dist],$C314,TaxableValuation[Tif_NonTIF],$A$4)</f>
        <v>0</v>
      </c>
      <c r="P314" s="8">
        <f>SUMIFS(TaxableValuation[Taxable Other],TaxableValuation[Dist],$C314,TaxableValuation[Tif_NonTIF],$A$4)</f>
        <v>0</v>
      </c>
      <c r="Q314" s="8">
        <f>SUMIFS(TaxableValuation[Taxable Gross],TaxableValuation[Dist],$C314,TaxableValuation[Tif_NonTIF],$A$4)</f>
        <v>3974891</v>
      </c>
      <c r="R314" s="8">
        <f>SUMIFS(TaxableValuation[Taxable Military Exempt],TaxableValuation[Dist],$C314,TaxableValuation[Tif_NonTIF],$A$4)</f>
        <v>0</v>
      </c>
      <c r="S314" s="8">
        <f>SUMIFS(TaxableValuation[Taxable Net],TaxableValuation[Dist],$C314,TaxableValuation[Tif_NonTIF],$A$4)</f>
        <v>3974891</v>
      </c>
      <c r="T314" s="8">
        <f>SUMIFS(TaxableValuation[Taxable Gas &amp; Elec Utilities],TaxableValuation[Dist],$C314,TaxableValuation[Tif_NonTIF],$A$4)</f>
        <v>0</v>
      </c>
      <c r="U314" s="8">
        <f t="shared" si="4"/>
        <v>3974891</v>
      </c>
    </row>
    <row r="315" spans="1:21" x14ac:dyDescent="0.25">
      <c r="A315">
        <v>2023</v>
      </c>
      <c r="B315" t="s">
        <v>1057</v>
      </c>
      <c r="C315" t="s">
        <v>1666</v>
      </c>
      <c r="D315" t="s">
        <v>1666</v>
      </c>
      <c r="E315" t="s">
        <v>164</v>
      </c>
      <c r="F315" t="s">
        <v>1667</v>
      </c>
      <c r="G315" s="8">
        <f>SUMIFS(TaxableValuation[Taxable Residential],TaxableValuation[Dist],$C315,TaxableValuation[Tif_NonTIF],$A$4)</f>
        <v>4852378</v>
      </c>
      <c r="H315" s="8">
        <f>SUMIFS(TaxableValuation[Taxable Ag Land],TaxableValuation[Dist],$C315,TaxableValuation[Tif_NonTIF],$A$4)</f>
        <v>0</v>
      </c>
      <c r="I315" s="8">
        <f>SUMIFS(TaxableValuation[Taxable Ag Building],TaxableValuation[Dist],$C315,TaxableValuation[Tif_NonTIF],$A$4)</f>
        <v>0</v>
      </c>
      <c r="J315" s="8">
        <f>SUMIFS(TaxableValuation[Taxable Commercial],TaxableValuation[Dist],$C315,TaxableValuation[Tif_NonTIF],$A$4)</f>
        <v>16753660</v>
      </c>
      <c r="K315" s="8">
        <f>SUMIFS(TaxableValuation[Taxable Industrial],TaxableValuation[Dist],$C315,TaxableValuation[Tif_NonTIF],$A$4)</f>
        <v>0</v>
      </c>
      <c r="L315" s="8">
        <f>SUMIFS(TaxableValuation[Taxable Multiresidential],TaxableValuation[Dist],$C315,TaxableValuation[Tif_NonTIF],$A$4)</f>
        <v>0</v>
      </c>
      <c r="M315" s="8">
        <f>SUMIFS(TaxableValuation[Taxable Reserved],TaxableValuation[Dist],$C315,TaxableValuation[Tif_NonTIF],$A$4)</f>
        <v>0</v>
      </c>
      <c r="N315" s="8">
        <f>SUMIFS(TaxableValuation[Taxable Railroads],TaxableValuation[Dist],$C315,TaxableValuation[Tif_NonTIF],$A$4)</f>
        <v>0</v>
      </c>
      <c r="O315" s="8">
        <f>SUMIFS(TaxableValuation[Taxable Utilities],TaxableValuation[Dist],$C315,TaxableValuation[Tif_NonTIF],$A$4)</f>
        <v>0</v>
      </c>
      <c r="P315" s="8">
        <f>SUMIFS(TaxableValuation[Taxable Other],TaxableValuation[Dist],$C315,TaxableValuation[Tif_NonTIF],$A$4)</f>
        <v>0</v>
      </c>
      <c r="Q315" s="8">
        <f>SUMIFS(TaxableValuation[Taxable Gross],TaxableValuation[Dist],$C315,TaxableValuation[Tif_NonTIF],$A$4)</f>
        <v>21606038</v>
      </c>
      <c r="R315" s="8">
        <f>SUMIFS(TaxableValuation[Taxable Military Exempt],TaxableValuation[Dist],$C315,TaxableValuation[Tif_NonTIF],$A$4)</f>
        <v>0</v>
      </c>
      <c r="S315" s="8">
        <f>SUMIFS(TaxableValuation[Taxable Net],TaxableValuation[Dist],$C315,TaxableValuation[Tif_NonTIF],$A$4)</f>
        <v>21606038</v>
      </c>
      <c r="T315" s="8">
        <f>SUMIFS(TaxableValuation[Taxable Gas &amp; Elec Utilities],TaxableValuation[Dist],$C315,TaxableValuation[Tif_NonTIF],$A$4)</f>
        <v>0</v>
      </c>
      <c r="U315" s="8">
        <f t="shared" si="4"/>
        <v>21606038</v>
      </c>
    </row>
    <row r="316" spans="1:21" x14ac:dyDescent="0.25">
      <c r="A316">
        <v>2023</v>
      </c>
      <c r="B316" t="s">
        <v>1054</v>
      </c>
      <c r="C316" t="s">
        <v>1668</v>
      </c>
      <c r="D316" t="s">
        <v>1668</v>
      </c>
      <c r="E316" t="s">
        <v>308</v>
      </c>
      <c r="F316" t="s">
        <v>1669</v>
      </c>
      <c r="G316" s="8">
        <f>SUMIFS(TaxableValuation[Taxable Residential],TaxableValuation[Dist],$C316,TaxableValuation[Tif_NonTIF],$A$4)</f>
        <v>0</v>
      </c>
      <c r="H316" s="8">
        <f>SUMIFS(TaxableValuation[Taxable Ag Land],TaxableValuation[Dist],$C316,TaxableValuation[Tif_NonTIF],$A$4)</f>
        <v>0</v>
      </c>
      <c r="I316" s="8">
        <f>SUMIFS(TaxableValuation[Taxable Ag Building],TaxableValuation[Dist],$C316,TaxableValuation[Tif_NonTIF],$A$4)</f>
        <v>0</v>
      </c>
      <c r="J316" s="8">
        <f>SUMIFS(TaxableValuation[Taxable Commercial],TaxableValuation[Dist],$C316,TaxableValuation[Tif_NonTIF],$A$4)</f>
        <v>0</v>
      </c>
      <c r="K316" s="8">
        <f>SUMIFS(TaxableValuation[Taxable Industrial],TaxableValuation[Dist],$C316,TaxableValuation[Tif_NonTIF],$A$4)</f>
        <v>0</v>
      </c>
      <c r="L316" s="8">
        <f>SUMIFS(TaxableValuation[Taxable Multiresidential],TaxableValuation[Dist],$C316,TaxableValuation[Tif_NonTIF],$A$4)</f>
        <v>2743800</v>
      </c>
      <c r="M316" s="8">
        <f>SUMIFS(TaxableValuation[Taxable Reserved],TaxableValuation[Dist],$C316,TaxableValuation[Tif_NonTIF],$A$4)</f>
        <v>0</v>
      </c>
      <c r="N316" s="8">
        <f>SUMIFS(TaxableValuation[Taxable Railroads],TaxableValuation[Dist],$C316,TaxableValuation[Tif_NonTIF],$A$4)</f>
        <v>0</v>
      </c>
      <c r="O316" s="8">
        <f>SUMIFS(TaxableValuation[Taxable Utilities],TaxableValuation[Dist],$C316,TaxableValuation[Tif_NonTIF],$A$4)</f>
        <v>0</v>
      </c>
      <c r="P316" s="8">
        <f>SUMIFS(TaxableValuation[Taxable Other],TaxableValuation[Dist],$C316,TaxableValuation[Tif_NonTIF],$A$4)</f>
        <v>0</v>
      </c>
      <c r="Q316" s="8">
        <f>SUMIFS(TaxableValuation[Taxable Gross],TaxableValuation[Dist],$C316,TaxableValuation[Tif_NonTIF],$A$4)</f>
        <v>2743800</v>
      </c>
      <c r="R316" s="8">
        <f>SUMIFS(TaxableValuation[Taxable Military Exempt],TaxableValuation[Dist],$C316,TaxableValuation[Tif_NonTIF],$A$4)</f>
        <v>0</v>
      </c>
      <c r="S316" s="8">
        <f>SUMIFS(TaxableValuation[Taxable Net],TaxableValuation[Dist],$C316,TaxableValuation[Tif_NonTIF],$A$4)</f>
        <v>2743800</v>
      </c>
      <c r="T316" s="8">
        <f>SUMIFS(TaxableValuation[Taxable Gas &amp; Elec Utilities],TaxableValuation[Dist],$C316,TaxableValuation[Tif_NonTIF],$A$4)</f>
        <v>0</v>
      </c>
      <c r="U316" s="8">
        <f t="shared" si="4"/>
        <v>2743800</v>
      </c>
    </row>
    <row r="317" spans="1:21" x14ac:dyDescent="0.25">
      <c r="A317">
        <v>2023</v>
      </c>
      <c r="B317" t="s">
        <v>1066</v>
      </c>
      <c r="C317" t="s">
        <v>1670</v>
      </c>
      <c r="D317" t="s">
        <v>1670</v>
      </c>
      <c r="E317" t="s">
        <v>442</v>
      </c>
      <c r="F317" t="s">
        <v>1671</v>
      </c>
      <c r="G317" s="8">
        <f>SUMIFS(TaxableValuation[Taxable Residential],TaxableValuation[Dist],$C317,TaxableValuation[Tif_NonTIF],$A$4)</f>
        <v>0</v>
      </c>
      <c r="H317" s="8">
        <f>SUMIFS(TaxableValuation[Taxable Ag Land],TaxableValuation[Dist],$C317,TaxableValuation[Tif_NonTIF],$A$4)</f>
        <v>0</v>
      </c>
      <c r="I317" s="8">
        <f>SUMIFS(TaxableValuation[Taxable Ag Building],TaxableValuation[Dist],$C317,TaxableValuation[Tif_NonTIF],$A$4)</f>
        <v>0</v>
      </c>
      <c r="J317" s="8">
        <f>SUMIFS(TaxableValuation[Taxable Commercial],TaxableValuation[Dist],$C317,TaxableValuation[Tif_NonTIF],$A$4)</f>
        <v>1250540</v>
      </c>
      <c r="K317" s="8">
        <f>SUMIFS(TaxableValuation[Taxable Industrial],TaxableValuation[Dist],$C317,TaxableValuation[Tif_NonTIF],$A$4)</f>
        <v>0</v>
      </c>
      <c r="L317" s="8">
        <f>SUMIFS(TaxableValuation[Taxable Multiresidential],TaxableValuation[Dist],$C317,TaxableValuation[Tif_NonTIF],$A$4)</f>
        <v>0</v>
      </c>
      <c r="M317" s="8">
        <f>SUMIFS(TaxableValuation[Taxable Reserved],TaxableValuation[Dist],$C317,TaxableValuation[Tif_NonTIF],$A$4)</f>
        <v>0</v>
      </c>
      <c r="N317" s="8">
        <f>SUMIFS(TaxableValuation[Taxable Railroads],TaxableValuation[Dist],$C317,TaxableValuation[Tif_NonTIF],$A$4)</f>
        <v>0</v>
      </c>
      <c r="O317" s="8">
        <f>SUMIFS(TaxableValuation[Taxable Utilities],TaxableValuation[Dist],$C317,TaxableValuation[Tif_NonTIF],$A$4)</f>
        <v>0</v>
      </c>
      <c r="P317" s="8">
        <f>SUMIFS(TaxableValuation[Taxable Other],TaxableValuation[Dist],$C317,TaxableValuation[Tif_NonTIF],$A$4)</f>
        <v>0</v>
      </c>
      <c r="Q317" s="8">
        <f>SUMIFS(TaxableValuation[Taxable Gross],TaxableValuation[Dist],$C317,TaxableValuation[Tif_NonTIF],$A$4)</f>
        <v>1250540</v>
      </c>
      <c r="R317" s="8">
        <f>SUMIFS(TaxableValuation[Taxable Military Exempt],TaxableValuation[Dist],$C317,TaxableValuation[Tif_NonTIF],$A$4)</f>
        <v>0</v>
      </c>
      <c r="S317" s="8">
        <f>SUMIFS(TaxableValuation[Taxable Net],TaxableValuation[Dist],$C317,TaxableValuation[Tif_NonTIF],$A$4)</f>
        <v>1250540</v>
      </c>
      <c r="T317" s="8">
        <f>SUMIFS(TaxableValuation[Taxable Gas &amp; Elec Utilities],TaxableValuation[Dist],$C317,TaxableValuation[Tif_NonTIF],$A$4)</f>
        <v>0</v>
      </c>
      <c r="U317" s="8">
        <f t="shared" si="4"/>
        <v>1250540</v>
      </c>
    </row>
    <row r="318" spans="1:21" x14ac:dyDescent="0.25">
      <c r="A318">
        <v>2023</v>
      </c>
      <c r="B318" t="s">
        <v>1038</v>
      </c>
      <c r="C318" t="s">
        <v>1672</v>
      </c>
      <c r="D318" t="s">
        <v>1672</v>
      </c>
      <c r="E318" t="s">
        <v>34</v>
      </c>
      <c r="F318" t="s">
        <v>1673</v>
      </c>
      <c r="G318" s="8">
        <f>SUMIFS(TaxableValuation[Taxable Residential],TaxableValuation[Dist],$C318,TaxableValuation[Tif_NonTIF],$A$4)</f>
        <v>41975149</v>
      </c>
      <c r="H318" s="8">
        <f>SUMIFS(TaxableValuation[Taxable Ag Land],TaxableValuation[Dist],$C318,TaxableValuation[Tif_NonTIF],$A$4)</f>
        <v>39298</v>
      </c>
      <c r="I318" s="8">
        <f>SUMIFS(TaxableValuation[Taxable Ag Building],TaxableValuation[Dist],$C318,TaxableValuation[Tif_NonTIF],$A$4)</f>
        <v>3893</v>
      </c>
      <c r="J318" s="8">
        <f>SUMIFS(TaxableValuation[Taxable Commercial],TaxableValuation[Dist],$C318,TaxableValuation[Tif_NonTIF],$A$4)</f>
        <v>30855193</v>
      </c>
      <c r="K318" s="8">
        <f>SUMIFS(TaxableValuation[Taxable Industrial],TaxableValuation[Dist],$C318,TaxableValuation[Tif_NonTIF],$A$4)</f>
        <v>24032491</v>
      </c>
      <c r="L318" s="8">
        <f>SUMIFS(TaxableValuation[Taxable Multiresidential],TaxableValuation[Dist],$C318,TaxableValuation[Tif_NonTIF],$A$4)</f>
        <v>947300</v>
      </c>
      <c r="M318" s="8">
        <f>SUMIFS(TaxableValuation[Taxable Reserved],TaxableValuation[Dist],$C318,TaxableValuation[Tif_NonTIF],$A$4)</f>
        <v>0</v>
      </c>
      <c r="N318" s="8">
        <f>SUMIFS(TaxableValuation[Taxable Railroads],TaxableValuation[Dist],$C318,TaxableValuation[Tif_NonTIF],$A$4)</f>
        <v>0</v>
      </c>
      <c r="O318" s="8">
        <f>SUMIFS(TaxableValuation[Taxable Utilities],TaxableValuation[Dist],$C318,TaxableValuation[Tif_NonTIF],$A$4)</f>
        <v>0</v>
      </c>
      <c r="P318" s="8">
        <f>SUMIFS(TaxableValuation[Taxable Other],TaxableValuation[Dist],$C318,TaxableValuation[Tif_NonTIF],$A$4)</f>
        <v>0</v>
      </c>
      <c r="Q318" s="8">
        <f>SUMIFS(TaxableValuation[Taxable Gross],TaxableValuation[Dist],$C318,TaxableValuation[Tif_NonTIF],$A$4)</f>
        <v>97853324</v>
      </c>
      <c r="R318" s="8">
        <f>SUMIFS(TaxableValuation[Taxable Military Exempt],TaxableValuation[Dist],$C318,TaxableValuation[Tif_NonTIF],$A$4)</f>
        <v>24076</v>
      </c>
      <c r="S318" s="8">
        <f>SUMIFS(TaxableValuation[Taxable Net],TaxableValuation[Dist],$C318,TaxableValuation[Tif_NonTIF],$A$4)</f>
        <v>97829248</v>
      </c>
      <c r="T318" s="8">
        <f>SUMIFS(TaxableValuation[Taxable Gas &amp; Elec Utilities],TaxableValuation[Dist],$C318,TaxableValuation[Tif_NonTIF],$A$4)</f>
        <v>0</v>
      </c>
      <c r="U318" s="8">
        <f t="shared" si="4"/>
        <v>97829248</v>
      </c>
    </row>
    <row r="319" spans="1:21" x14ac:dyDescent="0.25">
      <c r="A319">
        <v>2023</v>
      </c>
      <c r="B319" t="s">
        <v>1066</v>
      </c>
      <c r="C319" t="s">
        <v>1674</v>
      </c>
      <c r="D319" t="s">
        <v>1674</v>
      </c>
      <c r="E319" t="s">
        <v>281</v>
      </c>
      <c r="F319" t="s">
        <v>1675</v>
      </c>
      <c r="G319" s="8">
        <f>SUMIFS(TaxableValuation[Taxable Residential],TaxableValuation[Dist],$C319,TaxableValuation[Tif_NonTIF],$A$4)</f>
        <v>11250413</v>
      </c>
      <c r="H319" s="8">
        <f>SUMIFS(TaxableValuation[Taxable Ag Land],TaxableValuation[Dist],$C319,TaxableValuation[Tif_NonTIF],$A$4)</f>
        <v>0</v>
      </c>
      <c r="I319" s="8">
        <f>SUMIFS(TaxableValuation[Taxable Ag Building],TaxableValuation[Dist],$C319,TaxableValuation[Tif_NonTIF],$A$4)</f>
        <v>0</v>
      </c>
      <c r="J319" s="8">
        <f>SUMIFS(TaxableValuation[Taxable Commercial],TaxableValuation[Dist],$C319,TaxableValuation[Tif_NonTIF],$A$4)</f>
        <v>10475785</v>
      </c>
      <c r="K319" s="8">
        <f>SUMIFS(TaxableValuation[Taxable Industrial],TaxableValuation[Dist],$C319,TaxableValuation[Tif_NonTIF],$A$4)</f>
        <v>2156953</v>
      </c>
      <c r="L319" s="8">
        <f>SUMIFS(TaxableValuation[Taxable Multiresidential],TaxableValuation[Dist],$C319,TaxableValuation[Tif_NonTIF],$A$4)</f>
        <v>972711</v>
      </c>
      <c r="M319" s="8">
        <f>SUMIFS(TaxableValuation[Taxable Reserved],TaxableValuation[Dist],$C319,TaxableValuation[Tif_NonTIF],$A$4)</f>
        <v>0</v>
      </c>
      <c r="N319" s="8">
        <f>SUMIFS(TaxableValuation[Taxable Railroads],TaxableValuation[Dist],$C319,TaxableValuation[Tif_NonTIF],$A$4)</f>
        <v>0</v>
      </c>
      <c r="O319" s="8">
        <f>SUMIFS(TaxableValuation[Taxable Utilities],TaxableValuation[Dist],$C319,TaxableValuation[Tif_NonTIF],$A$4)</f>
        <v>0</v>
      </c>
      <c r="P319" s="8">
        <f>SUMIFS(TaxableValuation[Taxable Other],TaxableValuation[Dist],$C319,TaxableValuation[Tif_NonTIF],$A$4)</f>
        <v>0</v>
      </c>
      <c r="Q319" s="8">
        <f>SUMIFS(TaxableValuation[Taxable Gross],TaxableValuation[Dist],$C319,TaxableValuation[Tif_NonTIF],$A$4)</f>
        <v>24855862</v>
      </c>
      <c r="R319" s="8">
        <f>SUMIFS(TaxableValuation[Taxable Military Exempt],TaxableValuation[Dist],$C319,TaxableValuation[Tif_NonTIF],$A$4)</f>
        <v>0</v>
      </c>
      <c r="S319" s="8">
        <f>SUMIFS(TaxableValuation[Taxable Net],TaxableValuation[Dist],$C319,TaxableValuation[Tif_NonTIF],$A$4)</f>
        <v>24855862</v>
      </c>
      <c r="T319" s="8">
        <f>SUMIFS(TaxableValuation[Taxable Gas &amp; Elec Utilities],TaxableValuation[Dist],$C319,TaxableValuation[Tif_NonTIF],$A$4)</f>
        <v>0</v>
      </c>
      <c r="U319" s="8">
        <f t="shared" si="4"/>
        <v>24855862</v>
      </c>
    </row>
    <row r="320" spans="1:21" x14ac:dyDescent="0.25">
      <c r="A320">
        <v>2023</v>
      </c>
      <c r="B320" t="s">
        <v>1038</v>
      </c>
      <c r="C320" t="s">
        <v>1676</v>
      </c>
      <c r="D320" t="s">
        <v>1676</v>
      </c>
      <c r="E320" t="s">
        <v>289</v>
      </c>
      <c r="F320" t="s">
        <v>1677</v>
      </c>
      <c r="G320" s="8">
        <f>SUMIFS(TaxableValuation[Taxable Residential],TaxableValuation[Dist],$C320,TaxableValuation[Tif_NonTIF],$A$4)</f>
        <v>9473048</v>
      </c>
      <c r="H320" s="8">
        <f>SUMIFS(TaxableValuation[Taxable Ag Land],TaxableValuation[Dist],$C320,TaxableValuation[Tif_NonTIF],$A$4)</f>
        <v>0</v>
      </c>
      <c r="I320" s="8">
        <f>SUMIFS(TaxableValuation[Taxable Ag Building],TaxableValuation[Dist],$C320,TaxableValuation[Tif_NonTIF],$A$4)</f>
        <v>0</v>
      </c>
      <c r="J320" s="8">
        <f>SUMIFS(TaxableValuation[Taxable Commercial],TaxableValuation[Dist],$C320,TaxableValuation[Tif_NonTIF],$A$4)</f>
        <v>324443300</v>
      </c>
      <c r="K320" s="8">
        <f>SUMIFS(TaxableValuation[Taxable Industrial],TaxableValuation[Dist],$C320,TaxableValuation[Tif_NonTIF],$A$4)</f>
        <v>2064251</v>
      </c>
      <c r="L320" s="8">
        <f>SUMIFS(TaxableValuation[Taxable Multiresidential],TaxableValuation[Dist],$C320,TaxableValuation[Tif_NonTIF],$A$4)</f>
        <v>2322508</v>
      </c>
      <c r="M320" s="8">
        <f>SUMIFS(TaxableValuation[Taxable Reserved],TaxableValuation[Dist],$C320,TaxableValuation[Tif_NonTIF],$A$4)</f>
        <v>0</v>
      </c>
      <c r="N320" s="8">
        <f>SUMIFS(TaxableValuation[Taxable Railroads],TaxableValuation[Dist],$C320,TaxableValuation[Tif_NonTIF],$A$4)</f>
        <v>0</v>
      </c>
      <c r="O320" s="8">
        <f>SUMIFS(TaxableValuation[Taxable Utilities],TaxableValuation[Dist],$C320,TaxableValuation[Tif_NonTIF],$A$4)</f>
        <v>0</v>
      </c>
      <c r="P320" s="8">
        <f>SUMIFS(TaxableValuation[Taxable Other],TaxableValuation[Dist],$C320,TaxableValuation[Tif_NonTIF],$A$4)</f>
        <v>0</v>
      </c>
      <c r="Q320" s="8">
        <f>SUMIFS(TaxableValuation[Taxable Gross],TaxableValuation[Dist],$C320,TaxableValuation[Tif_NonTIF],$A$4)</f>
        <v>338303107</v>
      </c>
      <c r="R320" s="8">
        <f>SUMIFS(TaxableValuation[Taxable Military Exempt],TaxableValuation[Dist],$C320,TaxableValuation[Tif_NonTIF],$A$4)</f>
        <v>0</v>
      </c>
      <c r="S320" s="8">
        <f>SUMIFS(TaxableValuation[Taxable Net],TaxableValuation[Dist],$C320,TaxableValuation[Tif_NonTIF],$A$4)</f>
        <v>338303107</v>
      </c>
      <c r="T320" s="8">
        <f>SUMIFS(TaxableValuation[Taxable Gas &amp; Elec Utilities],TaxableValuation[Dist],$C320,TaxableValuation[Tif_NonTIF],$A$4)</f>
        <v>0</v>
      </c>
      <c r="U320" s="8">
        <f t="shared" si="4"/>
        <v>338303107</v>
      </c>
    </row>
    <row r="321" spans="1:21" x14ac:dyDescent="0.25">
      <c r="A321">
        <v>2023</v>
      </c>
      <c r="B321" t="s">
        <v>1043</v>
      </c>
      <c r="C321" t="s">
        <v>1678</v>
      </c>
      <c r="D321" t="s">
        <v>1678</v>
      </c>
      <c r="E321" t="s">
        <v>168</v>
      </c>
      <c r="F321" t="s">
        <v>1679</v>
      </c>
      <c r="G321" s="8">
        <f>SUMIFS(TaxableValuation[Taxable Residential],TaxableValuation[Dist],$C321,TaxableValuation[Tif_NonTIF],$A$4)</f>
        <v>5370629</v>
      </c>
      <c r="H321" s="8">
        <f>SUMIFS(TaxableValuation[Taxable Ag Land],TaxableValuation[Dist],$C321,TaxableValuation[Tif_NonTIF],$A$4)</f>
        <v>4114</v>
      </c>
      <c r="I321" s="8">
        <f>SUMIFS(TaxableValuation[Taxable Ag Building],TaxableValuation[Dist],$C321,TaxableValuation[Tif_NonTIF],$A$4)</f>
        <v>0</v>
      </c>
      <c r="J321" s="8">
        <f>SUMIFS(TaxableValuation[Taxable Commercial],TaxableValuation[Dist],$C321,TaxableValuation[Tif_NonTIF],$A$4)</f>
        <v>3354941</v>
      </c>
      <c r="K321" s="8">
        <f>SUMIFS(TaxableValuation[Taxable Industrial],TaxableValuation[Dist],$C321,TaxableValuation[Tif_NonTIF],$A$4)</f>
        <v>0</v>
      </c>
      <c r="L321" s="8">
        <f>SUMIFS(TaxableValuation[Taxable Multiresidential],TaxableValuation[Dist],$C321,TaxableValuation[Tif_NonTIF],$A$4)</f>
        <v>51057</v>
      </c>
      <c r="M321" s="8">
        <f>SUMIFS(TaxableValuation[Taxable Reserved],TaxableValuation[Dist],$C321,TaxableValuation[Tif_NonTIF],$A$4)</f>
        <v>0</v>
      </c>
      <c r="N321" s="8">
        <f>SUMIFS(TaxableValuation[Taxable Railroads],TaxableValuation[Dist],$C321,TaxableValuation[Tif_NonTIF],$A$4)</f>
        <v>0</v>
      </c>
      <c r="O321" s="8">
        <f>SUMIFS(TaxableValuation[Taxable Utilities],TaxableValuation[Dist],$C321,TaxableValuation[Tif_NonTIF],$A$4)</f>
        <v>0</v>
      </c>
      <c r="P321" s="8">
        <f>SUMIFS(TaxableValuation[Taxable Other],TaxableValuation[Dist],$C321,TaxableValuation[Tif_NonTIF],$A$4)</f>
        <v>0</v>
      </c>
      <c r="Q321" s="8">
        <f>SUMIFS(TaxableValuation[Taxable Gross],TaxableValuation[Dist],$C321,TaxableValuation[Tif_NonTIF],$A$4)</f>
        <v>8780741</v>
      </c>
      <c r="R321" s="8">
        <f>SUMIFS(TaxableValuation[Taxable Military Exempt],TaxableValuation[Dist],$C321,TaxableValuation[Tif_NonTIF],$A$4)</f>
        <v>0</v>
      </c>
      <c r="S321" s="8">
        <f>SUMIFS(TaxableValuation[Taxable Net],TaxableValuation[Dist],$C321,TaxableValuation[Tif_NonTIF],$A$4)</f>
        <v>8780741</v>
      </c>
      <c r="T321" s="8">
        <f>SUMIFS(TaxableValuation[Taxable Gas &amp; Elec Utilities],TaxableValuation[Dist],$C321,TaxableValuation[Tif_NonTIF],$A$4)</f>
        <v>0</v>
      </c>
      <c r="U321" s="8">
        <f t="shared" si="4"/>
        <v>8780741</v>
      </c>
    </row>
    <row r="322" spans="1:21" x14ac:dyDescent="0.25">
      <c r="A322">
        <v>2023</v>
      </c>
      <c r="B322" t="s">
        <v>1043</v>
      </c>
      <c r="C322" t="s">
        <v>1680</v>
      </c>
      <c r="D322" t="s">
        <v>1680</v>
      </c>
      <c r="E322" t="s">
        <v>412</v>
      </c>
      <c r="F322" t="s">
        <v>1681</v>
      </c>
      <c r="G322" s="8">
        <f>SUMIFS(TaxableValuation[Taxable Residential],TaxableValuation[Dist],$C322,TaxableValuation[Tif_NonTIF],$A$4)</f>
        <v>0</v>
      </c>
      <c r="H322" s="8">
        <f>SUMIFS(TaxableValuation[Taxable Ag Land],TaxableValuation[Dist],$C322,TaxableValuation[Tif_NonTIF],$A$4)</f>
        <v>0</v>
      </c>
      <c r="I322" s="8">
        <f>SUMIFS(TaxableValuation[Taxable Ag Building],TaxableValuation[Dist],$C322,TaxableValuation[Tif_NonTIF],$A$4)</f>
        <v>0</v>
      </c>
      <c r="J322" s="8">
        <f>SUMIFS(TaxableValuation[Taxable Commercial],TaxableValuation[Dist],$C322,TaxableValuation[Tif_NonTIF],$A$4)</f>
        <v>0</v>
      </c>
      <c r="K322" s="8">
        <f>SUMIFS(TaxableValuation[Taxable Industrial],TaxableValuation[Dist],$C322,TaxableValuation[Tif_NonTIF],$A$4)</f>
        <v>0</v>
      </c>
      <c r="L322" s="8">
        <f>SUMIFS(TaxableValuation[Taxable Multiresidential],TaxableValuation[Dist],$C322,TaxableValuation[Tif_NonTIF],$A$4)</f>
        <v>0</v>
      </c>
      <c r="M322" s="8">
        <f>SUMIFS(TaxableValuation[Taxable Reserved],TaxableValuation[Dist],$C322,TaxableValuation[Tif_NonTIF],$A$4)</f>
        <v>0</v>
      </c>
      <c r="N322" s="8">
        <f>SUMIFS(TaxableValuation[Taxable Railroads],TaxableValuation[Dist],$C322,TaxableValuation[Tif_NonTIF],$A$4)</f>
        <v>0</v>
      </c>
      <c r="O322" s="8">
        <f>SUMIFS(TaxableValuation[Taxable Utilities],TaxableValuation[Dist],$C322,TaxableValuation[Tif_NonTIF],$A$4)</f>
        <v>0</v>
      </c>
      <c r="P322" s="8">
        <f>SUMIFS(TaxableValuation[Taxable Other],TaxableValuation[Dist],$C322,TaxableValuation[Tif_NonTIF],$A$4)</f>
        <v>0</v>
      </c>
      <c r="Q322" s="8">
        <f>SUMIFS(TaxableValuation[Taxable Gross],TaxableValuation[Dist],$C322,TaxableValuation[Tif_NonTIF],$A$4)</f>
        <v>0</v>
      </c>
      <c r="R322" s="8">
        <f>SUMIFS(TaxableValuation[Taxable Military Exempt],TaxableValuation[Dist],$C322,TaxableValuation[Tif_NonTIF],$A$4)</f>
        <v>0</v>
      </c>
      <c r="S322" s="8">
        <f>SUMIFS(TaxableValuation[Taxable Net],TaxableValuation[Dist],$C322,TaxableValuation[Tif_NonTIF],$A$4)</f>
        <v>0</v>
      </c>
      <c r="T322" s="8">
        <f>SUMIFS(TaxableValuation[Taxable Gas &amp; Elec Utilities],TaxableValuation[Dist],$C322,TaxableValuation[Tif_NonTIF],$A$4)</f>
        <v>0</v>
      </c>
      <c r="U322" s="8">
        <f t="shared" si="4"/>
        <v>0</v>
      </c>
    </row>
    <row r="323" spans="1:21" x14ac:dyDescent="0.25">
      <c r="A323">
        <v>2023</v>
      </c>
      <c r="B323" t="s">
        <v>1045</v>
      </c>
      <c r="C323" t="s">
        <v>1682</v>
      </c>
      <c r="D323" t="s">
        <v>1682</v>
      </c>
      <c r="E323" t="s">
        <v>488</v>
      </c>
      <c r="F323" t="s">
        <v>1683</v>
      </c>
      <c r="G323" s="8">
        <f>SUMIFS(TaxableValuation[Taxable Residential],TaxableValuation[Dist],$C323,TaxableValuation[Tif_NonTIF],$A$4)</f>
        <v>0</v>
      </c>
      <c r="H323" s="8">
        <f>SUMIFS(TaxableValuation[Taxable Ag Land],TaxableValuation[Dist],$C323,TaxableValuation[Tif_NonTIF],$A$4)</f>
        <v>0</v>
      </c>
      <c r="I323" s="8">
        <f>SUMIFS(TaxableValuation[Taxable Ag Building],TaxableValuation[Dist],$C323,TaxableValuation[Tif_NonTIF],$A$4)</f>
        <v>0</v>
      </c>
      <c r="J323" s="8">
        <f>SUMIFS(TaxableValuation[Taxable Commercial],TaxableValuation[Dist],$C323,TaxableValuation[Tif_NonTIF],$A$4)</f>
        <v>0</v>
      </c>
      <c r="K323" s="8">
        <f>SUMIFS(TaxableValuation[Taxable Industrial],TaxableValuation[Dist],$C323,TaxableValuation[Tif_NonTIF],$A$4)</f>
        <v>0</v>
      </c>
      <c r="L323" s="8">
        <f>SUMIFS(TaxableValuation[Taxable Multiresidential],TaxableValuation[Dist],$C323,TaxableValuation[Tif_NonTIF],$A$4)</f>
        <v>0</v>
      </c>
      <c r="M323" s="8">
        <f>SUMIFS(TaxableValuation[Taxable Reserved],TaxableValuation[Dist],$C323,TaxableValuation[Tif_NonTIF],$A$4)</f>
        <v>0</v>
      </c>
      <c r="N323" s="8">
        <f>SUMIFS(TaxableValuation[Taxable Railroads],TaxableValuation[Dist],$C323,TaxableValuation[Tif_NonTIF],$A$4)</f>
        <v>0</v>
      </c>
      <c r="O323" s="8">
        <f>SUMIFS(TaxableValuation[Taxable Utilities],TaxableValuation[Dist],$C323,TaxableValuation[Tif_NonTIF],$A$4)</f>
        <v>0</v>
      </c>
      <c r="P323" s="8">
        <f>SUMIFS(TaxableValuation[Taxable Other],TaxableValuation[Dist],$C323,TaxableValuation[Tif_NonTIF],$A$4)</f>
        <v>0</v>
      </c>
      <c r="Q323" s="8">
        <f>SUMIFS(TaxableValuation[Taxable Gross],TaxableValuation[Dist],$C323,TaxableValuation[Tif_NonTIF],$A$4)</f>
        <v>0</v>
      </c>
      <c r="R323" s="8">
        <f>SUMIFS(TaxableValuation[Taxable Military Exempt],TaxableValuation[Dist],$C323,TaxableValuation[Tif_NonTIF],$A$4)</f>
        <v>0</v>
      </c>
      <c r="S323" s="8">
        <f>SUMIFS(TaxableValuation[Taxable Net],TaxableValuation[Dist],$C323,TaxableValuation[Tif_NonTIF],$A$4)</f>
        <v>0</v>
      </c>
      <c r="T323" s="8">
        <f>SUMIFS(TaxableValuation[Taxable Gas &amp; Elec Utilities],TaxableValuation[Dist],$C323,TaxableValuation[Tif_NonTIF],$A$4)</f>
        <v>0</v>
      </c>
      <c r="U323" s="8">
        <f t="shared" si="4"/>
        <v>0</v>
      </c>
    </row>
    <row r="324" spans="1:21" x14ac:dyDescent="0.25">
      <c r="A324">
        <v>2023</v>
      </c>
      <c r="B324" t="s">
        <v>1076</v>
      </c>
      <c r="C324" t="s">
        <v>1684</v>
      </c>
      <c r="D324" t="s">
        <v>1684</v>
      </c>
      <c r="E324" t="s">
        <v>165</v>
      </c>
      <c r="F324" t="s">
        <v>1685</v>
      </c>
      <c r="G324" s="8">
        <f>SUMIFS(TaxableValuation[Taxable Residential],TaxableValuation[Dist],$C324,TaxableValuation[Tif_NonTIF],$A$4)</f>
        <v>18172377</v>
      </c>
      <c r="H324" s="8">
        <f>SUMIFS(TaxableValuation[Taxable Ag Land],TaxableValuation[Dist],$C324,TaxableValuation[Tif_NonTIF],$A$4)</f>
        <v>178</v>
      </c>
      <c r="I324" s="8">
        <f>SUMIFS(TaxableValuation[Taxable Ag Building],TaxableValuation[Dist],$C324,TaxableValuation[Tif_NonTIF],$A$4)</f>
        <v>0</v>
      </c>
      <c r="J324" s="8">
        <f>SUMIFS(TaxableValuation[Taxable Commercial],TaxableValuation[Dist],$C324,TaxableValuation[Tif_NonTIF],$A$4)</f>
        <v>1590882</v>
      </c>
      <c r="K324" s="8">
        <f>SUMIFS(TaxableValuation[Taxable Industrial],TaxableValuation[Dist],$C324,TaxableValuation[Tif_NonTIF],$A$4)</f>
        <v>154768</v>
      </c>
      <c r="L324" s="8">
        <f>SUMIFS(TaxableValuation[Taxable Multiresidential],TaxableValuation[Dist],$C324,TaxableValuation[Tif_NonTIF],$A$4)</f>
        <v>731363</v>
      </c>
      <c r="M324" s="8">
        <f>SUMIFS(TaxableValuation[Taxable Reserved],TaxableValuation[Dist],$C324,TaxableValuation[Tif_NonTIF],$A$4)</f>
        <v>0</v>
      </c>
      <c r="N324" s="8">
        <f>SUMIFS(TaxableValuation[Taxable Railroads],TaxableValuation[Dist],$C324,TaxableValuation[Tif_NonTIF],$A$4)</f>
        <v>0</v>
      </c>
      <c r="O324" s="8">
        <f>SUMIFS(TaxableValuation[Taxable Utilities],TaxableValuation[Dist],$C324,TaxableValuation[Tif_NonTIF],$A$4)</f>
        <v>0</v>
      </c>
      <c r="P324" s="8">
        <f>SUMIFS(TaxableValuation[Taxable Other],TaxableValuation[Dist],$C324,TaxableValuation[Tif_NonTIF],$A$4)</f>
        <v>0</v>
      </c>
      <c r="Q324" s="8">
        <f>SUMIFS(TaxableValuation[Taxable Gross],TaxableValuation[Dist],$C324,TaxableValuation[Tif_NonTIF],$A$4)</f>
        <v>20649568</v>
      </c>
      <c r="R324" s="8">
        <f>SUMIFS(TaxableValuation[Taxable Military Exempt],TaxableValuation[Dist],$C324,TaxableValuation[Tif_NonTIF],$A$4)</f>
        <v>0</v>
      </c>
      <c r="S324" s="8">
        <f>SUMIFS(TaxableValuation[Taxable Net],TaxableValuation[Dist],$C324,TaxableValuation[Tif_NonTIF],$A$4)</f>
        <v>20649568</v>
      </c>
      <c r="T324" s="8">
        <f>SUMIFS(TaxableValuation[Taxable Gas &amp; Elec Utilities],TaxableValuation[Dist],$C324,TaxableValuation[Tif_NonTIF],$A$4)</f>
        <v>0</v>
      </c>
      <c r="U324" s="8">
        <f t="shared" si="4"/>
        <v>20649568</v>
      </c>
    </row>
    <row r="325" spans="1:21" x14ac:dyDescent="0.25">
      <c r="A325">
        <v>2023</v>
      </c>
      <c r="B325" t="s">
        <v>1048</v>
      </c>
      <c r="C325" t="s">
        <v>1686</v>
      </c>
      <c r="D325" t="s">
        <v>1686</v>
      </c>
      <c r="E325" t="s">
        <v>698</v>
      </c>
      <c r="F325" t="s">
        <v>1687</v>
      </c>
      <c r="G325" s="8">
        <f>SUMIFS(TaxableValuation[Taxable Residential],TaxableValuation[Dist],$C325,TaxableValuation[Tif_NonTIF],$A$4)</f>
        <v>5535617</v>
      </c>
      <c r="H325" s="8">
        <f>SUMIFS(TaxableValuation[Taxable Ag Land],TaxableValuation[Dist],$C325,TaxableValuation[Tif_NonTIF],$A$4)</f>
        <v>0</v>
      </c>
      <c r="I325" s="8">
        <f>SUMIFS(TaxableValuation[Taxable Ag Building],TaxableValuation[Dist],$C325,TaxableValuation[Tif_NonTIF],$A$4)</f>
        <v>0</v>
      </c>
      <c r="J325" s="8">
        <f>SUMIFS(TaxableValuation[Taxable Commercial],TaxableValuation[Dist],$C325,TaxableValuation[Tif_NonTIF],$A$4)</f>
        <v>33401252</v>
      </c>
      <c r="K325" s="8">
        <f>SUMIFS(TaxableValuation[Taxable Industrial],TaxableValuation[Dist],$C325,TaxableValuation[Tif_NonTIF],$A$4)</f>
        <v>3524598</v>
      </c>
      <c r="L325" s="8">
        <f>SUMIFS(TaxableValuation[Taxable Multiresidential],TaxableValuation[Dist],$C325,TaxableValuation[Tif_NonTIF],$A$4)</f>
        <v>585244</v>
      </c>
      <c r="M325" s="8">
        <f>SUMIFS(TaxableValuation[Taxable Reserved],TaxableValuation[Dist],$C325,TaxableValuation[Tif_NonTIF],$A$4)</f>
        <v>0</v>
      </c>
      <c r="N325" s="8">
        <f>SUMIFS(TaxableValuation[Taxable Railroads],TaxableValuation[Dist],$C325,TaxableValuation[Tif_NonTIF],$A$4)</f>
        <v>0</v>
      </c>
      <c r="O325" s="8">
        <f>SUMIFS(TaxableValuation[Taxable Utilities],TaxableValuation[Dist],$C325,TaxableValuation[Tif_NonTIF],$A$4)</f>
        <v>0</v>
      </c>
      <c r="P325" s="8">
        <f>SUMIFS(TaxableValuation[Taxable Other],TaxableValuation[Dist],$C325,TaxableValuation[Tif_NonTIF],$A$4)</f>
        <v>0</v>
      </c>
      <c r="Q325" s="8">
        <f>SUMIFS(TaxableValuation[Taxable Gross],TaxableValuation[Dist],$C325,TaxableValuation[Tif_NonTIF],$A$4)</f>
        <v>43046711</v>
      </c>
      <c r="R325" s="8">
        <f>SUMIFS(TaxableValuation[Taxable Military Exempt],TaxableValuation[Dist],$C325,TaxableValuation[Tif_NonTIF],$A$4)</f>
        <v>3704</v>
      </c>
      <c r="S325" s="8">
        <f>SUMIFS(TaxableValuation[Taxable Net],TaxableValuation[Dist],$C325,TaxableValuation[Tif_NonTIF],$A$4)</f>
        <v>43043007</v>
      </c>
      <c r="T325" s="8">
        <f>SUMIFS(TaxableValuation[Taxable Gas &amp; Elec Utilities],TaxableValuation[Dist],$C325,TaxableValuation[Tif_NonTIF],$A$4)</f>
        <v>0</v>
      </c>
      <c r="U325" s="8">
        <f t="shared" si="4"/>
        <v>43043007</v>
      </c>
    </row>
    <row r="326" spans="1:21" x14ac:dyDescent="0.25">
      <c r="A326">
        <v>2023</v>
      </c>
      <c r="B326" t="s">
        <v>1043</v>
      </c>
      <c r="C326" t="s">
        <v>1688</v>
      </c>
      <c r="D326" t="s">
        <v>1688</v>
      </c>
      <c r="E326" t="s">
        <v>758</v>
      </c>
      <c r="F326" t="s">
        <v>1689</v>
      </c>
      <c r="G326" s="8">
        <f>SUMIFS(TaxableValuation[Taxable Residential],TaxableValuation[Dist],$C326,TaxableValuation[Tif_NonTIF],$A$4)</f>
        <v>33849</v>
      </c>
      <c r="H326" s="8">
        <f>SUMIFS(TaxableValuation[Taxable Ag Land],TaxableValuation[Dist],$C326,TaxableValuation[Tif_NonTIF],$A$4)</f>
        <v>0</v>
      </c>
      <c r="I326" s="8">
        <f>SUMIFS(TaxableValuation[Taxable Ag Building],TaxableValuation[Dist],$C326,TaxableValuation[Tif_NonTIF],$A$4)</f>
        <v>0</v>
      </c>
      <c r="J326" s="8">
        <f>SUMIFS(TaxableValuation[Taxable Commercial],TaxableValuation[Dist],$C326,TaxableValuation[Tif_NonTIF],$A$4)</f>
        <v>17437</v>
      </c>
      <c r="K326" s="8">
        <f>SUMIFS(TaxableValuation[Taxable Industrial],TaxableValuation[Dist],$C326,TaxableValuation[Tif_NonTIF],$A$4)</f>
        <v>0</v>
      </c>
      <c r="L326" s="8">
        <f>SUMIFS(TaxableValuation[Taxable Multiresidential],TaxableValuation[Dist],$C326,TaxableValuation[Tif_NonTIF],$A$4)</f>
        <v>1396</v>
      </c>
      <c r="M326" s="8">
        <f>SUMIFS(TaxableValuation[Taxable Reserved],TaxableValuation[Dist],$C326,TaxableValuation[Tif_NonTIF],$A$4)</f>
        <v>0</v>
      </c>
      <c r="N326" s="8">
        <f>SUMIFS(TaxableValuation[Taxable Railroads],TaxableValuation[Dist],$C326,TaxableValuation[Tif_NonTIF],$A$4)</f>
        <v>0</v>
      </c>
      <c r="O326" s="8">
        <f>SUMIFS(TaxableValuation[Taxable Utilities],TaxableValuation[Dist],$C326,TaxableValuation[Tif_NonTIF],$A$4)</f>
        <v>0</v>
      </c>
      <c r="P326" s="8">
        <f>SUMIFS(TaxableValuation[Taxable Other],TaxableValuation[Dist],$C326,TaxableValuation[Tif_NonTIF],$A$4)</f>
        <v>0</v>
      </c>
      <c r="Q326" s="8">
        <f>SUMIFS(TaxableValuation[Taxable Gross],TaxableValuation[Dist],$C326,TaxableValuation[Tif_NonTIF],$A$4)</f>
        <v>52682</v>
      </c>
      <c r="R326" s="8">
        <f>SUMIFS(TaxableValuation[Taxable Military Exempt],TaxableValuation[Dist],$C326,TaxableValuation[Tif_NonTIF],$A$4)</f>
        <v>0</v>
      </c>
      <c r="S326" s="8">
        <f>SUMIFS(TaxableValuation[Taxable Net],TaxableValuation[Dist],$C326,TaxableValuation[Tif_NonTIF],$A$4)</f>
        <v>52682</v>
      </c>
      <c r="T326" s="8">
        <f>SUMIFS(TaxableValuation[Taxable Gas &amp; Elec Utilities],TaxableValuation[Dist],$C326,TaxableValuation[Tif_NonTIF],$A$4)</f>
        <v>0</v>
      </c>
      <c r="U326" s="8">
        <f t="shared" si="4"/>
        <v>52682</v>
      </c>
    </row>
    <row r="327" spans="1:21" x14ac:dyDescent="0.25">
      <c r="A327">
        <v>2023</v>
      </c>
      <c r="B327" t="s">
        <v>1048</v>
      </c>
      <c r="C327" t="s">
        <v>1690</v>
      </c>
      <c r="D327" t="s">
        <v>1690</v>
      </c>
      <c r="E327" t="s">
        <v>519</v>
      </c>
      <c r="F327" t="s">
        <v>1691</v>
      </c>
      <c r="G327" s="8">
        <f>SUMIFS(TaxableValuation[Taxable Residential],TaxableValuation[Dist],$C327,TaxableValuation[Tif_NonTIF],$A$4)</f>
        <v>3756266</v>
      </c>
      <c r="H327" s="8">
        <f>SUMIFS(TaxableValuation[Taxable Ag Land],TaxableValuation[Dist],$C327,TaxableValuation[Tif_NonTIF],$A$4)</f>
        <v>241268</v>
      </c>
      <c r="I327" s="8">
        <f>SUMIFS(TaxableValuation[Taxable Ag Building],TaxableValuation[Dist],$C327,TaxableValuation[Tif_NonTIF],$A$4)</f>
        <v>7656</v>
      </c>
      <c r="J327" s="8">
        <f>SUMIFS(TaxableValuation[Taxable Commercial],TaxableValuation[Dist],$C327,TaxableValuation[Tif_NonTIF],$A$4)</f>
        <v>4011141</v>
      </c>
      <c r="K327" s="8">
        <f>SUMIFS(TaxableValuation[Taxable Industrial],TaxableValuation[Dist],$C327,TaxableValuation[Tif_NonTIF],$A$4)</f>
        <v>175415</v>
      </c>
      <c r="L327" s="8">
        <f>SUMIFS(TaxableValuation[Taxable Multiresidential],TaxableValuation[Dist],$C327,TaxableValuation[Tif_NonTIF],$A$4)</f>
        <v>8311</v>
      </c>
      <c r="M327" s="8">
        <f>SUMIFS(TaxableValuation[Taxable Reserved],TaxableValuation[Dist],$C327,TaxableValuation[Tif_NonTIF],$A$4)</f>
        <v>0</v>
      </c>
      <c r="N327" s="8">
        <f>SUMIFS(TaxableValuation[Taxable Railroads],TaxableValuation[Dist],$C327,TaxableValuation[Tif_NonTIF],$A$4)</f>
        <v>0</v>
      </c>
      <c r="O327" s="8">
        <f>SUMIFS(TaxableValuation[Taxable Utilities],TaxableValuation[Dist],$C327,TaxableValuation[Tif_NonTIF],$A$4)</f>
        <v>0</v>
      </c>
      <c r="P327" s="8">
        <f>SUMIFS(TaxableValuation[Taxable Other],TaxableValuation[Dist],$C327,TaxableValuation[Tif_NonTIF],$A$4)</f>
        <v>0</v>
      </c>
      <c r="Q327" s="8">
        <f>SUMIFS(TaxableValuation[Taxable Gross],TaxableValuation[Dist],$C327,TaxableValuation[Tif_NonTIF],$A$4)</f>
        <v>8200057</v>
      </c>
      <c r="R327" s="8">
        <f>SUMIFS(TaxableValuation[Taxable Military Exempt],TaxableValuation[Dist],$C327,TaxableValuation[Tif_NonTIF],$A$4)</f>
        <v>0</v>
      </c>
      <c r="S327" s="8">
        <f>SUMIFS(TaxableValuation[Taxable Net],TaxableValuation[Dist],$C327,TaxableValuation[Tif_NonTIF],$A$4)</f>
        <v>8200057</v>
      </c>
      <c r="T327" s="8">
        <f>SUMIFS(TaxableValuation[Taxable Gas &amp; Elec Utilities],TaxableValuation[Dist],$C327,TaxableValuation[Tif_NonTIF],$A$4)</f>
        <v>0</v>
      </c>
      <c r="U327" s="8">
        <f t="shared" si="4"/>
        <v>8200057</v>
      </c>
    </row>
    <row r="328" spans="1:21" x14ac:dyDescent="0.25">
      <c r="A328">
        <v>2023</v>
      </c>
      <c r="B328" t="s">
        <v>1048</v>
      </c>
      <c r="C328" t="s">
        <v>1692</v>
      </c>
      <c r="D328" t="s">
        <v>1692</v>
      </c>
      <c r="E328" t="s">
        <v>771</v>
      </c>
      <c r="F328" t="s">
        <v>1693</v>
      </c>
      <c r="G328" s="8">
        <f>SUMIFS(TaxableValuation[Taxable Residential],TaxableValuation[Dist],$C328,TaxableValuation[Tif_NonTIF],$A$4)</f>
        <v>5233487</v>
      </c>
      <c r="H328" s="8">
        <f>SUMIFS(TaxableValuation[Taxable Ag Land],TaxableValuation[Dist],$C328,TaxableValuation[Tif_NonTIF],$A$4)</f>
        <v>140347</v>
      </c>
      <c r="I328" s="8">
        <f>SUMIFS(TaxableValuation[Taxable Ag Building],TaxableValuation[Dist],$C328,TaxableValuation[Tif_NonTIF],$A$4)</f>
        <v>1225</v>
      </c>
      <c r="J328" s="8">
        <f>SUMIFS(TaxableValuation[Taxable Commercial],TaxableValuation[Dist],$C328,TaxableValuation[Tif_NonTIF],$A$4)</f>
        <v>3656079</v>
      </c>
      <c r="K328" s="8">
        <f>SUMIFS(TaxableValuation[Taxable Industrial],TaxableValuation[Dist],$C328,TaxableValuation[Tif_NonTIF],$A$4)</f>
        <v>2182439</v>
      </c>
      <c r="L328" s="8">
        <f>SUMIFS(TaxableValuation[Taxable Multiresidential],TaxableValuation[Dist],$C328,TaxableValuation[Tif_NonTIF],$A$4)</f>
        <v>2069343</v>
      </c>
      <c r="M328" s="8">
        <f>SUMIFS(TaxableValuation[Taxable Reserved],TaxableValuation[Dist],$C328,TaxableValuation[Tif_NonTIF],$A$4)</f>
        <v>0</v>
      </c>
      <c r="N328" s="8">
        <f>SUMIFS(TaxableValuation[Taxable Railroads],TaxableValuation[Dist],$C328,TaxableValuation[Tif_NonTIF],$A$4)</f>
        <v>0</v>
      </c>
      <c r="O328" s="8">
        <f>SUMIFS(TaxableValuation[Taxable Utilities],TaxableValuation[Dist],$C328,TaxableValuation[Tif_NonTIF],$A$4)</f>
        <v>0</v>
      </c>
      <c r="P328" s="8">
        <f>SUMIFS(TaxableValuation[Taxable Other],TaxableValuation[Dist],$C328,TaxableValuation[Tif_NonTIF],$A$4)</f>
        <v>0</v>
      </c>
      <c r="Q328" s="8">
        <f>SUMIFS(TaxableValuation[Taxable Gross],TaxableValuation[Dist],$C328,TaxableValuation[Tif_NonTIF],$A$4)</f>
        <v>13282920</v>
      </c>
      <c r="R328" s="8">
        <f>SUMIFS(TaxableValuation[Taxable Military Exempt],TaxableValuation[Dist],$C328,TaxableValuation[Tif_NonTIF],$A$4)</f>
        <v>0</v>
      </c>
      <c r="S328" s="8">
        <f>SUMIFS(TaxableValuation[Taxable Net],TaxableValuation[Dist],$C328,TaxableValuation[Tif_NonTIF],$A$4)</f>
        <v>13282920</v>
      </c>
      <c r="T328" s="8">
        <f>SUMIFS(TaxableValuation[Taxable Gas &amp; Elec Utilities],TaxableValuation[Dist],$C328,TaxableValuation[Tif_NonTIF],$A$4)</f>
        <v>0</v>
      </c>
      <c r="U328" s="8">
        <f t="shared" ref="U328:U338" si="5">SUM(S328:T328)</f>
        <v>13282920</v>
      </c>
    </row>
    <row r="329" spans="1:21" x14ac:dyDescent="0.25">
      <c r="A329">
        <v>2023</v>
      </c>
      <c r="B329" t="s">
        <v>1066</v>
      </c>
      <c r="C329" t="s">
        <v>1694</v>
      </c>
      <c r="D329" t="s">
        <v>1694</v>
      </c>
      <c r="E329" t="s">
        <v>247</v>
      </c>
      <c r="F329" t="s">
        <v>1695</v>
      </c>
      <c r="G329" s="8">
        <f>SUMIFS(TaxableValuation[Taxable Residential],TaxableValuation[Dist],$C329,TaxableValuation[Tif_NonTIF],$A$4)</f>
        <v>44634853</v>
      </c>
      <c r="H329" s="8">
        <f>SUMIFS(TaxableValuation[Taxable Ag Land],TaxableValuation[Dist],$C329,TaxableValuation[Tif_NonTIF],$A$4)</f>
        <v>65237</v>
      </c>
      <c r="I329" s="8">
        <f>SUMIFS(TaxableValuation[Taxable Ag Building],TaxableValuation[Dist],$C329,TaxableValuation[Tif_NonTIF],$A$4)</f>
        <v>0</v>
      </c>
      <c r="J329" s="8">
        <f>SUMIFS(TaxableValuation[Taxable Commercial],TaxableValuation[Dist],$C329,TaxableValuation[Tif_NonTIF],$A$4)</f>
        <v>36608733</v>
      </c>
      <c r="K329" s="8">
        <f>SUMIFS(TaxableValuation[Taxable Industrial],TaxableValuation[Dist],$C329,TaxableValuation[Tif_NonTIF],$A$4)</f>
        <v>57901040</v>
      </c>
      <c r="L329" s="8">
        <f>SUMIFS(TaxableValuation[Taxable Multiresidential],TaxableValuation[Dist],$C329,TaxableValuation[Tif_NonTIF],$A$4)</f>
        <v>3177212</v>
      </c>
      <c r="M329" s="8">
        <f>SUMIFS(TaxableValuation[Taxable Reserved],TaxableValuation[Dist],$C329,TaxableValuation[Tif_NonTIF],$A$4)</f>
        <v>0</v>
      </c>
      <c r="N329" s="8">
        <f>SUMIFS(TaxableValuation[Taxable Railroads],TaxableValuation[Dist],$C329,TaxableValuation[Tif_NonTIF],$A$4)</f>
        <v>0</v>
      </c>
      <c r="O329" s="8">
        <f>SUMIFS(TaxableValuation[Taxable Utilities],TaxableValuation[Dist],$C329,TaxableValuation[Tif_NonTIF],$A$4)</f>
        <v>0</v>
      </c>
      <c r="P329" s="8">
        <f>SUMIFS(TaxableValuation[Taxable Other],TaxableValuation[Dist],$C329,TaxableValuation[Tif_NonTIF],$A$4)</f>
        <v>0</v>
      </c>
      <c r="Q329" s="8">
        <f>SUMIFS(TaxableValuation[Taxable Gross],TaxableValuation[Dist],$C329,TaxableValuation[Tif_NonTIF],$A$4)</f>
        <v>142387075</v>
      </c>
      <c r="R329" s="8">
        <f>SUMIFS(TaxableValuation[Taxable Military Exempt],TaxableValuation[Dist],$C329,TaxableValuation[Tif_NonTIF],$A$4)</f>
        <v>18520</v>
      </c>
      <c r="S329" s="8">
        <f>SUMIFS(TaxableValuation[Taxable Net],TaxableValuation[Dist],$C329,TaxableValuation[Tif_NonTIF],$A$4)</f>
        <v>142368555</v>
      </c>
      <c r="T329" s="8">
        <f>SUMIFS(TaxableValuation[Taxable Gas &amp; Elec Utilities],TaxableValuation[Dist],$C329,TaxableValuation[Tif_NonTIF],$A$4)</f>
        <v>0</v>
      </c>
      <c r="U329" s="8">
        <f t="shared" si="5"/>
        <v>142368555</v>
      </c>
    </row>
    <row r="330" spans="1:21" x14ac:dyDescent="0.25">
      <c r="A330">
        <v>2023</v>
      </c>
      <c r="B330" t="s">
        <v>1048</v>
      </c>
      <c r="C330" t="s">
        <v>1696</v>
      </c>
      <c r="D330" t="s">
        <v>1696</v>
      </c>
      <c r="E330" t="s">
        <v>799</v>
      </c>
      <c r="F330" t="s">
        <v>1697</v>
      </c>
      <c r="G330" s="8">
        <f>SUMIFS(TaxableValuation[Taxable Residential],TaxableValuation[Dist],$C330,TaxableValuation[Tif_NonTIF],$A$4)</f>
        <v>67386</v>
      </c>
      <c r="H330" s="8">
        <f>SUMIFS(TaxableValuation[Taxable Ag Land],TaxableValuation[Dist],$C330,TaxableValuation[Tif_NonTIF],$A$4)</f>
        <v>130865</v>
      </c>
      <c r="I330" s="8">
        <f>SUMIFS(TaxableValuation[Taxable Ag Building],TaxableValuation[Dist],$C330,TaxableValuation[Tif_NonTIF],$A$4)</f>
        <v>2841</v>
      </c>
      <c r="J330" s="8">
        <f>SUMIFS(TaxableValuation[Taxable Commercial],TaxableValuation[Dist],$C330,TaxableValuation[Tif_NonTIF],$A$4)</f>
        <v>2707141</v>
      </c>
      <c r="K330" s="8">
        <f>SUMIFS(TaxableValuation[Taxable Industrial],TaxableValuation[Dist],$C330,TaxableValuation[Tif_NonTIF],$A$4)</f>
        <v>25553</v>
      </c>
      <c r="L330" s="8">
        <f>SUMIFS(TaxableValuation[Taxable Multiresidential],TaxableValuation[Dist],$C330,TaxableValuation[Tif_NonTIF],$A$4)</f>
        <v>0</v>
      </c>
      <c r="M330" s="8">
        <f>SUMIFS(TaxableValuation[Taxable Reserved],TaxableValuation[Dist],$C330,TaxableValuation[Tif_NonTIF],$A$4)</f>
        <v>0</v>
      </c>
      <c r="N330" s="8">
        <f>SUMIFS(TaxableValuation[Taxable Railroads],TaxableValuation[Dist],$C330,TaxableValuation[Tif_NonTIF],$A$4)</f>
        <v>0</v>
      </c>
      <c r="O330" s="8">
        <f>SUMIFS(TaxableValuation[Taxable Utilities],TaxableValuation[Dist],$C330,TaxableValuation[Tif_NonTIF],$A$4)</f>
        <v>0</v>
      </c>
      <c r="P330" s="8">
        <f>SUMIFS(TaxableValuation[Taxable Other],TaxableValuation[Dist],$C330,TaxableValuation[Tif_NonTIF],$A$4)</f>
        <v>0</v>
      </c>
      <c r="Q330" s="8">
        <f>SUMIFS(TaxableValuation[Taxable Gross],TaxableValuation[Dist],$C330,TaxableValuation[Tif_NonTIF],$A$4)</f>
        <v>2933786</v>
      </c>
      <c r="R330" s="8">
        <f>SUMIFS(TaxableValuation[Taxable Military Exempt],TaxableValuation[Dist],$C330,TaxableValuation[Tif_NonTIF],$A$4)</f>
        <v>0</v>
      </c>
      <c r="S330" s="8">
        <f>SUMIFS(TaxableValuation[Taxable Net],TaxableValuation[Dist],$C330,TaxableValuation[Tif_NonTIF],$A$4)</f>
        <v>2933786</v>
      </c>
      <c r="T330" s="8">
        <f>SUMIFS(TaxableValuation[Taxable Gas &amp; Elec Utilities],TaxableValuation[Dist],$C330,TaxableValuation[Tif_NonTIF],$A$4)</f>
        <v>0</v>
      </c>
      <c r="U330" s="8">
        <f t="shared" si="5"/>
        <v>2933786</v>
      </c>
    </row>
    <row r="331" spans="1:21" x14ac:dyDescent="0.25">
      <c r="A331">
        <v>2023</v>
      </c>
      <c r="B331" t="s">
        <v>1048</v>
      </c>
      <c r="C331" t="s">
        <v>1698</v>
      </c>
      <c r="D331" t="s">
        <v>1698</v>
      </c>
      <c r="E331" t="s">
        <v>798</v>
      </c>
      <c r="F331" t="s">
        <v>1699</v>
      </c>
      <c r="G331" s="8">
        <f>SUMIFS(TaxableValuation[Taxable Residential],TaxableValuation[Dist],$C331,TaxableValuation[Tif_NonTIF],$A$4)</f>
        <v>0</v>
      </c>
      <c r="H331" s="8">
        <f>SUMIFS(TaxableValuation[Taxable Ag Land],TaxableValuation[Dist],$C331,TaxableValuation[Tif_NonTIF],$A$4)</f>
        <v>0</v>
      </c>
      <c r="I331" s="8">
        <f>SUMIFS(TaxableValuation[Taxable Ag Building],TaxableValuation[Dist],$C331,TaxableValuation[Tif_NonTIF],$A$4)</f>
        <v>0</v>
      </c>
      <c r="J331" s="8">
        <f>SUMIFS(TaxableValuation[Taxable Commercial],TaxableValuation[Dist],$C331,TaxableValuation[Tif_NonTIF],$A$4)</f>
        <v>0</v>
      </c>
      <c r="K331" s="8">
        <f>SUMIFS(TaxableValuation[Taxable Industrial],TaxableValuation[Dist],$C331,TaxableValuation[Tif_NonTIF],$A$4)</f>
        <v>0</v>
      </c>
      <c r="L331" s="8">
        <f>SUMIFS(TaxableValuation[Taxable Multiresidential],TaxableValuation[Dist],$C331,TaxableValuation[Tif_NonTIF],$A$4)</f>
        <v>0</v>
      </c>
      <c r="M331" s="8">
        <f>SUMIFS(TaxableValuation[Taxable Reserved],TaxableValuation[Dist],$C331,TaxableValuation[Tif_NonTIF],$A$4)</f>
        <v>0</v>
      </c>
      <c r="N331" s="8">
        <f>SUMIFS(TaxableValuation[Taxable Railroads],TaxableValuation[Dist],$C331,TaxableValuation[Tif_NonTIF],$A$4)</f>
        <v>0</v>
      </c>
      <c r="O331" s="8">
        <f>SUMIFS(TaxableValuation[Taxable Utilities],TaxableValuation[Dist],$C331,TaxableValuation[Tif_NonTIF],$A$4)</f>
        <v>0</v>
      </c>
      <c r="P331" s="8">
        <f>SUMIFS(TaxableValuation[Taxable Other],TaxableValuation[Dist],$C331,TaxableValuation[Tif_NonTIF],$A$4)</f>
        <v>0</v>
      </c>
      <c r="Q331" s="8">
        <f>SUMIFS(TaxableValuation[Taxable Gross],TaxableValuation[Dist],$C331,TaxableValuation[Tif_NonTIF],$A$4)</f>
        <v>0</v>
      </c>
      <c r="R331" s="8">
        <f>SUMIFS(TaxableValuation[Taxable Military Exempt],TaxableValuation[Dist],$C331,TaxableValuation[Tif_NonTIF],$A$4)</f>
        <v>0</v>
      </c>
      <c r="S331" s="8">
        <f>SUMIFS(TaxableValuation[Taxable Net],TaxableValuation[Dist],$C331,TaxableValuation[Tif_NonTIF],$A$4)</f>
        <v>0</v>
      </c>
      <c r="T331" s="8">
        <f>SUMIFS(TaxableValuation[Taxable Gas &amp; Elec Utilities],TaxableValuation[Dist],$C331,TaxableValuation[Tif_NonTIF],$A$4)</f>
        <v>0</v>
      </c>
      <c r="U331" s="8">
        <f t="shared" si="5"/>
        <v>0</v>
      </c>
    </row>
    <row r="332" spans="1:21" x14ac:dyDescent="0.25">
      <c r="A332">
        <v>2023</v>
      </c>
      <c r="B332" t="s">
        <v>1057</v>
      </c>
      <c r="C332" t="s">
        <v>1700</v>
      </c>
      <c r="D332" t="s">
        <v>1700</v>
      </c>
      <c r="E332" t="s">
        <v>527</v>
      </c>
      <c r="F332" t="s">
        <v>1701</v>
      </c>
      <c r="G332" s="8">
        <f>SUMIFS(TaxableValuation[Taxable Residential],TaxableValuation[Dist],$C332,TaxableValuation[Tif_NonTIF],$A$4)</f>
        <v>18998586</v>
      </c>
      <c r="H332" s="8">
        <f>SUMIFS(TaxableValuation[Taxable Ag Land],TaxableValuation[Dist],$C332,TaxableValuation[Tif_NonTIF],$A$4)</f>
        <v>69510</v>
      </c>
      <c r="I332" s="8">
        <f>SUMIFS(TaxableValuation[Taxable Ag Building],TaxableValuation[Dist],$C332,TaxableValuation[Tif_NonTIF],$A$4)</f>
        <v>0</v>
      </c>
      <c r="J332" s="8">
        <f>SUMIFS(TaxableValuation[Taxable Commercial],TaxableValuation[Dist],$C332,TaxableValuation[Tif_NonTIF],$A$4)</f>
        <v>16934493</v>
      </c>
      <c r="K332" s="8">
        <f>SUMIFS(TaxableValuation[Taxable Industrial],TaxableValuation[Dist],$C332,TaxableValuation[Tif_NonTIF],$A$4)</f>
        <v>4182760</v>
      </c>
      <c r="L332" s="8">
        <f>SUMIFS(TaxableValuation[Taxable Multiresidential],TaxableValuation[Dist],$C332,TaxableValuation[Tif_NonTIF],$A$4)</f>
        <v>2321012</v>
      </c>
      <c r="M332" s="8">
        <f>SUMIFS(TaxableValuation[Taxable Reserved],TaxableValuation[Dist],$C332,TaxableValuation[Tif_NonTIF],$A$4)</f>
        <v>0</v>
      </c>
      <c r="N332" s="8">
        <f>SUMIFS(TaxableValuation[Taxable Railroads],TaxableValuation[Dist],$C332,TaxableValuation[Tif_NonTIF],$A$4)</f>
        <v>0</v>
      </c>
      <c r="O332" s="8">
        <f>SUMIFS(TaxableValuation[Taxable Utilities],TaxableValuation[Dist],$C332,TaxableValuation[Tif_NonTIF],$A$4)</f>
        <v>0</v>
      </c>
      <c r="P332" s="8">
        <f>SUMIFS(TaxableValuation[Taxable Other],TaxableValuation[Dist],$C332,TaxableValuation[Tif_NonTIF],$A$4)</f>
        <v>0</v>
      </c>
      <c r="Q332" s="8">
        <f>SUMIFS(TaxableValuation[Taxable Gross],TaxableValuation[Dist],$C332,TaxableValuation[Tif_NonTIF],$A$4)</f>
        <v>42506361</v>
      </c>
      <c r="R332" s="8">
        <f>SUMIFS(TaxableValuation[Taxable Military Exempt],TaxableValuation[Dist],$C332,TaxableValuation[Tif_NonTIF],$A$4)</f>
        <v>0</v>
      </c>
      <c r="S332" s="8">
        <f>SUMIFS(TaxableValuation[Taxable Net],TaxableValuation[Dist],$C332,TaxableValuation[Tif_NonTIF],$A$4)</f>
        <v>42506361</v>
      </c>
      <c r="T332" s="8">
        <f>SUMIFS(TaxableValuation[Taxable Gas &amp; Elec Utilities],TaxableValuation[Dist],$C332,TaxableValuation[Tif_NonTIF],$A$4)</f>
        <v>0</v>
      </c>
      <c r="U332" s="8">
        <f t="shared" si="5"/>
        <v>42506361</v>
      </c>
    </row>
    <row r="333" spans="1:21" x14ac:dyDescent="0.25">
      <c r="A333">
        <v>2023</v>
      </c>
      <c r="B333" t="s">
        <v>1076</v>
      </c>
      <c r="C333" t="s">
        <v>1702</v>
      </c>
      <c r="D333" t="s">
        <v>1702</v>
      </c>
      <c r="E333" t="s">
        <v>237</v>
      </c>
      <c r="F333" t="s">
        <v>1703</v>
      </c>
      <c r="G333" s="8">
        <f>SUMIFS(TaxableValuation[Taxable Residential],TaxableValuation[Dist],$C333,TaxableValuation[Tif_NonTIF],$A$4)</f>
        <v>1811945</v>
      </c>
      <c r="H333" s="8">
        <f>SUMIFS(TaxableValuation[Taxable Ag Land],TaxableValuation[Dist],$C333,TaxableValuation[Tif_NonTIF],$A$4)</f>
        <v>18862</v>
      </c>
      <c r="I333" s="8">
        <f>SUMIFS(TaxableValuation[Taxable Ag Building],TaxableValuation[Dist],$C333,TaxableValuation[Tif_NonTIF],$A$4)</f>
        <v>295</v>
      </c>
      <c r="J333" s="8">
        <f>SUMIFS(TaxableValuation[Taxable Commercial],TaxableValuation[Dist],$C333,TaxableValuation[Tif_NonTIF],$A$4)</f>
        <v>12677134</v>
      </c>
      <c r="K333" s="8">
        <f>SUMIFS(TaxableValuation[Taxable Industrial],TaxableValuation[Dist],$C333,TaxableValuation[Tif_NonTIF],$A$4)</f>
        <v>4351893</v>
      </c>
      <c r="L333" s="8">
        <f>SUMIFS(TaxableValuation[Taxable Multiresidential],TaxableValuation[Dist],$C333,TaxableValuation[Tif_NonTIF],$A$4)</f>
        <v>1086335</v>
      </c>
      <c r="M333" s="8">
        <f>SUMIFS(TaxableValuation[Taxable Reserved],TaxableValuation[Dist],$C333,TaxableValuation[Tif_NonTIF],$A$4)</f>
        <v>0</v>
      </c>
      <c r="N333" s="8">
        <f>SUMIFS(TaxableValuation[Taxable Railroads],TaxableValuation[Dist],$C333,TaxableValuation[Tif_NonTIF],$A$4)</f>
        <v>0</v>
      </c>
      <c r="O333" s="8">
        <f>SUMIFS(TaxableValuation[Taxable Utilities],TaxableValuation[Dist],$C333,TaxableValuation[Tif_NonTIF],$A$4)</f>
        <v>0</v>
      </c>
      <c r="P333" s="8">
        <f>SUMIFS(TaxableValuation[Taxable Other],TaxableValuation[Dist],$C333,TaxableValuation[Tif_NonTIF],$A$4)</f>
        <v>0</v>
      </c>
      <c r="Q333" s="8">
        <f>SUMIFS(TaxableValuation[Taxable Gross],TaxableValuation[Dist],$C333,TaxableValuation[Tif_NonTIF],$A$4)</f>
        <v>19946464</v>
      </c>
      <c r="R333" s="8">
        <f>SUMIFS(TaxableValuation[Taxable Military Exempt],TaxableValuation[Dist],$C333,TaxableValuation[Tif_NonTIF],$A$4)</f>
        <v>0</v>
      </c>
      <c r="S333" s="8">
        <f>SUMIFS(TaxableValuation[Taxable Net],TaxableValuation[Dist],$C333,TaxableValuation[Tif_NonTIF],$A$4)</f>
        <v>19946464</v>
      </c>
      <c r="T333" s="8">
        <f>SUMIFS(TaxableValuation[Taxable Gas &amp; Elec Utilities],TaxableValuation[Dist],$C333,TaxableValuation[Tif_NonTIF],$A$4)</f>
        <v>0</v>
      </c>
      <c r="U333" s="8">
        <f t="shared" si="5"/>
        <v>19946464</v>
      </c>
    </row>
    <row r="334" spans="1:21" x14ac:dyDescent="0.25">
      <c r="A334">
        <v>2023</v>
      </c>
      <c r="B334" t="s">
        <v>1054</v>
      </c>
      <c r="C334" t="s">
        <v>1704</v>
      </c>
      <c r="D334" t="s">
        <v>1704</v>
      </c>
      <c r="E334" t="s">
        <v>309</v>
      </c>
      <c r="F334" t="s">
        <v>1705</v>
      </c>
      <c r="G334" s="8">
        <f>SUMIFS(TaxableValuation[Taxable Residential],TaxableValuation[Dist],$C334,TaxableValuation[Tif_NonTIF],$A$4)</f>
        <v>2102489</v>
      </c>
      <c r="H334" s="8">
        <f>SUMIFS(TaxableValuation[Taxable Ag Land],TaxableValuation[Dist],$C334,TaxableValuation[Tif_NonTIF],$A$4)</f>
        <v>0</v>
      </c>
      <c r="I334" s="8">
        <f>SUMIFS(TaxableValuation[Taxable Ag Building],TaxableValuation[Dist],$C334,TaxableValuation[Tif_NonTIF],$A$4)</f>
        <v>0</v>
      </c>
      <c r="J334" s="8">
        <f>SUMIFS(TaxableValuation[Taxable Commercial],TaxableValuation[Dist],$C334,TaxableValuation[Tif_NonTIF],$A$4)</f>
        <v>0</v>
      </c>
      <c r="K334" s="8">
        <f>SUMIFS(TaxableValuation[Taxable Industrial],TaxableValuation[Dist],$C334,TaxableValuation[Tif_NonTIF],$A$4)</f>
        <v>0</v>
      </c>
      <c r="L334" s="8">
        <f>SUMIFS(TaxableValuation[Taxable Multiresidential],TaxableValuation[Dist],$C334,TaxableValuation[Tif_NonTIF],$A$4)</f>
        <v>0</v>
      </c>
      <c r="M334" s="8">
        <f>SUMIFS(TaxableValuation[Taxable Reserved],TaxableValuation[Dist],$C334,TaxableValuation[Tif_NonTIF],$A$4)</f>
        <v>0</v>
      </c>
      <c r="N334" s="8">
        <f>SUMIFS(TaxableValuation[Taxable Railroads],TaxableValuation[Dist],$C334,TaxableValuation[Tif_NonTIF],$A$4)</f>
        <v>0</v>
      </c>
      <c r="O334" s="8">
        <f>SUMIFS(TaxableValuation[Taxable Utilities],TaxableValuation[Dist],$C334,TaxableValuation[Tif_NonTIF],$A$4)</f>
        <v>0</v>
      </c>
      <c r="P334" s="8">
        <f>SUMIFS(TaxableValuation[Taxable Other],TaxableValuation[Dist],$C334,TaxableValuation[Tif_NonTIF],$A$4)</f>
        <v>0</v>
      </c>
      <c r="Q334" s="8">
        <f>SUMIFS(TaxableValuation[Taxable Gross],TaxableValuation[Dist],$C334,TaxableValuation[Tif_NonTIF],$A$4)</f>
        <v>2102489</v>
      </c>
      <c r="R334" s="8">
        <f>SUMIFS(TaxableValuation[Taxable Military Exempt],TaxableValuation[Dist],$C334,TaxableValuation[Tif_NonTIF],$A$4)</f>
        <v>0</v>
      </c>
      <c r="S334" s="8">
        <f>SUMIFS(TaxableValuation[Taxable Net],TaxableValuation[Dist],$C334,TaxableValuation[Tif_NonTIF],$A$4)</f>
        <v>2102489</v>
      </c>
      <c r="T334" s="8">
        <f>SUMIFS(TaxableValuation[Taxable Gas &amp; Elec Utilities],TaxableValuation[Dist],$C334,TaxableValuation[Tif_NonTIF],$A$4)</f>
        <v>0</v>
      </c>
      <c r="U334" s="8">
        <f t="shared" si="5"/>
        <v>2102489</v>
      </c>
    </row>
    <row r="335" spans="1:21" x14ac:dyDescent="0.25">
      <c r="A335">
        <v>2023</v>
      </c>
      <c r="B335" t="s">
        <v>1038</v>
      </c>
      <c r="C335" t="s">
        <v>1706</v>
      </c>
      <c r="D335" t="s">
        <v>1706</v>
      </c>
      <c r="E335" t="s">
        <v>750</v>
      </c>
      <c r="F335" t="s">
        <v>1707</v>
      </c>
      <c r="G335" s="8">
        <f>SUMIFS(TaxableValuation[Taxable Residential],TaxableValuation[Dist],$C335,TaxableValuation[Tif_NonTIF],$A$4)</f>
        <v>21880844</v>
      </c>
      <c r="H335" s="8">
        <f>SUMIFS(TaxableValuation[Taxable Ag Land],TaxableValuation[Dist],$C335,TaxableValuation[Tif_NonTIF],$A$4)</f>
        <v>35795</v>
      </c>
      <c r="I335" s="8">
        <f>SUMIFS(TaxableValuation[Taxable Ag Building],TaxableValuation[Dist],$C335,TaxableValuation[Tif_NonTIF],$A$4)</f>
        <v>0</v>
      </c>
      <c r="J335" s="8">
        <f>SUMIFS(TaxableValuation[Taxable Commercial],TaxableValuation[Dist],$C335,TaxableValuation[Tif_NonTIF],$A$4)</f>
        <v>22438227</v>
      </c>
      <c r="K335" s="8">
        <f>SUMIFS(TaxableValuation[Taxable Industrial],TaxableValuation[Dist],$C335,TaxableValuation[Tif_NonTIF],$A$4)</f>
        <v>12988800</v>
      </c>
      <c r="L335" s="8">
        <f>SUMIFS(TaxableValuation[Taxable Multiresidential],TaxableValuation[Dist],$C335,TaxableValuation[Tif_NonTIF],$A$4)</f>
        <v>3001341</v>
      </c>
      <c r="M335" s="8">
        <f>SUMIFS(TaxableValuation[Taxable Reserved],TaxableValuation[Dist],$C335,TaxableValuation[Tif_NonTIF],$A$4)</f>
        <v>0</v>
      </c>
      <c r="N335" s="8">
        <f>SUMIFS(TaxableValuation[Taxable Railroads],TaxableValuation[Dist],$C335,TaxableValuation[Tif_NonTIF],$A$4)</f>
        <v>0</v>
      </c>
      <c r="O335" s="8">
        <f>SUMIFS(TaxableValuation[Taxable Utilities],TaxableValuation[Dist],$C335,TaxableValuation[Tif_NonTIF],$A$4)</f>
        <v>0</v>
      </c>
      <c r="P335" s="8">
        <f>SUMIFS(TaxableValuation[Taxable Other],TaxableValuation[Dist],$C335,TaxableValuation[Tif_NonTIF],$A$4)</f>
        <v>0</v>
      </c>
      <c r="Q335" s="8">
        <f>SUMIFS(TaxableValuation[Taxable Gross],TaxableValuation[Dist],$C335,TaxableValuation[Tif_NonTIF],$A$4)</f>
        <v>60345007</v>
      </c>
      <c r="R335" s="8">
        <f>SUMIFS(TaxableValuation[Taxable Military Exempt],TaxableValuation[Dist],$C335,TaxableValuation[Tif_NonTIF],$A$4)</f>
        <v>5556</v>
      </c>
      <c r="S335" s="8">
        <f>SUMIFS(TaxableValuation[Taxable Net],TaxableValuation[Dist],$C335,TaxableValuation[Tif_NonTIF],$A$4)</f>
        <v>60339451</v>
      </c>
      <c r="T335" s="8">
        <f>SUMIFS(TaxableValuation[Taxable Gas &amp; Elec Utilities],TaxableValuation[Dist],$C335,TaxableValuation[Tif_NonTIF],$A$4)</f>
        <v>0</v>
      </c>
      <c r="U335" s="8">
        <f t="shared" si="5"/>
        <v>60339451</v>
      </c>
    </row>
    <row r="336" spans="1:21" x14ac:dyDescent="0.25">
      <c r="A336">
        <v>2023</v>
      </c>
      <c r="B336" t="s">
        <v>1045</v>
      </c>
      <c r="C336" t="s">
        <v>1708</v>
      </c>
      <c r="D336" t="s">
        <v>1708</v>
      </c>
      <c r="E336" t="s">
        <v>461</v>
      </c>
      <c r="F336" t="s">
        <v>1709</v>
      </c>
      <c r="G336" s="8">
        <f>SUMIFS(TaxableValuation[Taxable Residential],TaxableValuation[Dist],$C336,TaxableValuation[Tif_NonTIF],$A$4)</f>
        <v>1011373</v>
      </c>
      <c r="H336" s="8">
        <f>SUMIFS(TaxableValuation[Taxable Ag Land],TaxableValuation[Dist],$C336,TaxableValuation[Tif_NonTIF],$A$4)</f>
        <v>0</v>
      </c>
      <c r="I336" s="8">
        <f>SUMIFS(TaxableValuation[Taxable Ag Building],TaxableValuation[Dist],$C336,TaxableValuation[Tif_NonTIF],$A$4)</f>
        <v>0</v>
      </c>
      <c r="J336" s="8">
        <f>SUMIFS(TaxableValuation[Taxable Commercial],TaxableValuation[Dist],$C336,TaxableValuation[Tif_NonTIF],$A$4)</f>
        <v>704858</v>
      </c>
      <c r="K336" s="8">
        <f>SUMIFS(TaxableValuation[Taxable Industrial],TaxableValuation[Dist],$C336,TaxableValuation[Tif_NonTIF],$A$4)</f>
        <v>96981</v>
      </c>
      <c r="L336" s="8">
        <f>SUMIFS(TaxableValuation[Taxable Multiresidential],TaxableValuation[Dist],$C336,TaxableValuation[Tif_NonTIF],$A$4)</f>
        <v>194861</v>
      </c>
      <c r="M336" s="8">
        <f>SUMIFS(TaxableValuation[Taxable Reserved],TaxableValuation[Dist],$C336,TaxableValuation[Tif_NonTIF],$A$4)</f>
        <v>0</v>
      </c>
      <c r="N336" s="8">
        <f>SUMIFS(TaxableValuation[Taxable Railroads],TaxableValuation[Dist],$C336,TaxableValuation[Tif_NonTIF],$A$4)</f>
        <v>0</v>
      </c>
      <c r="O336" s="8">
        <f>SUMIFS(TaxableValuation[Taxable Utilities],TaxableValuation[Dist],$C336,TaxableValuation[Tif_NonTIF],$A$4)</f>
        <v>0</v>
      </c>
      <c r="P336" s="8">
        <f>SUMIFS(TaxableValuation[Taxable Other],TaxableValuation[Dist],$C336,TaxableValuation[Tif_NonTIF],$A$4)</f>
        <v>0</v>
      </c>
      <c r="Q336" s="8">
        <f>SUMIFS(TaxableValuation[Taxable Gross],TaxableValuation[Dist],$C336,TaxableValuation[Tif_NonTIF],$A$4)</f>
        <v>2008073</v>
      </c>
      <c r="R336" s="8">
        <f>SUMIFS(TaxableValuation[Taxable Military Exempt],TaxableValuation[Dist],$C336,TaxableValuation[Tif_NonTIF],$A$4)</f>
        <v>0</v>
      </c>
      <c r="S336" s="8">
        <f>SUMIFS(TaxableValuation[Taxable Net],TaxableValuation[Dist],$C336,TaxableValuation[Tif_NonTIF],$A$4)</f>
        <v>2008073</v>
      </c>
      <c r="T336" s="8">
        <f>SUMIFS(TaxableValuation[Taxable Gas &amp; Elec Utilities],TaxableValuation[Dist],$C336,TaxableValuation[Tif_NonTIF],$A$4)</f>
        <v>0</v>
      </c>
      <c r="U336" s="8">
        <f t="shared" si="5"/>
        <v>2008073</v>
      </c>
    </row>
    <row r="337" spans="1:21" x14ac:dyDescent="0.25">
      <c r="A337">
        <v>2023</v>
      </c>
      <c r="B337" t="s">
        <v>1048</v>
      </c>
      <c r="C337" t="s">
        <v>1710</v>
      </c>
      <c r="D337" t="s">
        <v>1710</v>
      </c>
      <c r="E337" t="s">
        <v>987</v>
      </c>
      <c r="F337" t="s">
        <v>1711</v>
      </c>
      <c r="G337" s="8">
        <f>SUMIFS(TaxableValuation[Taxable Residential],TaxableValuation[Dist],$C337,TaxableValuation[Tif_NonTIF],$A$4)</f>
        <v>4031104</v>
      </c>
      <c r="H337" s="8">
        <f>SUMIFS(TaxableValuation[Taxable Ag Land],TaxableValuation[Dist],$C337,TaxableValuation[Tif_NonTIF],$A$4)</f>
        <v>0</v>
      </c>
      <c r="I337" s="8">
        <f>SUMIFS(TaxableValuation[Taxable Ag Building],TaxableValuation[Dist],$C337,TaxableValuation[Tif_NonTIF],$A$4)</f>
        <v>0</v>
      </c>
      <c r="J337" s="8">
        <f>SUMIFS(TaxableValuation[Taxable Commercial],TaxableValuation[Dist],$C337,TaxableValuation[Tif_NonTIF],$A$4)</f>
        <v>626040</v>
      </c>
      <c r="K337" s="8">
        <f>SUMIFS(TaxableValuation[Taxable Industrial],TaxableValuation[Dist],$C337,TaxableValuation[Tif_NonTIF],$A$4)</f>
        <v>0</v>
      </c>
      <c r="L337" s="8">
        <f>SUMIFS(TaxableValuation[Taxable Multiresidential],TaxableValuation[Dist],$C337,TaxableValuation[Tif_NonTIF],$A$4)</f>
        <v>0</v>
      </c>
      <c r="M337" s="8">
        <f>SUMIFS(TaxableValuation[Taxable Reserved],TaxableValuation[Dist],$C337,TaxableValuation[Tif_NonTIF],$A$4)</f>
        <v>0</v>
      </c>
      <c r="N337" s="8">
        <f>SUMIFS(TaxableValuation[Taxable Railroads],TaxableValuation[Dist],$C337,TaxableValuation[Tif_NonTIF],$A$4)</f>
        <v>0</v>
      </c>
      <c r="O337" s="8">
        <f>SUMIFS(TaxableValuation[Taxable Utilities],TaxableValuation[Dist],$C337,TaxableValuation[Tif_NonTIF],$A$4)</f>
        <v>0</v>
      </c>
      <c r="P337" s="8">
        <f>SUMIFS(TaxableValuation[Taxable Other],TaxableValuation[Dist],$C337,TaxableValuation[Tif_NonTIF],$A$4)</f>
        <v>0</v>
      </c>
      <c r="Q337" s="8">
        <f>SUMIFS(TaxableValuation[Taxable Gross],TaxableValuation[Dist],$C337,TaxableValuation[Tif_NonTIF],$A$4)</f>
        <v>4657144</v>
      </c>
      <c r="R337" s="8">
        <f>SUMIFS(TaxableValuation[Taxable Military Exempt],TaxableValuation[Dist],$C337,TaxableValuation[Tif_NonTIF],$A$4)</f>
        <v>3704</v>
      </c>
      <c r="S337" s="8">
        <f>SUMIFS(TaxableValuation[Taxable Net],TaxableValuation[Dist],$C337,TaxableValuation[Tif_NonTIF],$A$4)</f>
        <v>4653440</v>
      </c>
      <c r="T337" s="8">
        <f>SUMIFS(TaxableValuation[Taxable Gas &amp; Elec Utilities],TaxableValuation[Dist],$C337,TaxableValuation[Tif_NonTIF],$A$4)</f>
        <v>0</v>
      </c>
      <c r="U337" s="8">
        <f t="shared" si="5"/>
        <v>4653440</v>
      </c>
    </row>
    <row r="338" spans="1:21" x14ac:dyDescent="0.25">
      <c r="A338">
        <v>2023</v>
      </c>
      <c r="B338" t="s">
        <v>1038</v>
      </c>
      <c r="C338" t="s">
        <v>1712</v>
      </c>
      <c r="D338" t="s">
        <v>1712</v>
      </c>
      <c r="E338" t="s">
        <v>63</v>
      </c>
      <c r="F338" t="s">
        <v>1713</v>
      </c>
      <c r="G338" s="8">
        <f>SUMIFS(TaxableValuation[Taxable Residential],TaxableValuation[Dist],$C338,TaxableValuation[Tif_NonTIF],$A$4)</f>
        <v>10689825</v>
      </c>
      <c r="H338" s="8">
        <f>SUMIFS(TaxableValuation[Taxable Ag Land],TaxableValuation[Dist],$C338,TaxableValuation[Tif_NonTIF],$A$4)</f>
        <v>0</v>
      </c>
      <c r="I338" s="8">
        <f>SUMIFS(TaxableValuation[Taxable Ag Building],TaxableValuation[Dist],$C338,TaxableValuation[Tif_NonTIF],$A$4)</f>
        <v>0</v>
      </c>
      <c r="J338" s="8">
        <f>SUMIFS(TaxableValuation[Taxable Commercial],TaxableValuation[Dist],$C338,TaxableValuation[Tif_NonTIF],$A$4)</f>
        <v>2549817</v>
      </c>
      <c r="K338" s="8">
        <f>SUMIFS(TaxableValuation[Taxable Industrial],TaxableValuation[Dist],$C338,TaxableValuation[Tif_NonTIF],$A$4)</f>
        <v>0</v>
      </c>
      <c r="L338" s="8">
        <f>SUMIFS(TaxableValuation[Taxable Multiresidential],TaxableValuation[Dist],$C338,TaxableValuation[Tif_NonTIF],$A$4)</f>
        <v>599146</v>
      </c>
      <c r="M338" s="8">
        <f>SUMIFS(TaxableValuation[Taxable Reserved],TaxableValuation[Dist],$C338,TaxableValuation[Tif_NonTIF],$A$4)</f>
        <v>0</v>
      </c>
      <c r="N338" s="8">
        <f>SUMIFS(TaxableValuation[Taxable Railroads],TaxableValuation[Dist],$C338,TaxableValuation[Tif_NonTIF],$A$4)</f>
        <v>0</v>
      </c>
      <c r="O338" s="8">
        <f>SUMIFS(TaxableValuation[Taxable Utilities],TaxableValuation[Dist],$C338,TaxableValuation[Tif_NonTIF],$A$4)</f>
        <v>0</v>
      </c>
      <c r="P338" s="8">
        <f>SUMIFS(TaxableValuation[Taxable Other],TaxableValuation[Dist],$C338,TaxableValuation[Tif_NonTIF],$A$4)</f>
        <v>0</v>
      </c>
      <c r="Q338" s="8">
        <f>SUMIFS(TaxableValuation[Taxable Gross],TaxableValuation[Dist],$C338,TaxableValuation[Tif_NonTIF],$A$4)</f>
        <v>13838788</v>
      </c>
      <c r="R338" s="8">
        <f>SUMIFS(TaxableValuation[Taxable Military Exempt],TaxableValuation[Dist],$C338,TaxableValuation[Tif_NonTIF],$A$4)</f>
        <v>3704</v>
      </c>
      <c r="S338" s="8">
        <f>SUMIFS(TaxableValuation[Taxable Net],TaxableValuation[Dist],$C338,TaxableValuation[Tif_NonTIF],$A$4)</f>
        <v>13835084</v>
      </c>
      <c r="T338" s="8">
        <f>SUMIFS(TaxableValuation[Taxable Gas &amp; Elec Utilities],TaxableValuation[Dist],$C338,TaxableValuation[Tif_NonTIF],$A$4)</f>
        <v>0</v>
      </c>
      <c r="U338" s="8">
        <f t="shared" si="5"/>
        <v>13835084</v>
      </c>
    </row>
    <row r="339" spans="1:21" ht="15.75" thickBot="1" x14ac:dyDescent="0.3">
      <c r="G339" s="10">
        <f t="shared" ref="G339:U339" si="6">SUM(G7:G338)</f>
        <v>4050199105</v>
      </c>
      <c r="H339" s="10">
        <f t="shared" si="6"/>
        <v>25019335</v>
      </c>
      <c r="I339" s="10">
        <f t="shared" si="6"/>
        <v>8192521</v>
      </c>
      <c r="J339" s="10">
        <f t="shared" si="6"/>
        <v>7376530838</v>
      </c>
      <c r="K339" s="10">
        <f t="shared" si="6"/>
        <v>2752831162</v>
      </c>
      <c r="L339" s="10">
        <f t="shared" si="6"/>
        <v>478781583</v>
      </c>
      <c r="M339" s="10">
        <f t="shared" si="6"/>
        <v>0</v>
      </c>
      <c r="N339" s="10">
        <f t="shared" si="6"/>
        <v>0</v>
      </c>
      <c r="O339" s="10">
        <f t="shared" si="6"/>
        <v>0</v>
      </c>
      <c r="P339" s="10">
        <f t="shared" si="6"/>
        <v>176605</v>
      </c>
      <c r="Q339" s="10">
        <f t="shared" si="6"/>
        <v>14691731149</v>
      </c>
      <c r="R339" s="10">
        <f t="shared" si="6"/>
        <v>1103662</v>
      </c>
      <c r="S339" s="10">
        <f t="shared" si="6"/>
        <v>14690627487</v>
      </c>
      <c r="T339" s="10">
        <f t="shared" si="6"/>
        <v>0</v>
      </c>
      <c r="U339" s="10">
        <f t="shared" si="6"/>
        <v>14690627487</v>
      </c>
    </row>
    <row r="340" spans="1:21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479"/>
  <sheetViews>
    <sheetView topLeftCell="A1446" workbookViewId="0">
      <selection sqref="A1:Z1479"/>
    </sheetView>
  </sheetViews>
  <sheetFormatPr defaultRowHeight="15" x14ac:dyDescent="0.25"/>
  <cols>
    <col min="2" max="2" width="17.140625" customWidth="1"/>
    <col min="3" max="3" width="10.42578125" customWidth="1"/>
    <col min="5" max="5" width="18.140625" customWidth="1"/>
    <col min="6" max="6" width="10" customWidth="1"/>
    <col min="8" max="8" width="20" customWidth="1"/>
    <col min="9" max="9" width="11.28515625" customWidth="1"/>
    <col min="10" max="10" width="12" customWidth="1"/>
    <col min="11" max="11" width="57.5703125" bestFit="1" customWidth="1"/>
    <col min="12" max="12" width="24.7109375" bestFit="1" customWidth="1"/>
    <col min="13" max="13" width="15" customWidth="1"/>
    <col min="14" max="14" width="18.140625" customWidth="1"/>
    <col min="15" max="15" width="18.7109375" customWidth="1"/>
    <col min="16" max="16" width="16.5703125" customWidth="1"/>
    <col min="17" max="17" width="22.5703125" customWidth="1"/>
    <col min="18" max="18" width="16.42578125" customWidth="1"/>
    <col min="19" max="19" width="16.28515625" customWidth="1"/>
    <col min="20" max="20" width="15.28515625" customWidth="1"/>
    <col min="21" max="21" width="13.28515625" customWidth="1"/>
    <col min="22" max="22" width="13.140625" customWidth="1"/>
    <col min="23" max="23" width="22.28515625" customWidth="1"/>
    <col min="24" max="24" width="11.42578125" customWidth="1"/>
    <col min="25" max="25" width="25" customWidth="1"/>
    <col min="26" max="26" width="18.140625" customWidth="1"/>
    <col min="28" max="28" width="13.140625" customWidth="1"/>
  </cols>
  <sheetData>
    <row r="1" spans="1:28" ht="15.75" thickBot="1" x14ac:dyDescent="0.3">
      <c r="A1" t="s">
        <v>0</v>
      </c>
      <c r="B1" t="s">
        <v>1</v>
      </c>
      <c r="C1" t="s">
        <v>2</v>
      </c>
      <c r="D1" t="s">
        <v>1036</v>
      </c>
      <c r="E1" t="s">
        <v>1037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1018</v>
      </c>
      <c r="N1" t="s">
        <v>1019</v>
      </c>
      <c r="O1" t="s">
        <v>1020</v>
      </c>
      <c r="P1" t="s">
        <v>1021</v>
      </c>
      <c r="Q1" t="s">
        <v>1022</v>
      </c>
      <c r="R1" t="s">
        <v>1023</v>
      </c>
      <c r="S1" t="s">
        <v>1024</v>
      </c>
      <c r="T1" t="s">
        <v>1025</v>
      </c>
      <c r="U1" t="s">
        <v>1026</v>
      </c>
      <c r="V1" t="s">
        <v>1027</v>
      </c>
      <c r="W1" t="s">
        <v>1028</v>
      </c>
      <c r="X1" t="s">
        <v>1029</v>
      </c>
      <c r="Y1" t="s">
        <v>1030</v>
      </c>
      <c r="Z1" t="s">
        <v>1031</v>
      </c>
      <c r="AA1" s="5" t="s">
        <v>1032</v>
      </c>
      <c r="AB1" s="6" t="s">
        <v>1033</v>
      </c>
    </row>
    <row r="2" spans="1:28" ht="15.75" thickTop="1" x14ac:dyDescent="0.25">
      <c r="A2">
        <v>2021</v>
      </c>
      <c r="B2">
        <v>1</v>
      </c>
      <c r="C2" t="s">
        <v>24</v>
      </c>
      <c r="D2">
        <v>2021</v>
      </c>
      <c r="E2">
        <v>1</v>
      </c>
      <c r="F2">
        <v>6</v>
      </c>
      <c r="G2">
        <v>264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>
        <v>0</v>
      </c>
      <c r="N2">
        <v>0</v>
      </c>
      <c r="O2">
        <v>27103124</v>
      </c>
      <c r="P2">
        <v>23990101</v>
      </c>
      <c r="Q2">
        <v>648255</v>
      </c>
      <c r="R2">
        <v>0</v>
      </c>
      <c r="S2">
        <v>0</v>
      </c>
      <c r="T2">
        <v>0</v>
      </c>
      <c r="U2">
        <v>0</v>
      </c>
      <c r="V2">
        <v>57319803</v>
      </c>
      <c r="W2">
        <v>0</v>
      </c>
      <c r="X2">
        <v>57319803</v>
      </c>
      <c r="Y2">
        <v>0</v>
      </c>
      <c r="Z2">
        <v>5578323</v>
      </c>
      <c r="AA2" s="3" t="str">
        <f>CONCATENATE(F2,TEXT(G2,"000"))</f>
        <v>6264</v>
      </c>
      <c r="AB2" s="4" t="str">
        <f t="shared" ref="AB2:AB66" si="0">IF(C2="I","TIF","Non-TIF")</f>
        <v>TIF</v>
      </c>
    </row>
    <row r="3" spans="1:28" x14ac:dyDescent="0.25">
      <c r="A3">
        <v>2021</v>
      </c>
      <c r="B3">
        <v>1</v>
      </c>
      <c r="C3" t="s">
        <v>24</v>
      </c>
      <c r="D3">
        <v>2021</v>
      </c>
      <c r="E3">
        <v>1</v>
      </c>
      <c r="F3">
        <v>0</v>
      </c>
      <c r="G3">
        <v>18</v>
      </c>
      <c r="H3" t="s">
        <v>30</v>
      </c>
      <c r="I3" t="s">
        <v>26</v>
      </c>
      <c r="J3" t="s">
        <v>27</v>
      </c>
      <c r="K3" t="s">
        <v>31</v>
      </c>
      <c r="L3" t="s">
        <v>29</v>
      </c>
      <c r="M3">
        <v>27918</v>
      </c>
      <c r="N3">
        <v>0</v>
      </c>
      <c r="O3">
        <v>6249550</v>
      </c>
      <c r="P3">
        <v>78163832</v>
      </c>
      <c r="Q3">
        <v>128853</v>
      </c>
      <c r="R3">
        <v>0</v>
      </c>
      <c r="S3">
        <v>0</v>
      </c>
      <c r="T3">
        <v>0</v>
      </c>
      <c r="U3">
        <v>0</v>
      </c>
      <c r="V3">
        <v>91943313</v>
      </c>
      <c r="W3">
        <v>0</v>
      </c>
      <c r="X3">
        <v>91943313</v>
      </c>
      <c r="Y3">
        <v>0</v>
      </c>
      <c r="Z3">
        <v>7373160</v>
      </c>
      <c r="AA3" s="3" t="str">
        <f t="shared" ref="AA3:AA66" si="1">CONCATENATE(F3,TEXT(G3,"000"))</f>
        <v>0018</v>
      </c>
      <c r="AB3" s="4" t="str">
        <f t="shared" si="0"/>
        <v>TIF</v>
      </c>
    </row>
    <row r="4" spans="1:28" x14ac:dyDescent="0.25">
      <c r="A4">
        <v>2021</v>
      </c>
      <c r="B4">
        <v>1</v>
      </c>
      <c r="C4" t="s">
        <v>32</v>
      </c>
      <c r="D4">
        <v>2021</v>
      </c>
      <c r="E4">
        <v>1</v>
      </c>
      <c r="F4">
        <v>0</v>
      </c>
      <c r="G4">
        <v>914</v>
      </c>
      <c r="H4">
        <v>150914</v>
      </c>
      <c r="I4" t="s">
        <v>27</v>
      </c>
      <c r="J4" t="s">
        <v>27</v>
      </c>
      <c r="K4" t="s">
        <v>33</v>
      </c>
      <c r="L4" t="s">
        <v>29</v>
      </c>
      <c r="M4">
        <v>9447230</v>
      </c>
      <c r="N4">
        <v>200120</v>
      </c>
      <c r="O4">
        <v>237690</v>
      </c>
      <c r="P4">
        <v>0</v>
      </c>
      <c r="Q4">
        <v>0</v>
      </c>
      <c r="R4">
        <v>0</v>
      </c>
      <c r="S4">
        <v>250811</v>
      </c>
      <c r="T4">
        <v>33125</v>
      </c>
      <c r="U4">
        <v>0</v>
      </c>
      <c r="V4">
        <v>12578656</v>
      </c>
      <c r="W4">
        <v>16668</v>
      </c>
      <c r="X4">
        <v>12561988</v>
      </c>
      <c r="Y4">
        <v>1488051</v>
      </c>
      <c r="Z4">
        <v>2409680</v>
      </c>
      <c r="AA4" s="3" t="str">
        <f t="shared" si="1"/>
        <v>0914</v>
      </c>
      <c r="AB4" s="4" t="str">
        <f t="shared" si="0"/>
        <v>Non-TIF</v>
      </c>
    </row>
    <row r="5" spans="1:28" x14ac:dyDescent="0.25">
      <c r="A5">
        <v>2021</v>
      </c>
      <c r="B5">
        <v>1</v>
      </c>
      <c r="C5" t="s">
        <v>32</v>
      </c>
      <c r="D5">
        <v>2021</v>
      </c>
      <c r="E5">
        <v>1</v>
      </c>
      <c r="F5">
        <v>6</v>
      </c>
      <c r="G5">
        <v>264</v>
      </c>
      <c r="H5">
        <v>256264</v>
      </c>
      <c r="I5" t="s">
        <v>27</v>
      </c>
      <c r="J5" t="s">
        <v>27</v>
      </c>
      <c r="K5" t="s">
        <v>34</v>
      </c>
      <c r="L5" t="s">
        <v>29</v>
      </c>
      <c r="M5">
        <v>64944330</v>
      </c>
      <c r="N5">
        <v>1536200</v>
      </c>
      <c r="O5">
        <v>8632780</v>
      </c>
      <c r="P5">
        <v>9565200</v>
      </c>
      <c r="Q5">
        <v>3204910</v>
      </c>
      <c r="R5">
        <v>0</v>
      </c>
      <c r="S5">
        <v>948468</v>
      </c>
      <c r="T5">
        <v>1285538</v>
      </c>
      <c r="U5">
        <v>0</v>
      </c>
      <c r="V5">
        <v>130247276</v>
      </c>
      <c r="W5">
        <v>105564</v>
      </c>
      <c r="X5">
        <v>130141712</v>
      </c>
      <c r="Y5">
        <v>59687528</v>
      </c>
      <c r="Z5">
        <v>40129850</v>
      </c>
      <c r="AA5" s="3" t="str">
        <f t="shared" si="1"/>
        <v>6264</v>
      </c>
      <c r="AB5" s="4" t="str">
        <f t="shared" si="0"/>
        <v>Non-TIF</v>
      </c>
    </row>
    <row r="6" spans="1:28" x14ac:dyDescent="0.25">
      <c r="A6">
        <v>2021</v>
      </c>
      <c r="B6">
        <v>1</v>
      </c>
      <c r="C6" t="s">
        <v>32</v>
      </c>
      <c r="D6">
        <v>2021</v>
      </c>
      <c r="E6">
        <v>1</v>
      </c>
      <c r="F6">
        <v>0</v>
      </c>
      <c r="G6">
        <v>18</v>
      </c>
      <c r="H6">
        <v>390018</v>
      </c>
      <c r="I6" t="s">
        <v>27</v>
      </c>
      <c r="J6" t="s">
        <v>27</v>
      </c>
      <c r="K6" t="s">
        <v>35</v>
      </c>
      <c r="L6" t="s">
        <v>29</v>
      </c>
      <c r="M6">
        <v>46418160</v>
      </c>
      <c r="N6">
        <v>988950</v>
      </c>
      <c r="O6">
        <v>4506480</v>
      </c>
      <c r="P6">
        <v>0</v>
      </c>
      <c r="Q6">
        <v>152570</v>
      </c>
      <c r="R6">
        <v>0</v>
      </c>
      <c r="S6">
        <v>1150269</v>
      </c>
      <c r="T6">
        <v>377205</v>
      </c>
      <c r="U6">
        <v>0</v>
      </c>
      <c r="V6">
        <v>78967324</v>
      </c>
      <c r="W6">
        <v>59264</v>
      </c>
      <c r="X6">
        <v>78908060</v>
      </c>
      <c r="Y6">
        <v>38914599</v>
      </c>
      <c r="Z6">
        <v>25373690</v>
      </c>
      <c r="AA6" s="3" t="str">
        <f t="shared" si="1"/>
        <v>0018</v>
      </c>
      <c r="AB6" s="4" t="str">
        <f t="shared" si="0"/>
        <v>Non-TIF</v>
      </c>
    </row>
    <row r="7" spans="1:28" x14ac:dyDescent="0.25">
      <c r="A7">
        <v>2021</v>
      </c>
      <c r="B7">
        <v>2</v>
      </c>
      <c r="C7" t="s">
        <v>45</v>
      </c>
      <c r="D7">
        <v>2021</v>
      </c>
      <c r="E7">
        <v>2</v>
      </c>
      <c r="F7">
        <v>1</v>
      </c>
      <c r="G7">
        <v>431</v>
      </c>
      <c r="H7">
        <v>21431</v>
      </c>
      <c r="I7" t="s">
        <v>27</v>
      </c>
      <c r="J7" t="s">
        <v>27</v>
      </c>
      <c r="K7" t="s">
        <v>102</v>
      </c>
      <c r="L7" t="s">
        <v>36</v>
      </c>
      <c r="M7">
        <v>0</v>
      </c>
      <c r="N7">
        <v>0</v>
      </c>
      <c r="O7">
        <v>64900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64900</v>
      </c>
      <c r="W7">
        <v>0</v>
      </c>
      <c r="X7">
        <v>64900</v>
      </c>
      <c r="Y7">
        <v>0</v>
      </c>
      <c r="Z7">
        <v>0</v>
      </c>
      <c r="AA7" s="3" t="str">
        <f t="shared" si="1"/>
        <v>1431</v>
      </c>
      <c r="AB7" s="4" t="str">
        <f t="shared" si="0"/>
        <v>Non-TIF</v>
      </c>
    </row>
    <row r="8" spans="1:28" x14ac:dyDescent="0.25">
      <c r="A8">
        <v>2021</v>
      </c>
      <c r="B8">
        <v>2</v>
      </c>
      <c r="C8" t="s">
        <v>32</v>
      </c>
      <c r="D8">
        <v>2021</v>
      </c>
      <c r="E8">
        <v>2</v>
      </c>
      <c r="F8">
        <v>0</v>
      </c>
      <c r="G8">
        <v>914</v>
      </c>
      <c r="H8">
        <v>150914</v>
      </c>
      <c r="I8" t="s">
        <v>27</v>
      </c>
      <c r="J8" t="s">
        <v>27</v>
      </c>
      <c r="K8" t="s">
        <v>33</v>
      </c>
      <c r="L8" t="s">
        <v>36</v>
      </c>
      <c r="M8">
        <v>274300</v>
      </c>
      <c r="N8">
        <v>1600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275900</v>
      </c>
      <c r="W8">
        <v>0</v>
      </c>
      <c r="X8">
        <v>275900</v>
      </c>
      <c r="Y8">
        <v>6473</v>
      </c>
      <c r="Z8">
        <v>0</v>
      </c>
      <c r="AA8" s="3" t="str">
        <f t="shared" si="1"/>
        <v>0914</v>
      </c>
      <c r="AB8" s="4" t="str">
        <f t="shared" si="0"/>
        <v>Non-TIF</v>
      </c>
    </row>
    <row r="9" spans="1:28" x14ac:dyDescent="0.25">
      <c r="A9">
        <v>2021</v>
      </c>
      <c r="B9">
        <v>2</v>
      </c>
      <c r="C9" t="s">
        <v>32</v>
      </c>
      <c r="D9">
        <v>2021</v>
      </c>
      <c r="E9">
        <v>2</v>
      </c>
      <c r="F9">
        <v>2</v>
      </c>
      <c r="G9">
        <v>718</v>
      </c>
      <c r="H9">
        <v>152718</v>
      </c>
      <c r="I9" t="s">
        <v>27</v>
      </c>
      <c r="J9" t="s">
        <v>27</v>
      </c>
      <c r="K9" t="s">
        <v>37</v>
      </c>
      <c r="L9" t="s">
        <v>36</v>
      </c>
      <c r="M9">
        <v>255900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2225</v>
      </c>
      <c r="U9">
        <v>0</v>
      </c>
      <c r="V9">
        <v>286525</v>
      </c>
      <c r="W9">
        <v>0</v>
      </c>
      <c r="X9">
        <v>286525</v>
      </c>
      <c r="Y9">
        <v>6473</v>
      </c>
      <c r="Z9">
        <v>28400</v>
      </c>
      <c r="AA9" s="3" t="str">
        <f t="shared" si="1"/>
        <v>2718</v>
      </c>
      <c r="AB9" s="4" t="str">
        <f t="shared" si="0"/>
        <v>Non-TIF</v>
      </c>
    </row>
    <row r="10" spans="1:28" x14ac:dyDescent="0.25">
      <c r="A10">
        <v>2021</v>
      </c>
      <c r="B10">
        <v>3</v>
      </c>
      <c r="C10" t="s">
        <v>32</v>
      </c>
      <c r="D10">
        <v>2021</v>
      </c>
      <c r="E10">
        <v>3</v>
      </c>
      <c r="F10">
        <v>1</v>
      </c>
      <c r="G10">
        <v>638</v>
      </c>
      <c r="H10">
        <v>961638</v>
      </c>
      <c r="I10" t="s">
        <v>27</v>
      </c>
      <c r="J10" t="s">
        <v>27</v>
      </c>
      <c r="K10" t="s">
        <v>1725</v>
      </c>
      <c r="L10" t="s">
        <v>38</v>
      </c>
      <c r="M10">
        <v>182000</v>
      </c>
      <c r="N10">
        <v>14600</v>
      </c>
      <c r="O10">
        <v>0</v>
      </c>
      <c r="P10">
        <v>0</v>
      </c>
      <c r="Q10">
        <v>0</v>
      </c>
      <c r="R10">
        <v>0</v>
      </c>
      <c r="S10">
        <v>0</v>
      </c>
      <c r="T10">
        <v>439</v>
      </c>
      <c r="U10">
        <v>0</v>
      </c>
      <c r="V10">
        <v>309139</v>
      </c>
      <c r="W10">
        <v>0</v>
      </c>
      <c r="X10">
        <v>309139</v>
      </c>
      <c r="Y10">
        <v>0</v>
      </c>
      <c r="Z10">
        <v>112100</v>
      </c>
      <c r="AA10" s="3" t="str">
        <f t="shared" si="1"/>
        <v>1638</v>
      </c>
      <c r="AB10" s="4" t="str">
        <f t="shared" si="0"/>
        <v>Non-TIF</v>
      </c>
    </row>
    <row r="11" spans="1:28" x14ac:dyDescent="0.25">
      <c r="A11">
        <v>2021</v>
      </c>
      <c r="B11">
        <v>4</v>
      </c>
      <c r="C11" t="s">
        <v>24</v>
      </c>
      <c r="D11">
        <v>2021</v>
      </c>
      <c r="E11">
        <v>4</v>
      </c>
      <c r="F11">
        <v>4</v>
      </c>
      <c r="G11">
        <v>518</v>
      </c>
      <c r="H11" t="s">
        <v>39</v>
      </c>
      <c r="I11" t="s">
        <v>26</v>
      </c>
      <c r="J11" t="s">
        <v>27</v>
      </c>
      <c r="K11" t="s">
        <v>40</v>
      </c>
      <c r="L11" t="s">
        <v>41</v>
      </c>
      <c r="M11">
        <v>4924</v>
      </c>
      <c r="N11">
        <v>0</v>
      </c>
      <c r="O11">
        <v>17192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10547046</v>
      </c>
      <c r="W11">
        <v>0</v>
      </c>
      <c r="X11">
        <v>10547046</v>
      </c>
      <c r="Y11">
        <v>0</v>
      </c>
      <c r="Z11">
        <v>10524930</v>
      </c>
      <c r="AA11" s="3" t="str">
        <f t="shared" si="1"/>
        <v>4518</v>
      </c>
      <c r="AB11" s="4" t="str">
        <f t="shared" si="0"/>
        <v>TIF</v>
      </c>
    </row>
    <row r="12" spans="1:28" x14ac:dyDescent="0.25">
      <c r="A12">
        <v>2021</v>
      </c>
      <c r="B12">
        <v>4</v>
      </c>
      <c r="C12" t="s">
        <v>32</v>
      </c>
      <c r="D12">
        <v>2021</v>
      </c>
      <c r="E12">
        <v>4</v>
      </c>
      <c r="F12">
        <v>4</v>
      </c>
      <c r="G12">
        <v>491</v>
      </c>
      <c r="H12">
        <v>44491</v>
      </c>
      <c r="I12" t="s">
        <v>27</v>
      </c>
      <c r="J12" t="s">
        <v>27</v>
      </c>
      <c r="K12" t="s">
        <v>42</v>
      </c>
      <c r="L12" t="s">
        <v>41</v>
      </c>
      <c r="M12">
        <v>28215260</v>
      </c>
      <c r="N12">
        <v>1071550</v>
      </c>
      <c r="O12">
        <v>15540621</v>
      </c>
      <c r="P12">
        <v>765980</v>
      </c>
      <c r="Q12">
        <v>131049</v>
      </c>
      <c r="R12">
        <v>0</v>
      </c>
      <c r="S12">
        <v>2419528</v>
      </c>
      <c r="T12">
        <v>707747</v>
      </c>
      <c r="U12">
        <v>4009</v>
      </c>
      <c r="V12">
        <v>159587874</v>
      </c>
      <c r="W12">
        <v>164828</v>
      </c>
      <c r="X12">
        <v>159423046</v>
      </c>
      <c r="Y12">
        <v>8498246</v>
      </c>
      <c r="Z12">
        <v>110732130</v>
      </c>
      <c r="AA12" s="3" t="str">
        <f t="shared" si="1"/>
        <v>4491</v>
      </c>
      <c r="AB12" s="4" t="str">
        <f t="shared" si="0"/>
        <v>Non-TIF</v>
      </c>
    </row>
    <row r="13" spans="1:28" x14ac:dyDescent="0.25">
      <c r="A13">
        <v>2021</v>
      </c>
      <c r="B13">
        <v>5</v>
      </c>
      <c r="C13" t="s">
        <v>24</v>
      </c>
      <c r="D13">
        <v>2021</v>
      </c>
      <c r="E13">
        <v>5</v>
      </c>
      <c r="F13">
        <v>0</v>
      </c>
      <c r="G13">
        <v>18</v>
      </c>
      <c r="H13" t="s">
        <v>30</v>
      </c>
      <c r="I13" t="s">
        <v>26</v>
      </c>
      <c r="J13" t="s">
        <v>27</v>
      </c>
      <c r="K13" t="s">
        <v>31</v>
      </c>
      <c r="L13" t="s">
        <v>43</v>
      </c>
      <c r="M13">
        <v>88854</v>
      </c>
      <c r="N13">
        <v>0</v>
      </c>
      <c r="O13">
        <v>0</v>
      </c>
      <c r="P13">
        <v>1901955</v>
      </c>
      <c r="Q13">
        <v>0</v>
      </c>
      <c r="R13">
        <v>0</v>
      </c>
      <c r="S13">
        <v>0</v>
      </c>
      <c r="T13">
        <v>0</v>
      </c>
      <c r="U13">
        <v>0</v>
      </c>
      <c r="V13">
        <v>1990809</v>
      </c>
      <c r="W13">
        <v>0</v>
      </c>
      <c r="X13">
        <v>1990809</v>
      </c>
      <c r="Y13">
        <v>0</v>
      </c>
      <c r="Z13">
        <v>0</v>
      </c>
      <c r="AA13" s="3" t="str">
        <f t="shared" si="1"/>
        <v>0018</v>
      </c>
      <c r="AB13" s="4" t="str">
        <f t="shared" si="0"/>
        <v>TIF</v>
      </c>
    </row>
    <row r="14" spans="1:28" x14ac:dyDescent="0.25">
      <c r="A14">
        <v>2021</v>
      </c>
      <c r="B14">
        <v>5</v>
      </c>
      <c r="C14" t="s">
        <v>32</v>
      </c>
      <c r="D14">
        <v>2021</v>
      </c>
      <c r="E14">
        <v>5</v>
      </c>
      <c r="F14">
        <v>2</v>
      </c>
      <c r="G14">
        <v>151</v>
      </c>
      <c r="H14">
        <v>52151</v>
      </c>
      <c r="I14" t="s">
        <v>27</v>
      </c>
      <c r="J14" t="s">
        <v>27</v>
      </c>
      <c r="K14" t="s">
        <v>44</v>
      </c>
      <c r="L14" t="s">
        <v>43</v>
      </c>
      <c r="M14">
        <v>121729660</v>
      </c>
      <c r="N14">
        <v>5326480</v>
      </c>
      <c r="O14">
        <v>1462248</v>
      </c>
      <c r="P14">
        <v>0</v>
      </c>
      <c r="Q14">
        <v>124182</v>
      </c>
      <c r="R14">
        <v>0</v>
      </c>
      <c r="S14">
        <v>0</v>
      </c>
      <c r="T14">
        <v>14714995</v>
      </c>
      <c r="U14">
        <v>0</v>
      </c>
      <c r="V14">
        <v>192320885</v>
      </c>
      <c r="W14">
        <v>138900</v>
      </c>
      <c r="X14">
        <v>192181985</v>
      </c>
      <c r="Y14">
        <v>62570884</v>
      </c>
      <c r="Z14">
        <v>48963320</v>
      </c>
      <c r="AA14" s="3" t="str">
        <f t="shared" si="1"/>
        <v>2151</v>
      </c>
      <c r="AB14" s="4" t="str">
        <f t="shared" si="0"/>
        <v>Non-TIF</v>
      </c>
    </row>
    <row r="15" spans="1:28" x14ac:dyDescent="0.25">
      <c r="A15">
        <v>2021</v>
      </c>
      <c r="B15">
        <v>5</v>
      </c>
      <c r="C15" t="s">
        <v>32</v>
      </c>
      <c r="D15">
        <v>2021</v>
      </c>
      <c r="E15">
        <v>5</v>
      </c>
      <c r="F15">
        <v>0</v>
      </c>
      <c r="G15">
        <v>914</v>
      </c>
      <c r="H15">
        <v>150914</v>
      </c>
      <c r="I15" t="s">
        <v>27</v>
      </c>
      <c r="J15" t="s">
        <v>27</v>
      </c>
      <c r="K15" t="s">
        <v>33</v>
      </c>
      <c r="L15" t="s">
        <v>43</v>
      </c>
      <c r="M15">
        <v>6326850</v>
      </c>
      <c r="N15">
        <v>43770</v>
      </c>
      <c r="O15">
        <v>0</v>
      </c>
      <c r="P15">
        <v>0</v>
      </c>
      <c r="Q15">
        <v>0</v>
      </c>
      <c r="R15">
        <v>0</v>
      </c>
      <c r="S15">
        <v>0</v>
      </c>
      <c r="T15">
        <v>175290</v>
      </c>
      <c r="U15">
        <v>0</v>
      </c>
      <c r="V15">
        <v>8361980</v>
      </c>
      <c r="W15">
        <v>5556</v>
      </c>
      <c r="X15">
        <v>8356424</v>
      </c>
      <c r="Y15">
        <v>446652</v>
      </c>
      <c r="Z15">
        <v>1816070</v>
      </c>
      <c r="AA15" s="3" t="str">
        <f t="shared" si="1"/>
        <v>0914</v>
      </c>
      <c r="AB15" s="4" t="str">
        <f t="shared" si="0"/>
        <v>Non-TIF</v>
      </c>
    </row>
    <row r="16" spans="1:28" x14ac:dyDescent="0.25">
      <c r="A16">
        <v>2021</v>
      </c>
      <c r="B16">
        <v>5</v>
      </c>
      <c r="C16" t="s">
        <v>32</v>
      </c>
      <c r="D16">
        <v>2021</v>
      </c>
      <c r="E16">
        <v>5</v>
      </c>
      <c r="F16">
        <v>0</v>
      </c>
      <c r="G16">
        <v>18</v>
      </c>
      <c r="H16">
        <v>390018</v>
      </c>
      <c r="I16" t="s">
        <v>27</v>
      </c>
      <c r="J16" t="s">
        <v>27</v>
      </c>
      <c r="K16" t="s">
        <v>35</v>
      </c>
      <c r="L16" t="s">
        <v>43</v>
      </c>
      <c r="M16">
        <v>1599840</v>
      </c>
      <c r="N16">
        <v>29810</v>
      </c>
      <c r="O16">
        <v>0</v>
      </c>
      <c r="P16">
        <v>0</v>
      </c>
      <c r="Q16">
        <v>0</v>
      </c>
      <c r="R16">
        <v>0</v>
      </c>
      <c r="S16">
        <v>0</v>
      </c>
      <c r="T16">
        <v>5585</v>
      </c>
      <c r="U16">
        <v>0</v>
      </c>
      <c r="V16">
        <v>1865875</v>
      </c>
      <c r="W16">
        <v>1852</v>
      </c>
      <c r="X16">
        <v>1864023</v>
      </c>
      <c r="Y16">
        <v>62188</v>
      </c>
      <c r="Z16">
        <v>230640</v>
      </c>
      <c r="AA16" s="3" t="str">
        <f t="shared" si="1"/>
        <v>0018</v>
      </c>
      <c r="AB16" s="4" t="str">
        <f t="shared" si="0"/>
        <v>Non-TIF</v>
      </c>
    </row>
    <row r="17" spans="1:28" x14ac:dyDescent="0.25">
      <c r="A17">
        <v>2021</v>
      </c>
      <c r="B17">
        <v>6</v>
      </c>
      <c r="C17" t="s">
        <v>45</v>
      </c>
      <c r="D17">
        <v>2021</v>
      </c>
      <c r="E17">
        <v>6</v>
      </c>
      <c r="F17">
        <v>0</v>
      </c>
      <c r="G17">
        <v>576</v>
      </c>
      <c r="H17">
        <v>60576</v>
      </c>
      <c r="I17" t="s">
        <v>27</v>
      </c>
      <c r="J17" t="s">
        <v>27</v>
      </c>
      <c r="K17" t="s">
        <v>46</v>
      </c>
      <c r="L17" t="s">
        <v>47</v>
      </c>
      <c r="M17">
        <v>69668</v>
      </c>
      <c r="N17">
        <v>0</v>
      </c>
      <c r="O17">
        <v>7184442</v>
      </c>
      <c r="P17">
        <v>345230</v>
      </c>
      <c r="Q17">
        <v>112583</v>
      </c>
      <c r="R17">
        <v>0</v>
      </c>
      <c r="S17">
        <v>0</v>
      </c>
      <c r="T17">
        <v>0</v>
      </c>
      <c r="U17">
        <v>0</v>
      </c>
      <c r="V17">
        <v>9356597</v>
      </c>
      <c r="W17">
        <v>3704</v>
      </c>
      <c r="X17">
        <v>9352893</v>
      </c>
      <c r="Y17">
        <v>0</v>
      </c>
      <c r="Z17">
        <v>1644674</v>
      </c>
      <c r="AA17" s="3" t="str">
        <f t="shared" si="1"/>
        <v>0576</v>
      </c>
      <c r="AB17" s="4" t="str">
        <f t="shared" si="0"/>
        <v>Non-TIF</v>
      </c>
    </row>
    <row r="18" spans="1:28" x14ac:dyDescent="0.25">
      <c r="A18">
        <v>2021</v>
      </c>
      <c r="B18">
        <v>6</v>
      </c>
      <c r="C18" t="s">
        <v>32</v>
      </c>
      <c r="D18">
        <v>2021</v>
      </c>
      <c r="E18">
        <v>6</v>
      </c>
      <c r="F18">
        <v>0</v>
      </c>
      <c r="G18">
        <v>609</v>
      </c>
      <c r="H18">
        <v>60609</v>
      </c>
      <c r="I18" t="s">
        <v>27</v>
      </c>
      <c r="J18" t="s">
        <v>27</v>
      </c>
      <c r="K18" t="s">
        <v>48</v>
      </c>
      <c r="L18" t="s">
        <v>47</v>
      </c>
      <c r="M18">
        <v>304286900</v>
      </c>
      <c r="N18">
        <v>11496400</v>
      </c>
      <c r="O18">
        <v>29627206</v>
      </c>
      <c r="P18">
        <v>11188800</v>
      </c>
      <c r="Q18">
        <v>4644994</v>
      </c>
      <c r="R18">
        <v>0</v>
      </c>
      <c r="S18">
        <v>22159315</v>
      </c>
      <c r="T18">
        <v>2009603</v>
      </c>
      <c r="U18">
        <v>0</v>
      </c>
      <c r="V18">
        <v>927637718</v>
      </c>
      <c r="W18">
        <v>812066</v>
      </c>
      <c r="X18">
        <v>926825652</v>
      </c>
      <c r="Y18">
        <v>71561537</v>
      </c>
      <c r="Z18">
        <v>542224500</v>
      </c>
      <c r="AA18" s="3" t="str">
        <f t="shared" si="1"/>
        <v>0609</v>
      </c>
      <c r="AB18" s="4" t="str">
        <f t="shared" si="0"/>
        <v>Non-TIF</v>
      </c>
    </row>
    <row r="19" spans="1:28" x14ac:dyDescent="0.25">
      <c r="A19">
        <v>2021</v>
      </c>
      <c r="B19">
        <v>6</v>
      </c>
      <c r="C19" t="s">
        <v>32</v>
      </c>
      <c r="D19">
        <v>2021</v>
      </c>
      <c r="E19">
        <v>6</v>
      </c>
      <c r="F19">
        <v>4</v>
      </c>
      <c r="G19">
        <v>777</v>
      </c>
      <c r="H19">
        <v>574777</v>
      </c>
      <c r="I19" t="s">
        <v>27</v>
      </c>
      <c r="J19" t="s">
        <v>27</v>
      </c>
      <c r="K19" t="s">
        <v>49</v>
      </c>
      <c r="L19" t="s">
        <v>47</v>
      </c>
      <c r="M19">
        <v>3057000</v>
      </c>
      <c r="N19">
        <v>186500</v>
      </c>
      <c r="O19">
        <v>0</v>
      </c>
      <c r="P19">
        <v>0</v>
      </c>
      <c r="Q19">
        <v>0</v>
      </c>
      <c r="R19">
        <v>0</v>
      </c>
      <c r="S19">
        <v>0</v>
      </c>
      <c r="T19">
        <v>16115</v>
      </c>
      <c r="U19">
        <v>0</v>
      </c>
      <c r="V19">
        <v>9235815</v>
      </c>
      <c r="W19">
        <v>9260</v>
      </c>
      <c r="X19">
        <v>9226555</v>
      </c>
      <c r="Y19">
        <v>1317027</v>
      </c>
      <c r="Z19">
        <v>5976200</v>
      </c>
      <c r="AA19" s="3" t="str">
        <f t="shared" si="1"/>
        <v>4777</v>
      </c>
      <c r="AB19" s="4" t="str">
        <f t="shared" si="0"/>
        <v>Non-TIF</v>
      </c>
    </row>
    <row r="20" spans="1:28" x14ac:dyDescent="0.25">
      <c r="A20">
        <v>2021</v>
      </c>
      <c r="B20">
        <v>7</v>
      </c>
      <c r="C20" t="s">
        <v>45</v>
      </c>
      <c r="D20">
        <v>2021</v>
      </c>
      <c r="E20">
        <v>7</v>
      </c>
      <c r="F20">
        <v>1</v>
      </c>
      <c r="G20">
        <v>908</v>
      </c>
      <c r="H20">
        <v>71908</v>
      </c>
      <c r="I20" t="s">
        <v>27</v>
      </c>
      <c r="J20" t="s">
        <v>27</v>
      </c>
      <c r="K20" t="s">
        <v>50</v>
      </c>
      <c r="L20" t="s">
        <v>51</v>
      </c>
      <c r="M20">
        <v>144899</v>
      </c>
      <c r="N20">
        <v>3254</v>
      </c>
      <c r="O20">
        <v>6201110</v>
      </c>
      <c r="P20">
        <v>2994344</v>
      </c>
      <c r="Q20">
        <v>732970</v>
      </c>
      <c r="R20">
        <v>0</v>
      </c>
      <c r="S20">
        <v>0</v>
      </c>
      <c r="T20">
        <v>0</v>
      </c>
      <c r="U20">
        <v>0</v>
      </c>
      <c r="V20">
        <v>29086302</v>
      </c>
      <c r="W20">
        <v>37040</v>
      </c>
      <c r="X20">
        <v>29049262</v>
      </c>
      <c r="Y20">
        <v>0</v>
      </c>
      <c r="Z20">
        <v>19009725</v>
      </c>
      <c r="AA20" s="3" t="str">
        <f t="shared" si="1"/>
        <v>1908</v>
      </c>
      <c r="AB20" s="4" t="str">
        <f t="shared" si="0"/>
        <v>Non-TIF</v>
      </c>
    </row>
    <row r="21" spans="1:28" x14ac:dyDescent="0.25">
      <c r="A21">
        <v>2021</v>
      </c>
      <c r="B21">
        <v>1</v>
      </c>
      <c r="C21" t="s">
        <v>45</v>
      </c>
      <c r="D21">
        <v>2021</v>
      </c>
      <c r="E21">
        <v>1</v>
      </c>
      <c r="F21">
        <v>2</v>
      </c>
      <c r="G21">
        <v>673</v>
      </c>
      <c r="H21">
        <v>12673</v>
      </c>
      <c r="I21" t="s">
        <v>27</v>
      </c>
      <c r="J21" t="s">
        <v>27</v>
      </c>
      <c r="K21" t="s">
        <v>101</v>
      </c>
      <c r="L21" t="s">
        <v>29</v>
      </c>
      <c r="M21">
        <v>0</v>
      </c>
      <c r="N21">
        <v>0</v>
      </c>
      <c r="O21">
        <v>0</v>
      </c>
      <c r="P21">
        <v>11079547</v>
      </c>
      <c r="Q21">
        <v>0</v>
      </c>
      <c r="R21">
        <v>0</v>
      </c>
      <c r="S21">
        <v>0</v>
      </c>
      <c r="T21">
        <v>0</v>
      </c>
      <c r="U21">
        <v>0</v>
      </c>
      <c r="V21">
        <v>11079547</v>
      </c>
      <c r="W21">
        <v>0</v>
      </c>
      <c r="X21">
        <v>11079547</v>
      </c>
      <c r="Y21">
        <v>0</v>
      </c>
      <c r="Z21">
        <v>0</v>
      </c>
      <c r="AA21" s="3" t="str">
        <f t="shared" si="1"/>
        <v>2673</v>
      </c>
      <c r="AB21" s="4" t="str">
        <f t="shared" si="0"/>
        <v>Non-TIF</v>
      </c>
    </row>
    <row r="22" spans="1:28" x14ac:dyDescent="0.25">
      <c r="A22">
        <v>2021</v>
      </c>
      <c r="B22">
        <v>1</v>
      </c>
      <c r="C22" t="s">
        <v>45</v>
      </c>
      <c r="D22">
        <v>2021</v>
      </c>
      <c r="E22">
        <v>1</v>
      </c>
      <c r="F22">
        <v>6</v>
      </c>
      <c r="G22">
        <v>264</v>
      </c>
      <c r="H22">
        <v>256264</v>
      </c>
      <c r="I22" t="s">
        <v>27</v>
      </c>
      <c r="J22" t="s">
        <v>27</v>
      </c>
      <c r="K22" t="s">
        <v>34</v>
      </c>
      <c r="L22" t="s">
        <v>29</v>
      </c>
      <c r="M22">
        <v>0</v>
      </c>
      <c r="N22">
        <v>0</v>
      </c>
      <c r="O22">
        <v>6616366</v>
      </c>
      <c r="P22">
        <v>9329439</v>
      </c>
      <c r="Q22">
        <v>368615</v>
      </c>
      <c r="R22">
        <v>0</v>
      </c>
      <c r="S22">
        <v>0</v>
      </c>
      <c r="T22">
        <v>0</v>
      </c>
      <c r="U22">
        <v>0</v>
      </c>
      <c r="V22">
        <v>21041477</v>
      </c>
      <c r="W22">
        <v>9260</v>
      </c>
      <c r="X22">
        <v>21032217</v>
      </c>
      <c r="Y22">
        <v>0</v>
      </c>
      <c r="Z22">
        <v>4727057</v>
      </c>
      <c r="AA22" s="3" t="str">
        <f t="shared" si="1"/>
        <v>6264</v>
      </c>
      <c r="AB22" s="4" t="str">
        <f t="shared" si="0"/>
        <v>Non-TIF</v>
      </c>
    </row>
    <row r="23" spans="1:28" x14ac:dyDescent="0.25">
      <c r="A23">
        <v>2021</v>
      </c>
      <c r="B23">
        <v>1</v>
      </c>
      <c r="C23" t="s">
        <v>24</v>
      </c>
      <c r="D23">
        <v>2021</v>
      </c>
      <c r="E23">
        <v>1</v>
      </c>
      <c r="F23">
        <v>0</v>
      </c>
      <c r="G23">
        <v>914</v>
      </c>
      <c r="H23" t="s">
        <v>120</v>
      </c>
      <c r="I23" t="s">
        <v>26</v>
      </c>
      <c r="J23" t="s">
        <v>27</v>
      </c>
      <c r="K23" t="s">
        <v>121</v>
      </c>
      <c r="L23" t="s">
        <v>29</v>
      </c>
      <c r="M23">
        <v>0</v>
      </c>
      <c r="N23">
        <v>0</v>
      </c>
      <c r="O23">
        <v>0</v>
      </c>
      <c r="P23">
        <v>13684753</v>
      </c>
      <c r="Q23">
        <v>0</v>
      </c>
      <c r="R23">
        <v>0</v>
      </c>
      <c r="S23">
        <v>0</v>
      </c>
      <c r="T23">
        <v>0</v>
      </c>
      <c r="U23">
        <v>0</v>
      </c>
      <c r="V23">
        <v>13684753</v>
      </c>
      <c r="W23">
        <v>0</v>
      </c>
      <c r="X23">
        <v>13684753</v>
      </c>
      <c r="Y23">
        <v>0</v>
      </c>
      <c r="Z23">
        <v>0</v>
      </c>
      <c r="AA23" s="3" t="str">
        <f t="shared" si="1"/>
        <v>0914</v>
      </c>
      <c r="AB23" s="4" t="str">
        <f t="shared" si="0"/>
        <v>TIF</v>
      </c>
    </row>
    <row r="24" spans="1:28" x14ac:dyDescent="0.25">
      <c r="A24">
        <v>2021</v>
      </c>
      <c r="B24">
        <v>1</v>
      </c>
      <c r="C24" t="s">
        <v>32</v>
      </c>
      <c r="D24">
        <v>2021</v>
      </c>
      <c r="E24">
        <v>1</v>
      </c>
      <c r="F24">
        <v>4</v>
      </c>
      <c r="G24">
        <v>978</v>
      </c>
      <c r="H24">
        <v>14978</v>
      </c>
      <c r="I24" t="s">
        <v>27</v>
      </c>
      <c r="J24" t="s">
        <v>27</v>
      </c>
      <c r="K24" t="s">
        <v>81</v>
      </c>
      <c r="L24" t="s">
        <v>29</v>
      </c>
      <c r="M24">
        <v>72978990</v>
      </c>
      <c r="N24">
        <v>1449020</v>
      </c>
      <c r="O24">
        <v>1832300</v>
      </c>
      <c r="P24">
        <v>5638150</v>
      </c>
      <c r="Q24">
        <v>0</v>
      </c>
      <c r="R24">
        <v>0</v>
      </c>
      <c r="S24">
        <v>0</v>
      </c>
      <c r="T24">
        <v>6323149</v>
      </c>
      <c r="U24">
        <v>0</v>
      </c>
      <c r="V24">
        <v>123983419</v>
      </c>
      <c r="W24">
        <v>88500</v>
      </c>
      <c r="X24">
        <v>123894919</v>
      </c>
      <c r="Y24">
        <v>20080464</v>
      </c>
      <c r="Z24">
        <v>35761810</v>
      </c>
      <c r="AA24" s="3" t="str">
        <f t="shared" si="1"/>
        <v>4978</v>
      </c>
      <c r="AB24" s="4" t="str">
        <f t="shared" si="0"/>
        <v>Non-TIF</v>
      </c>
    </row>
    <row r="25" spans="1:28" x14ac:dyDescent="0.25">
      <c r="A25">
        <v>2021</v>
      </c>
      <c r="B25">
        <v>2</v>
      </c>
      <c r="C25" t="s">
        <v>32</v>
      </c>
      <c r="D25">
        <v>2021</v>
      </c>
      <c r="E25">
        <v>2</v>
      </c>
      <c r="F25">
        <v>4</v>
      </c>
      <c r="G25">
        <v>978</v>
      </c>
      <c r="H25">
        <v>14978</v>
      </c>
      <c r="I25" t="s">
        <v>27</v>
      </c>
      <c r="J25" t="s">
        <v>27</v>
      </c>
      <c r="K25" t="s">
        <v>81</v>
      </c>
      <c r="L25" t="s">
        <v>36</v>
      </c>
      <c r="M25">
        <v>7447600</v>
      </c>
      <c r="N25">
        <v>448700</v>
      </c>
      <c r="O25">
        <v>0</v>
      </c>
      <c r="P25">
        <v>0</v>
      </c>
      <c r="Q25">
        <v>0</v>
      </c>
      <c r="R25">
        <v>0</v>
      </c>
      <c r="S25">
        <v>0</v>
      </c>
      <c r="T25">
        <v>1817994</v>
      </c>
      <c r="U25">
        <v>0</v>
      </c>
      <c r="V25">
        <v>12303994</v>
      </c>
      <c r="W25">
        <v>1852</v>
      </c>
      <c r="X25">
        <v>12302142</v>
      </c>
      <c r="Y25">
        <v>577031</v>
      </c>
      <c r="Z25">
        <v>2589700</v>
      </c>
      <c r="AA25" s="3" t="str">
        <f t="shared" si="1"/>
        <v>4978</v>
      </c>
      <c r="AB25" s="4" t="str">
        <f t="shared" si="0"/>
        <v>Non-TIF</v>
      </c>
    </row>
    <row r="26" spans="1:28" x14ac:dyDescent="0.25">
      <c r="A26">
        <v>2021</v>
      </c>
      <c r="B26">
        <v>3</v>
      </c>
      <c r="C26" t="s">
        <v>45</v>
      </c>
      <c r="D26">
        <v>2021</v>
      </c>
      <c r="E26">
        <v>3</v>
      </c>
      <c r="F26">
        <v>5</v>
      </c>
      <c r="G26">
        <v>310</v>
      </c>
      <c r="H26">
        <v>35310</v>
      </c>
      <c r="I26" t="s">
        <v>27</v>
      </c>
      <c r="J26" t="s">
        <v>27</v>
      </c>
      <c r="K26" t="s">
        <v>90</v>
      </c>
      <c r="L26" t="s">
        <v>38</v>
      </c>
      <c r="M26">
        <v>246630</v>
      </c>
      <c r="N26">
        <v>0</v>
      </c>
      <c r="O26">
        <v>7019518</v>
      </c>
      <c r="P26">
        <v>9814577</v>
      </c>
      <c r="Q26">
        <v>1900524</v>
      </c>
      <c r="R26">
        <v>0</v>
      </c>
      <c r="S26">
        <v>0</v>
      </c>
      <c r="T26">
        <v>0</v>
      </c>
      <c r="U26">
        <v>0</v>
      </c>
      <c r="V26">
        <v>26102207</v>
      </c>
      <c r="W26">
        <v>12964</v>
      </c>
      <c r="X26">
        <v>26089243</v>
      </c>
      <c r="Y26">
        <v>0</v>
      </c>
      <c r="Z26">
        <v>7120958</v>
      </c>
      <c r="AA26" s="3" t="str">
        <f t="shared" si="1"/>
        <v>5310</v>
      </c>
      <c r="AB26" s="4" t="str">
        <f t="shared" si="0"/>
        <v>Non-TIF</v>
      </c>
    </row>
    <row r="27" spans="1:28" x14ac:dyDescent="0.25">
      <c r="A27">
        <v>2021</v>
      </c>
      <c r="B27">
        <v>3</v>
      </c>
      <c r="C27" t="s">
        <v>24</v>
      </c>
      <c r="D27">
        <v>2021</v>
      </c>
      <c r="E27">
        <v>3</v>
      </c>
      <c r="F27">
        <v>0</v>
      </c>
      <c r="G27">
        <v>135</v>
      </c>
      <c r="H27" t="s">
        <v>122</v>
      </c>
      <c r="I27" t="s">
        <v>26</v>
      </c>
      <c r="J27" t="s">
        <v>27</v>
      </c>
      <c r="K27" t="s">
        <v>123</v>
      </c>
      <c r="L27" t="s">
        <v>38</v>
      </c>
      <c r="M27">
        <v>18053</v>
      </c>
      <c r="N27">
        <v>0</v>
      </c>
      <c r="O27">
        <v>4066922</v>
      </c>
      <c r="P27">
        <v>653911</v>
      </c>
      <c r="Q27">
        <v>341318</v>
      </c>
      <c r="R27">
        <v>0</v>
      </c>
      <c r="S27">
        <v>0</v>
      </c>
      <c r="T27">
        <v>0</v>
      </c>
      <c r="U27">
        <v>0</v>
      </c>
      <c r="V27">
        <v>20595068</v>
      </c>
      <c r="W27">
        <v>0</v>
      </c>
      <c r="X27">
        <v>20595068</v>
      </c>
      <c r="Y27">
        <v>0</v>
      </c>
      <c r="Z27">
        <v>15514864</v>
      </c>
      <c r="AA27" s="3" t="str">
        <f t="shared" si="1"/>
        <v>0135</v>
      </c>
      <c r="AB27" s="4" t="str">
        <f t="shared" si="0"/>
        <v>TIF</v>
      </c>
    </row>
    <row r="28" spans="1:28" x14ac:dyDescent="0.25">
      <c r="A28">
        <v>2021</v>
      </c>
      <c r="B28">
        <v>3</v>
      </c>
      <c r="C28" t="s">
        <v>24</v>
      </c>
      <c r="D28">
        <v>2021</v>
      </c>
      <c r="E28">
        <v>3</v>
      </c>
      <c r="F28">
        <v>5</v>
      </c>
      <c r="G28">
        <v>310</v>
      </c>
      <c r="H28" t="s">
        <v>124</v>
      </c>
      <c r="I28" t="s">
        <v>26</v>
      </c>
      <c r="J28" t="s">
        <v>27</v>
      </c>
      <c r="K28" t="s">
        <v>125</v>
      </c>
      <c r="L28" t="s">
        <v>38</v>
      </c>
      <c r="M28">
        <v>35470</v>
      </c>
      <c r="N28">
        <v>0</v>
      </c>
      <c r="O28">
        <v>863300</v>
      </c>
      <c r="P28">
        <v>824323</v>
      </c>
      <c r="Q28">
        <v>180158</v>
      </c>
      <c r="R28">
        <v>0</v>
      </c>
      <c r="S28">
        <v>0</v>
      </c>
      <c r="T28">
        <v>0</v>
      </c>
      <c r="U28">
        <v>0</v>
      </c>
      <c r="V28">
        <v>2089393</v>
      </c>
      <c r="W28">
        <v>0</v>
      </c>
      <c r="X28">
        <v>2089393</v>
      </c>
      <c r="Y28">
        <v>0</v>
      </c>
      <c r="Z28">
        <v>186142</v>
      </c>
      <c r="AA28" s="3" t="str">
        <f t="shared" si="1"/>
        <v>5310</v>
      </c>
      <c r="AB28" s="4" t="str">
        <f t="shared" si="0"/>
        <v>TIF</v>
      </c>
    </row>
    <row r="29" spans="1:28" x14ac:dyDescent="0.25">
      <c r="A29">
        <v>2021</v>
      </c>
      <c r="B29">
        <v>3</v>
      </c>
      <c r="C29" t="s">
        <v>32</v>
      </c>
      <c r="D29">
        <v>2021</v>
      </c>
      <c r="E29">
        <v>3</v>
      </c>
      <c r="F29">
        <v>0</v>
      </c>
      <c r="G29">
        <v>135</v>
      </c>
      <c r="H29">
        <v>30135</v>
      </c>
      <c r="I29" t="s">
        <v>27</v>
      </c>
      <c r="J29" t="s">
        <v>27</v>
      </c>
      <c r="K29" t="s">
        <v>86</v>
      </c>
      <c r="L29" t="s">
        <v>38</v>
      </c>
      <c r="M29">
        <v>198684600</v>
      </c>
      <c r="N29">
        <v>16707500</v>
      </c>
      <c r="O29">
        <v>27105807</v>
      </c>
      <c r="P29">
        <v>5253100</v>
      </c>
      <c r="Q29">
        <v>7040025</v>
      </c>
      <c r="R29">
        <v>0</v>
      </c>
      <c r="S29">
        <v>2819844</v>
      </c>
      <c r="T29">
        <v>4507396</v>
      </c>
      <c r="U29">
        <v>0</v>
      </c>
      <c r="V29">
        <v>775396682</v>
      </c>
      <c r="W29">
        <v>671940</v>
      </c>
      <c r="X29">
        <v>774724742</v>
      </c>
      <c r="Y29">
        <v>32195969</v>
      </c>
      <c r="Z29">
        <v>513278410</v>
      </c>
      <c r="AA29" s="3" t="str">
        <f t="shared" si="1"/>
        <v>0135</v>
      </c>
      <c r="AB29" s="4" t="str">
        <f t="shared" si="0"/>
        <v>Non-TIF</v>
      </c>
    </row>
    <row r="30" spans="1:28" x14ac:dyDescent="0.25">
      <c r="A30">
        <v>2021</v>
      </c>
      <c r="B30">
        <v>3</v>
      </c>
      <c r="C30" t="s">
        <v>32</v>
      </c>
      <c r="D30">
        <v>2021</v>
      </c>
      <c r="E30">
        <v>3</v>
      </c>
      <c r="F30">
        <v>1</v>
      </c>
      <c r="G30">
        <v>972</v>
      </c>
      <c r="H30">
        <v>31972</v>
      </c>
      <c r="I30" t="s">
        <v>27</v>
      </c>
      <c r="J30" t="s">
        <v>27</v>
      </c>
      <c r="K30" t="s">
        <v>87</v>
      </c>
      <c r="L30" t="s">
        <v>38</v>
      </c>
      <c r="M30">
        <v>42350900</v>
      </c>
      <c r="N30">
        <v>4893500</v>
      </c>
      <c r="O30">
        <v>16358427</v>
      </c>
      <c r="P30">
        <v>2989013</v>
      </c>
      <c r="Q30">
        <v>4161923</v>
      </c>
      <c r="R30">
        <v>0</v>
      </c>
      <c r="S30">
        <v>7210585</v>
      </c>
      <c r="T30">
        <v>2398897</v>
      </c>
      <c r="U30">
        <v>0</v>
      </c>
      <c r="V30">
        <v>281602145</v>
      </c>
      <c r="W30">
        <v>294468</v>
      </c>
      <c r="X30">
        <v>281307677</v>
      </c>
      <c r="Y30">
        <v>302531400</v>
      </c>
      <c r="Z30">
        <v>201238900</v>
      </c>
      <c r="AA30" s="3" t="str">
        <f t="shared" si="1"/>
        <v>1972</v>
      </c>
      <c r="AB30" s="4" t="str">
        <f t="shared" si="0"/>
        <v>Non-TIF</v>
      </c>
    </row>
    <row r="31" spans="1:28" x14ac:dyDescent="0.25">
      <c r="A31">
        <v>2021</v>
      </c>
      <c r="B31">
        <v>4</v>
      </c>
      <c r="C31" t="s">
        <v>45</v>
      </c>
      <c r="D31">
        <v>2021</v>
      </c>
      <c r="E31">
        <v>4</v>
      </c>
      <c r="F31">
        <v>4</v>
      </c>
      <c r="G31">
        <v>518</v>
      </c>
      <c r="H31">
        <v>44518</v>
      </c>
      <c r="I31" t="s">
        <v>27</v>
      </c>
      <c r="J31" t="s">
        <v>27</v>
      </c>
      <c r="K31" t="s">
        <v>107</v>
      </c>
      <c r="L31" t="s">
        <v>41</v>
      </c>
      <c r="M31">
        <v>4296</v>
      </c>
      <c r="N31">
        <v>0</v>
      </c>
      <c r="O31">
        <v>14658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21913884</v>
      </c>
      <c r="W31">
        <v>7408</v>
      </c>
      <c r="X31">
        <v>21906476</v>
      </c>
      <c r="Y31">
        <v>0</v>
      </c>
      <c r="Z31">
        <v>21894930</v>
      </c>
      <c r="AA31" s="3" t="str">
        <f t="shared" si="1"/>
        <v>4518</v>
      </c>
      <c r="AB31" s="4" t="str">
        <f t="shared" si="0"/>
        <v>Non-TIF</v>
      </c>
    </row>
    <row r="32" spans="1:28" x14ac:dyDescent="0.25">
      <c r="A32">
        <v>2021</v>
      </c>
      <c r="B32">
        <v>4</v>
      </c>
      <c r="C32" t="s">
        <v>32</v>
      </c>
      <c r="D32">
        <v>2021</v>
      </c>
      <c r="E32">
        <v>4</v>
      </c>
      <c r="F32">
        <v>1</v>
      </c>
      <c r="G32">
        <v>71</v>
      </c>
      <c r="H32">
        <v>41071</v>
      </c>
      <c r="I32" t="s">
        <v>27</v>
      </c>
      <c r="J32" t="s">
        <v>27</v>
      </c>
      <c r="K32" t="s">
        <v>126</v>
      </c>
      <c r="L32" t="s">
        <v>41</v>
      </c>
      <c r="M32">
        <v>51611930</v>
      </c>
      <c r="N32">
        <v>2490620</v>
      </c>
      <c r="O32">
        <v>61380875</v>
      </c>
      <c r="P32">
        <v>14975630</v>
      </c>
      <c r="Q32">
        <v>11370285</v>
      </c>
      <c r="R32">
        <v>0</v>
      </c>
      <c r="S32">
        <v>2771286</v>
      </c>
      <c r="T32">
        <v>4208711</v>
      </c>
      <c r="U32">
        <v>33366</v>
      </c>
      <c r="V32">
        <v>451588873</v>
      </c>
      <c r="W32">
        <v>687092</v>
      </c>
      <c r="X32">
        <v>450901781</v>
      </c>
      <c r="Y32">
        <v>103308791</v>
      </c>
      <c r="Z32">
        <v>302746170</v>
      </c>
      <c r="AA32" s="3" t="str">
        <f t="shared" si="1"/>
        <v>1071</v>
      </c>
      <c r="AB32" s="4" t="str">
        <f t="shared" si="0"/>
        <v>Non-TIF</v>
      </c>
    </row>
    <row r="33" spans="1:28" x14ac:dyDescent="0.25">
      <c r="A33">
        <v>2021</v>
      </c>
      <c r="B33">
        <v>5</v>
      </c>
      <c r="C33" t="s">
        <v>45</v>
      </c>
      <c r="D33">
        <v>2021</v>
      </c>
      <c r="E33">
        <v>5</v>
      </c>
      <c r="F33">
        <v>2</v>
      </c>
      <c r="G33">
        <v>151</v>
      </c>
      <c r="H33">
        <v>52151</v>
      </c>
      <c r="I33" t="s">
        <v>27</v>
      </c>
      <c r="J33" t="s">
        <v>27</v>
      </c>
      <c r="K33" t="s">
        <v>44</v>
      </c>
      <c r="L33" t="s">
        <v>43</v>
      </c>
      <c r="M33">
        <v>434504</v>
      </c>
      <c r="N33">
        <v>455</v>
      </c>
      <c r="O33">
        <v>3610593</v>
      </c>
      <c r="P33">
        <v>9295484</v>
      </c>
      <c r="Q33">
        <v>123450</v>
      </c>
      <c r="R33">
        <v>0</v>
      </c>
      <c r="S33">
        <v>0</v>
      </c>
      <c r="T33">
        <v>0</v>
      </c>
      <c r="U33">
        <v>0</v>
      </c>
      <c r="V33">
        <v>32312689</v>
      </c>
      <c r="W33">
        <v>79636</v>
      </c>
      <c r="X33">
        <v>32233053</v>
      </c>
      <c r="Y33">
        <v>0</v>
      </c>
      <c r="Z33">
        <v>18848203</v>
      </c>
      <c r="AA33" s="3" t="str">
        <f t="shared" si="1"/>
        <v>2151</v>
      </c>
      <c r="AB33" s="4" t="str">
        <f t="shared" si="0"/>
        <v>Non-TIF</v>
      </c>
    </row>
    <row r="34" spans="1:28" x14ac:dyDescent="0.25">
      <c r="A34">
        <v>2021</v>
      </c>
      <c r="B34">
        <v>5</v>
      </c>
      <c r="C34" t="s">
        <v>24</v>
      </c>
      <c r="D34">
        <v>2021</v>
      </c>
      <c r="E34">
        <v>5</v>
      </c>
      <c r="F34">
        <v>2</v>
      </c>
      <c r="G34">
        <v>151</v>
      </c>
      <c r="H34" t="s">
        <v>127</v>
      </c>
      <c r="I34" t="s">
        <v>26</v>
      </c>
      <c r="J34" t="s">
        <v>27</v>
      </c>
      <c r="K34" t="s">
        <v>128</v>
      </c>
      <c r="L34" t="s">
        <v>43</v>
      </c>
      <c r="M34">
        <v>357346</v>
      </c>
      <c r="N34">
        <v>375</v>
      </c>
      <c r="O34">
        <v>539397</v>
      </c>
      <c r="P34">
        <v>7644836</v>
      </c>
      <c r="Q34">
        <v>18443</v>
      </c>
      <c r="R34">
        <v>0</v>
      </c>
      <c r="S34">
        <v>0</v>
      </c>
      <c r="T34">
        <v>0</v>
      </c>
      <c r="U34">
        <v>0</v>
      </c>
      <c r="V34">
        <v>11376184</v>
      </c>
      <c r="W34">
        <v>0</v>
      </c>
      <c r="X34">
        <v>11376184</v>
      </c>
      <c r="Y34">
        <v>0</v>
      </c>
      <c r="Z34">
        <v>2815787</v>
      </c>
      <c r="AA34" s="3" t="str">
        <f t="shared" si="1"/>
        <v>2151</v>
      </c>
      <c r="AB34" s="4" t="str">
        <f t="shared" si="0"/>
        <v>TIF</v>
      </c>
    </row>
    <row r="35" spans="1:28" x14ac:dyDescent="0.25">
      <c r="A35">
        <v>2021</v>
      </c>
      <c r="B35">
        <v>5</v>
      </c>
      <c r="C35" t="s">
        <v>24</v>
      </c>
      <c r="D35">
        <v>2021</v>
      </c>
      <c r="E35">
        <v>5</v>
      </c>
      <c r="F35">
        <v>0</v>
      </c>
      <c r="G35">
        <v>914</v>
      </c>
      <c r="H35" t="s">
        <v>120</v>
      </c>
      <c r="I35" t="s">
        <v>26</v>
      </c>
      <c r="J35" t="s">
        <v>27</v>
      </c>
      <c r="K35" t="s">
        <v>121</v>
      </c>
      <c r="L35" t="s">
        <v>43</v>
      </c>
      <c r="M35">
        <v>73283</v>
      </c>
      <c r="N35">
        <v>0</v>
      </c>
      <c r="O35">
        <v>0</v>
      </c>
      <c r="P35">
        <v>1942894</v>
      </c>
      <c r="Q35">
        <v>0</v>
      </c>
      <c r="R35">
        <v>0</v>
      </c>
      <c r="S35">
        <v>0</v>
      </c>
      <c r="T35">
        <v>0</v>
      </c>
      <c r="U35">
        <v>0</v>
      </c>
      <c r="V35">
        <v>2016177</v>
      </c>
      <c r="W35">
        <v>0</v>
      </c>
      <c r="X35">
        <v>2016177</v>
      </c>
      <c r="Y35">
        <v>0</v>
      </c>
      <c r="Z35">
        <v>0</v>
      </c>
      <c r="AA35" s="3" t="str">
        <f t="shared" si="1"/>
        <v>0914</v>
      </c>
      <c r="AB35" s="4" t="str">
        <f t="shared" si="0"/>
        <v>TIF</v>
      </c>
    </row>
    <row r="36" spans="1:28" x14ac:dyDescent="0.25">
      <c r="A36">
        <v>2021</v>
      </c>
      <c r="B36">
        <v>5</v>
      </c>
      <c r="C36" t="s">
        <v>24</v>
      </c>
      <c r="D36">
        <v>2021</v>
      </c>
      <c r="E36">
        <v>5</v>
      </c>
      <c r="F36">
        <v>3</v>
      </c>
      <c r="G36">
        <v>168</v>
      </c>
      <c r="H36" t="s">
        <v>129</v>
      </c>
      <c r="I36" t="s">
        <v>26</v>
      </c>
      <c r="J36" t="s">
        <v>27</v>
      </c>
      <c r="K36" t="s">
        <v>130</v>
      </c>
      <c r="L36" t="s">
        <v>43</v>
      </c>
      <c r="M36">
        <v>0</v>
      </c>
      <c r="N36">
        <v>0</v>
      </c>
      <c r="O36">
        <v>0</v>
      </c>
      <c r="P36">
        <v>2192965</v>
      </c>
      <c r="Q36">
        <v>0</v>
      </c>
      <c r="R36">
        <v>0</v>
      </c>
      <c r="S36">
        <v>0</v>
      </c>
      <c r="T36">
        <v>0</v>
      </c>
      <c r="U36">
        <v>0</v>
      </c>
      <c r="V36">
        <v>2192965</v>
      </c>
      <c r="W36">
        <v>0</v>
      </c>
      <c r="X36">
        <v>2192965</v>
      </c>
      <c r="Y36">
        <v>0</v>
      </c>
      <c r="Z36">
        <v>0</v>
      </c>
      <c r="AA36" s="3" t="str">
        <f t="shared" si="1"/>
        <v>3168</v>
      </c>
      <c r="AB36" s="4" t="str">
        <f t="shared" si="0"/>
        <v>TIF</v>
      </c>
    </row>
    <row r="37" spans="1:28" x14ac:dyDescent="0.25">
      <c r="A37">
        <v>2021</v>
      </c>
      <c r="B37">
        <v>5</v>
      </c>
      <c r="C37" t="s">
        <v>32</v>
      </c>
      <c r="D37">
        <v>2021</v>
      </c>
      <c r="E37">
        <v>5</v>
      </c>
      <c r="F37">
        <v>0</v>
      </c>
      <c r="G37">
        <v>387</v>
      </c>
      <c r="H37">
        <v>150387</v>
      </c>
      <c r="I37" t="s">
        <v>27</v>
      </c>
      <c r="J37" t="s">
        <v>27</v>
      </c>
      <c r="K37" t="s">
        <v>131</v>
      </c>
      <c r="L37" t="s">
        <v>43</v>
      </c>
      <c r="M37">
        <v>3428250</v>
      </c>
      <c r="N37">
        <v>83480</v>
      </c>
      <c r="O37">
        <v>0</v>
      </c>
      <c r="P37">
        <v>0</v>
      </c>
      <c r="Q37">
        <v>0</v>
      </c>
      <c r="R37">
        <v>0</v>
      </c>
      <c r="S37">
        <v>0</v>
      </c>
      <c r="T37">
        <v>25292</v>
      </c>
      <c r="U37">
        <v>0</v>
      </c>
      <c r="V37">
        <v>5083642</v>
      </c>
      <c r="W37">
        <v>3704</v>
      </c>
      <c r="X37">
        <v>5079938</v>
      </c>
      <c r="Y37">
        <v>146151</v>
      </c>
      <c r="Z37">
        <v>1546620</v>
      </c>
      <c r="AA37" s="3" t="str">
        <f t="shared" si="1"/>
        <v>0387</v>
      </c>
      <c r="AB37" s="4" t="str">
        <f t="shared" si="0"/>
        <v>Non-TIF</v>
      </c>
    </row>
    <row r="38" spans="1:28" x14ac:dyDescent="0.25">
      <c r="A38">
        <v>2021</v>
      </c>
      <c r="B38">
        <v>5</v>
      </c>
      <c r="C38" t="s">
        <v>32</v>
      </c>
      <c r="D38">
        <v>2021</v>
      </c>
      <c r="E38">
        <v>5</v>
      </c>
      <c r="F38">
        <v>3</v>
      </c>
      <c r="G38">
        <v>168</v>
      </c>
      <c r="H38">
        <v>833168</v>
      </c>
      <c r="I38" t="s">
        <v>27</v>
      </c>
      <c r="J38" t="s">
        <v>27</v>
      </c>
      <c r="K38" t="s">
        <v>93</v>
      </c>
      <c r="L38" t="s">
        <v>43</v>
      </c>
      <c r="M38">
        <v>15220860</v>
      </c>
      <c r="N38">
        <v>733610</v>
      </c>
      <c r="O38">
        <v>0</v>
      </c>
      <c r="P38">
        <v>19910</v>
      </c>
      <c r="Q38">
        <v>0</v>
      </c>
      <c r="R38">
        <v>0</v>
      </c>
      <c r="S38">
        <v>0</v>
      </c>
      <c r="T38">
        <v>29768</v>
      </c>
      <c r="U38">
        <v>0</v>
      </c>
      <c r="V38">
        <v>21048418</v>
      </c>
      <c r="W38">
        <v>12964</v>
      </c>
      <c r="X38">
        <v>21035454</v>
      </c>
      <c r="Y38">
        <v>420902</v>
      </c>
      <c r="Z38">
        <v>5044270</v>
      </c>
      <c r="AA38" s="3" t="str">
        <f t="shared" si="1"/>
        <v>3168</v>
      </c>
      <c r="AB38" s="4" t="str">
        <f t="shared" si="0"/>
        <v>Non-TIF</v>
      </c>
    </row>
    <row r="39" spans="1:28" x14ac:dyDescent="0.25">
      <c r="A39">
        <v>2021</v>
      </c>
      <c r="B39">
        <v>6</v>
      </c>
      <c r="C39" t="s">
        <v>45</v>
      </c>
      <c r="D39">
        <v>2021</v>
      </c>
      <c r="E39">
        <v>6</v>
      </c>
      <c r="F39">
        <v>1</v>
      </c>
      <c r="G39">
        <v>62</v>
      </c>
      <c r="H39">
        <v>571062</v>
      </c>
      <c r="I39" t="s">
        <v>27</v>
      </c>
      <c r="J39" t="s">
        <v>27</v>
      </c>
      <c r="K39" t="s">
        <v>114</v>
      </c>
      <c r="L39" t="s">
        <v>47</v>
      </c>
      <c r="M39">
        <v>0</v>
      </c>
      <c r="N39">
        <v>0</v>
      </c>
      <c r="O39">
        <v>4587194</v>
      </c>
      <c r="P39">
        <v>0</v>
      </c>
      <c r="Q39">
        <v>288333</v>
      </c>
      <c r="R39">
        <v>0</v>
      </c>
      <c r="S39">
        <v>0</v>
      </c>
      <c r="T39">
        <v>0</v>
      </c>
      <c r="U39">
        <v>0</v>
      </c>
      <c r="V39">
        <v>21627269</v>
      </c>
      <c r="W39">
        <v>44448</v>
      </c>
      <c r="X39">
        <v>21582821</v>
      </c>
      <c r="Y39">
        <v>0</v>
      </c>
      <c r="Z39">
        <v>16751742</v>
      </c>
      <c r="AA39" s="3" t="str">
        <f t="shared" si="1"/>
        <v>1062</v>
      </c>
      <c r="AB39" s="4" t="str">
        <f t="shared" si="0"/>
        <v>Non-TIF</v>
      </c>
    </row>
    <row r="40" spans="1:28" x14ac:dyDescent="0.25">
      <c r="A40">
        <v>2021</v>
      </c>
      <c r="B40">
        <v>1</v>
      </c>
      <c r="C40" t="s">
        <v>24</v>
      </c>
      <c r="D40">
        <v>2021</v>
      </c>
      <c r="E40">
        <v>1</v>
      </c>
      <c r="F40">
        <v>2</v>
      </c>
      <c r="G40">
        <v>673</v>
      </c>
      <c r="H40" t="s">
        <v>99</v>
      </c>
      <c r="I40" t="s">
        <v>26</v>
      </c>
      <c r="J40" t="s">
        <v>27</v>
      </c>
      <c r="K40" t="s">
        <v>100</v>
      </c>
      <c r="L40" t="s">
        <v>29</v>
      </c>
      <c r="M40">
        <v>0</v>
      </c>
      <c r="N40">
        <v>0</v>
      </c>
      <c r="O40">
        <v>0</v>
      </c>
      <c r="P40">
        <v>28498003</v>
      </c>
      <c r="Q40">
        <v>0</v>
      </c>
      <c r="R40">
        <v>0</v>
      </c>
      <c r="S40">
        <v>0</v>
      </c>
      <c r="T40">
        <v>0</v>
      </c>
      <c r="U40">
        <v>0</v>
      </c>
      <c r="V40">
        <v>28498003</v>
      </c>
      <c r="W40">
        <v>0</v>
      </c>
      <c r="X40">
        <v>28498003</v>
      </c>
      <c r="Y40">
        <v>0</v>
      </c>
      <c r="Z40">
        <v>0</v>
      </c>
      <c r="AA40" s="3" t="str">
        <f t="shared" si="1"/>
        <v>2673</v>
      </c>
      <c r="AB40" s="4" t="str">
        <f t="shared" si="0"/>
        <v>TIF</v>
      </c>
    </row>
    <row r="41" spans="1:28" x14ac:dyDescent="0.25">
      <c r="A41">
        <v>2021</v>
      </c>
      <c r="B41">
        <v>1</v>
      </c>
      <c r="C41" t="s">
        <v>32</v>
      </c>
      <c r="D41">
        <v>2021</v>
      </c>
      <c r="E41">
        <v>1</v>
      </c>
      <c r="F41">
        <v>2</v>
      </c>
      <c r="G41">
        <v>673</v>
      </c>
      <c r="H41">
        <v>12673</v>
      </c>
      <c r="I41" t="s">
        <v>27</v>
      </c>
      <c r="J41" t="s">
        <v>27</v>
      </c>
      <c r="K41" t="s">
        <v>101</v>
      </c>
      <c r="L41" t="s">
        <v>29</v>
      </c>
      <c r="M41">
        <v>172330260</v>
      </c>
      <c r="N41">
        <v>2652740</v>
      </c>
      <c r="O41">
        <v>25812149</v>
      </c>
      <c r="P41">
        <v>13880340</v>
      </c>
      <c r="Q41">
        <v>4810421</v>
      </c>
      <c r="R41">
        <v>0</v>
      </c>
      <c r="S41">
        <v>0</v>
      </c>
      <c r="T41">
        <v>3901262</v>
      </c>
      <c r="U41">
        <v>0</v>
      </c>
      <c r="V41">
        <v>407817892</v>
      </c>
      <c r="W41">
        <v>410867</v>
      </c>
      <c r="X41">
        <v>407407025</v>
      </c>
      <c r="Y41">
        <v>16197774</v>
      </c>
      <c r="Z41">
        <v>184430720</v>
      </c>
      <c r="AA41" s="3" t="str">
        <f t="shared" si="1"/>
        <v>2673</v>
      </c>
      <c r="AB41" s="4" t="str">
        <f t="shared" si="0"/>
        <v>Non-TIF</v>
      </c>
    </row>
    <row r="42" spans="1:28" x14ac:dyDescent="0.25">
      <c r="A42">
        <v>2021</v>
      </c>
      <c r="B42">
        <v>2</v>
      </c>
      <c r="C42" t="s">
        <v>32</v>
      </c>
      <c r="D42">
        <v>2021</v>
      </c>
      <c r="E42">
        <v>2</v>
      </c>
      <c r="F42">
        <v>1</v>
      </c>
      <c r="G42">
        <v>431</v>
      </c>
      <c r="H42">
        <v>21431</v>
      </c>
      <c r="I42" t="s">
        <v>27</v>
      </c>
      <c r="J42" t="s">
        <v>27</v>
      </c>
      <c r="K42" t="s">
        <v>102</v>
      </c>
      <c r="L42" t="s">
        <v>36</v>
      </c>
      <c r="M42">
        <v>122808000</v>
      </c>
      <c r="N42">
        <v>9126600</v>
      </c>
      <c r="O42">
        <v>11211940</v>
      </c>
      <c r="P42">
        <v>84494467</v>
      </c>
      <c r="Q42">
        <v>870196</v>
      </c>
      <c r="R42">
        <v>0</v>
      </c>
      <c r="S42">
        <v>13495681</v>
      </c>
      <c r="T42">
        <v>7641203</v>
      </c>
      <c r="U42">
        <v>0</v>
      </c>
      <c r="V42">
        <v>354990487</v>
      </c>
      <c r="W42">
        <v>272244</v>
      </c>
      <c r="X42">
        <v>354718243</v>
      </c>
      <c r="Y42">
        <v>24900967</v>
      </c>
      <c r="Z42">
        <v>105342400</v>
      </c>
      <c r="AA42" s="3" t="str">
        <f t="shared" si="1"/>
        <v>1431</v>
      </c>
      <c r="AB42" s="4" t="str">
        <f t="shared" si="0"/>
        <v>Non-TIF</v>
      </c>
    </row>
    <row r="43" spans="1:28" x14ac:dyDescent="0.25">
      <c r="A43">
        <v>2021</v>
      </c>
      <c r="B43">
        <v>2</v>
      </c>
      <c r="C43" t="s">
        <v>32</v>
      </c>
      <c r="D43">
        <v>2021</v>
      </c>
      <c r="E43">
        <v>2</v>
      </c>
      <c r="F43">
        <v>5</v>
      </c>
      <c r="G43">
        <v>328</v>
      </c>
      <c r="H43">
        <v>25328</v>
      </c>
      <c r="I43" t="s">
        <v>27</v>
      </c>
      <c r="J43" t="s">
        <v>27</v>
      </c>
      <c r="K43" t="s">
        <v>103</v>
      </c>
      <c r="L43" t="s">
        <v>36</v>
      </c>
      <c r="M43">
        <v>46488200</v>
      </c>
      <c r="N43">
        <v>4042300</v>
      </c>
      <c r="O43">
        <v>248577</v>
      </c>
      <c r="P43">
        <v>0</v>
      </c>
      <c r="Q43">
        <v>0</v>
      </c>
      <c r="R43">
        <v>0</v>
      </c>
      <c r="S43">
        <v>5546037</v>
      </c>
      <c r="T43">
        <v>3146181</v>
      </c>
      <c r="U43">
        <v>0</v>
      </c>
      <c r="V43">
        <v>80521095</v>
      </c>
      <c r="W43">
        <v>55560</v>
      </c>
      <c r="X43">
        <v>80465535</v>
      </c>
      <c r="Y43">
        <v>5253692</v>
      </c>
      <c r="Z43">
        <v>21049800</v>
      </c>
      <c r="AA43" s="3" t="str">
        <f t="shared" si="1"/>
        <v>5328</v>
      </c>
      <c r="AB43" s="4" t="str">
        <f t="shared" si="0"/>
        <v>Non-TIF</v>
      </c>
    </row>
    <row r="44" spans="1:28" x14ac:dyDescent="0.25">
      <c r="A44">
        <v>2021</v>
      </c>
      <c r="B44">
        <v>2</v>
      </c>
      <c r="C44" t="s">
        <v>32</v>
      </c>
      <c r="D44">
        <v>2021</v>
      </c>
      <c r="E44">
        <v>2</v>
      </c>
      <c r="F44">
        <v>6</v>
      </c>
      <c r="G44">
        <v>651</v>
      </c>
      <c r="H44">
        <v>696651</v>
      </c>
      <c r="I44" t="s">
        <v>27</v>
      </c>
      <c r="J44" t="s">
        <v>27</v>
      </c>
      <c r="K44" t="s">
        <v>104</v>
      </c>
      <c r="L44" t="s">
        <v>36</v>
      </c>
      <c r="M44">
        <v>13311600</v>
      </c>
      <c r="N44">
        <v>573600</v>
      </c>
      <c r="O44">
        <v>553572</v>
      </c>
      <c r="P44">
        <v>0</v>
      </c>
      <c r="Q44">
        <v>0</v>
      </c>
      <c r="R44">
        <v>0</v>
      </c>
      <c r="S44">
        <v>3516758</v>
      </c>
      <c r="T44">
        <v>583003</v>
      </c>
      <c r="U44">
        <v>0</v>
      </c>
      <c r="V44">
        <v>25293933</v>
      </c>
      <c r="W44">
        <v>27780</v>
      </c>
      <c r="X44">
        <v>25266153</v>
      </c>
      <c r="Y44">
        <v>884632</v>
      </c>
      <c r="Z44">
        <v>6755400</v>
      </c>
      <c r="AA44" s="3" t="str">
        <f t="shared" si="1"/>
        <v>6651</v>
      </c>
      <c r="AB44" s="4" t="str">
        <f t="shared" si="0"/>
        <v>Non-TIF</v>
      </c>
    </row>
    <row r="45" spans="1:28" x14ac:dyDescent="0.25">
      <c r="A45">
        <v>2021</v>
      </c>
      <c r="B45">
        <v>4</v>
      </c>
      <c r="C45" t="s">
        <v>45</v>
      </c>
      <c r="D45">
        <v>2021</v>
      </c>
      <c r="E45">
        <v>4</v>
      </c>
      <c r="F45">
        <v>1</v>
      </c>
      <c r="G45">
        <v>71</v>
      </c>
      <c r="H45">
        <v>41071</v>
      </c>
      <c r="I45" t="s">
        <v>27</v>
      </c>
      <c r="J45" t="s">
        <v>27</v>
      </c>
      <c r="K45" t="s">
        <v>126</v>
      </c>
      <c r="L45" t="s">
        <v>41</v>
      </c>
      <c r="M45">
        <v>0</v>
      </c>
      <c r="N45">
        <v>0</v>
      </c>
      <c r="O45">
        <v>386800</v>
      </c>
      <c r="P45">
        <v>1241160</v>
      </c>
      <c r="Q45">
        <v>0</v>
      </c>
      <c r="R45">
        <v>0</v>
      </c>
      <c r="S45">
        <v>0</v>
      </c>
      <c r="T45">
        <v>0</v>
      </c>
      <c r="U45">
        <v>0</v>
      </c>
      <c r="V45">
        <v>1627960</v>
      </c>
      <c r="W45">
        <v>0</v>
      </c>
      <c r="X45">
        <v>1627960</v>
      </c>
      <c r="Y45">
        <v>0</v>
      </c>
      <c r="Z45">
        <v>0</v>
      </c>
      <c r="AA45" s="3" t="str">
        <f t="shared" si="1"/>
        <v>1071</v>
      </c>
      <c r="AB45" s="4" t="str">
        <f t="shared" si="0"/>
        <v>Non-TIF</v>
      </c>
    </row>
    <row r="46" spans="1:28" x14ac:dyDescent="0.25">
      <c r="A46">
        <v>2021</v>
      </c>
      <c r="B46">
        <v>4</v>
      </c>
      <c r="C46" t="s">
        <v>45</v>
      </c>
      <c r="D46">
        <v>2021</v>
      </c>
      <c r="E46">
        <v>4</v>
      </c>
      <c r="F46">
        <v>4</v>
      </c>
      <c r="G46">
        <v>491</v>
      </c>
      <c r="H46">
        <v>44491</v>
      </c>
      <c r="I46" t="s">
        <v>27</v>
      </c>
      <c r="J46" t="s">
        <v>27</v>
      </c>
      <c r="K46" t="s">
        <v>42</v>
      </c>
      <c r="L46" t="s">
        <v>41</v>
      </c>
      <c r="M46">
        <v>60654</v>
      </c>
      <c r="N46">
        <v>8878</v>
      </c>
      <c r="O46">
        <v>168142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22160787</v>
      </c>
      <c r="W46">
        <v>3704</v>
      </c>
      <c r="X46">
        <v>22157083</v>
      </c>
      <c r="Y46">
        <v>0</v>
      </c>
      <c r="Z46">
        <v>21923113</v>
      </c>
      <c r="AA46" s="3" t="str">
        <f t="shared" si="1"/>
        <v>4491</v>
      </c>
      <c r="AB46" s="4" t="str">
        <f t="shared" si="0"/>
        <v>Non-TIF</v>
      </c>
    </row>
    <row r="47" spans="1:28" x14ac:dyDescent="0.25">
      <c r="A47">
        <v>2021</v>
      </c>
      <c r="B47">
        <v>4</v>
      </c>
      <c r="C47" t="s">
        <v>24</v>
      </c>
      <c r="D47">
        <v>2021</v>
      </c>
      <c r="E47">
        <v>4</v>
      </c>
      <c r="F47">
        <v>4</v>
      </c>
      <c r="G47">
        <v>491</v>
      </c>
      <c r="H47" t="s">
        <v>105</v>
      </c>
      <c r="I47" t="s">
        <v>26</v>
      </c>
      <c r="J47" t="s">
        <v>27</v>
      </c>
      <c r="K47" t="s">
        <v>106</v>
      </c>
      <c r="L47" t="s">
        <v>41</v>
      </c>
      <c r="M47">
        <v>69416</v>
      </c>
      <c r="N47">
        <v>10162</v>
      </c>
      <c r="O47">
        <v>197318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10818823</v>
      </c>
      <c r="W47">
        <v>0</v>
      </c>
      <c r="X47">
        <v>10818823</v>
      </c>
      <c r="Y47">
        <v>0</v>
      </c>
      <c r="Z47">
        <v>10541927</v>
      </c>
      <c r="AA47" s="3" t="str">
        <f t="shared" si="1"/>
        <v>4491</v>
      </c>
      <c r="AB47" s="4" t="str">
        <f t="shared" si="0"/>
        <v>TIF</v>
      </c>
    </row>
    <row r="48" spans="1:28" x14ac:dyDescent="0.25">
      <c r="A48">
        <v>2021</v>
      </c>
      <c r="B48">
        <v>4</v>
      </c>
      <c r="C48" t="s">
        <v>32</v>
      </c>
      <c r="D48">
        <v>2021</v>
      </c>
      <c r="E48">
        <v>4</v>
      </c>
      <c r="F48">
        <v>4</v>
      </c>
      <c r="G48">
        <v>518</v>
      </c>
      <c r="H48">
        <v>44518</v>
      </c>
      <c r="I48" t="s">
        <v>27</v>
      </c>
      <c r="J48" t="s">
        <v>27</v>
      </c>
      <c r="K48" t="s">
        <v>107</v>
      </c>
      <c r="L48" t="s">
        <v>41</v>
      </c>
      <c r="M48">
        <v>39767390</v>
      </c>
      <c r="N48">
        <v>1696300</v>
      </c>
      <c r="O48">
        <v>1821426</v>
      </c>
      <c r="P48">
        <v>0</v>
      </c>
      <c r="Q48">
        <v>163804</v>
      </c>
      <c r="R48">
        <v>0</v>
      </c>
      <c r="S48">
        <v>236662</v>
      </c>
      <c r="T48">
        <v>2979568</v>
      </c>
      <c r="U48">
        <v>11675</v>
      </c>
      <c r="V48">
        <v>90852865</v>
      </c>
      <c r="W48">
        <v>136229</v>
      </c>
      <c r="X48">
        <v>90716636</v>
      </c>
      <c r="Y48">
        <v>40107693</v>
      </c>
      <c r="Z48">
        <v>44176040</v>
      </c>
      <c r="AA48" s="3" t="str">
        <f t="shared" si="1"/>
        <v>4518</v>
      </c>
      <c r="AB48" s="4" t="str">
        <f t="shared" si="0"/>
        <v>Non-TIF</v>
      </c>
    </row>
    <row r="49" spans="1:28" x14ac:dyDescent="0.25">
      <c r="A49">
        <v>2021</v>
      </c>
      <c r="B49">
        <v>4</v>
      </c>
      <c r="C49" t="s">
        <v>32</v>
      </c>
      <c r="D49">
        <v>2021</v>
      </c>
      <c r="E49">
        <v>4</v>
      </c>
      <c r="F49">
        <v>5</v>
      </c>
      <c r="G49">
        <v>895</v>
      </c>
      <c r="H49">
        <v>935895</v>
      </c>
      <c r="I49" t="s">
        <v>27</v>
      </c>
      <c r="J49" t="s">
        <v>27</v>
      </c>
      <c r="K49" t="s">
        <v>108</v>
      </c>
      <c r="L49" t="s">
        <v>41</v>
      </c>
      <c r="M49">
        <v>26652890</v>
      </c>
      <c r="N49">
        <v>1234950</v>
      </c>
      <c r="O49">
        <v>233830</v>
      </c>
      <c r="P49">
        <v>0</v>
      </c>
      <c r="Q49">
        <v>0</v>
      </c>
      <c r="R49">
        <v>0</v>
      </c>
      <c r="S49">
        <v>1246171</v>
      </c>
      <c r="T49">
        <v>1292914</v>
      </c>
      <c r="U49">
        <v>5922</v>
      </c>
      <c r="V49">
        <v>50979077</v>
      </c>
      <c r="W49">
        <v>48152</v>
      </c>
      <c r="X49">
        <v>50930925</v>
      </c>
      <c r="Y49">
        <v>5409249</v>
      </c>
      <c r="Z49">
        <v>20312400</v>
      </c>
      <c r="AA49" s="3" t="str">
        <f t="shared" si="1"/>
        <v>5895</v>
      </c>
      <c r="AB49" s="4" t="str">
        <f t="shared" si="0"/>
        <v>Non-TIF</v>
      </c>
    </row>
    <row r="50" spans="1:28" x14ac:dyDescent="0.25">
      <c r="A50">
        <v>2021</v>
      </c>
      <c r="B50">
        <v>5</v>
      </c>
      <c r="C50" t="s">
        <v>45</v>
      </c>
      <c r="D50">
        <v>2021</v>
      </c>
      <c r="E50">
        <v>5</v>
      </c>
      <c r="F50">
        <v>0</v>
      </c>
      <c r="G50">
        <v>414</v>
      </c>
      <c r="H50">
        <v>50414</v>
      </c>
      <c r="I50" t="s">
        <v>27</v>
      </c>
      <c r="J50" t="s">
        <v>27</v>
      </c>
      <c r="K50" t="s">
        <v>96</v>
      </c>
      <c r="L50" t="s">
        <v>43</v>
      </c>
      <c r="M50">
        <v>10635</v>
      </c>
      <c r="N50">
        <v>0</v>
      </c>
      <c r="O50">
        <v>5377393</v>
      </c>
      <c r="P50">
        <v>4505592</v>
      </c>
      <c r="Q50">
        <v>0</v>
      </c>
      <c r="R50">
        <v>0</v>
      </c>
      <c r="S50">
        <v>0</v>
      </c>
      <c r="T50">
        <v>0</v>
      </c>
      <c r="U50">
        <v>0</v>
      </c>
      <c r="V50">
        <v>9893620</v>
      </c>
      <c r="W50">
        <v>0</v>
      </c>
      <c r="X50">
        <v>9893620</v>
      </c>
      <c r="Y50">
        <v>0</v>
      </c>
      <c r="Z50">
        <v>0</v>
      </c>
      <c r="AA50" s="3" t="str">
        <f t="shared" si="1"/>
        <v>0414</v>
      </c>
      <c r="AB50" s="4" t="str">
        <f t="shared" si="0"/>
        <v>Non-TIF</v>
      </c>
    </row>
    <row r="51" spans="1:28" x14ac:dyDescent="0.25">
      <c r="A51">
        <v>2021</v>
      </c>
      <c r="B51">
        <v>6</v>
      </c>
      <c r="C51" t="s">
        <v>45</v>
      </c>
      <c r="D51">
        <v>2021</v>
      </c>
      <c r="E51">
        <v>6</v>
      </c>
      <c r="F51">
        <v>6</v>
      </c>
      <c r="G51">
        <v>660</v>
      </c>
      <c r="H51">
        <v>66660</v>
      </c>
      <c r="I51" t="s">
        <v>27</v>
      </c>
      <c r="J51" t="s">
        <v>27</v>
      </c>
      <c r="K51" t="s">
        <v>109</v>
      </c>
      <c r="L51" t="s">
        <v>47</v>
      </c>
      <c r="M51">
        <v>0</v>
      </c>
      <c r="N51">
        <v>0</v>
      </c>
      <c r="O51">
        <v>1568291</v>
      </c>
      <c r="P51">
        <v>0</v>
      </c>
      <c r="Q51">
        <v>278684</v>
      </c>
      <c r="R51">
        <v>0</v>
      </c>
      <c r="S51">
        <v>0</v>
      </c>
      <c r="T51">
        <v>0</v>
      </c>
      <c r="U51">
        <v>0</v>
      </c>
      <c r="V51">
        <v>36282906</v>
      </c>
      <c r="W51">
        <v>66672</v>
      </c>
      <c r="X51">
        <v>36216234</v>
      </c>
      <c r="Y51">
        <v>0</v>
      </c>
      <c r="Z51">
        <v>34435931</v>
      </c>
      <c r="AA51" s="3" t="str">
        <f t="shared" si="1"/>
        <v>6660</v>
      </c>
      <c r="AB51" s="4" t="str">
        <f t="shared" si="0"/>
        <v>Non-TIF</v>
      </c>
    </row>
    <row r="52" spans="1:28" x14ac:dyDescent="0.25">
      <c r="A52">
        <v>2021</v>
      </c>
      <c r="B52">
        <v>6</v>
      </c>
      <c r="C52" t="s">
        <v>24</v>
      </c>
      <c r="D52">
        <v>2021</v>
      </c>
      <c r="E52">
        <v>6</v>
      </c>
      <c r="F52">
        <v>6</v>
      </c>
      <c r="G52">
        <v>660</v>
      </c>
      <c r="H52" t="s">
        <v>110</v>
      </c>
      <c r="I52" t="s">
        <v>26</v>
      </c>
      <c r="J52" t="s">
        <v>27</v>
      </c>
      <c r="K52" t="s">
        <v>111</v>
      </c>
      <c r="L52" t="s">
        <v>47</v>
      </c>
      <c r="M52">
        <v>0</v>
      </c>
      <c r="N52">
        <v>0</v>
      </c>
      <c r="O52">
        <v>343809</v>
      </c>
      <c r="P52">
        <v>0</v>
      </c>
      <c r="Q52">
        <v>13916</v>
      </c>
      <c r="R52">
        <v>0</v>
      </c>
      <c r="S52">
        <v>0</v>
      </c>
      <c r="T52">
        <v>0</v>
      </c>
      <c r="U52">
        <v>0</v>
      </c>
      <c r="V52">
        <v>3297294</v>
      </c>
      <c r="W52">
        <v>0</v>
      </c>
      <c r="X52">
        <v>3297294</v>
      </c>
      <c r="Y52">
        <v>0</v>
      </c>
      <c r="Z52">
        <v>2939569</v>
      </c>
      <c r="AA52" s="3" t="str">
        <f t="shared" si="1"/>
        <v>6660</v>
      </c>
      <c r="AB52" s="4" t="str">
        <f t="shared" si="0"/>
        <v>TIF</v>
      </c>
    </row>
    <row r="53" spans="1:28" x14ac:dyDescent="0.25">
      <c r="A53">
        <v>2021</v>
      </c>
      <c r="B53">
        <v>6</v>
      </c>
      <c r="C53" t="s">
        <v>24</v>
      </c>
      <c r="D53">
        <v>2021</v>
      </c>
      <c r="E53">
        <v>6</v>
      </c>
      <c r="F53">
        <v>1</v>
      </c>
      <c r="G53">
        <v>62</v>
      </c>
      <c r="H53" t="s">
        <v>112</v>
      </c>
      <c r="I53" t="s">
        <v>26</v>
      </c>
      <c r="J53" t="s">
        <v>27</v>
      </c>
      <c r="K53" t="s">
        <v>113</v>
      </c>
      <c r="L53" t="s">
        <v>47</v>
      </c>
      <c r="M53">
        <v>0</v>
      </c>
      <c r="N53">
        <v>0</v>
      </c>
      <c r="O53">
        <v>1830410</v>
      </c>
      <c r="P53">
        <v>0</v>
      </c>
      <c r="Q53">
        <v>108963</v>
      </c>
      <c r="R53">
        <v>0</v>
      </c>
      <c r="S53">
        <v>0</v>
      </c>
      <c r="T53">
        <v>0</v>
      </c>
      <c r="U53">
        <v>0</v>
      </c>
      <c r="V53">
        <v>8269931</v>
      </c>
      <c r="W53">
        <v>0</v>
      </c>
      <c r="X53">
        <v>8269931</v>
      </c>
      <c r="Y53">
        <v>0</v>
      </c>
      <c r="Z53">
        <v>6330558</v>
      </c>
      <c r="AA53" s="3" t="str">
        <f t="shared" si="1"/>
        <v>1062</v>
      </c>
      <c r="AB53" s="4" t="str">
        <f t="shared" si="0"/>
        <v>TIF</v>
      </c>
    </row>
    <row r="54" spans="1:28" x14ac:dyDescent="0.25">
      <c r="A54">
        <v>2021</v>
      </c>
      <c r="B54">
        <v>6</v>
      </c>
      <c r="C54" t="s">
        <v>32</v>
      </c>
      <c r="D54">
        <v>2021</v>
      </c>
      <c r="E54">
        <v>6</v>
      </c>
      <c r="F54">
        <v>3</v>
      </c>
      <c r="G54">
        <v>105</v>
      </c>
      <c r="H54">
        <v>103105</v>
      </c>
      <c r="I54" t="s">
        <v>27</v>
      </c>
      <c r="J54" t="s">
        <v>27</v>
      </c>
      <c r="K54" t="s">
        <v>68</v>
      </c>
      <c r="L54" t="s">
        <v>47</v>
      </c>
      <c r="M54">
        <v>401000</v>
      </c>
      <c r="N54">
        <v>8500</v>
      </c>
      <c r="O54">
        <v>0</v>
      </c>
      <c r="P54">
        <v>0</v>
      </c>
      <c r="Q54">
        <v>0</v>
      </c>
      <c r="R54">
        <v>0</v>
      </c>
      <c r="S54">
        <v>0</v>
      </c>
      <c r="T54">
        <v>2852</v>
      </c>
      <c r="U54">
        <v>0</v>
      </c>
      <c r="V54">
        <v>1334552</v>
      </c>
      <c r="W54">
        <v>5556</v>
      </c>
      <c r="X54">
        <v>1328996</v>
      </c>
      <c r="Y54">
        <v>180614</v>
      </c>
      <c r="Z54">
        <v>922200</v>
      </c>
      <c r="AA54" s="3" t="str">
        <f t="shared" si="1"/>
        <v>3105</v>
      </c>
      <c r="AB54" s="4" t="str">
        <f t="shared" si="0"/>
        <v>Non-TIF</v>
      </c>
    </row>
    <row r="55" spans="1:28" x14ac:dyDescent="0.25">
      <c r="A55">
        <v>2021</v>
      </c>
      <c r="B55">
        <v>6</v>
      </c>
      <c r="C55" t="s">
        <v>32</v>
      </c>
      <c r="D55">
        <v>2021</v>
      </c>
      <c r="E55">
        <v>6</v>
      </c>
      <c r="F55">
        <v>1</v>
      </c>
      <c r="G55">
        <v>62</v>
      </c>
      <c r="H55">
        <v>571062</v>
      </c>
      <c r="I55" t="s">
        <v>27</v>
      </c>
      <c r="J55" t="s">
        <v>27</v>
      </c>
      <c r="K55" t="s">
        <v>114</v>
      </c>
      <c r="L55" t="s">
        <v>47</v>
      </c>
      <c r="M55">
        <v>28488600</v>
      </c>
      <c r="N55">
        <v>1476500</v>
      </c>
      <c r="O55">
        <v>19814429</v>
      </c>
      <c r="P55">
        <v>1883800</v>
      </c>
      <c r="Q55">
        <v>251271</v>
      </c>
      <c r="R55">
        <v>0</v>
      </c>
      <c r="S55">
        <v>0</v>
      </c>
      <c r="T55">
        <v>142908</v>
      </c>
      <c r="U55">
        <v>0</v>
      </c>
      <c r="V55">
        <v>189080408</v>
      </c>
      <c r="W55">
        <v>211128</v>
      </c>
      <c r="X55">
        <v>188869280</v>
      </c>
      <c r="Y55">
        <v>11529412</v>
      </c>
      <c r="Z55">
        <v>137022900</v>
      </c>
      <c r="AA55" s="3" t="str">
        <f t="shared" si="1"/>
        <v>1062</v>
      </c>
      <c r="AB55" s="4" t="str">
        <f t="shared" si="0"/>
        <v>Non-TIF</v>
      </c>
    </row>
    <row r="56" spans="1:28" x14ac:dyDescent="0.25">
      <c r="A56">
        <v>2021</v>
      </c>
      <c r="B56">
        <v>7</v>
      </c>
      <c r="C56" t="s">
        <v>45</v>
      </c>
      <c r="D56">
        <v>2021</v>
      </c>
      <c r="E56">
        <v>7</v>
      </c>
      <c r="F56">
        <v>3</v>
      </c>
      <c r="G56">
        <v>42</v>
      </c>
      <c r="H56">
        <v>73042</v>
      </c>
      <c r="I56" t="s">
        <v>27</v>
      </c>
      <c r="J56" t="s">
        <v>27</v>
      </c>
      <c r="K56" t="s">
        <v>115</v>
      </c>
      <c r="L56" t="s">
        <v>51</v>
      </c>
      <c r="M56">
        <v>2141373</v>
      </c>
      <c r="N56">
        <v>51951</v>
      </c>
      <c r="O56">
        <v>23255598</v>
      </c>
      <c r="P56">
        <v>1429396</v>
      </c>
      <c r="Q56">
        <v>4436534</v>
      </c>
      <c r="R56">
        <v>0</v>
      </c>
      <c r="S56">
        <v>0</v>
      </c>
      <c r="T56">
        <v>0</v>
      </c>
      <c r="U56">
        <v>0</v>
      </c>
      <c r="V56">
        <v>87713691</v>
      </c>
      <c r="W56">
        <v>42596</v>
      </c>
      <c r="X56">
        <v>87671095</v>
      </c>
      <c r="Y56">
        <v>0</v>
      </c>
      <c r="Z56">
        <v>56398839</v>
      </c>
      <c r="AA56" s="3" t="str">
        <f t="shared" si="1"/>
        <v>3042</v>
      </c>
      <c r="AB56" s="4" t="str">
        <f t="shared" si="0"/>
        <v>Non-TIF</v>
      </c>
    </row>
    <row r="57" spans="1:28" x14ac:dyDescent="0.25">
      <c r="A57">
        <v>2021</v>
      </c>
      <c r="B57">
        <v>7</v>
      </c>
      <c r="C57" t="s">
        <v>24</v>
      </c>
      <c r="D57">
        <v>2021</v>
      </c>
      <c r="E57">
        <v>7</v>
      </c>
      <c r="F57">
        <v>6</v>
      </c>
      <c r="G57">
        <v>795</v>
      </c>
      <c r="H57" t="s">
        <v>116</v>
      </c>
      <c r="I57" t="s">
        <v>26</v>
      </c>
      <c r="J57" t="s">
        <v>27</v>
      </c>
      <c r="K57" t="s">
        <v>117</v>
      </c>
      <c r="L57" t="s">
        <v>51</v>
      </c>
      <c r="M57">
        <v>137497</v>
      </c>
      <c r="N57">
        <v>77</v>
      </c>
      <c r="O57">
        <v>226023172</v>
      </c>
      <c r="P57">
        <v>70479505</v>
      </c>
      <c r="Q57">
        <v>9195132</v>
      </c>
      <c r="R57">
        <v>0</v>
      </c>
      <c r="S57">
        <v>0</v>
      </c>
      <c r="T57">
        <v>0</v>
      </c>
      <c r="U57">
        <v>0</v>
      </c>
      <c r="V57">
        <v>368798044</v>
      </c>
      <c r="W57">
        <v>1852</v>
      </c>
      <c r="X57">
        <v>368796192</v>
      </c>
      <c r="Y57">
        <v>0</v>
      </c>
      <c r="Z57">
        <v>62962661</v>
      </c>
      <c r="AA57" s="3" t="str">
        <f t="shared" si="1"/>
        <v>6795</v>
      </c>
      <c r="AB57" s="4" t="str">
        <f t="shared" si="0"/>
        <v>TIF</v>
      </c>
    </row>
    <row r="58" spans="1:28" x14ac:dyDescent="0.25">
      <c r="A58">
        <v>2021</v>
      </c>
      <c r="B58">
        <v>7</v>
      </c>
      <c r="C58" t="s">
        <v>24</v>
      </c>
      <c r="D58">
        <v>2021</v>
      </c>
      <c r="E58">
        <v>7</v>
      </c>
      <c r="F58">
        <v>1</v>
      </c>
      <c r="G58">
        <v>935</v>
      </c>
      <c r="H58" t="s">
        <v>118</v>
      </c>
      <c r="I58" t="s">
        <v>26</v>
      </c>
      <c r="J58" t="s">
        <v>27</v>
      </c>
      <c r="K58" t="s">
        <v>119</v>
      </c>
      <c r="L58" t="s">
        <v>51</v>
      </c>
      <c r="M58">
        <v>0</v>
      </c>
      <c r="N58">
        <v>0</v>
      </c>
      <c r="O58">
        <v>457187</v>
      </c>
      <c r="P58">
        <v>0</v>
      </c>
      <c r="Q58">
        <v>43861</v>
      </c>
      <c r="R58">
        <v>0</v>
      </c>
      <c r="S58">
        <v>0</v>
      </c>
      <c r="T58">
        <v>0</v>
      </c>
      <c r="U58">
        <v>0</v>
      </c>
      <c r="V58">
        <v>7501322</v>
      </c>
      <c r="W58">
        <v>9260</v>
      </c>
      <c r="X58">
        <v>7492062</v>
      </c>
      <c r="Y58">
        <v>0</v>
      </c>
      <c r="Z58">
        <v>7000274</v>
      </c>
      <c r="AA58" s="3" t="str">
        <f t="shared" si="1"/>
        <v>1935</v>
      </c>
      <c r="AB58" s="4" t="str">
        <f t="shared" si="0"/>
        <v>TIF</v>
      </c>
    </row>
    <row r="59" spans="1:28" x14ac:dyDescent="0.25">
      <c r="A59">
        <v>2021</v>
      </c>
      <c r="B59">
        <v>7</v>
      </c>
      <c r="C59" t="s">
        <v>24</v>
      </c>
      <c r="D59">
        <v>2021</v>
      </c>
      <c r="E59">
        <v>7</v>
      </c>
      <c r="F59">
        <v>1</v>
      </c>
      <c r="G59">
        <v>908</v>
      </c>
      <c r="H59" t="s">
        <v>52</v>
      </c>
      <c r="I59" t="s">
        <v>26</v>
      </c>
      <c r="J59" t="s">
        <v>27</v>
      </c>
      <c r="K59" t="s">
        <v>53</v>
      </c>
      <c r="L59" t="s">
        <v>51</v>
      </c>
      <c r="M59">
        <v>11381</v>
      </c>
      <c r="N59">
        <v>256</v>
      </c>
      <c r="O59">
        <v>465310</v>
      </c>
      <c r="P59">
        <v>224686</v>
      </c>
      <c r="Q59">
        <v>55000</v>
      </c>
      <c r="R59">
        <v>0</v>
      </c>
      <c r="S59">
        <v>0</v>
      </c>
      <c r="T59">
        <v>0</v>
      </c>
      <c r="U59">
        <v>0</v>
      </c>
      <c r="V59">
        <v>2183058</v>
      </c>
      <c r="W59">
        <v>0</v>
      </c>
      <c r="X59">
        <v>2183058</v>
      </c>
      <c r="Y59">
        <v>0</v>
      </c>
      <c r="Z59">
        <v>1426425</v>
      </c>
      <c r="AA59" s="3" t="str">
        <f t="shared" si="1"/>
        <v>1908</v>
      </c>
      <c r="AB59" s="4" t="str">
        <f t="shared" si="0"/>
        <v>TIF</v>
      </c>
    </row>
    <row r="60" spans="1:28" x14ac:dyDescent="0.25">
      <c r="A60">
        <v>2021</v>
      </c>
      <c r="B60">
        <v>7</v>
      </c>
      <c r="C60" t="s">
        <v>24</v>
      </c>
      <c r="D60">
        <v>2021</v>
      </c>
      <c r="E60">
        <v>7</v>
      </c>
      <c r="F60">
        <v>3</v>
      </c>
      <c r="G60">
        <v>186</v>
      </c>
      <c r="H60" t="s">
        <v>54</v>
      </c>
      <c r="I60" t="s">
        <v>26</v>
      </c>
      <c r="J60" t="s">
        <v>27</v>
      </c>
      <c r="K60" t="s">
        <v>55</v>
      </c>
      <c r="L60" t="s">
        <v>51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 s="3" t="str">
        <f t="shared" si="1"/>
        <v>3186</v>
      </c>
      <c r="AB60" s="4" t="str">
        <f t="shared" si="0"/>
        <v>TIF</v>
      </c>
    </row>
    <row r="61" spans="1:28" x14ac:dyDescent="0.25">
      <c r="A61">
        <v>2021</v>
      </c>
      <c r="B61">
        <v>7</v>
      </c>
      <c r="C61" t="s">
        <v>32</v>
      </c>
      <c r="D61">
        <v>2021</v>
      </c>
      <c r="E61">
        <v>7</v>
      </c>
      <c r="F61">
        <v>3</v>
      </c>
      <c r="G61">
        <v>186</v>
      </c>
      <c r="H61">
        <v>93186</v>
      </c>
      <c r="I61" t="s">
        <v>27</v>
      </c>
      <c r="J61" t="s">
        <v>27</v>
      </c>
      <c r="K61" t="s">
        <v>56</v>
      </c>
      <c r="L61" t="s">
        <v>51</v>
      </c>
      <c r="M61">
        <v>15031930</v>
      </c>
      <c r="N61">
        <v>1579800</v>
      </c>
      <c r="O61">
        <v>2056570</v>
      </c>
      <c r="P61">
        <v>3604070</v>
      </c>
      <c r="Q61">
        <v>0</v>
      </c>
      <c r="R61">
        <v>0</v>
      </c>
      <c r="S61">
        <v>1962138</v>
      </c>
      <c r="T61">
        <v>281514</v>
      </c>
      <c r="U61">
        <v>0</v>
      </c>
      <c r="V61">
        <v>114501662</v>
      </c>
      <c r="W61">
        <v>125936</v>
      </c>
      <c r="X61">
        <v>114375726</v>
      </c>
      <c r="Y61">
        <v>18400387</v>
      </c>
      <c r="Z61">
        <v>89985640</v>
      </c>
      <c r="AA61" s="3" t="str">
        <f t="shared" si="1"/>
        <v>3186</v>
      </c>
      <c r="AB61" s="4" t="str">
        <f t="shared" si="0"/>
        <v>Non-TIF</v>
      </c>
    </row>
    <row r="62" spans="1:28" x14ac:dyDescent="0.25">
      <c r="A62">
        <v>2021</v>
      </c>
      <c r="B62">
        <v>7</v>
      </c>
      <c r="C62" t="s">
        <v>32</v>
      </c>
      <c r="D62">
        <v>2021</v>
      </c>
      <c r="E62">
        <v>7</v>
      </c>
      <c r="F62">
        <v>6</v>
      </c>
      <c r="G62">
        <v>762</v>
      </c>
      <c r="H62">
        <v>96762</v>
      </c>
      <c r="I62" t="s">
        <v>27</v>
      </c>
      <c r="J62" t="s">
        <v>27</v>
      </c>
      <c r="K62" t="s">
        <v>57</v>
      </c>
      <c r="L62" t="s">
        <v>51</v>
      </c>
      <c r="M62">
        <v>6610700</v>
      </c>
      <c r="N62">
        <v>507660</v>
      </c>
      <c r="O62">
        <v>0</v>
      </c>
      <c r="P62">
        <v>0</v>
      </c>
      <c r="Q62">
        <v>0</v>
      </c>
      <c r="R62">
        <v>0</v>
      </c>
      <c r="S62">
        <v>662939</v>
      </c>
      <c r="T62">
        <v>31420</v>
      </c>
      <c r="U62">
        <v>0</v>
      </c>
      <c r="V62">
        <v>15746999</v>
      </c>
      <c r="W62">
        <v>11112</v>
      </c>
      <c r="X62">
        <v>15735887</v>
      </c>
      <c r="Y62">
        <v>5697062</v>
      </c>
      <c r="Z62">
        <v>7934280</v>
      </c>
      <c r="AA62" s="3" t="str">
        <f t="shared" si="1"/>
        <v>6762</v>
      </c>
      <c r="AB62" s="4" t="str">
        <f t="shared" si="0"/>
        <v>Non-TIF</v>
      </c>
    </row>
    <row r="63" spans="1:28" x14ac:dyDescent="0.25">
      <c r="A63">
        <v>2021</v>
      </c>
      <c r="B63">
        <v>7</v>
      </c>
      <c r="C63" t="s">
        <v>32</v>
      </c>
      <c r="D63">
        <v>2021</v>
      </c>
      <c r="E63">
        <v>7</v>
      </c>
      <c r="F63">
        <v>6</v>
      </c>
      <c r="G63">
        <v>840</v>
      </c>
      <c r="H63">
        <v>96840</v>
      </c>
      <c r="I63" t="s">
        <v>27</v>
      </c>
      <c r="J63" t="s">
        <v>27</v>
      </c>
      <c r="K63" t="s">
        <v>58</v>
      </c>
      <c r="L63" t="s">
        <v>51</v>
      </c>
      <c r="M63">
        <v>630970</v>
      </c>
      <c r="N63">
        <v>9660</v>
      </c>
      <c r="O63">
        <v>0</v>
      </c>
      <c r="P63">
        <v>0</v>
      </c>
      <c r="Q63">
        <v>0</v>
      </c>
      <c r="R63">
        <v>0</v>
      </c>
      <c r="S63">
        <v>0</v>
      </c>
      <c r="T63">
        <v>3031</v>
      </c>
      <c r="U63">
        <v>0</v>
      </c>
      <c r="V63">
        <v>1457801</v>
      </c>
      <c r="W63">
        <v>1852</v>
      </c>
      <c r="X63">
        <v>1455949</v>
      </c>
      <c r="Y63">
        <v>43366</v>
      </c>
      <c r="Z63">
        <v>814140</v>
      </c>
      <c r="AA63" s="3" t="str">
        <f t="shared" si="1"/>
        <v>6840</v>
      </c>
      <c r="AB63" s="4" t="str">
        <f t="shared" si="0"/>
        <v>Non-TIF</v>
      </c>
    </row>
    <row r="64" spans="1:28" x14ac:dyDescent="0.25">
      <c r="A64">
        <v>2021</v>
      </c>
      <c r="B64">
        <v>7</v>
      </c>
      <c r="C64" t="s">
        <v>32</v>
      </c>
      <c r="D64">
        <v>2021</v>
      </c>
      <c r="E64">
        <v>7</v>
      </c>
      <c r="F64">
        <v>2</v>
      </c>
      <c r="G64">
        <v>502</v>
      </c>
      <c r="H64">
        <v>862502</v>
      </c>
      <c r="I64" t="s">
        <v>27</v>
      </c>
      <c r="J64" t="s">
        <v>27</v>
      </c>
      <c r="K64" t="s">
        <v>59</v>
      </c>
      <c r="L64" t="s">
        <v>51</v>
      </c>
      <c r="M64">
        <v>16943030</v>
      </c>
      <c r="N64">
        <v>837900</v>
      </c>
      <c r="O64">
        <v>2417416</v>
      </c>
      <c r="P64">
        <v>0</v>
      </c>
      <c r="Q64">
        <v>10494</v>
      </c>
      <c r="R64">
        <v>0</v>
      </c>
      <c r="S64">
        <v>0</v>
      </c>
      <c r="T64">
        <v>101520</v>
      </c>
      <c r="U64">
        <v>0</v>
      </c>
      <c r="V64">
        <v>32954670</v>
      </c>
      <c r="W64">
        <v>14816</v>
      </c>
      <c r="X64">
        <v>32939854</v>
      </c>
      <c r="Y64">
        <v>1169538</v>
      </c>
      <c r="Z64">
        <v>12644310</v>
      </c>
      <c r="AA64" s="3" t="str">
        <f t="shared" si="1"/>
        <v>2502</v>
      </c>
      <c r="AB64" s="4" t="str">
        <f t="shared" si="0"/>
        <v>Non-TIF</v>
      </c>
    </row>
    <row r="65" spans="1:28" x14ac:dyDescent="0.25">
      <c r="A65">
        <v>2021</v>
      </c>
      <c r="B65">
        <v>8</v>
      </c>
      <c r="C65" t="s">
        <v>45</v>
      </c>
      <c r="D65">
        <v>2021</v>
      </c>
      <c r="E65">
        <v>8</v>
      </c>
      <c r="F65">
        <v>3</v>
      </c>
      <c r="G65">
        <v>942</v>
      </c>
      <c r="H65">
        <v>83942</v>
      </c>
      <c r="I65" t="s">
        <v>27</v>
      </c>
      <c r="J65" t="s">
        <v>27</v>
      </c>
      <c r="K65" t="s">
        <v>60</v>
      </c>
      <c r="L65" t="s">
        <v>61</v>
      </c>
      <c r="M65">
        <v>22661</v>
      </c>
      <c r="N65">
        <v>3460</v>
      </c>
      <c r="O65">
        <v>4328903</v>
      </c>
      <c r="P65">
        <v>217789</v>
      </c>
      <c r="Q65">
        <v>1517371</v>
      </c>
      <c r="R65">
        <v>0</v>
      </c>
      <c r="S65">
        <v>0</v>
      </c>
      <c r="T65">
        <v>0</v>
      </c>
      <c r="U65">
        <v>0</v>
      </c>
      <c r="V65">
        <v>71707813</v>
      </c>
      <c r="W65">
        <v>96304</v>
      </c>
      <c r="X65">
        <v>71611509</v>
      </c>
      <c r="Y65">
        <v>0</v>
      </c>
      <c r="Z65">
        <v>65617629</v>
      </c>
      <c r="AA65" s="3" t="str">
        <f t="shared" si="1"/>
        <v>3942</v>
      </c>
      <c r="AB65" s="4" t="str">
        <f t="shared" si="0"/>
        <v>Non-TIF</v>
      </c>
    </row>
    <row r="66" spans="1:28" x14ac:dyDescent="0.25">
      <c r="A66">
        <v>2021</v>
      </c>
      <c r="B66">
        <v>8</v>
      </c>
      <c r="C66" t="s">
        <v>32</v>
      </c>
      <c r="D66">
        <v>2021</v>
      </c>
      <c r="E66">
        <v>8</v>
      </c>
      <c r="F66">
        <v>7</v>
      </c>
      <c r="G66">
        <v>110</v>
      </c>
      <c r="H66">
        <v>257110</v>
      </c>
      <c r="I66" t="s">
        <v>27</v>
      </c>
      <c r="J66" t="s">
        <v>27</v>
      </c>
      <c r="K66" t="s">
        <v>63</v>
      </c>
      <c r="L66" t="s">
        <v>61</v>
      </c>
      <c r="M66">
        <v>29516927</v>
      </c>
      <c r="N66">
        <v>1174355</v>
      </c>
      <c r="O66">
        <v>260367</v>
      </c>
      <c r="P66">
        <v>0</v>
      </c>
      <c r="Q66">
        <v>0</v>
      </c>
      <c r="R66">
        <v>0</v>
      </c>
      <c r="S66">
        <v>0</v>
      </c>
      <c r="T66">
        <v>2618171</v>
      </c>
      <c r="U66">
        <v>4841</v>
      </c>
      <c r="V66">
        <v>66685891</v>
      </c>
      <c r="W66">
        <v>57412</v>
      </c>
      <c r="X66">
        <v>66628479</v>
      </c>
      <c r="Y66">
        <v>8892330</v>
      </c>
      <c r="Z66">
        <v>33111230</v>
      </c>
      <c r="AA66" s="3" t="str">
        <f t="shared" si="1"/>
        <v>7110</v>
      </c>
      <c r="AB66" s="4" t="str">
        <f t="shared" si="0"/>
        <v>Non-TIF</v>
      </c>
    </row>
    <row r="67" spans="1:28" x14ac:dyDescent="0.25">
      <c r="A67">
        <v>2021</v>
      </c>
      <c r="B67">
        <v>8</v>
      </c>
      <c r="C67" t="s">
        <v>32</v>
      </c>
      <c r="D67">
        <v>2021</v>
      </c>
      <c r="E67">
        <v>8</v>
      </c>
      <c r="F67">
        <v>3</v>
      </c>
      <c r="G67">
        <v>195</v>
      </c>
      <c r="H67">
        <v>373195</v>
      </c>
      <c r="I67" t="s">
        <v>27</v>
      </c>
      <c r="J67" t="s">
        <v>27</v>
      </c>
      <c r="K67" t="s">
        <v>64</v>
      </c>
      <c r="L67" t="s">
        <v>61</v>
      </c>
      <c r="M67">
        <v>5986392</v>
      </c>
      <c r="N67">
        <v>260049</v>
      </c>
      <c r="O67">
        <v>0</v>
      </c>
      <c r="P67">
        <v>2880829</v>
      </c>
      <c r="Q67">
        <v>0</v>
      </c>
      <c r="R67">
        <v>0</v>
      </c>
      <c r="S67">
        <v>0</v>
      </c>
      <c r="T67">
        <v>17635</v>
      </c>
      <c r="U67">
        <v>0</v>
      </c>
      <c r="V67">
        <v>11353998</v>
      </c>
      <c r="W67">
        <v>3704</v>
      </c>
      <c r="X67">
        <v>11350294</v>
      </c>
      <c r="Y67">
        <v>161602</v>
      </c>
      <c r="Z67">
        <v>2209093</v>
      </c>
      <c r="AA67" s="3" t="str">
        <f t="shared" ref="AA67:AA130" si="2">CONCATENATE(F67,TEXT(G67,"000"))</f>
        <v>3195</v>
      </c>
      <c r="AB67" s="4" t="str">
        <f t="shared" ref="AB67:AB130" si="3">IF(C67="I","TIF","Non-TIF")</f>
        <v>Non-TIF</v>
      </c>
    </row>
    <row r="68" spans="1:28" x14ac:dyDescent="0.25">
      <c r="A68">
        <v>2021</v>
      </c>
      <c r="B68">
        <v>9</v>
      </c>
      <c r="C68" t="s">
        <v>32</v>
      </c>
      <c r="D68">
        <v>2021</v>
      </c>
      <c r="E68">
        <v>9</v>
      </c>
      <c r="F68">
        <v>1</v>
      </c>
      <c r="G68">
        <v>719</v>
      </c>
      <c r="H68">
        <v>91719</v>
      </c>
      <c r="I68" t="s">
        <v>27</v>
      </c>
      <c r="J68" t="s">
        <v>27</v>
      </c>
      <c r="K68" t="s">
        <v>66</v>
      </c>
      <c r="L68" t="s">
        <v>67</v>
      </c>
      <c r="M68">
        <v>23241290</v>
      </c>
      <c r="N68">
        <v>1044050</v>
      </c>
      <c r="O68">
        <v>1311790</v>
      </c>
      <c r="P68">
        <v>3466850</v>
      </c>
      <c r="Q68">
        <v>824600</v>
      </c>
      <c r="R68">
        <v>0</v>
      </c>
      <c r="S68">
        <v>0</v>
      </c>
      <c r="T68">
        <v>440847</v>
      </c>
      <c r="U68">
        <v>0</v>
      </c>
      <c r="V68">
        <v>240009327</v>
      </c>
      <c r="W68">
        <v>222240</v>
      </c>
      <c r="X68">
        <v>239787087</v>
      </c>
      <c r="Y68">
        <v>10382074</v>
      </c>
      <c r="Z68">
        <v>209679900</v>
      </c>
      <c r="AA68" s="3" t="str">
        <f t="shared" si="2"/>
        <v>1719</v>
      </c>
      <c r="AB68" s="4" t="str">
        <f t="shared" si="3"/>
        <v>Non-TIF</v>
      </c>
    </row>
    <row r="69" spans="1:28" x14ac:dyDescent="0.25">
      <c r="A69">
        <v>2021</v>
      </c>
      <c r="B69">
        <v>10</v>
      </c>
      <c r="C69" t="s">
        <v>45</v>
      </c>
      <c r="D69">
        <v>2021</v>
      </c>
      <c r="E69">
        <v>10</v>
      </c>
      <c r="F69">
        <v>3</v>
      </c>
      <c r="G69">
        <v>105</v>
      </c>
      <c r="H69">
        <v>103105</v>
      </c>
      <c r="I69" t="s">
        <v>27</v>
      </c>
      <c r="J69" t="s">
        <v>27</v>
      </c>
      <c r="K69" t="s">
        <v>68</v>
      </c>
      <c r="L69" t="s">
        <v>69</v>
      </c>
      <c r="M69">
        <v>0</v>
      </c>
      <c r="N69">
        <v>0</v>
      </c>
      <c r="O69">
        <v>33884151</v>
      </c>
      <c r="P69">
        <v>10152586</v>
      </c>
      <c r="Q69">
        <v>3230639</v>
      </c>
      <c r="R69">
        <v>0</v>
      </c>
      <c r="S69">
        <v>0</v>
      </c>
      <c r="T69">
        <v>0</v>
      </c>
      <c r="U69">
        <v>0</v>
      </c>
      <c r="V69">
        <v>94742741</v>
      </c>
      <c r="W69">
        <v>92600</v>
      </c>
      <c r="X69">
        <v>94650141</v>
      </c>
      <c r="Y69">
        <v>0</v>
      </c>
      <c r="Z69">
        <v>47475365</v>
      </c>
      <c r="AA69" s="3" t="str">
        <f t="shared" si="2"/>
        <v>3105</v>
      </c>
      <c r="AB69" s="4" t="str">
        <f t="shared" si="3"/>
        <v>Non-TIF</v>
      </c>
    </row>
    <row r="70" spans="1:28" x14ac:dyDescent="0.25">
      <c r="A70">
        <v>2021</v>
      </c>
      <c r="B70">
        <v>10</v>
      </c>
      <c r="C70" t="s">
        <v>24</v>
      </c>
      <c r="D70">
        <v>2021</v>
      </c>
      <c r="E70">
        <v>10</v>
      </c>
      <c r="F70">
        <v>4</v>
      </c>
      <c r="G70">
        <v>869</v>
      </c>
      <c r="H70" t="s">
        <v>70</v>
      </c>
      <c r="I70" t="s">
        <v>26</v>
      </c>
      <c r="J70" t="s">
        <v>27</v>
      </c>
      <c r="K70" t="s">
        <v>71</v>
      </c>
      <c r="L70" t="s">
        <v>69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 s="3" t="str">
        <f t="shared" si="2"/>
        <v>4869</v>
      </c>
      <c r="AB70" s="4" t="str">
        <f t="shared" si="3"/>
        <v>TIF</v>
      </c>
    </row>
    <row r="71" spans="1:28" x14ac:dyDescent="0.25">
      <c r="A71">
        <v>2021</v>
      </c>
      <c r="B71">
        <v>10</v>
      </c>
      <c r="C71" t="s">
        <v>32</v>
      </c>
      <c r="D71">
        <v>2021</v>
      </c>
      <c r="E71">
        <v>10</v>
      </c>
      <c r="F71">
        <v>4</v>
      </c>
      <c r="G71">
        <v>869</v>
      </c>
      <c r="H71">
        <v>334869</v>
      </c>
      <c r="I71" t="s">
        <v>27</v>
      </c>
      <c r="J71" t="s">
        <v>27</v>
      </c>
      <c r="K71" t="s">
        <v>72</v>
      </c>
      <c r="L71" t="s">
        <v>69</v>
      </c>
      <c r="M71">
        <v>43233740</v>
      </c>
      <c r="N71">
        <v>2750390</v>
      </c>
      <c r="O71">
        <v>6490383</v>
      </c>
      <c r="P71">
        <v>0</v>
      </c>
      <c r="Q71">
        <v>1126782</v>
      </c>
      <c r="R71">
        <v>0</v>
      </c>
      <c r="S71">
        <v>0</v>
      </c>
      <c r="T71">
        <v>2916881</v>
      </c>
      <c r="U71">
        <v>0</v>
      </c>
      <c r="V71">
        <v>118866165</v>
      </c>
      <c r="W71">
        <v>148160</v>
      </c>
      <c r="X71">
        <v>118718005</v>
      </c>
      <c r="Y71">
        <v>63844693</v>
      </c>
      <c r="Z71">
        <v>62347989</v>
      </c>
      <c r="AA71" s="3" t="str">
        <f t="shared" si="2"/>
        <v>4869</v>
      </c>
      <c r="AB71" s="4" t="str">
        <f t="shared" si="3"/>
        <v>Non-TIF</v>
      </c>
    </row>
    <row r="72" spans="1:28" x14ac:dyDescent="0.25">
      <c r="A72">
        <v>2021</v>
      </c>
      <c r="B72">
        <v>10</v>
      </c>
      <c r="C72" t="s">
        <v>32</v>
      </c>
      <c r="D72">
        <v>2021</v>
      </c>
      <c r="E72">
        <v>10</v>
      </c>
      <c r="F72">
        <v>4</v>
      </c>
      <c r="G72">
        <v>777</v>
      </c>
      <c r="H72">
        <v>574777</v>
      </c>
      <c r="I72" t="s">
        <v>27</v>
      </c>
      <c r="J72" t="s">
        <v>27</v>
      </c>
      <c r="K72" t="s">
        <v>49</v>
      </c>
      <c r="L72" t="s">
        <v>69</v>
      </c>
      <c r="M72">
        <v>35904590</v>
      </c>
      <c r="N72">
        <v>1645840</v>
      </c>
      <c r="O72">
        <v>309690</v>
      </c>
      <c r="P72">
        <v>0</v>
      </c>
      <c r="Q72">
        <v>0</v>
      </c>
      <c r="R72">
        <v>0</v>
      </c>
      <c r="S72">
        <v>0</v>
      </c>
      <c r="T72">
        <v>86819</v>
      </c>
      <c r="U72">
        <v>0</v>
      </c>
      <c r="V72">
        <v>64974549</v>
      </c>
      <c r="W72">
        <v>46300</v>
      </c>
      <c r="X72">
        <v>64928249</v>
      </c>
      <c r="Y72">
        <v>4622475</v>
      </c>
      <c r="Z72">
        <v>27027610</v>
      </c>
      <c r="AA72" s="3" t="str">
        <f t="shared" si="2"/>
        <v>4777</v>
      </c>
      <c r="AB72" s="4" t="str">
        <f t="shared" si="3"/>
        <v>Non-TIF</v>
      </c>
    </row>
    <row r="73" spans="1:28" x14ac:dyDescent="0.25">
      <c r="A73">
        <v>2021</v>
      </c>
      <c r="B73">
        <v>11</v>
      </c>
      <c r="C73" t="s">
        <v>24</v>
      </c>
      <c r="D73">
        <v>2021</v>
      </c>
      <c r="E73">
        <v>11</v>
      </c>
      <c r="F73">
        <v>6</v>
      </c>
      <c r="G73">
        <v>219</v>
      </c>
      <c r="H73" t="s">
        <v>73</v>
      </c>
      <c r="I73" t="s">
        <v>26</v>
      </c>
      <c r="J73" t="s">
        <v>27</v>
      </c>
      <c r="K73" t="s">
        <v>74</v>
      </c>
      <c r="L73" t="s">
        <v>75</v>
      </c>
      <c r="M73">
        <v>0</v>
      </c>
      <c r="N73">
        <v>0</v>
      </c>
      <c r="O73">
        <v>14254635</v>
      </c>
      <c r="P73">
        <v>9258307</v>
      </c>
      <c r="Q73">
        <v>151500</v>
      </c>
      <c r="R73">
        <v>0</v>
      </c>
      <c r="S73">
        <v>0</v>
      </c>
      <c r="T73">
        <v>0</v>
      </c>
      <c r="U73">
        <v>0</v>
      </c>
      <c r="V73">
        <v>25382598</v>
      </c>
      <c r="W73">
        <v>0</v>
      </c>
      <c r="X73">
        <v>25382598</v>
      </c>
      <c r="Y73">
        <v>0</v>
      </c>
      <c r="Z73">
        <v>1718156</v>
      </c>
      <c r="AA73" s="3" t="str">
        <f t="shared" si="2"/>
        <v>6219</v>
      </c>
      <c r="AB73" s="4" t="str">
        <f t="shared" si="3"/>
        <v>TIF</v>
      </c>
    </row>
    <row r="74" spans="1:28" x14ac:dyDescent="0.25">
      <c r="A74">
        <v>2021</v>
      </c>
      <c r="B74">
        <v>11</v>
      </c>
      <c r="C74" t="s">
        <v>32</v>
      </c>
      <c r="D74">
        <v>2021</v>
      </c>
      <c r="E74">
        <v>11</v>
      </c>
      <c r="F74">
        <v>6</v>
      </c>
      <c r="G74">
        <v>219</v>
      </c>
      <c r="H74">
        <v>116219</v>
      </c>
      <c r="I74" t="s">
        <v>27</v>
      </c>
      <c r="J74" t="s">
        <v>27</v>
      </c>
      <c r="K74" t="s">
        <v>76</v>
      </c>
      <c r="L74" t="s">
        <v>75</v>
      </c>
      <c r="M74">
        <v>63696870</v>
      </c>
      <c r="N74">
        <v>2627730</v>
      </c>
      <c r="O74">
        <v>108030931</v>
      </c>
      <c r="P74">
        <v>24626240</v>
      </c>
      <c r="Q74">
        <v>18776300</v>
      </c>
      <c r="R74">
        <v>0</v>
      </c>
      <c r="S74">
        <v>2056456</v>
      </c>
      <c r="T74">
        <v>26863561</v>
      </c>
      <c r="U74">
        <v>0</v>
      </c>
      <c r="V74">
        <v>783066428</v>
      </c>
      <c r="W74">
        <v>450036</v>
      </c>
      <c r="X74">
        <v>782616392</v>
      </c>
      <c r="Y74">
        <v>29622623</v>
      </c>
      <c r="Z74">
        <v>536388340</v>
      </c>
      <c r="AA74" s="3" t="str">
        <f t="shared" si="2"/>
        <v>6219</v>
      </c>
      <c r="AB74" s="4" t="str">
        <f t="shared" si="3"/>
        <v>Non-TIF</v>
      </c>
    </row>
    <row r="75" spans="1:28" x14ac:dyDescent="0.25">
      <c r="A75">
        <v>2021</v>
      </c>
      <c r="B75">
        <v>11</v>
      </c>
      <c r="C75" t="s">
        <v>32</v>
      </c>
      <c r="D75">
        <v>2021</v>
      </c>
      <c r="E75">
        <v>11</v>
      </c>
      <c r="F75">
        <v>5</v>
      </c>
      <c r="G75">
        <v>823</v>
      </c>
      <c r="H75">
        <v>815823</v>
      </c>
      <c r="I75" t="s">
        <v>27</v>
      </c>
      <c r="J75" t="s">
        <v>27</v>
      </c>
      <c r="K75" t="s">
        <v>77</v>
      </c>
      <c r="L75" t="s">
        <v>75</v>
      </c>
      <c r="M75">
        <v>1187870</v>
      </c>
      <c r="N75">
        <v>49090</v>
      </c>
      <c r="O75">
        <v>0</v>
      </c>
      <c r="P75">
        <v>891030</v>
      </c>
      <c r="Q75">
        <v>0</v>
      </c>
      <c r="R75">
        <v>0</v>
      </c>
      <c r="S75">
        <v>0</v>
      </c>
      <c r="T75">
        <v>6122</v>
      </c>
      <c r="U75">
        <v>0</v>
      </c>
      <c r="V75">
        <v>2898442</v>
      </c>
      <c r="W75">
        <v>1852</v>
      </c>
      <c r="X75">
        <v>2896590</v>
      </c>
      <c r="Y75">
        <v>1939</v>
      </c>
      <c r="Z75">
        <v>764330</v>
      </c>
      <c r="AA75" s="3" t="str">
        <f t="shared" si="2"/>
        <v>5823</v>
      </c>
      <c r="AB75" s="4" t="str">
        <f t="shared" si="3"/>
        <v>Non-TIF</v>
      </c>
    </row>
    <row r="76" spans="1:28" x14ac:dyDescent="0.25">
      <c r="A76">
        <v>2021</v>
      </c>
      <c r="B76">
        <v>12</v>
      </c>
      <c r="C76" t="s">
        <v>45</v>
      </c>
      <c r="D76">
        <v>2021</v>
      </c>
      <c r="E76">
        <v>12</v>
      </c>
      <c r="F76">
        <v>6</v>
      </c>
      <c r="G76">
        <v>840</v>
      </c>
      <c r="H76">
        <v>96840</v>
      </c>
      <c r="I76" t="s">
        <v>27</v>
      </c>
      <c r="J76" t="s">
        <v>27</v>
      </c>
      <c r="K76" t="s">
        <v>58</v>
      </c>
      <c r="L76" t="s">
        <v>78</v>
      </c>
      <c r="M76">
        <v>412173</v>
      </c>
      <c r="N76">
        <v>136091</v>
      </c>
      <c r="O76">
        <v>4395085</v>
      </c>
      <c r="P76">
        <v>5274544</v>
      </c>
      <c r="Q76">
        <v>0</v>
      </c>
      <c r="R76">
        <v>0</v>
      </c>
      <c r="S76">
        <v>0</v>
      </c>
      <c r="T76">
        <v>0</v>
      </c>
      <c r="U76">
        <v>0</v>
      </c>
      <c r="V76">
        <v>14271812</v>
      </c>
      <c r="W76">
        <v>0</v>
      </c>
      <c r="X76">
        <v>14271812</v>
      </c>
      <c r="Y76">
        <v>0</v>
      </c>
      <c r="Z76">
        <v>4053919</v>
      </c>
      <c r="AA76" s="3" t="str">
        <f t="shared" si="2"/>
        <v>6840</v>
      </c>
      <c r="AB76" s="4" t="str">
        <f t="shared" si="3"/>
        <v>Non-TIF</v>
      </c>
    </row>
    <row r="77" spans="1:28" x14ac:dyDescent="0.25">
      <c r="A77">
        <v>2021</v>
      </c>
      <c r="B77">
        <v>12</v>
      </c>
      <c r="C77" t="s">
        <v>24</v>
      </c>
      <c r="D77">
        <v>2021</v>
      </c>
      <c r="E77">
        <v>12</v>
      </c>
      <c r="F77">
        <v>0</v>
      </c>
      <c r="G77">
        <v>153</v>
      </c>
      <c r="H77" t="s">
        <v>79</v>
      </c>
      <c r="I77" t="s">
        <v>26</v>
      </c>
      <c r="J77" t="s">
        <v>27</v>
      </c>
      <c r="K77" t="s">
        <v>80</v>
      </c>
      <c r="L77" t="s">
        <v>78</v>
      </c>
      <c r="M77">
        <v>0</v>
      </c>
      <c r="N77">
        <v>0</v>
      </c>
      <c r="O77">
        <v>371263</v>
      </c>
      <c r="P77">
        <v>4735</v>
      </c>
      <c r="Q77">
        <v>10770</v>
      </c>
      <c r="R77">
        <v>0</v>
      </c>
      <c r="S77">
        <v>0</v>
      </c>
      <c r="T77">
        <v>0</v>
      </c>
      <c r="U77">
        <v>0</v>
      </c>
      <c r="V77">
        <v>1290025</v>
      </c>
      <c r="W77">
        <v>0</v>
      </c>
      <c r="X77">
        <v>1290025</v>
      </c>
      <c r="Y77">
        <v>0</v>
      </c>
      <c r="Z77">
        <v>903257</v>
      </c>
      <c r="AA77" s="3" t="str">
        <f t="shared" si="2"/>
        <v>0153</v>
      </c>
      <c r="AB77" s="4" t="str">
        <f t="shared" si="3"/>
        <v>TIF</v>
      </c>
    </row>
    <row r="78" spans="1:28" x14ac:dyDescent="0.25">
      <c r="A78">
        <v>2021</v>
      </c>
      <c r="B78">
        <v>6</v>
      </c>
      <c r="C78" t="s">
        <v>24</v>
      </c>
      <c r="D78">
        <v>2021</v>
      </c>
      <c r="E78">
        <v>6</v>
      </c>
      <c r="F78">
        <v>0</v>
      </c>
      <c r="G78">
        <v>576</v>
      </c>
      <c r="H78" t="s">
        <v>191</v>
      </c>
      <c r="I78" t="s">
        <v>26</v>
      </c>
      <c r="J78" t="s">
        <v>27</v>
      </c>
      <c r="K78" t="s">
        <v>192</v>
      </c>
      <c r="L78" t="s">
        <v>47</v>
      </c>
      <c r="M78">
        <v>28532</v>
      </c>
      <c r="N78">
        <v>0</v>
      </c>
      <c r="O78">
        <v>6746829</v>
      </c>
      <c r="P78">
        <v>469570</v>
      </c>
      <c r="Q78">
        <v>39466</v>
      </c>
      <c r="R78">
        <v>0</v>
      </c>
      <c r="S78">
        <v>0</v>
      </c>
      <c r="T78">
        <v>0</v>
      </c>
      <c r="U78">
        <v>0</v>
      </c>
      <c r="V78">
        <v>8742123</v>
      </c>
      <c r="W78">
        <v>0</v>
      </c>
      <c r="X78">
        <v>8742123</v>
      </c>
      <c r="Y78">
        <v>0</v>
      </c>
      <c r="Z78">
        <v>1457726</v>
      </c>
      <c r="AA78" s="3" t="str">
        <f t="shared" si="2"/>
        <v>0576</v>
      </c>
      <c r="AB78" s="4" t="str">
        <f t="shared" si="3"/>
        <v>TIF</v>
      </c>
    </row>
    <row r="79" spans="1:28" x14ac:dyDescent="0.25">
      <c r="A79">
        <v>2021</v>
      </c>
      <c r="B79">
        <v>6</v>
      </c>
      <c r="C79" t="s">
        <v>24</v>
      </c>
      <c r="D79">
        <v>2021</v>
      </c>
      <c r="E79">
        <v>6</v>
      </c>
      <c r="F79">
        <v>0</v>
      </c>
      <c r="G79">
        <v>609</v>
      </c>
      <c r="H79" t="s">
        <v>193</v>
      </c>
      <c r="I79" t="s">
        <v>26</v>
      </c>
      <c r="J79" t="s">
        <v>27</v>
      </c>
      <c r="K79" t="s">
        <v>194</v>
      </c>
      <c r="L79" t="s">
        <v>47</v>
      </c>
      <c r="M79">
        <v>0</v>
      </c>
      <c r="N79">
        <v>0</v>
      </c>
      <c r="O79">
        <v>1510984</v>
      </c>
      <c r="P79">
        <v>14481</v>
      </c>
      <c r="Q79">
        <v>942504</v>
      </c>
      <c r="R79">
        <v>0</v>
      </c>
      <c r="S79">
        <v>0</v>
      </c>
      <c r="T79">
        <v>0</v>
      </c>
      <c r="U79">
        <v>0</v>
      </c>
      <c r="V79">
        <v>22106298</v>
      </c>
      <c r="W79">
        <v>0</v>
      </c>
      <c r="X79">
        <v>22106298</v>
      </c>
      <c r="Y79">
        <v>0</v>
      </c>
      <c r="Z79">
        <v>19638329</v>
      </c>
      <c r="AA79" s="3" t="str">
        <f t="shared" si="2"/>
        <v>0609</v>
      </c>
      <c r="AB79" s="4" t="str">
        <f t="shared" si="3"/>
        <v>TIF</v>
      </c>
    </row>
    <row r="80" spans="1:28" x14ac:dyDescent="0.25">
      <c r="A80">
        <v>2021</v>
      </c>
      <c r="B80">
        <v>6</v>
      </c>
      <c r="C80" t="s">
        <v>32</v>
      </c>
      <c r="D80">
        <v>2021</v>
      </c>
      <c r="E80">
        <v>6</v>
      </c>
      <c r="F80">
        <v>0</v>
      </c>
      <c r="G80">
        <v>576</v>
      </c>
      <c r="H80">
        <v>60576</v>
      </c>
      <c r="I80" t="s">
        <v>27</v>
      </c>
      <c r="J80" t="s">
        <v>27</v>
      </c>
      <c r="K80" t="s">
        <v>46</v>
      </c>
      <c r="L80" t="s">
        <v>47</v>
      </c>
      <c r="M80">
        <v>29658400</v>
      </c>
      <c r="N80">
        <v>707900</v>
      </c>
      <c r="O80">
        <v>7561100</v>
      </c>
      <c r="P80">
        <v>7119830</v>
      </c>
      <c r="Q80">
        <v>787780</v>
      </c>
      <c r="R80">
        <v>0</v>
      </c>
      <c r="S80">
        <v>9081330</v>
      </c>
      <c r="T80">
        <v>530824</v>
      </c>
      <c r="U80">
        <v>0</v>
      </c>
      <c r="V80">
        <v>178763664</v>
      </c>
      <c r="W80">
        <v>272244</v>
      </c>
      <c r="X80">
        <v>178491420</v>
      </c>
      <c r="Y80">
        <v>23180551</v>
      </c>
      <c r="Z80">
        <v>123316500</v>
      </c>
      <c r="AA80" s="3" t="str">
        <f t="shared" si="2"/>
        <v>0576</v>
      </c>
      <c r="AB80" s="4" t="str">
        <f t="shared" si="3"/>
        <v>Non-TIF</v>
      </c>
    </row>
    <row r="81" spans="1:28" x14ac:dyDescent="0.25">
      <c r="A81">
        <v>2021</v>
      </c>
      <c r="B81">
        <v>6</v>
      </c>
      <c r="C81" t="s">
        <v>32</v>
      </c>
      <c r="D81">
        <v>2021</v>
      </c>
      <c r="E81">
        <v>6</v>
      </c>
      <c r="F81">
        <v>1</v>
      </c>
      <c r="G81">
        <v>337</v>
      </c>
      <c r="H81">
        <v>571337</v>
      </c>
      <c r="I81" t="s">
        <v>27</v>
      </c>
      <c r="J81" t="s">
        <v>27</v>
      </c>
      <c r="K81" t="s">
        <v>195</v>
      </c>
      <c r="L81" t="s">
        <v>47</v>
      </c>
      <c r="M81">
        <v>59900</v>
      </c>
      <c r="N81">
        <v>6000</v>
      </c>
      <c r="O81">
        <v>3232131</v>
      </c>
      <c r="P81">
        <v>0</v>
      </c>
      <c r="Q81">
        <v>1218169</v>
      </c>
      <c r="R81">
        <v>0</v>
      </c>
      <c r="S81">
        <v>756368</v>
      </c>
      <c r="T81">
        <v>18852</v>
      </c>
      <c r="U81">
        <v>0</v>
      </c>
      <c r="V81">
        <v>79263320</v>
      </c>
      <c r="W81">
        <v>79636</v>
      </c>
      <c r="X81">
        <v>79183684</v>
      </c>
      <c r="Y81">
        <v>1580965</v>
      </c>
      <c r="Z81">
        <v>73971900</v>
      </c>
      <c r="AA81" s="3" t="str">
        <f t="shared" si="2"/>
        <v>1337</v>
      </c>
      <c r="AB81" s="4" t="str">
        <f t="shared" si="3"/>
        <v>Non-TIF</v>
      </c>
    </row>
    <row r="82" spans="1:28" x14ac:dyDescent="0.25">
      <c r="A82">
        <v>2021</v>
      </c>
      <c r="B82">
        <v>6</v>
      </c>
      <c r="C82" t="s">
        <v>32</v>
      </c>
      <c r="D82">
        <v>2021</v>
      </c>
      <c r="E82">
        <v>6</v>
      </c>
      <c r="F82">
        <v>1</v>
      </c>
      <c r="G82">
        <v>935</v>
      </c>
      <c r="H82">
        <v>861935</v>
      </c>
      <c r="I82" t="s">
        <v>27</v>
      </c>
      <c r="J82" t="s">
        <v>27</v>
      </c>
      <c r="K82" t="s">
        <v>177</v>
      </c>
      <c r="L82" t="s">
        <v>47</v>
      </c>
      <c r="M82">
        <v>101542600</v>
      </c>
      <c r="N82">
        <v>3834200</v>
      </c>
      <c r="O82">
        <v>887900</v>
      </c>
      <c r="P82">
        <v>0</v>
      </c>
      <c r="Q82">
        <v>0</v>
      </c>
      <c r="R82">
        <v>0</v>
      </c>
      <c r="S82">
        <v>1068990</v>
      </c>
      <c r="T82">
        <v>1252865</v>
      </c>
      <c r="U82">
        <v>0</v>
      </c>
      <c r="V82">
        <v>166511255</v>
      </c>
      <c r="W82">
        <v>98156</v>
      </c>
      <c r="X82">
        <v>166413099</v>
      </c>
      <c r="Y82">
        <v>27450005</v>
      </c>
      <c r="Z82">
        <v>57924700</v>
      </c>
      <c r="AA82" s="3" t="str">
        <f t="shared" si="2"/>
        <v>1935</v>
      </c>
      <c r="AB82" s="4" t="str">
        <f t="shared" si="3"/>
        <v>Non-TIF</v>
      </c>
    </row>
    <row r="83" spans="1:28" x14ac:dyDescent="0.25">
      <c r="A83">
        <v>2021</v>
      </c>
      <c r="B83">
        <v>7</v>
      </c>
      <c r="C83" t="s">
        <v>45</v>
      </c>
      <c r="D83">
        <v>2021</v>
      </c>
      <c r="E83">
        <v>7</v>
      </c>
      <c r="F83">
        <v>3</v>
      </c>
      <c r="G83">
        <v>186</v>
      </c>
      <c r="H83">
        <v>93186</v>
      </c>
      <c r="I83" t="s">
        <v>27</v>
      </c>
      <c r="J83" t="s">
        <v>27</v>
      </c>
      <c r="K83" t="s">
        <v>56</v>
      </c>
      <c r="L83" t="s">
        <v>51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 s="3" t="str">
        <f t="shared" si="2"/>
        <v>3186</v>
      </c>
      <c r="AB83" s="4" t="str">
        <f t="shared" si="3"/>
        <v>Non-TIF</v>
      </c>
    </row>
    <row r="84" spans="1:28" x14ac:dyDescent="0.25">
      <c r="A84">
        <v>2021</v>
      </c>
      <c r="B84">
        <v>7</v>
      </c>
      <c r="C84" t="s">
        <v>45</v>
      </c>
      <c r="D84">
        <v>2021</v>
      </c>
      <c r="E84">
        <v>7</v>
      </c>
      <c r="F84">
        <v>1</v>
      </c>
      <c r="G84">
        <v>791</v>
      </c>
      <c r="H84">
        <v>381791</v>
      </c>
      <c r="I84" t="s">
        <v>27</v>
      </c>
      <c r="J84" t="s">
        <v>27</v>
      </c>
      <c r="K84" t="s">
        <v>149</v>
      </c>
      <c r="L84" t="s">
        <v>51</v>
      </c>
      <c r="M84">
        <v>112270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470870</v>
      </c>
      <c r="W84">
        <v>0</v>
      </c>
      <c r="X84">
        <v>470870</v>
      </c>
      <c r="Y84">
        <v>0</v>
      </c>
      <c r="Z84">
        <v>358600</v>
      </c>
      <c r="AA84" s="3" t="str">
        <f t="shared" si="2"/>
        <v>1791</v>
      </c>
      <c r="AB84" s="4" t="str">
        <f t="shared" si="3"/>
        <v>Non-TIF</v>
      </c>
    </row>
    <row r="85" spans="1:28" x14ac:dyDescent="0.25">
      <c r="A85">
        <v>2021</v>
      </c>
      <c r="B85">
        <v>7</v>
      </c>
      <c r="C85" t="s">
        <v>45</v>
      </c>
      <c r="D85">
        <v>2021</v>
      </c>
      <c r="E85">
        <v>7</v>
      </c>
      <c r="F85">
        <v>1</v>
      </c>
      <c r="G85">
        <v>935</v>
      </c>
      <c r="H85">
        <v>861935</v>
      </c>
      <c r="I85" t="s">
        <v>27</v>
      </c>
      <c r="J85" t="s">
        <v>27</v>
      </c>
      <c r="K85" t="s">
        <v>177</v>
      </c>
      <c r="L85" t="s">
        <v>51</v>
      </c>
      <c r="M85">
        <v>1186860</v>
      </c>
      <c r="N85">
        <v>195610</v>
      </c>
      <c r="O85">
        <v>12250682</v>
      </c>
      <c r="P85">
        <v>0</v>
      </c>
      <c r="Q85">
        <v>1175290</v>
      </c>
      <c r="R85">
        <v>0</v>
      </c>
      <c r="S85">
        <v>0</v>
      </c>
      <c r="T85">
        <v>0</v>
      </c>
      <c r="U85">
        <v>0</v>
      </c>
      <c r="V85">
        <v>116801328</v>
      </c>
      <c r="W85">
        <v>166680</v>
      </c>
      <c r="X85">
        <v>116634648</v>
      </c>
      <c r="Y85">
        <v>0</v>
      </c>
      <c r="Z85">
        <v>101992886</v>
      </c>
      <c r="AA85" s="3" t="str">
        <f t="shared" si="2"/>
        <v>1935</v>
      </c>
      <c r="AB85" s="4" t="str">
        <f t="shared" si="3"/>
        <v>Non-TIF</v>
      </c>
    </row>
    <row r="86" spans="1:28" x14ac:dyDescent="0.25">
      <c r="A86">
        <v>2021</v>
      </c>
      <c r="B86">
        <v>7</v>
      </c>
      <c r="C86" t="s">
        <v>24</v>
      </c>
      <c r="D86">
        <v>2021</v>
      </c>
      <c r="E86">
        <v>7</v>
      </c>
      <c r="F86">
        <v>1</v>
      </c>
      <c r="G86">
        <v>44</v>
      </c>
      <c r="H86" t="s">
        <v>196</v>
      </c>
      <c r="I86" t="s">
        <v>26</v>
      </c>
      <c r="J86" t="s">
        <v>27</v>
      </c>
      <c r="K86" t="s">
        <v>197</v>
      </c>
      <c r="L86" t="s">
        <v>51</v>
      </c>
      <c r="M86">
        <v>0</v>
      </c>
      <c r="N86">
        <v>0</v>
      </c>
      <c r="O86">
        <v>150534578</v>
      </c>
      <c r="P86">
        <v>29418895</v>
      </c>
      <c r="Q86">
        <v>7152174</v>
      </c>
      <c r="R86">
        <v>0</v>
      </c>
      <c r="S86">
        <v>0</v>
      </c>
      <c r="T86">
        <v>0</v>
      </c>
      <c r="U86">
        <v>0</v>
      </c>
      <c r="V86">
        <v>202188979</v>
      </c>
      <c r="W86">
        <v>0</v>
      </c>
      <c r="X86">
        <v>202188979</v>
      </c>
      <c r="Y86">
        <v>0</v>
      </c>
      <c r="Z86">
        <v>15083332</v>
      </c>
      <c r="AA86" s="3" t="str">
        <f t="shared" si="2"/>
        <v>1044</v>
      </c>
      <c r="AB86" s="4" t="str">
        <f t="shared" si="3"/>
        <v>TIF</v>
      </c>
    </row>
    <row r="87" spans="1:28" x14ac:dyDescent="0.25">
      <c r="A87">
        <v>2021</v>
      </c>
      <c r="B87">
        <v>7</v>
      </c>
      <c r="C87" t="s">
        <v>32</v>
      </c>
      <c r="D87">
        <v>2021</v>
      </c>
      <c r="E87">
        <v>7</v>
      </c>
      <c r="F87">
        <v>6</v>
      </c>
      <c r="G87">
        <v>660</v>
      </c>
      <c r="H87">
        <v>66660</v>
      </c>
      <c r="I87" t="s">
        <v>27</v>
      </c>
      <c r="J87" t="s">
        <v>27</v>
      </c>
      <c r="K87" t="s">
        <v>109</v>
      </c>
      <c r="L87" t="s">
        <v>51</v>
      </c>
      <c r="M87">
        <v>202780</v>
      </c>
      <c r="N87">
        <v>7970</v>
      </c>
      <c r="O87">
        <v>0</v>
      </c>
      <c r="P87">
        <v>0</v>
      </c>
      <c r="Q87">
        <v>0</v>
      </c>
      <c r="R87">
        <v>0</v>
      </c>
      <c r="S87">
        <v>0</v>
      </c>
      <c r="T87">
        <v>980</v>
      </c>
      <c r="U87">
        <v>0</v>
      </c>
      <c r="V87">
        <v>333930</v>
      </c>
      <c r="W87">
        <v>0</v>
      </c>
      <c r="X87">
        <v>333930</v>
      </c>
      <c r="Y87">
        <v>0</v>
      </c>
      <c r="Z87">
        <v>122200</v>
      </c>
      <c r="AA87" s="3" t="str">
        <f t="shared" si="2"/>
        <v>6660</v>
      </c>
      <c r="AB87" s="4" t="str">
        <f t="shared" si="3"/>
        <v>Non-TIF</v>
      </c>
    </row>
    <row r="88" spans="1:28" x14ac:dyDescent="0.25">
      <c r="A88">
        <v>2021</v>
      </c>
      <c r="B88">
        <v>7</v>
      </c>
      <c r="C88" t="s">
        <v>32</v>
      </c>
      <c r="D88">
        <v>2021</v>
      </c>
      <c r="E88">
        <v>7</v>
      </c>
      <c r="F88">
        <v>1</v>
      </c>
      <c r="G88">
        <v>44</v>
      </c>
      <c r="H88">
        <v>71044</v>
      </c>
      <c r="I88" t="s">
        <v>27</v>
      </c>
      <c r="J88" t="s">
        <v>27</v>
      </c>
      <c r="K88" t="s">
        <v>132</v>
      </c>
      <c r="L88" t="s">
        <v>51</v>
      </c>
      <c r="M88">
        <v>25507050</v>
      </c>
      <c r="N88">
        <v>1852690</v>
      </c>
      <c r="O88">
        <v>418069099</v>
      </c>
      <c r="P88">
        <v>17798210</v>
      </c>
      <c r="Q88">
        <v>90643911</v>
      </c>
      <c r="R88">
        <v>0</v>
      </c>
      <c r="S88">
        <v>4986378</v>
      </c>
      <c r="T88">
        <v>2835988</v>
      </c>
      <c r="U88">
        <v>0</v>
      </c>
      <c r="V88">
        <v>3457548936</v>
      </c>
      <c r="W88">
        <v>2755776</v>
      </c>
      <c r="X88">
        <v>3454793160</v>
      </c>
      <c r="Y88">
        <v>63524853</v>
      </c>
      <c r="Z88">
        <v>2895855610</v>
      </c>
      <c r="AA88" s="3" t="str">
        <f t="shared" si="2"/>
        <v>1044</v>
      </c>
      <c r="AB88" s="4" t="str">
        <f t="shared" si="3"/>
        <v>Non-TIF</v>
      </c>
    </row>
    <row r="89" spans="1:28" x14ac:dyDescent="0.25">
      <c r="A89">
        <v>2021</v>
      </c>
      <c r="B89">
        <v>8</v>
      </c>
      <c r="C89" t="s">
        <v>24</v>
      </c>
      <c r="D89">
        <v>2021</v>
      </c>
      <c r="E89">
        <v>8</v>
      </c>
      <c r="F89">
        <v>0</v>
      </c>
      <c r="G89">
        <v>729</v>
      </c>
      <c r="H89" t="s">
        <v>198</v>
      </c>
      <c r="I89" t="s">
        <v>26</v>
      </c>
      <c r="J89" t="s">
        <v>27</v>
      </c>
      <c r="K89" t="s">
        <v>199</v>
      </c>
      <c r="L89" t="s">
        <v>61</v>
      </c>
      <c r="M89">
        <v>45209</v>
      </c>
      <c r="N89">
        <v>4493</v>
      </c>
      <c r="O89">
        <v>0</v>
      </c>
      <c r="P89">
        <v>211390</v>
      </c>
      <c r="Q89">
        <v>0</v>
      </c>
      <c r="R89">
        <v>0</v>
      </c>
      <c r="S89">
        <v>0</v>
      </c>
      <c r="T89">
        <v>0</v>
      </c>
      <c r="U89">
        <v>0</v>
      </c>
      <c r="V89">
        <v>24781759</v>
      </c>
      <c r="W89">
        <v>0</v>
      </c>
      <c r="X89">
        <v>24781759</v>
      </c>
      <c r="Y89">
        <v>0</v>
      </c>
      <c r="Z89">
        <v>24520667</v>
      </c>
      <c r="AA89" s="3" t="str">
        <f t="shared" si="2"/>
        <v>0729</v>
      </c>
      <c r="AB89" s="4" t="str">
        <f t="shared" si="3"/>
        <v>TIF</v>
      </c>
    </row>
    <row r="90" spans="1:28" x14ac:dyDescent="0.25">
      <c r="A90">
        <v>2021</v>
      </c>
      <c r="B90">
        <v>8</v>
      </c>
      <c r="C90" t="s">
        <v>32</v>
      </c>
      <c r="D90">
        <v>2021</v>
      </c>
      <c r="E90">
        <v>8</v>
      </c>
      <c r="F90">
        <v>0</v>
      </c>
      <c r="G90">
        <v>729</v>
      </c>
      <c r="H90">
        <v>80729</v>
      </c>
      <c r="I90" t="s">
        <v>27</v>
      </c>
      <c r="J90" t="s">
        <v>27</v>
      </c>
      <c r="K90" t="s">
        <v>200</v>
      </c>
      <c r="L90" t="s">
        <v>61</v>
      </c>
      <c r="M90">
        <v>41873318</v>
      </c>
      <c r="N90">
        <v>2593138</v>
      </c>
      <c r="O90">
        <v>8194595</v>
      </c>
      <c r="P90">
        <v>2041368</v>
      </c>
      <c r="Q90">
        <v>61144</v>
      </c>
      <c r="R90">
        <v>0</v>
      </c>
      <c r="S90">
        <v>8695284</v>
      </c>
      <c r="T90">
        <v>28881338</v>
      </c>
      <c r="U90">
        <v>6486</v>
      </c>
      <c r="V90">
        <v>444977752</v>
      </c>
      <c r="W90">
        <v>490780</v>
      </c>
      <c r="X90">
        <v>444486972</v>
      </c>
      <c r="Y90">
        <v>77168149</v>
      </c>
      <c r="Z90">
        <v>352631081</v>
      </c>
      <c r="AA90" s="3" t="str">
        <f t="shared" si="2"/>
        <v>0729</v>
      </c>
      <c r="AB90" s="4" t="str">
        <f t="shared" si="3"/>
        <v>Non-TIF</v>
      </c>
    </row>
    <row r="91" spans="1:28" x14ac:dyDescent="0.25">
      <c r="A91">
        <v>2021</v>
      </c>
      <c r="B91">
        <v>8</v>
      </c>
      <c r="C91" t="s">
        <v>32</v>
      </c>
      <c r="D91">
        <v>2021</v>
      </c>
      <c r="E91">
        <v>8</v>
      </c>
      <c r="F91">
        <v>4</v>
      </c>
      <c r="G91">
        <v>779</v>
      </c>
      <c r="H91">
        <v>774779</v>
      </c>
      <c r="I91" t="s">
        <v>27</v>
      </c>
      <c r="J91" t="s">
        <v>27</v>
      </c>
      <c r="K91" t="s">
        <v>201</v>
      </c>
      <c r="L91" t="s">
        <v>61</v>
      </c>
      <c r="M91">
        <v>297664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838</v>
      </c>
      <c r="U91">
        <v>0</v>
      </c>
      <c r="V91">
        <v>1728876</v>
      </c>
      <c r="W91">
        <v>0</v>
      </c>
      <c r="X91">
        <v>1728876</v>
      </c>
      <c r="Y91">
        <v>397411</v>
      </c>
      <c r="Z91">
        <v>1430374</v>
      </c>
      <c r="AA91" s="3" t="str">
        <f t="shared" si="2"/>
        <v>4779</v>
      </c>
      <c r="AB91" s="4" t="str">
        <f t="shared" si="3"/>
        <v>Non-TIF</v>
      </c>
    </row>
    <row r="92" spans="1:28" x14ac:dyDescent="0.25">
      <c r="A92">
        <v>2021</v>
      </c>
      <c r="B92">
        <v>9</v>
      </c>
      <c r="C92" t="s">
        <v>45</v>
      </c>
      <c r="D92">
        <v>2021</v>
      </c>
      <c r="E92">
        <v>9</v>
      </c>
      <c r="F92">
        <v>1</v>
      </c>
      <c r="G92">
        <v>719</v>
      </c>
      <c r="H92">
        <v>91719</v>
      </c>
      <c r="I92" t="s">
        <v>27</v>
      </c>
      <c r="J92" t="s">
        <v>27</v>
      </c>
      <c r="K92" t="s">
        <v>66</v>
      </c>
      <c r="L92" t="s">
        <v>67</v>
      </c>
      <c r="M92">
        <v>100549</v>
      </c>
      <c r="N92">
        <v>440</v>
      </c>
      <c r="O92">
        <v>11094711</v>
      </c>
      <c r="P92">
        <v>1941862</v>
      </c>
      <c r="Q92">
        <v>4951457</v>
      </c>
      <c r="R92">
        <v>0</v>
      </c>
      <c r="S92">
        <v>0</v>
      </c>
      <c r="T92">
        <v>0</v>
      </c>
      <c r="U92">
        <v>0</v>
      </c>
      <c r="V92">
        <v>78433296</v>
      </c>
      <c r="W92">
        <v>92600</v>
      </c>
      <c r="X92">
        <v>78340696</v>
      </c>
      <c r="Y92">
        <v>0</v>
      </c>
      <c r="Z92">
        <v>60344277</v>
      </c>
      <c r="AA92" s="3" t="str">
        <f t="shared" si="2"/>
        <v>1719</v>
      </c>
      <c r="AB92" s="4" t="str">
        <f t="shared" si="3"/>
        <v>Non-TIF</v>
      </c>
    </row>
    <row r="93" spans="1:28" x14ac:dyDescent="0.25">
      <c r="A93">
        <v>2021</v>
      </c>
      <c r="B93">
        <v>9</v>
      </c>
      <c r="C93" t="s">
        <v>24</v>
      </c>
      <c r="D93">
        <v>2021</v>
      </c>
      <c r="E93">
        <v>9</v>
      </c>
      <c r="F93">
        <v>1</v>
      </c>
      <c r="G93">
        <v>719</v>
      </c>
      <c r="H93" t="s">
        <v>202</v>
      </c>
      <c r="I93" t="s">
        <v>26</v>
      </c>
      <c r="J93" t="s">
        <v>27</v>
      </c>
      <c r="K93" t="s">
        <v>203</v>
      </c>
      <c r="L93" t="s">
        <v>67</v>
      </c>
      <c r="M93">
        <v>6771</v>
      </c>
      <c r="N93">
        <v>30</v>
      </c>
      <c r="O93">
        <v>1656434</v>
      </c>
      <c r="P93">
        <v>271348</v>
      </c>
      <c r="Q93">
        <v>691898</v>
      </c>
      <c r="R93">
        <v>0</v>
      </c>
      <c r="S93">
        <v>0</v>
      </c>
      <c r="T93">
        <v>0</v>
      </c>
      <c r="U93">
        <v>0</v>
      </c>
      <c r="V93">
        <v>11109074</v>
      </c>
      <c r="W93">
        <v>0</v>
      </c>
      <c r="X93">
        <v>11109074</v>
      </c>
      <c r="Y93">
        <v>0</v>
      </c>
      <c r="Z93">
        <v>8482593</v>
      </c>
      <c r="AA93" s="3" t="str">
        <f t="shared" si="2"/>
        <v>1719</v>
      </c>
      <c r="AB93" s="4" t="str">
        <f t="shared" si="3"/>
        <v>TIF</v>
      </c>
    </row>
    <row r="94" spans="1:28" x14ac:dyDescent="0.25">
      <c r="A94">
        <v>2021</v>
      </c>
      <c r="B94">
        <v>9</v>
      </c>
      <c r="C94" t="s">
        <v>24</v>
      </c>
      <c r="D94">
        <v>2021</v>
      </c>
      <c r="E94">
        <v>9</v>
      </c>
      <c r="F94">
        <v>3</v>
      </c>
      <c r="G94">
        <v>186</v>
      </c>
      <c r="H94" t="s">
        <v>54</v>
      </c>
      <c r="I94" t="s">
        <v>26</v>
      </c>
      <c r="J94" t="s">
        <v>27</v>
      </c>
      <c r="K94" t="s">
        <v>55</v>
      </c>
      <c r="L94" t="s">
        <v>67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1604172</v>
      </c>
      <c r="W94">
        <v>0</v>
      </c>
      <c r="X94">
        <v>1604172</v>
      </c>
      <c r="Y94">
        <v>0</v>
      </c>
      <c r="Z94">
        <v>1604172</v>
      </c>
      <c r="AA94" s="3" t="str">
        <f t="shared" si="2"/>
        <v>3186</v>
      </c>
      <c r="AB94" s="4" t="str">
        <f t="shared" si="3"/>
        <v>TIF</v>
      </c>
    </row>
    <row r="95" spans="1:28" x14ac:dyDescent="0.25">
      <c r="A95">
        <v>2021</v>
      </c>
      <c r="B95">
        <v>9</v>
      </c>
      <c r="C95" t="s">
        <v>24</v>
      </c>
      <c r="D95">
        <v>2021</v>
      </c>
      <c r="E95">
        <v>9</v>
      </c>
      <c r="F95">
        <v>6</v>
      </c>
      <c r="G95">
        <v>273</v>
      </c>
      <c r="H95" t="s">
        <v>204</v>
      </c>
      <c r="I95" t="s">
        <v>26</v>
      </c>
      <c r="J95" t="s">
        <v>27</v>
      </c>
      <c r="K95" t="s">
        <v>205</v>
      </c>
      <c r="L95" t="s">
        <v>67</v>
      </c>
      <c r="M95">
        <v>9244</v>
      </c>
      <c r="N95">
        <v>753</v>
      </c>
      <c r="O95">
        <v>1310204</v>
      </c>
      <c r="P95">
        <v>664193</v>
      </c>
      <c r="Q95">
        <v>26078</v>
      </c>
      <c r="R95">
        <v>0</v>
      </c>
      <c r="S95">
        <v>0</v>
      </c>
      <c r="T95">
        <v>0</v>
      </c>
      <c r="U95">
        <v>0</v>
      </c>
      <c r="V95">
        <v>4770155</v>
      </c>
      <c r="W95">
        <v>0</v>
      </c>
      <c r="X95">
        <v>4770155</v>
      </c>
      <c r="Y95">
        <v>0</v>
      </c>
      <c r="Z95">
        <v>2759683</v>
      </c>
      <c r="AA95" s="3" t="str">
        <f t="shared" si="2"/>
        <v>6273</v>
      </c>
      <c r="AB95" s="4" t="str">
        <f t="shared" si="3"/>
        <v>TIF</v>
      </c>
    </row>
    <row r="96" spans="1:28" x14ac:dyDescent="0.25">
      <c r="A96">
        <v>2021</v>
      </c>
      <c r="B96">
        <v>9</v>
      </c>
      <c r="C96" t="s">
        <v>24</v>
      </c>
      <c r="D96">
        <v>2021</v>
      </c>
      <c r="E96">
        <v>9</v>
      </c>
      <c r="F96">
        <v>6</v>
      </c>
      <c r="G96">
        <v>840</v>
      </c>
      <c r="H96" t="s">
        <v>182</v>
      </c>
      <c r="I96" t="s">
        <v>26</v>
      </c>
      <c r="J96" t="s">
        <v>27</v>
      </c>
      <c r="K96" t="s">
        <v>183</v>
      </c>
      <c r="L96" t="s">
        <v>67</v>
      </c>
      <c r="M96">
        <v>13866</v>
      </c>
      <c r="N96">
        <v>265</v>
      </c>
      <c r="O96">
        <v>20298174</v>
      </c>
      <c r="P96">
        <v>19467024</v>
      </c>
      <c r="Q96">
        <v>4436662</v>
      </c>
      <c r="R96">
        <v>0</v>
      </c>
      <c r="S96">
        <v>0</v>
      </c>
      <c r="T96">
        <v>0</v>
      </c>
      <c r="U96">
        <v>0</v>
      </c>
      <c r="V96">
        <v>49967041</v>
      </c>
      <c r="W96">
        <v>46300</v>
      </c>
      <c r="X96">
        <v>49920741</v>
      </c>
      <c r="Y96">
        <v>0</v>
      </c>
      <c r="Z96">
        <v>5751050</v>
      </c>
      <c r="AA96" s="3" t="str">
        <f t="shared" si="2"/>
        <v>6840</v>
      </c>
      <c r="AB96" s="4" t="str">
        <f t="shared" si="3"/>
        <v>TIF</v>
      </c>
    </row>
    <row r="97" spans="1:28" x14ac:dyDescent="0.25">
      <c r="A97">
        <v>2021</v>
      </c>
      <c r="B97">
        <v>7</v>
      </c>
      <c r="C97" t="s">
        <v>32</v>
      </c>
      <c r="D97">
        <v>2021</v>
      </c>
      <c r="E97">
        <v>7</v>
      </c>
      <c r="F97">
        <v>1</v>
      </c>
      <c r="G97">
        <v>908</v>
      </c>
      <c r="H97">
        <v>71908</v>
      </c>
      <c r="I97" t="s">
        <v>27</v>
      </c>
      <c r="J97" t="s">
        <v>27</v>
      </c>
      <c r="K97" t="s">
        <v>50</v>
      </c>
      <c r="L97" t="s">
        <v>51</v>
      </c>
      <c r="M97">
        <v>65515210</v>
      </c>
      <c r="N97">
        <v>2986650</v>
      </c>
      <c r="O97">
        <v>3589916</v>
      </c>
      <c r="P97">
        <v>65400</v>
      </c>
      <c r="Q97">
        <v>411504</v>
      </c>
      <c r="R97">
        <v>0</v>
      </c>
      <c r="S97">
        <v>2484835</v>
      </c>
      <c r="T97">
        <v>576947</v>
      </c>
      <c r="U97">
        <v>0</v>
      </c>
      <c r="V97">
        <v>205770972</v>
      </c>
      <c r="W97">
        <v>187052</v>
      </c>
      <c r="X97">
        <v>205583920</v>
      </c>
      <c r="Y97">
        <v>38767268</v>
      </c>
      <c r="Z97">
        <v>130140510</v>
      </c>
      <c r="AA97" s="3" t="str">
        <f t="shared" si="2"/>
        <v>1908</v>
      </c>
      <c r="AB97" s="4" t="str">
        <f t="shared" si="3"/>
        <v>Non-TIF</v>
      </c>
    </row>
    <row r="98" spans="1:28" x14ac:dyDescent="0.25">
      <c r="A98">
        <v>2021</v>
      </c>
      <c r="B98">
        <v>7</v>
      </c>
      <c r="C98" t="s">
        <v>32</v>
      </c>
      <c r="D98">
        <v>2021</v>
      </c>
      <c r="E98">
        <v>7</v>
      </c>
      <c r="F98">
        <v>6</v>
      </c>
      <c r="G98">
        <v>795</v>
      </c>
      <c r="H98">
        <v>76795</v>
      </c>
      <c r="I98" t="s">
        <v>27</v>
      </c>
      <c r="J98" t="s">
        <v>27</v>
      </c>
      <c r="K98" t="s">
        <v>133</v>
      </c>
      <c r="L98" t="s">
        <v>51</v>
      </c>
      <c r="M98">
        <v>69087710</v>
      </c>
      <c r="N98">
        <v>3880600</v>
      </c>
      <c r="O98">
        <v>222425934</v>
      </c>
      <c r="P98">
        <v>77904060</v>
      </c>
      <c r="Q98">
        <v>53389846</v>
      </c>
      <c r="R98">
        <v>0</v>
      </c>
      <c r="S98">
        <v>6097817</v>
      </c>
      <c r="T98">
        <v>30230874</v>
      </c>
      <c r="U98">
        <v>0</v>
      </c>
      <c r="V98">
        <v>3416172281</v>
      </c>
      <c r="W98">
        <v>4635556</v>
      </c>
      <c r="X98">
        <v>3411536725</v>
      </c>
      <c r="Y98">
        <v>221209026</v>
      </c>
      <c r="Z98">
        <v>2953155440</v>
      </c>
      <c r="AA98" s="3" t="str">
        <f t="shared" si="2"/>
        <v>6795</v>
      </c>
      <c r="AB98" s="4" t="str">
        <f t="shared" si="3"/>
        <v>Non-TIF</v>
      </c>
    </row>
    <row r="99" spans="1:28" x14ac:dyDescent="0.25">
      <c r="A99">
        <v>2021</v>
      </c>
      <c r="B99">
        <v>7</v>
      </c>
      <c r="C99" t="s">
        <v>32</v>
      </c>
      <c r="D99">
        <v>2021</v>
      </c>
      <c r="E99">
        <v>7</v>
      </c>
      <c r="F99">
        <v>3</v>
      </c>
      <c r="G99">
        <v>204</v>
      </c>
      <c r="H99">
        <v>103204</v>
      </c>
      <c r="I99" t="s">
        <v>27</v>
      </c>
      <c r="J99" t="s">
        <v>27</v>
      </c>
      <c r="K99" t="s">
        <v>171</v>
      </c>
      <c r="L99" t="s">
        <v>51</v>
      </c>
      <c r="M99">
        <v>47192660</v>
      </c>
      <c r="N99">
        <v>4031090</v>
      </c>
      <c r="O99">
        <v>1599170</v>
      </c>
      <c r="P99">
        <v>0</v>
      </c>
      <c r="Q99">
        <v>0</v>
      </c>
      <c r="R99">
        <v>0</v>
      </c>
      <c r="S99">
        <v>1258496</v>
      </c>
      <c r="T99">
        <v>1883942</v>
      </c>
      <c r="U99">
        <v>0</v>
      </c>
      <c r="V99">
        <v>131571828</v>
      </c>
      <c r="W99">
        <v>66672</v>
      </c>
      <c r="X99">
        <v>131505156</v>
      </c>
      <c r="Y99">
        <v>7380855</v>
      </c>
      <c r="Z99">
        <v>75606470</v>
      </c>
      <c r="AA99" s="3" t="str">
        <f t="shared" si="2"/>
        <v>3204</v>
      </c>
      <c r="AB99" s="4" t="str">
        <f t="shared" si="3"/>
        <v>Non-TIF</v>
      </c>
    </row>
    <row r="100" spans="1:28" x14ac:dyDescent="0.25">
      <c r="A100">
        <v>2021</v>
      </c>
      <c r="B100">
        <v>7</v>
      </c>
      <c r="C100" t="s">
        <v>32</v>
      </c>
      <c r="D100">
        <v>2021</v>
      </c>
      <c r="E100">
        <v>7</v>
      </c>
      <c r="F100">
        <v>1</v>
      </c>
      <c r="G100">
        <v>791</v>
      </c>
      <c r="H100">
        <v>381791</v>
      </c>
      <c r="I100" t="s">
        <v>27</v>
      </c>
      <c r="J100" t="s">
        <v>27</v>
      </c>
      <c r="K100" t="s">
        <v>149</v>
      </c>
      <c r="L100" t="s">
        <v>51</v>
      </c>
      <c r="M100">
        <v>6950120</v>
      </c>
      <c r="N100">
        <v>456460</v>
      </c>
      <c r="O100">
        <v>172560</v>
      </c>
      <c r="P100">
        <v>0</v>
      </c>
      <c r="Q100">
        <v>0</v>
      </c>
      <c r="R100">
        <v>0</v>
      </c>
      <c r="S100">
        <v>248507</v>
      </c>
      <c r="T100">
        <v>249457</v>
      </c>
      <c r="U100">
        <v>0</v>
      </c>
      <c r="V100">
        <v>22404164</v>
      </c>
      <c r="W100">
        <v>12964</v>
      </c>
      <c r="X100">
        <v>22391200</v>
      </c>
      <c r="Y100">
        <v>1560184</v>
      </c>
      <c r="Z100">
        <v>14327060</v>
      </c>
      <c r="AA100" s="3" t="str">
        <f t="shared" si="2"/>
        <v>1791</v>
      </c>
      <c r="AB100" s="4" t="str">
        <f t="shared" si="3"/>
        <v>Non-TIF</v>
      </c>
    </row>
    <row r="101" spans="1:28" x14ac:dyDescent="0.25">
      <c r="A101">
        <v>2021</v>
      </c>
      <c r="B101">
        <v>7</v>
      </c>
      <c r="C101" t="s">
        <v>32</v>
      </c>
      <c r="D101">
        <v>2021</v>
      </c>
      <c r="E101">
        <v>7</v>
      </c>
      <c r="F101">
        <v>1</v>
      </c>
      <c r="G101">
        <v>935</v>
      </c>
      <c r="H101">
        <v>861935</v>
      </c>
      <c r="I101" t="s">
        <v>27</v>
      </c>
      <c r="J101" t="s">
        <v>27</v>
      </c>
      <c r="K101" t="s">
        <v>177</v>
      </c>
      <c r="L101" t="s">
        <v>51</v>
      </c>
      <c r="M101">
        <v>60261550</v>
      </c>
      <c r="N101">
        <v>3222620</v>
      </c>
      <c r="O101">
        <v>2779670</v>
      </c>
      <c r="P101">
        <v>0</v>
      </c>
      <c r="Q101">
        <v>0</v>
      </c>
      <c r="R101">
        <v>0</v>
      </c>
      <c r="S101">
        <v>2745672</v>
      </c>
      <c r="T101">
        <v>2734813</v>
      </c>
      <c r="U101">
        <v>0</v>
      </c>
      <c r="V101">
        <v>152764105</v>
      </c>
      <c r="W101">
        <v>94452</v>
      </c>
      <c r="X101">
        <v>152669653</v>
      </c>
      <c r="Y101">
        <v>13322300</v>
      </c>
      <c r="Z101">
        <v>81019780</v>
      </c>
      <c r="AA101" s="3" t="str">
        <f t="shared" si="2"/>
        <v>1935</v>
      </c>
      <c r="AB101" s="4" t="str">
        <f t="shared" si="3"/>
        <v>Non-TIF</v>
      </c>
    </row>
    <row r="102" spans="1:28" x14ac:dyDescent="0.25">
      <c r="A102">
        <v>2021</v>
      </c>
      <c r="B102">
        <v>8</v>
      </c>
      <c r="C102" t="s">
        <v>45</v>
      </c>
      <c r="D102">
        <v>2021</v>
      </c>
      <c r="E102">
        <v>8</v>
      </c>
      <c r="F102">
        <v>0</v>
      </c>
      <c r="G102">
        <v>729</v>
      </c>
      <c r="H102">
        <v>80729</v>
      </c>
      <c r="I102" t="s">
        <v>27</v>
      </c>
      <c r="J102" t="s">
        <v>27</v>
      </c>
      <c r="K102" t="s">
        <v>200</v>
      </c>
      <c r="L102" t="s">
        <v>61</v>
      </c>
      <c r="M102">
        <v>1593490</v>
      </c>
      <c r="N102">
        <v>104818</v>
      </c>
      <c r="O102">
        <v>93856677</v>
      </c>
      <c r="P102">
        <v>30116223</v>
      </c>
      <c r="Q102">
        <v>16435654</v>
      </c>
      <c r="R102">
        <v>0</v>
      </c>
      <c r="S102">
        <v>0</v>
      </c>
      <c r="T102">
        <v>0</v>
      </c>
      <c r="U102">
        <v>0</v>
      </c>
      <c r="V102">
        <v>576082133</v>
      </c>
      <c r="W102">
        <v>675980</v>
      </c>
      <c r="X102">
        <v>575406153</v>
      </c>
      <c r="Y102">
        <v>0</v>
      </c>
      <c r="Z102">
        <v>433975271</v>
      </c>
      <c r="AA102" s="3" t="str">
        <f t="shared" si="2"/>
        <v>0729</v>
      </c>
      <c r="AB102" s="4" t="str">
        <f t="shared" si="3"/>
        <v>Non-TIF</v>
      </c>
    </row>
    <row r="103" spans="1:28" x14ac:dyDescent="0.25">
      <c r="A103">
        <v>2021</v>
      </c>
      <c r="B103">
        <v>8</v>
      </c>
      <c r="C103" t="s">
        <v>45</v>
      </c>
      <c r="D103">
        <v>2021</v>
      </c>
      <c r="E103">
        <v>8</v>
      </c>
      <c r="F103">
        <v>6</v>
      </c>
      <c r="G103">
        <v>561</v>
      </c>
      <c r="H103">
        <v>86561</v>
      </c>
      <c r="I103" t="s">
        <v>27</v>
      </c>
      <c r="J103" t="s">
        <v>27</v>
      </c>
      <c r="K103" t="s">
        <v>62</v>
      </c>
      <c r="L103" t="s">
        <v>61</v>
      </c>
      <c r="M103">
        <v>1434949</v>
      </c>
      <c r="N103">
        <v>47005</v>
      </c>
      <c r="O103">
        <v>6131461</v>
      </c>
      <c r="P103">
        <v>31467221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47503399</v>
      </c>
      <c r="W103">
        <v>24076</v>
      </c>
      <c r="X103">
        <v>47479323</v>
      </c>
      <c r="Y103">
        <v>0</v>
      </c>
      <c r="Z103">
        <v>8422763</v>
      </c>
      <c r="AA103" s="3" t="str">
        <f t="shared" si="2"/>
        <v>6561</v>
      </c>
      <c r="AB103" s="4" t="str">
        <f t="shared" si="3"/>
        <v>Non-TIF</v>
      </c>
    </row>
    <row r="104" spans="1:28" x14ac:dyDescent="0.25">
      <c r="A104">
        <v>2021</v>
      </c>
      <c r="B104">
        <v>8</v>
      </c>
      <c r="C104" t="s">
        <v>32</v>
      </c>
      <c r="D104">
        <v>2021</v>
      </c>
      <c r="E104">
        <v>8</v>
      </c>
      <c r="F104">
        <v>4</v>
      </c>
      <c r="G104">
        <v>878</v>
      </c>
      <c r="H104">
        <v>84878</v>
      </c>
      <c r="I104" t="s">
        <v>27</v>
      </c>
      <c r="J104" t="s">
        <v>27</v>
      </c>
      <c r="K104" t="s">
        <v>206</v>
      </c>
      <c r="L104" t="s">
        <v>61</v>
      </c>
      <c r="M104">
        <v>118367884</v>
      </c>
      <c r="N104">
        <v>6623525</v>
      </c>
      <c r="O104">
        <v>14010455</v>
      </c>
      <c r="P104">
        <v>28166592</v>
      </c>
      <c r="Q104">
        <v>4149184</v>
      </c>
      <c r="R104">
        <v>0</v>
      </c>
      <c r="S104">
        <v>12353015</v>
      </c>
      <c r="T104">
        <v>49797239</v>
      </c>
      <c r="U104">
        <v>16151</v>
      </c>
      <c r="V104">
        <v>479115013</v>
      </c>
      <c r="W104">
        <v>350028</v>
      </c>
      <c r="X104">
        <v>478764985</v>
      </c>
      <c r="Y104">
        <v>13322012</v>
      </c>
      <c r="Z104">
        <v>245630968</v>
      </c>
      <c r="AA104" s="3" t="str">
        <f t="shared" si="2"/>
        <v>4878</v>
      </c>
      <c r="AB104" s="4" t="str">
        <f t="shared" si="3"/>
        <v>Non-TIF</v>
      </c>
    </row>
    <row r="105" spans="1:28" x14ac:dyDescent="0.25">
      <c r="A105">
        <v>2021</v>
      </c>
      <c r="B105">
        <v>8</v>
      </c>
      <c r="C105" t="s">
        <v>32</v>
      </c>
      <c r="D105">
        <v>2021</v>
      </c>
      <c r="E105">
        <v>8</v>
      </c>
      <c r="F105">
        <v>5</v>
      </c>
      <c r="G105">
        <v>184</v>
      </c>
      <c r="H105">
        <v>255184</v>
      </c>
      <c r="I105" t="s">
        <v>27</v>
      </c>
      <c r="J105" t="s">
        <v>27</v>
      </c>
      <c r="K105" t="s">
        <v>207</v>
      </c>
      <c r="L105" t="s">
        <v>61</v>
      </c>
      <c r="M105">
        <v>30172902</v>
      </c>
      <c r="N105">
        <v>1875637</v>
      </c>
      <c r="O105">
        <v>7512445</v>
      </c>
      <c r="P105">
        <v>0</v>
      </c>
      <c r="Q105">
        <v>0</v>
      </c>
      <c r="R105">
        <v>0</v>
      </c>
      <c r="S105">
        <v>0</v>
      </c>
      <c r="T105">
        <v>1256662</v>
      </c>
      <c r="U105">
        <v>0</v>
      </c>
      <c r="V105">
        <v>77133786</v>
      </c>
      <c r="W105">
        <v>56486</v>
      </c>
      <c r="X105">
        <v>77077300</v>
      </c>
      <c r="Y105">
        <v>4704425</v>
      </c>
      <c r="Z105">
        <v>36316140</v>
      </c>
      <c r="AA105" s="3" t="str">
        <f t="shared" si="2"/>
        <v>5184</v>
      </c>
      <c r="AB105" s="4" t="str">
        <f t="shared" si="3"/>
        <v>Non-TIF</v>
      </c>
    </row>
    <row r="106" spans="1:28" x14ac:dyDescent="0.25">
      <c r="A106">
        <v>2021</v>
      </c>
      <c r="B106">
        <v>8</v>
      </c>
      <c r="C106" t="s">
        <v>32</v>
      </c>
      <c r="D106">
        <v>2021</v>
      </c>
      <c r="E106">
        <v>8</v>
      </c>
      <c r="F106">
        <v>0</v>
      </c>
      <c r="G106">
        <v>472</v>
      </c>
      <c r="H106">
        <v>850472</v>
      </c>
      <c r="I106" t="s">
        <v>27</v>
      </c>
      <c r="J106" t="s">
        <v>27</v>
      </c>
      <c r="K106" t="s">
        <v>208</v>
      </c>
      <c r="L106" t="s">
        <v>61</v>
      </c>
      <c r="M106">
        <v>11226987</v>
      </c>
      <c r="N106">
        <v>403212</v>
      </c>
      <c r="O106">
        <v>205076</v>
      </c>
      <c r="P106">
        <v>10564520</v>
      </c>
      <c r="Q106">
        <v>0</v>
      </c>
      <c r="R106">
        <v>0</v>
      </c>
      <c r="S106">
        <v>0</v>
      </c>
      <c r="T106">
        <v>50298</v>
      </c>
      <c r="U106">
        <v>0</v>
      </c>
      <c r="V106">
        <v>34046374</v>
      </c>
      <c r="W106">
        <v>9260</v>
      </c>
      <c r="X106">
        <v>34037114</v>
      </c>
      <c r="Y106">
        <v>1210909</v>
      </c>
      <c r="Z106">
        <v>11596281</v>
      </c>
      <c r="AA106" s="3" t="str">
        <f t="shared" si="2"/>
        <v>0472</v>
      </c>
      <c r="AB106" s="4" t="str">
        <f t="shared" si="3"/>
        <v>Non-TIF</v>
      </c>
    </row>
    <row r="107" spans="1:28" x14ac:dyDescent="0.25">
      <c r="A107">
        <v>2021</v>
      </c>
      <c r="B107">
        <v>8</v>
      </c>
      <c r="C107" t="s">
        <v>32</v>
      </c>
      <c r="D107">
        <v>2021</v>
      </c>
      <c r="E107">
        <v>8</v>
      </c>
      <c r="F107">
        <v>5</v>
      </c>
      <c r="G107">
        <v>643</v>
      </c>
      <c r="H107">
        <v>855643</v>
      </c>
      <c r="I107" t="s">
        <v>27</v>
      </c>
      <c r="J107" t="s">
        <v>27</v>
      </c>
      <c r="K107" t="s">
        <v>209</v>
      </c>
      <c r="L107" t="s">
        <v>61</v>
      </c>
      <c r="M107">
        <v>12789436</v>
      </c>
      <c r="N107">
        <v>886157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2110699</v>
      </c>
      <c r="U107">
        <v>0</v>
      </c>
      <c r="V107">
        <v>28254562</v>
      </c>
      <c r="W107">
        <v>9260</v>
      </c>
      <c r="X107">
        <v>28245302</v>
      </c>
      <c r="Y107">
        <v>547800</v>
      </c>
      <c r="Z107">
        <v>12468270</v>
      </c>
      <c r="AA107" s="3" t="str">
        <f t="shared" si="2"/>
        <v>5643</v>
      </c>
      <c r="AB107" s="4" t="str">
        <f t="shared" si="3"/>
        <v>Non-TIF</v>
      </c>
    </row>
    <row r="108" spans="1:28" x14ac:dyDescent="0.25">
      <c r="A108">
        <v>2021</v>
      </c>
      <c r="B108">
        <v>8</v>
      </c>
      <c r="C108" t="s">
        <v>32</v>
      </c>
      <c r="D108">
        <v>2021</v>
      </c>
      <c r="E108">
        <v>8</v>
      </c>
      <c r="F108">
        <v>6</v>
      </c>
      <c r="G108">
        <v>96</v>
      </c>
      <c r="H108">
        <v>946096</v>
      </c>
      <c r="I108" t="s">
        <v>27</v>
      </c>
      <c r="J108" t="s">
        <v>27</v>
      </c>
      <c r="K108" t="s">
        <v>65</v>
      </c>
      <c r="L108" t="s">
        <v>61</v>
      </c>
      <c r="M108">
        <v>59133131</v>
      </c>
      <c r="N108">
        <v>3165950</v>
      </c>
      <c r="O108">
        <v>5101295</v>
      </c>
      <c r="P108">
        <v>8814301</v>
      </c>
      <c r="Q108">
        <v>228268</v>
      </c>
      <c r="R108">
        <v>0</v>
      </c>
      <c r="S108">
        <v>0</v>
      </c>
      <c r="T108">
        <v>25999491</v>
      </c>
      <c r="U108">
        <v>15643</v>
      </c>
      <c r="V108">
        <v>144067617</v>
      </c>
      <c r="W108">
        <v>83340</v>
      </c>
      <c r="X108">
        <v>143984277</v>
      </c>
      <c r="Y108">
        <v>13635026</v>
      </c>
      <c r="Z108">
        <v>41609538</v>
      </c>
      <c r="AA108" s="3" t="str">
        <f t="shared" si="2"/>
        <v>6096</v>
      </c>
      <c r="AB108" s="4" t="str">
        <f t="shared" si="3"/>
        <v>Non-TIF</v>
      </c>
    </row>
    <row r="109" spans="1:28" x14ac:dyDescent="0.25">
      <c r="A109">
        <v>2021</v>
      </c>
      <c r="B109">
        <v>9</v>
      </c>
      <c r="C109" t="s">
        <v>45</v>
      </c>
      <c r="D109">
        <v>2021</v>
      </c>
      <c r="E109">
        <v>9</v>
      </c>
      <c r="F109">
        <v>3</v>
      </c>
      <c r="G109">
        <v>186</v>
      </c>
      <c r="H109">
        <v>93186</v>
      </c>
      <c r="I109" t="s">
        <v>27</v>
      </c>
      <c r="J109" t="s">
        <v>27</v>
      </c>
      <c r="K109" t="s">
        <v>56</v>
      </c>
      <c r="L109" t="s">
        <v>67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1359378</v>
      </c>
      <c r="W109">
        <v>0</v>
      </c>
      <c r="X109">
        <v>1359378</v>
      </c>
      <c r="Y109">
        <v>0</v>
      </c>
      <c r="Z109">
        <v>1359378</v>
      </c>
      <c r="AA109" s="3" t="str">
        <f t="shared" si="2"/>
        <v>3186</v>
      </c>
      <c r="AB109" s="4" t="str">
        <f t="shared" si="3"/>
        <v>Non-TIF</v>
      </c>
    </row>
    <row r="110" spans="1:28" x14ac:dyDescent="0.25">
      <c r="A110">
        <v>2021</v>
      </c>
      <c r="B110">
        <v>9</v>
      </c>
      <c r="C110" t="s">
        <v>45</v>
      </c>
      <c r="D110">
        <v>2021</v>
      </c>
      <c r="E110">
        <v>9</v>
      </c>
      <c r="F110">
        <v>6</v>
      </c>
      <c r="G110">
        <v>840</v>
      </c>
      <c r="H110">
        <v>96840</v>
      </c>
      <c r="I110" t="s">
        <v>27</v>
      </c>
      <c r="J110" t="s">
        <v>27</v>
      </c>
      <c r="K110" t="s">
        <v>58</v>
      </c>
      <c r="L110" t="s">
        <v>67</v>
      </c>
      <c r="M110">
        <v>5984</v>
      </c>
      <c r="N110">
        <v>115</v>
      </c>
      <c r="O110">
        <v>10222786</v>
      </c>
      <c r="P110">
        <v>4769226</v>
      </c>
      <c r="Q110">
        <v>2557578</v>
      </c>
      <c r="R110">
        <v>0</v>
      </c>
      <c r="S110">
        <v>0</v>
      </c>
      <c r="T110">
        <v>0</v>
      </c>
      <c r="U110">
        <v>0</v>
      </c>
      <c r="V110">
        <v>22636609</v>
      </c>
      <c r="W110">
        <v>0</v>
      </c>
      <c r="X110">
        <v>22636609</v>
      </c>
      <c r="Y110">
        <v>0</v>
      </c>
      <c r="Z110">
        <v>5080920</v>
      </c>
      <c r="AA110" s="3" t="str">
        <f t="shared" si="2"/>
        <v>6840</v>
      </c>
      <c r="AB110" s="4" t="str">
        <f t="shared" si="3"/>
        <v>Non-TIF</v>
      </c>
    </row>
    <row r="111" spans="1:28" x14ac:dyDescent="0.25">
      <c r="A111">
        <v>2021</v>
      </c>
      <c r="B111">
        <v>9</v>
      </c>
      <c r="C111" t="s">
        <v>24</v>
      </c>
      <c r="D111">
        <v>2021</v>
      </c>
      <c r="E111">
        <v>9</v>
      </c>
      <c r="F111">
        <v>6</v>
      </c>
      <c r="G111">
        <v>762</v>
      </c>
      <c r="H111" t="s">
        <v>172</v>
      </c>
      <c r="I111" t="s">
        <v>26</v>
      </c>
      <c r="J111" t="s">
        <v>27</v>
      </c>
      <c r="K111" t="s">
        <v>173</v>
      </c>
      <c r="L111" t="s">
        <v>67</v>
      </c>
      <c r="M111">
        <v>0</v>
      </c>
      <c r="N111">
        <v>0</v>
      </c>
      <c r="O111">
        <v>104239</v>
      </c>
      <c r="P111">
        <v>0</v>
      </c>
      <c r="Q111">
        <v>45731</v>
      </c>
      <c r="R111">
        <v>0</v>
      </c>
      <c r="S111">
        <v>0</v>
      </c>
      <c r="T111">
        <v>0</v>
      </c>
      <c r="U111">
        <v>0</v>
      </c>
      <c r="V111">
        <v>149970</v>
      </c>
      <c r="W111">
        <v>0</v>
      </c>
      <c r="X111">
        <v>149970</v>
      </c>
      <c r="Y111">
        <v>0</v>
      </c>
      <c r="Z111">
        <v>0</v>
      </c>
      <c r="AA111" s="3" t="str">
        <f t="shared" si="2"/>
        <v>6762</v>
      </c>
      <c r="AB111" s="4" t="str">
        <f t="shared" si="3"/>
        <v>TIF</v>
      </c>
    </row>
    <row r="112" spans="1:28" x14ac:dyDescent="0.25">
      <c r="A112">
        <v>2021</v>
      </c>
      <c r="B112">
        <v>9</v>
      </c>
      <c r="C112" t="s">
        <v>24</v>
      </c>
      <c r="D112">
        <v>2021</v>
      </c>
      <c r="E112">
        <v>9</v>
      </c>
      <c r="F112">
        <v>4</v>
      </c>
      <c r="G112">
        <v>599</v>
      </c>
      <c r="H112" t="s">
        <v>210</v>
      </c>
      <c r="I112" t="s">
        <v>26</v>
      </c>
      <c r="J112" t="s">
        <v>27</v>
      </c>
      <c r="K112" t="s">
        <v>211</v>
      </c>
      <c r="L112" t="s">
        <v>67</v>
      </c>
      <c r="M112">
        <v>0</v>
      </c>
      <c r="N112">
        <v>0</v>
      </c>
      <c r="O112">
        <v>0</v>
      </c>
      <c r="P112">
        <v>610140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610140</v>
      </c>
      <c r="W112">
        <v>0</v>
      </c>
      <c r="X112">
        <v>610140</v>
      </c>
      <c r="Y112">
        <v>0</v>
      </c>
      <c r="Z112">
        <v>0</v>
      </c>
      <c r="AA112" s="3" t="str">
        <f t="shared" si="2"/>
        <v>4599</v>
      </c>
      <c r="AB112" s="4" t="str">
        <f t="shared" si="3"/>
        <v>TIF</v>
      </c>
    </row>
    <row r="113" spans="1:28" x14ac:dyDescent="0.25">
      <c r="A113">
        <v>2021</v>
      </c>
      <c r="B113">
        <v>9</v>
      </c>
      <c r="C113" t="s">
        <v>32</v>
      </c>
      <c r="D113">
        <v>2021</v>
      </c>
      <c r="E113">
        <v>9</v>
      </c>
      <c r="F113">
        <v>6</v>
      </c>
      <c r="G113">
        <v>471</v>
      </c>
      <c r="H113">
        <v>96471</v>
      </c>
      <c r="I113" t="s">
        <v>27</v>
      </c>
      <c r="J113" t="s">
        <v>27</v>
      </c>
      <c r="K113" t="s">
        <v>212</v>
      </c>
      <c r="L113" t="s">
        <v>67</v>
      </c>
      <c r="M113">
        <v>75169310</v>
      </c>
      <c r="N113">
        <v>4501150</v>
      </c>
      <c r="O113">
        <v>10063763</v>
      </c>
      <c r="P113">
        <v>0</v>
      </c>
      <c r="Q113">
        <v>619427</v>
      </c>
      <c r="R113">
        <v>0</v>
      </c>
      <c r="S113">
        <v>0</v>
      </c>
      <c r="T113">
        <v>713008</v>
      </c>
      <c r="U113">
        <v>0</v>
      </c>
      <c r="V113">
        <v>222950208</v>
      </c>
      <c r="W113">
        <v>248168</v>
      </c>
      <c r="X113">
        <v>222702040</v>
      </c>
      <c r="Y113">
        <v>11230651</v>
      </c>
      <c r="Z113">
        <v>131883550</v>
      </c>
      <c r="AA113" s="3" t="str">
        <f t="shared" si="2"/>
        <v>6471</v>
      </c>
      <c r="AB113" s="4" t="str">
        <f t="shared" si="3"/>
        <v>Non-TIF</v>
      </c>
    </row>
    <row r="114" spans="1:28" x14ac:dyDescent="0.25">
      <c r="A114">
        <v>2021</v>
      </c>
      <c r="B114">
        <v>9</v>
      </c>
      <c r="C114" t="s">
        <v>32</v>
      </c>
      <c r="D114">
        <v>2021</v>
      </c>
      <c r="E114">
        <v>9</v>
      </c>
      <c r="F114">
        <v>6</v>
      </c>
      <c r="G114">
        <v>762</v>
      </c>
      <c r="H114">
        <v>96762</v>
      </c>
      <c r="I114" t="s">
        <v>27</v>
      </c>
      <c r="J114" t="s">
        <v>27</v>
      </c>
      <c r="K114" t="s">
        <v>57</v>
      </c>
      <c r="L114" t="s">
        <v>67</v>
      </c>
      <c r="M114">
        <v>53956250</v>
      </c>
      <c r="N114">
        <v>3999800</v>
      </c>
      <c r="O114">
        <v>7641558</v>
      </c>
      <c r="P114">
        <v>12820</v>
      </c>
      <c r="Q114">
        <v>259812</v>
      </c>
      <c r="R114">
        <v>0</v>
      </c>
      <c r="S114">
        <v>0</v>
      </c>
      <c r="T114">
        <v>412453</v>
      </c>
      <c r="U114">
        <v>0</v>
      </c>
      <c r="V114">
        <v>171187013</v>
      </c>
      <c r="W114">
        <v>125936</v>
      </c>
      <c r="X114">
        <v>171061077</v>
      </c>
      <c r="Y114">
        <v>6992118</v>
      </c>
      <c r="Z114">
        <v>104904320</v>
      </c>
      <c r="AA114" s="3" t="str">
        <f t="shared" si="2"/>
        <v>6762</v>
      </c>
      <c r="AB114" s="4" t="str">
        <f t="shared" si="3"/>
        <v>Non-TIF</v>
      </c>
    </row>
    <row r="115" spans="1:28" x14ac:dyDescent="0.25">
      <c r="A115">
        <v>2021</v>
      </c>
      <c r="B115">
        <v>9</v>
      </c>
      <c r="C115" t="s">
        <v>32</v>
      </c>
      <c r="D115">
        <v>2021</v>
      </c>
      <c r="E115">
        <v>9</v>
      </c>
      <c r="F115">
        <v>4</v>
      </c>
      <c r="G115">
        <v>599</v>
      </c>
      <c r="H115">
        <v>194599</v>
      </c>
      <c r="I115" t="s">
        <v>27</v>
      </c>
      <c r="J115" t="s">
        <v>27</v>
      </c>
      <c r="K115" t="s">
        <v>146</v>
      </c>
      <c r="L115" t="s">
        <v>67</v>
      </c>
      <c r="M115">
        <v>36689020</v>
      </c>
      <c r="N115">
        <v>1595150</v>
      </c>
      <c r="O115">
        <v>4414040</v>
      </c>
      <c r="P115">
        <v>0</v>
      </c>
      <c r="Q115">
        <v>217070</v>
      </c>
      <c r="R115">
        <v>0</v>
      </c>
      <c r="S115">
        <v>2700643</v>
      </c>
      <c r="T115">
        <v>338649</v>
      </c>
      <c r="U115">
        <v>0</v>
      </c>
      <c r="V115">
        <v>106214982</v>
      </c>
      <c r="W115">
        <v>98156</v>
      </c>
      <c r="X115">
        <v>106116826</v>
      </c>
      <c r="Y115">
        <v>4919769</v>
      </c>
      <c r="Z115">
        <v>60260410</v>
      </c>
      <c r="AA115" s="3" t="str">
        <f t="shared" si="2"/>
        <v>4599</v>
      </c>
      <c r="AB115" s="4" t="str">
        <f t="shared" si="3"/>
        <v>Non-TIF</v>
      </c>
    </row>
    <row r="116" spans="1:28" x14ac:dyDescent="0.25">
      <c r="A116">
        <v>2021</v>
      </c>
      <c r="B116">
        <v>9</v>
      </c>
      <c r="C116" t="s">
        <v>32</v>
      </c>
      <c r="D116">
        <v>2021</v>
      </c>
      <c r="E116">
        <v>9</v>
      </c>
      <c r="F116">
        <v>1</v>
      </c>
      <c r="G116">
        <v>908</v>
      </c>
      <c r="H116">
        <v>71908</v>
      </c>
      <c r="I116" t="s">
        <v>27</v>
      </c>
      <c r="J116" t="s">
        <v>27</v>
      </c>
      <c r="K116" t="s">
        <v>50</v>
      </c>
      <c r="L116" t="s">
        <v>67</v>
      </c>
      <c r="M116">
        <v>601120</v>
      </c>
      <c r="N116">
        <v>2610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1691</v>
      </c>
      <c r="U116">
        <v>0</v>
      </c>
      <c r="V116">
        <v>1751111</v>
      </c>
      <c r="W116">
        <v>0</v>
      </c>
      <c r="X116">
        <v>1751111</v>
      </c>
      <c r="Y116">
        <v>43366</v>
      </c>
      <c r="Z116">
        <v>1145690</v>
      </c>
      <c r="AA116" s="3" t="str">
        <f t="shared" si="2"/>
        <v>1908</v>
      </c>
      <c r="AB116" s="4" t="str">
        <f t="shared" si="3"/>
        <v>Non-TIF</v>
      </c>
    </row>
    <row r="117" spans="1:28" x14ac:dyDescent="0.25">
      <c r="A117">
        <v>2021</v>
      </c>
      <c r="B117">
        <v>9</v>
      </c>
      <c r="C117" t="s">
        <v>32</v>
      </c>
      <c r="D117">
        <v>2021</v>
      </c>
      <c r="E117">
        <v>9</v>
      </c>
      <c r="F117">
        <v>3</v>
      </c>
      <c r="G117">
        <v>186</v>
      </c>
      <c r="H117">
        <v>93186</v>
      </c>
      <c r="I117" t="s">
        <v>27</v>
      </c>
      <c r="J117" t="s">
        <v>27</v>
      </c>
      <c r="K117" t="s">
        <v>56</v>
      </c>
      <c r="L117" t="s">
        <v>67</v>
      </c>
      <c r="M117">
        <v>8846710</v>
      </c>
      <c r="N117">
        <v>547780</v>
      </c>
      <c r="O117">
        <v>5374931</v>
      </c>
      <c r="P117">
        <v>3474310</v>
      </c>
      <c r="Q117">
        <v>620809</v>
      </c>
      <c r="R117">
        <v>0</v>
      </c>
      <c r="S117">
        <v>1704676</v>
      </c>
      <c r="T117">
        <v>330876</v>
      </c>
      <c r="U117">
        <v>0</v>
      </c>
      <c r="V117">
        <v>138602832</v>
      </c>
      <c r="W117">
        <v>172236</v>
      </c>
      <c r="X117">
        <v>138430596</v>
      </c>
      <c r="Y117">
        <v>2771825</v>
      </c>
      <c r="Z117">
        <v>117702740</v>
      </c>
      <c r="AA117" s="3" t="str">
        <f t="shared" si="2"/>
        <v>3186</v>
      </c>
      <c r="AB117" s="4" t="str">
        <f t="shared" si="3"/>
        <v>Non-TIF</v>
      </c>
    </row>
    <row r="118" spans="1:28" x14ac:dyDescent="0.25">
      <c r="A118">
        <v>2021</v>
      </c>
      <c r="B118">
        <v>9</v>
      </c>
      <c r="C118" t="s">
        <v>32</v>
      </c>
      <c r="D118">
        <v>2021</v>
      </c>
      <c r="E118">
        <v>9</v>
      </c>
      <c r="F118">
        <v>6</v>
      </c>
      <c r="G118">
        <v>273</v>
      </c>
      <c r="H118">
        <v>96273</v>
      </c>
      <c r="I118" t="s">
        <v>27</v>
      </c>
      <c r="J118" t="s">
        <v>27</v>
      </c>
      <c r="K118" t="s">
        <v>145</v>
      </c>
      <c r="L118" t="s">
        <v>67</v>
      </c>
      <c r="M118">
        <v>64217670</v>
      </c>
      <c r="N118">
        <v>5137920</v>
      </c>
      <c r="O118">
        <v>6347167</v>
      </c>
      <c r="P118">
        <v>1006700</v>
      </c>
      <c r="Q118">
        <v>1042963</v>
      </c>
      <c r="R118">
        <v>0</v>
      </c>
      <c r="S118">
        <v>0</v>
      </c>
      <c r="T118">
        <v>2529710</v>
      </c>
      <c r="U118">
        <v>0</v>
      </c>
      <c r="V118">
        <v>205474010</v>
      </c>
      <c r="W118">
        <v>224092</v>
      </c>
      <c r="X118">
        <v>205249918</v>
      </c>
      <c r="Y118">
        <v>13026520</v>
      </c>
      <c r="Z118">
        <v>125191880</v>
      </c>
      <c r="AA118" s="3" t="str">
        <f t="shared" si="2"/>
        <v>6273</v>
      </c>
      <c r="AB118" s="4" t="str">
        <f t="shared" si="3"/>
        <v>Non-TIF</v>
      </c>
    </row>
    <row r="119" spans="1:28" x14ac:dyDescent="0.25">
      <c r="A119">
        <v>2021</v>
      </c>
      <c r="B119">
        <v>10</v>
      </c>
      <c r="C119" t="s">
        <v>45</v>
      </c>
      <c r="D119">
        <v>2021</v>
      </c>
      <c r="E119">
        <v>10</v>
      </c>
      <c r="F119">
        <v>6</v>
      </c>
      <c r="G119">
        <v>762</v>
      </c>
      <c r="H119">
        <v>96762</v>
      </c>
      <c r="I119" t="s">
        <v>27</v>
      </c>
      <c r="J119" t="s">
        <v>27</v>
      </c>
      <c r="K119" t="s">
        <v>57</v>
      </c>
      <c r="L119" t="s">
        <v>69</v>
      </c>
      <c r="M119">
        <v>0</v>
      </c>
      <c r="N119">
        <v>0</v>
      </c>
      <c r="O119">
        <v>2971858</v>
      </c>
      <c r="P119">
        <v>0</v>
      </c>
      <c r="Q119">
        <v>1800011</v>
      </c>
      <c r="R119">
        <v>0</v>
      </c>
      <c r="S119">
        <v>0</v>
      </c>
      <c r="T119">
        <v>0</v>
      </c>
      <c r="U119">
        <v>0</v>
      </c>
      <c r="V119">
        <v>12876444</v>
      </c>
      <c r="W119">
        <v>18520</v>
      </c>
      <c r="X119">
        <v>12857924</v>
      </c>
      <c r="Y119">
        <v>0</v>
      </c>
      <c r="Z119">
        <v>8104575</v>
      </c>
      <c r="AA119" s="3" t="str">
        <f t="shared" si="2"/>
        <v>6762</v>
      </c>
      <c r="AB119" s="4" t="str">
        <f t="shared" si="3"/>
        <v>Non-TIF</v>
      </c>
    </row>
    <row r="120" spans="1:28" x14ac:dyDescent="0.25">
      <c r="A120">
        <v>2021</v>
      </c>
      <c r="B120">
        <v>10</v>
      </c>
      <c r="C120" t="s">
        <v>24</v>
      </c>
      <c r="D120">
        <v>2021</v>
      </c>
      <c r="E120">
        <v>10</v>
      </c>
      <c r="F120">
        <v>3</v>
      </c>
      <c r="G120">
        <v>204</v>
      </c>
      <c r="H120" t="s">
        <v>278</v>
      </c>
      <c r="I120" t="s">
        <v>26</v>
      </c>
      <c r="J120" t="s">
        <v>27</v>
      </c>
      <c r="K120" t="s">
        <v>279</v>
      </c>
      <c r="L120" t="s">
        <v>69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 s="3" t="str">
        <f t="shared" si="2"/>
        <v>3204</v>
      </c>
      <c r="AB120" s="4" t="str">
        <f t="shared" si="3"/>
        <v>TIF</v>
      </c>
    </row>
    <row r="121" spans="1:28" x14ac:dyDescent="0.25">
      <c r="A121">
        <v>2021</v>
      </c>
      <c r="B121">
        <v>10</v>
      </c>
      <c r="C121" t="s">
        <v>32</v>
      </c>
      <c r="D121">
        <v>2021</v>
      </c>
      <c r="E121">
        <v>10</v>
      </c>
      <c r="F121">
        <v>1</v>
      </c>
      <c r="G121">
        <v>963</v>
      </c>
      <c r="H121">
        <v>101963</v>
      </c>
      <c r="I121" t="s">
        <v>27</v>
      </c>
      <c r="J121" t="s">
        <v>27</v>
      </c>
      <c r="K121" t="s">
        <v>280</v>
      </c>
      <c r="L121" t="s">
        <v>69</v>
      </c>
      <c r="M121">
        <v>133864580</v>
      </c>
      <c r="N121">
        <v>6958550</v>
      </c>
      <c r="O121">
        <v>10105718</v>
      </c>
      <c r="P121">
        <v>5085960</v>
      </c>
      <c r="Q121">
        <v>657962</v>
      </c>
      <c r="R121">
        <v>0</v>
      </c>
      <c r="S121">
        <v>2106614</v>
      </c>
      <c r="T121">
        <v>5894539</v>
      </c>
      <c r="U121">
        <v>0</v>
      </c>
      <c r="V121">
        <v>330406353</v>
      </c>
      <c r="W121">
        <v>266688</v>
      </c>
      <c r="X121">
        <v>330139665</v>
      </c>
      <c r="Y121">
        <v>24001689</v>
      </c>
      <c r="Z121">
        <v>165732430</v>
      </c>
      <c r="AA121" s="3" t="str">
        <f t="shared" si="2"/>
        <v>1963</v>
      </c>
      <c r="AB121" s="4" t="str">
        <f t="shared" si="3"/>
        <v>Non-TIF</v>
      </c>
    </row>
    <row r="122" spans="1:28" x14ac:dyDescent="0.25">
      <c r="A122">
        <v>2021</v>
      </c>
      <c r="B122">
        <v>10</v>
      </c>
      <c r="C122" t="s">
        <v>32</v>
      </c>
      <c r="D122">
        <v>2021</v>
      </c>
      <c r="E122">
        <v>10</v>
      </c>
      <c r="F122">
        <v>3</v>
      </c>
      <c r="G122">
        <v>204</v>
      </c>
      <c r="H122">
        <v>103204</v>
      </c>
      <c r="I122" t="s">
        <v>27</v>
      </c>
      <c r="J122" t="s">
        <v>27</v>
      </c>
      <c r="K122" t="s">
        <v>171</v>
      </c>
      <c r="L122" t="s">
        <v>69</v>
      </c>
      <c r="M122">
        <v>75416600</v>
      </c>
      <c r="N122">
        <v>4462500</v>
      </c>
      <c r="O122">
        <v>19113543</v>
      </c>
      <c r="P122">
        <v>6474480</v>
      </c>
      <c r="Q122">
        <v>2732067</v>
      </c>
      <c r="R122">
        <v>0</v>
      </c>
      <c r="S122">
        <v>1374770</v>
      </c>
      <c r="T122">
        <v>1581791</v>
      </c>
      <c r="U122">
        <v>0</v>
      </c>
      <c r="V122">
        <v>360093811</v>
      </c>
      <c r="W122">
        <v>316692</v>
      </c>
      <c r="X122">
        <v>359777119</v>
      </c>
      <c r="Y122">
        <v>25762608</v>
      </c>
      <c r="Z122">
        <v>248938060</v>
      </c>
      <c r="AA122" s="3" t="str">
        <f t="shared" si="2"/>
        <v>3204</v>
      </c>
      <c r="AB122" s="4" t="str">
        <f t="shared" si="3"/>
        <v>Non-TIF</v>
      </c>
    </row>
    <row r="123" spans="1:28" x14ac:dyDescent="0.25">
      <c r="A123">
        <v>2021</v>
      </c>
      <c r="B123">
        <v>10</v>
      </c>
      <c r="C123" t="s">
        <v>32</v>
      </c>
      <c r="D123">
        <v>2021</v>
      </c>
      <c r="E123">
        <v>10</v>
      </c>
      <c r="F123">
        <v>6</v>
      </c>
      <c r="G123">
        <v>950</v>
      </c>
      <c r="H123">
        <v>286950</v>
      </c>
      <c r="I123" t="s">
        <v>27</v>
      </c>
      <c r="J123" t="s">
        <v>27</v>
      </c>
      <c r="K123" t="s">
        <v>281</v>
      </c>
      <c r="L123" t="s">
        <v>69</v>
      </c>
      <c r="M123">
        <v>48120</v>
      </c>
      <c r="N123">
        <v>21400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363190</v>
      </c>
      <c r="W123">
        <v>0</v>
      </c>
      <c r="X123">
        <v>363190</v>
      </c>
      <c r="Y123">
        <v>0</v>
      </c>
      <c r="Z123">
        <v>293670</v>
      </c>
      <c r="AA123" s="3" t="str">
        <f t="shared" si="2"/>
        <v>6950</v>
      </c>
      <c r="AB123" s="4" t="str">
        <f t="shared" si="3"/>
        <v>Non-TIF</v>
      </c>
    </row>
    <row r="124" spans="1:28" x14ac:dyDescent="0.25">
      <c r="A124">
        <v>2021</v>
      </c>
      <c r="B124">
        <v>11</v>
      </c>
      <c r="C124" t="s">
        <v>32</v>
      </c>
      <c r="D124">
        <v>2021</v>
      </c>
      <c r="E124">
        <v>11</v>
      </c>
      <c r="F124">
        <v>0</v>
      </c>
      <c r="G124">
        <v>171</v>
      </c>
      <c r="H124">
        <v>110171</v>
      </c>
      <c r="I124" t="s">
        <v>27</v>
      </c>
      <c r="J124" t="s">
        <v>27</v>
      </c>
      <c r="K124" t="s">
        <v>1070</v>
      </c>
      <c r="L124" t="s">
        <v>75</v>
      </c>
      <c r="M124">
        <v>127063120</v>
      </c>
      <c r="N124">
        <v>6802910</v>
      </c>
      <c r="O124">
        <v>19332400</v>
      </c>
      <c r="P124">
        <v>50139530</v>
      </c>
      <c r="Q124">
        <v>5116710</v>
      </c>
      <c r="R124">
        <v>0</v>
      </c>
      <c r="S124">
        <v>1627837</v>
      </c>
      <c r="T124">
        <v>26465260</v>
      </c>
      <c r="U124">
        <v>0</v>
      </c>
      <c r="V124">
        <v>405239887</v>
      </c>
      <c r="W124">
        <v>201868</v>
      </c>
      <c r="X124">
        <v>405038019</v>
      </c>
      <c r="Y124">
        <v>8066591</v>
      </c>
      <c r="Z124">
        <v>168692120</v>
      </c>
      <c r="AA124" s="3" t="str">
        <f t="shared" si="2"/>
        <v>0171</v>
      </c>
      <c r="AB124" s="4" t="str">
        <f t="shared" si="3"/>
        <v>Non-TIF</v>
      </c>
    </row>
    <row r="125" spans="1:28" x14ac:dyDescent="0.25">
      <c r="A125">
        <v>2021</v>
      </c>
      <c r="B125">
        <v>11</v>
      </c>
      <c r="C125" t="s">
        <v>32</v>
      </c>
      <c r="D125">
        <v>2021</v>
      </c>
      <c r="E125">
        <v>11</v>
      </c>
      <c r="F125">
        <v>6</v>
      </c>
      <c r="G125">
        <v>48</v>
      </c>
      <c r="H125">
        <v>116048</v>
      </c>
      <c r="I125" t="s">
        <v>27</v>
      </c>
      <c r="J125" t="s">
        <v>27</v>
      </c>
      <c r="K125" t="s">
        <v>221</v>
      </c>
      <c r="L125" t="s">
        <v>75</v>
      </c>
      <c r="M125">
        <v>88803320</v>
      </c>
      <c r="N125">
        <v>11310260</v>
      </c>
      <c r="O125">
        <v>9199000</v>
      </c>
      <c r="P125">
        <v>20211050</v>
      </c>
      <c r="Q125">
        <v>212720</v>
      </c>
      <c r="R125">
        <v>0</v>
      </c>
      <c r="S125">
        <v>0</v>
      </c>
      <c r="T125">
        <v>1445146</v>
      </c>
      <c r="U125">
        <v>0</v>
      </c>
      <c r="V125">
        <v>210281156</v>
      </c>
      <c r="W125">
        <v>177699</v>
      </c>
      <c r="X125">
        <v>210103457</v>
      </c>
      <c r="Y125">
        <v>11229399</v>
      </c>
      <c r="Z125">
        <v>79099660</v>
      </c>
      <c r="AA125" s="3" t="str">
        <f t="shared" si="2"/>
        <v>6048</v>
      </c>
      <c r="AB125" s="4" t="str">
        <f t="shared" si="3"/>
        <v>Non-TIF</v>
      </c>
    </row>
    <row r="126" spans="1:28" x14ac:dyDescent="0.25">
      <c r="A126">
        <v>2021</v>
      </c>
      <c r="B126">
        <v>11</v>
      </c>
      <c r="C126" t="s">
        <v>32</v>
      </c>
      <c r="D126">
        <v>2021</v>
      </c>
      <c r="E126">
        <v>11</v>
      </c>
      <c r="F126">
        <v>3</v>
      </c>
      <c r="G126">
        <v>537</v>
      </c>
      <c r="H126">
        <v>763537</v>
      </c>
      <c r="I126" t="s">
        <v>27</v>
      </c>
      <c r="J126" t="s">
        <v>27</v>
      </c>
      <c r="K126" t="s">
        <v>282</v>
      </c>
      <c r="L126" t="s">
        <v>75</v>
      </c>
      <c r="M126">
        <v>36301860</v>
      </c>
      <c r="N126">
        <v>1717790</v>
      </c>
      <c r="O126">
        <v>5249740</v>
      </c>
      <c r="P126">
        <v>25800</v>
      </c>
      <c r="Q126">
        <v>163040</v>
      </c>
      <c r="R126">
        <v>0</v>
      </c>
      <c r="S126">
        <v>6362945</v>
      </c>
      <c r="T126">
        <v>432471</v>
      </c>
      <c r="U126">
        <v>0</v>
      </c>
      <c r="V126">
        <v>67777286</v>
      </c>
      <c r="W126">
        <v>38892</v>
      </c>
      <c r="X126">
        <v>67738394</v>
      </c>
      <c r="Y126">
        <v>2807110</v>
      </c>
      <c r="Z126">
        <v>17523640</v>
      </c>
      <c r="AA126" s="3" t="str">
        <f t="shared" si="2"/>
        <v>3537</v>
      </c>
      <c r="AB126" s="4" t="str">
        <f t="shared" si="3"/>
        <v>Non-TIF</v>
      </c>
    </row>
    <row r="127" spans="1:28" x14ac:dyDescent="0.25">
      <c r="A127">
        <v>2021</v>
      </c>
      <c r="B127">
        <v>12</v>
      </c>
      <c r="C127" t="s">
        <v>45</v>
      </c>
      <c r="D127">
        <v>2021</v>
      </c>
      <c r="E127">
        <v>12</v>
      </c>
      <c r="F127">
        <v>0</v>
      </c>
      <c r="G127">
        <v>279</v>
      </c>
      <c r="H127">
        <v>120279</v>
      </c>
      <c r="I127" t="s">
        <v>27</v>
      </c>
      <c r="J127" t="s">
        <v>27</v>
      </c>
      <c r="K127" t="s">
        <v>147</v>
      </c>
      <c r="L127" t="s">
        <v>78</v>
      </c>
      <c r="M127">
        <v>0</v>
      </c>
      <c r="N127">
        <v>0</v>
      </c>
      <c r="O127">
        <v>6882601</v>
      </c>
      <c r="P127">
        <v>663673</v>
      </c>
      <c r="Q127">
        <v>1366406</v>
      </c>
      <c r="R127">
        <v>0</v>
      </c>
      <c r="S127">
        <v>0</v>
      </c>
      <c r="T127">
        <v>0</v>
      </c>
      <c r="U127">
        <v>0</v>
      </c>
      <c r="V127">
        <v>22930986</v>
      </c>
      <c r="W127">
        <v>22224</v>
      </c>
      <c r="X127">
        <v>22908762</v>
      </c>
      <c r="Y127">
        <v>0</v>
      </c>
      <c r="Z127">
        <v>14018306</v>
      </c>
      <c r="AA127" s="3" t="str">
        <f t="shared" si="2"/>
        <v>0279</v>
      </c>
      <c r="AB127" s="4" t="str">
        <f t="shared" si="3"/>
        <v>Non-TIF</v>
      </c>
    </row>
    <row r="128" spans="1:28" x14ac:dyDescent="0.25">
      <c r="A128">
        <v>2021</v>
      </c>
      <c r="B128">
        <v>12</v>
      </c>
      <c r="C128" t="s">
        <v>24</v>
      </c>
      <c r="D128">
        <v>2021</v>
      </c>
      <c r="E128">
        <v>12</v>
      </c>
      <c r="F128">
        <v>0</v>
      </c>
      <c r="G128">
        <v>279</v>
      </c>
      <c r="H128" t="s">
        <v>283</v>
      </c>
      <c r="I128" t="s">
        <v>26</v>
      </c>
      <c r="J128" t="s">
        <v>27</v>
      </c>
      <c r="K128" t="s">
        <v>284</v>
      </c>
      <c r="L128" t="s">
        <v>78</v>
      </c>
      <c r="M128">
        <v>0</v>
      </c>
      <c r="N128">
        <v>0</v>
      </c>
      <c r="O128">
        <v>4871921</v>
      </c>
      <c r="P128">
        <v>5806857</v>
      </c>
      <c r="Q128">
        <v>967224</v>
      </c>
      <c r="R128">
        <v>0</v>
      </c>
      <c r="S128">
        <v>0</v>
      </c>
      <c r="T128">
        <v>0</v>
      </c>
      <c r="U128">
        <v>0</v>
      </c>
      <c r="V128">
        <v>21569006</v>
      </c>
      <c r="W128">
        <v>0</v>
      </c>
      <c r="X128">
        <v>21569006</v>
      </c>
      <c r="Y128">
        <v>0</v>
      </c>
      <c r="Z128">
        <v>9923004</v>
      </c>
      <c r="AA128" s="3" t="str">
        <f t="shared" si="2"/>
        <v>0279</v>
      </c>
      <c r="AB128" s="4" t="str">
        <f t="shared" si="3"/>
        <v>TIF</v>
      </c>
    </row>
    <row r="129" spans="1:28" x14ac:dyDescent="0.25">
      <c r="A129">
        <v>2021</v>
      </c>
      <c r="B129">
        <v>12</v>
      </c>
      <c r="C129" t="s">
        <v>32</v>
      </c>
      <c r="D129">
        <v>2021</v>
      </c>
      <c r="E129">
        <v>12</v>
      </c>
      <c r="F129">
        <v>1</v>
      </c>
      <c r="G129">
        <v>215</v>
      </c>
      <c r="H129">
        <v>121215</v>
      </c>
      <c r="I129" t="s">
        <v>27</v>
      </c>
      <c r="J129" t="s">
        <v>27</v>
      </c>
      <c r="K129" t="s">
        <v>285</v>
      </c>
      <c r="L129" t="s">
        <v>78</v>
      </c>
      <c r="M129">
        <v>48864180</v>
      </c>
      <c r="N129">
        <v>2774730</v>
      </c>
      <c r="O129">
        <v>5980215</v>
      </c>
      <c r="P129">
        <v>1210260</v>
      </c>
      <c r="Q129">
        <v>3120405</v>
      </c>
      <c r="R129">
        <v>0</v>
      </c>
      <c r="S129">
        <v>2049587</v>
      </c>
      <c r="T129">
        <v>577623</v>
      </c>
      <c r="U129">
        <v>0</v>
      </c>
      <c r="V129">
        <v>168140910</v>
      </c>
      <c r="W129">
        <v>203720</v>
      </c>
      <c r="X129">
        <v>167937190</v>
      </c>
      <c r="Y129">
        <v>7690292</v>
      </c>
      <c r="Z129">
        <v>103563910</v>
      </c>
      <c r="AA129" s="3" t="str">
        <f t="shared" si="2"/>
        <v>1215</v>
      </c>
      <c r="AB129" s="4" t="str">
        <f t="shared" si="3"/>
        <v>Non-TIF</v>
      </c>
    </row>
    <row r="130" spans="1:28" x14ac:dyDescent="0.25">
      <c r="A130">
        <v>2021</v>
      </c>
      <c r="B130">
        <v>13</v>
      </c>
      <c r="C130" t="s">
        <v>24</v>
      </c>
      <c r="D130">
        <v>2021</v>
      </c>
      <c r="E130">
        <v>13</v>
      </c>
      <c r="F130">
        <v>6</v>
      </c>
      <c r="G130">
        <v>91</v>
      </c>
      <c r="H130" t="s">
        <v>286</v>
      </c>
      <c r="I130" t="s">
        <v>26</v>
      </c>
      <c r="J130" t="s">
        <v>27</v>
      </c>
      <c r="K130" t="s">
        <v>287</v>
      </c>
      <c r="L130" t="s">
        <v>151</v>
      </c>
      <c r="M130">
        <v>0</v>
      </c>
      <c r="N130">
        <v>0</v>
      </c>
      <c r="O130">
        <v>1386041</v>
      </c>
      <c r="P130">
        <v>33813</v>
      </c>
      <c r="Q130">
        <v>21181</v>
      </c>
      <c r="R130">
        <v>0</v>
      </c>
      <c r="S130">
        <v>0</v>
      </c>
      <c r="T130">
        <v>0</v>
      </c>
      <c r="U130">
        <v>0</v>
      </c>
      <c r="V130">
        <v>1501312</v>
      </c>
      <c r="W130">
        <v>0</v>
      </c>
      <c r="X130">
        <v>1501312</v>
      </c>
      <c r="Y130">
        <v>0</v>
      </c>
      <c r="Z130">
        <v>60277</v>
      </c>
      <c r="AA130" s="3" t="str">
        <f t="shared" si="2"/>
        <v>6091</v>
      </c>
      <c r="AB130" s="4" t="str">
        <f t="shared" si="3"/>
        <v>TIF</v>
      </c>
    </row>
    <row r="131" spans="1:28" x14ac:dyDescent="0.25">
      <c r="A131">
        <v>2021</v>
      </c>
      <c r="B131">
        <v>13</v>
      </c>
      <c r="C131" t="s">
        <v>32</v>
      </c>
      <c r="D131">
        <v>2021</v>
      </c>
      <c r="E131">
        <v>13</v>
      </c>
      <c r="F131">
        <v>4</v>
      </c>
      <c r="G131">
        <v>23</v>
      </c>
      <c r="H131">
        <v>134023</v>
      </c>
      <c r="I131" t="s">
        <v>27</v>
      </c>
      <c r="J131" t="s">
        <v>27</v>
      </c>
      <c r="K131" t="s">
        <v>288</v>
      </c>
      <c r="L131" t="s">
        <v>151</v>
      </c>
      <c r="M131">
        <v>62940427</v>
      </c>
      <c r="N131">
        <v>1507800</v>
      </c>
      <c r="O131">
        <v>19869016</v>
      </c>
      <c r="P131">
        <v>316770</v>
      </c>
      <c r="Q131">
        <v>1680330</v>
      </c>
      <c r="R131">
        <v>0</v>
      </c>
      <c r="S131">
        <v>3077844</v>
      </c>
      <c r="T131">
        <v>619568</v>
      </c>
      <c r="U131">
        <v>0</v>
      </c>
      <c r="V131">
        <v>245250725</v>
      </c>
      <c r="W131">
        <v>202880</v>
      </c>
      <c r="X131">
        <v>245047845</v>
      </c>
      <c r="Y131">
        <v>8030904</v>
      </c>
      <c r="Z131">
        <v>155238970</v>
      </c>
      <c r="AA131" s="3" t="str">
        <f t="shared" ref="AA131:AA194" si="4">CONCATENATE(F131,TEXT(G131,"000"))</f>
        <v>4023</v>
      </c>
      <c r="AB131" s="4" t="str">
        <f t="shared" ref="AB131:AB194" si="5">IF(C131="I","TIF","Non-TIF")</f>
        <v>Non-TIF</v>
      </c>
    </row>
    <row r="132" spans="1:28" x14ac:dyDescent="0.25">
      <c r="A132">
        <v>2021</v>
      </c>
      <c r="B132">
        <v>13</v>
      </c>
      <c r="C132" t="s">
        <v>32</v>
      </c>
      <c r="D132">
        <v>2021</v>
      </c>
      <c r="E132">
        <v>13</v>
      </c>
      <c r="F132">
        <v>6</v>
      </c>
      <c r="G132">
        <v>91</v>
      </c>
      <c r="H132">
        <v>136091</v>
      </c>
      <c r="I132" t="s">
        <v>27</v>
      </c>
      <c r="J132" t="s">
        <v>27</v>
      </c>
      <c r="K132" t="s">
        <v>184</v>
      </c>
      <c r="L132" t="s">
        <v>151</v>
      </c>
      <c r="M132">
        <v>299207890</v>
      </c>
      <c r="N132">
        <v>12265580</v>
      </c>
      <c r="O132">
        <v>32534582</v>
      </c>
      <c r="P132">
        <v>1850670</v>
      </c>
      <c r="Q132">
        <v>2066885</v>
      </c>
      <c r="R132">
        <v>0</v>
      </c>
      <c r="S132">
        <v>4502772</v>
      </c>
      <c r="T132">
        <v>45949680</v>
      </c>
      <c r="U132">
        <v>0</v>
      </c>
      <c r="V132">
        <v>654050479</v>
      </c>
      <c r="W132">
        <v>475964</v>
      </c>
      <c r="X132">
        <v>653574515</v>
      </c>
      <c r="Y132">
        <v>23677260</v>
      </c>
      <c r="Z132">
        <v>255672420</v>
      </c>
      <c r="AA132" s="3" t="str">
        <f t="shared" si="4"/>
        <v>6091</v>
      </c>
      <c r="AB132" s="4" t="str">
        <f t="shared" si="5"/>
        <v>Non-TIF</v>
      </c>
    </row>
    <row r="133" spans="1:28" x14ac:dyDescent="0.25">
      <c r="A133">
        <v>2021</v>
      </c>
      <c r="B133">
        <v>14</v>
      </c>
      <c r="C133" t="s">
        <v>45</v>
      </c>
      <c r="D133">
        <v>2021</v>
      </c>
      <c r="E133">
        <v>14</v>
      </c>
      <c r="F133">
        <v>0</v>
      </c>
      <c r="G133">
        <v>999</v>
      </c>
      <c r="H133">
        <v>140999</v>
      </c>
      <c r="I133" t="s">
        <v>27</v>
      </c>
      <c r="J133" t="s">
        <v>27</v>
      </c>
      <c r="K133" t="s">
        <v>190</v>
      </c>
      <c r="L133" t="s">
        <v>152</v>
      </c>
      <c r="M133">
        <v>5132</v>
      </c>
      <c r="N133">
        <v>0</v>
      </c>
      <c r="O133">
        <v>43795223</v>
      </c>
      <c r="P133">
        <v>1030982</v>
      </c>
      <c r="Q133">
        <v>2240245</v>
      </c>
      <c r="R133">
        <v>0</v>
      </c>
      <c r="S133">
        <v>0</v>
      </c>
      <c r="T133">
        <v>0</v>
      </c>
      <c r="U133">
        <v>0</v>
      </c>
      <c r="V133">
        <v>52407989</v>
      </c>
      <c r="W133">
        <v>7408</v>
      </c>
      <c r="X133">
        <v>52400581</v>
      </c>
      <c r="Y133">
        <v>0</v>
      </c>
      <c r="Z133">
        <v>5336407</v>
      </c>
      <c r="AA133" s="3" t="str">
        <f t="shared" si="4"/>
        <v>0999</v>
      </c>
      <c r="AB133" s="4" t="str">
        <f t="shared" si="5"/>
        <v>Non-TIF</v>
      </c>
    </row>
    <row r="134" spans="1:28" x14ac:dyDescent="0.25">
      <c r="A134">
        <v>2021</v>
      </c>
      <c r="B134">
        <v>14</v>
      </c>
      <c r="C134" t="s">
        <v>45</v>
      </c>
      <c r="D134">
        <v>2021</v>
      </c>
      <c r="E134">
        <v>14</v>
      </c>
      <c r="F134">
        <v>1</v>
      </c>
      <c r="G134">
        <v>413</v>
      </c>
      <c r="H134">
        <v>141413</v>
      </c>
      <c r="I134" t="s">
        <v>27</v>
      </c>
      <c r="J134" t="s">
        <v>27</v>
      </c>
      <c r="K134" t="s">
        <v>97</v>
      </c>
      <c r="L134" t="s">
        <v>152</v>
      </c>
      <c r="M134">
        <v>0</v>
      </c>
      <c r="N134">
        <v>0</v>
      </c>
      <c r="O134">
        <v>3846057</v>
      </c>
      <c r="P134">
        <v>566268</v>
      </c>
      <c r="Q134">
        <v>103111</v>
      </c>
      <c r="R134">
        <v>0</v>
      </c>
      <c r="S134">
        <v>0</v>
      </c>
      <c r="T134">
        <v>0</v>
      </c>
      <c r="U134">
        <v>0</v>
      </c>
      <c r="V134">
        <v>6760253</v>
      </c>
      <c r="W134">
        <v>11112</v>
      </c>
      <c r="X134">
        <v>6749141</v>
      </c>
      <c r="Y134">
        <v>0</v>
      </c>
      <c r="Z134">
        <v>2244817</v>
      </c>
      <c r="AA134" s="3" t="str">
        <f t="shared" si="4"/>
        <v>1413</v>
      </c>
      <c r="AB134" s="4" t="str">
        <f t="shared" si="5"/>
        <v>Non-TIF</v>
      </c>
    </row>
    <row r="135" spans="1:28" x14ac:dyDescent="0.25">
      <c r="A135">
        <v>2021</v>
      </c>
      <c r="B135">
        <v>12</v>
      </c>
      <c r="C135" t="s">
        <v>32</v>
      </c>
      <c r="D135">
        <v>2021</v>
      </c>
      <c r="E135">
        <v>12</v>
      </c>
      <c r="F135">
        <v>0</v>
      </c>
      <c r="G135">
        <v>153</v>
      </c>
      <c r="H135">
        <v>120153</v>
      </c>
      <c r="I135" t="s">
        <v>27</v>
      </c>
      <c r="J135" t="s">
        <v>27</v>
      </c>
      <c r="K135" t="s">
        <v>181</v>
      </c>
      <c r="L135" t="s">
        <v>78</v>
      </c>
      <c r="M135">
        <v>152096590</v>
      </c>
      <c r="N135">
        <v>8012600</v>
      </c>
      <c r="O135">
        <v>15443965</v>
      </c>
      <c r="P135">
        <v>3106970</v>
      </c>
      <c r="Q135">
        <v>4183355</v>
      </c>
      <c r="R135">
        <v>0</v>
      </c>
      <c r="S135">
        <v>2044063</v>
      </c>
      <c r="T135">
        <v>816298</v>
      </c>
      <c r="U135">
        <v>0</v>
      </c>
      <c r="V135">
        <v>352344681</v>
      </c>
      <c r="W135">
        <v>370400</v>
      </c>
      <c r="X135">
        <v>351974281</v>
      </c>
      <c r="Y135">
        <v>12019714</v>
      </c>
      <c r="Z135">
        <v>166640840</v>
      </c>
      <c r="AA135" s="3" t="str">
        <f t="shared" si="4"/>
        <v>0153</v>
      </c>
      <c r="AB135" s="4" t="str">
        <f t="shared" si="5"/>
        <v>Non-TIF</v>
      </c>
    </row>
    <row r="136" spans="1:28" x14ac:dyDescent="0.25">
      <c r="A136">
        <v>2021</v>
      </c>
      <c r="B136">
        <v>12</v>
      </c>
      <c r="C136" t="s">
        <v>32</v>
      </c>
      <c r="D136">
        <v>2021</v>
      </c>
      <c r="E136">
        <v>12</v>
      </c>
      <c r="F136">
        <v>0</v>
      </c>
      <c r="G136">
        <v>279</v>
      </c>
      <c r="H136">
        <v>120279</v>
      </c>
      <c r="I136" t="s">
        <v>27</v>
      </c>
      <c r="J136" t="s">
        <v>27</v>
      </c>
      <c r="K136" t="s">
        <v>147</v>
      </c>
      <c r="L136" t="s">
        <v>78</v>
      </c>
      <c r="M136">
        <v>95268770</v>
      </c>
      <c r="N136">
        <v>4343090</v>
      </c>
      <c r="O136">
        <v>15823151</v>
      </c>
      <c r="P136">
        <v>5422320</v>
      </c>
      <c r="Q136">
        <v>3525329</v>
      </c>
      <c r="R136">
        <v>0</v>
      </c>
      <c r="S136">
        <v>3761810</v>
      </c>
      <c r="T136">
        <v>1523155</v>
      </c>
      <c r="U136">
        <v>0</v>
      </c>
      <c r="V136">
        <v>368733755</v>
      </c>
      <c r="W136">
        <v>381512</v>
      </c>
      <c r="X136">
        <v>368352243</v>
      </c>
      <c r="Y136">
        <v>53110711</v>
      </c>
      <c r="Z136">
        <v>239066130</v>
      </c>
      <c r="AA136" s="3" t="str">
        <f t="shared" si="4"/>
        <v>0279</v>
      </c>
      <c r="AB136" s="4" t="str">
        <f t="shared" si="5"/>
        <v>Non-TIF</v>
      </c>
    </row>
    <row r="137" spans="1:28" x14ac:dyDescent="0.25">
      <c r="A137">
        <v>2021</v>
      </c>
      <c r="B137">
        <v>12</v>
      </c>
      <c r="C137" t="s">
        <v>32</v>
      </c>
      <c r="D137">
        <v>2021</v>
      </c>
      <c r="E137">
        <v>12</v>
      </c>
      <c r="F137">
        <v>2</v>
      </c>
      <c r="G137">
        <v>781</v>
      </c>
      <c r="H137">
        <v>352781</v>
      </c>
      <c r="I137" t="s">
        <v>27</v>
      </c>
      <c r="J137" t="s">
        <v>27</v>
      </c>
      <c r="K137" t="s">
        <v>148</v>
      </c>
      <c r="L137" t="s">
        <v>78</v>
      </c>
      <c r="M137">
        <v>51962700</v>
      </c>
      <c r="N137">
        <v>2334810</v>
      </c>
      <c r="O137">
        <v>3322305</v>
      </c>
      <c r="P137">
        <v>0</v>
      </c>
      <c r="Q137">
        <v>922075</v>
      </c>
      <c r="R137">
        <v>0</v>
      </c>
      <c r="S137">
        <v>0</v>
      </c>
      <c r="T137">
        <v>293714</v>
      </c>
      <c r="U137">
        <v>0</v>
      </c>
      <c r="V137">
        <v>97503047</v>
      </c>
      <c r="W137">
        <v>116676</v>
      </c>
      <c r="X137">
        <v>97386371</v>
      </c>
      <c r="Y137">
        <v>3704148</v>
      </c>
      <c r="Z137">
        <v>38667443</v>
      </c>
      <c r="AA137" s="3" t="str">
        <f t="shared" si="4"/>
        <v>2781</v>
      </c>
      <c r="AB137" s="4" t="str">
        <f t="shared" si="5"/>
        <v>Non-TIF</v>
      </c>
    </row>
    <row r="138" spans="1:28" x14ac:dyDescent="0.25">
      <c r="A138">
        <v>2021</v>
      </c>
      <c r="B138">
        <v>12</v>
      </c>
      <c r="C138" t="s">
        <v>32</v>
      </c>
      <c r="D138">
        <v>2021</v>
      </c>
      <c r="E138">
        <v>12</v>
      </c>
      <c r="F138">
        <v>1</v>
      </c>
      <c r="G138">
        <v>791</v>
      </c>
      <c r="H138">
        <v>381791</v>
      </c>
      <c r="I138" t="s">
        <v>27</v>
      </c>
      <c r="J138" t="s">
        <v>27</v>
      </c>
      <c r="K138" t="s">
        <v>149</v>
      </c>
      <c r="L138" t="s">
        <v>78</v>
      </c>
      <c r="M138">
        <v>21290270</v>
      </c>
      <c r="N138">
        <v>1075930</v>
      </c>
      <c r="O138">
        <v>5299205</v>
      </c>
      <c r="P138">
        <v>0</v>
      </c>
      <c r="Q138">
        <v>298175</v>
      </c>
      <c r="R138">
        <v>0</v>
      </c>
      <c r="S138">
        <v>1445446</v>
      </c>
      <c r="T138">
        <v>571529</v>
      </c>
      <c r="U138">
        <v>0</v>
      </c>
      <c r="V138">
        <v>120324465</v>
      </c>
      <c r="W138">
        <v>120380</v>
      </c>
      <c r="X138">
        <v>120204085</v>
      </c>
      <c r="Y138">
        <v>18113564</v>
      </c>
      <c r="Z138">
        <v>90343910</v>
      </c>
      <c r="AA138" s="3" t="str">
        <f t="shared" si="4"/>
        <v>1791</v>
      </c>
      <c r="AB138" s="4" t="str">
        <f t="shared" si="5"/>
        <v>Non-TIF</v>
      </c>
    </row>
    <row r="139" spans="1:28" x14ac:dyDescent="0.25">
      <c r="A139">
        <v>2021</v>
      </c>
      <c r="B139">
        <v>13</v>
      </c>
      <c r="C139" t="s">
        <v>32</v>
      </c>
      <c r="D139">
        <v>2021</v>
      </c>
      <c r="E139">
        <v>13</v>
      </c>
      <c r="F139">
        <v>5</v>
      </c>
      <c r="G139">
        <v>323</v>
      </c>
      <c r="H139">
        <v>945323</v>
      </c>
      <c r="I139" t="s">
        <v>27</v>
      </c>
      <c r="J139" t="s">
        <v>27</v>
      </c>
      <c r="K139" t="s">
        <v>150</v>
      </c>
      <c r="L139" t="s">
        <v>151</v>
      </c>
      <c r="M139">
        <v>64122890</v>
      </c>
      <c r="N139">
        <v>3126070</v>
      </c>
      <c r="O139">
        <v>17682350</v>
      </c>
      <c r="P139">
        <v>327930</v>
      </c>
      <c r="Q139">
        <v>598280</v>
      </c>
      <c r="R139">
        <v>0</v>
      </c>
      <c r="S139">
        <v>428618</v>
      </c>
      <c r="T139">
        <v>19703059</v>
      </c>
      <c r="U139">
        <v>0</v>
      </c>
      <c r="V139">
        <v>138474763</v>
      </c>
      <c r="W139">
        <v>90748</v>
      </c>
      <c r="X139">
        <v>138384015</v>
      </c>
      <c r="Y139">
        <v>4535777</v>
      </c>
      <c r="Z139">
        <v>32485566</v>
      </c>
      <c r="AA139" s="3" t="str">
        <f t="shared" si="4"/>
        <v>5323</v>
      </c>
      <c r="AB139" s="4" t="str">
        <f t="shared" si="5"/>
        <v>Non-TIF</v>
      </c>
    </row>
    <row r="140" spans="1:28" x14ac:dyDescent="0.25">
      <c r="A140">
        <v>2021</v>
      </c>
      <c r="B140">
        <v>14</v>
      </c>
      <c r="C140" t="s">
        <v>45</v>
      </c>
      <c r="D140">
        <v>2021</v>
      </c>
      <c r="E140">
        <v>14</v>
      </c>
      <c r="F140">
        <v>3</v>
      </c>
      <c r="G140">
        <v>168</v>
      </c>
      <c r="H140">
        <v>833168</v>
      </c>
      <c r="I140" t="s">
        <v>27</v>
      </c>
      <c r="J140" t="s">
        <v>27</v>
      </c>
      <c r="K140" t="s">
        <v>93</v>
      </c>
      <c r="L140" t="s">
        <v>152</v>
      </c>
      <c r="M140">
        <v>0</v>
      </c>
      <c r="N140">
        <v>0</v>
      </c>
      <c r="O140">
        <v>480200</v>
      </c>
      <c r="P140">
        <v>0</v>
      </c>
      <c r="Q140">
        <v>1651221</v>
      </c>
      <c r="R140">
        <v>0</v>
      </c>
      <c r="S140">
        <v>0</v>
      </c>
      <c r="T140">
        <v>0</v>
      </c>
      <c r="U140">
        <v>0</v>
      </c>
      <c r="V140">
        <v>2344720</v>
      </c>
      <c r="W140">
        <v>0</v>
      </c>
      <c r="X140">
        <v>2344720</v>
      </c>
      <c r="Y140">
        <v>0</v>
      </c>
      <c r="Z140">
        <v>213299</v>
      </c>
      <c r="AA140" s="3" t="str">
        <f t="shared" si="4"/>
        <v>3168</v>
      </c>
      <c r="AB140" s="4" t="str">
        <f t="shared" si="5"/>
        <v>Non-TIF</v>
      </c>
    </row>
    <row r="141" spans="1:28" x14ac:dyDescent="0.25">
      <c r="A141">
        <v>2021</v>
      </c>
      <c r="B141">
        <v>14</v>
      </c>
      <c r="C141" t="s">
        <v>24</v>
      </c>
      <c r="D141">
        <v>2021</v>
      </c>
      <c r="E141">
        <v>14</v>
      </c>
      <c r="F141">
        <v>0</v>
      </c>
      <c r="G141">
        <v>355</v>
      </c>
      <c r="H141" t="s">
        <v>153</v>
      </c>
      <c r="I141" t="s">
        <v>26</v>
      </c>
      <c r="J141" t="s">
        <v>27</v>
      </c>
      <c r="K141" t="s">
        <v>154</v>
      </c>
      <c r="L141" t="s">
        <v>152</v>
      </c>
      <c r="M141">
        <v>0</v>
      </c>
      <c r="N141">
        <v>0</v>
      </c>
      <c r="O141">
        <v>263758</v>
      </c>
      <c r="P141">
        <v>1652326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2953010</v>
      </c>
      <c r="W141">
        <v>0</v>
      </c>
      <c r="X141">
        <v>2953010</v>
      </c>
      <c r="Y141">
        <v>0</v>
      </c>
      <c r="Z141">
        <v>1036926</v>
      </c>
      <c r="AA141" s="3" t="str">
        <f t="shared" si="4"/>
        <v>0355</v>
      </c>
      <c r="AB141" s="4" t="str">
        <f t="shared" si="5"/>
        <v>TIF</v>
      </c>
    </row>
    <row r="142" spans="1:28" x14ac:dyDescent="0.25">
      <c r="A142">
        <v>2021</v>
      </c>
      <c r="B142">
        <v>14</v>
      </c>
      <c r="C142" t="s">
        <v>24</v>
      </c>
      <c r="D142">
        <v>2021</v>
      </c>
      <c r="E142">
        <v>14</v>
      </c>
      <c r="F142">
        <v>3</v>
      </c>
      <c r="G142">
        <v>168</v>
      </c>
      <c r="H142" t="s">
        <v>129</v>
      </c>
      <c r="I142" t="s">
        <v>26</v>
      </c>
      <c r="J142" t="s">
        <v>27</v>
      </c>
      <c r="K142" t="s">
        <v>130</v>
      </c>
      <c r="L142" t="s">
        <v>152</v>
      </c>
      <c r="M142">
        <v>0</v>
      </c>
      <c r="N142">
        <v>0</v>
      </c>
      <c r="O142">
        <v>1015470</v>
      </c>
      <c r="P142">
        <v>0</v>
      </c>
      <c r="Q142">
        <v>2903869</v>
      </c>
      <c r="R142">
        <v>0</v>
      </c>
      <c r="S142">
        <v>0</v>
      </c>
      <c r="T142">
        <v>0</v>
      </c>
      <c r="U142">
        <v>0</v>
      </c>
      <c r="V142">
        <v>4171050</v>
      </c>
      <c r="W142">
        <v>0</v>
      </c>
      <c r="X142">
        <v>4171050</v>
      </c>
      <c r="Y142">
        <v>0</v>
      </c>
      <c r="Z142">
        <v>251711</v>
      </c>
      <c r="AA142" s="3" t="str">
        <f t="shared" si="4"/>
        <v>3168</v>
      </c>
      <c r="AB142" s="4" t="str">
        <f t="shared" si="5"/>
        <v>TIF</v>
      </c>
    </row>
    <row r="143" spans="1:28" x14ac:dyDescent="0.25">
      <c r="A143">
        <v>2021</v>
      </c>
      <c r="B143">
        <v>14</v>
      </c>
      <c r="C143" t="s">
        <v>32</v>
      </c>
      <c r="D143">
        <v>2021</v>
      </c>
      <c r="E143">
        <v>14</v>
      </c>
      <c r="F143">
        <v>1</v>
      </c>
      <c r="G143">
        <v>413</v>
      </c>
      <c r="H143">
        <v>141413</v>
      </c>
      <c r="I143" t="s">
        <v>27</v>
      </c>
      <c r="J143" t="s">
        <v>27</v>
      </c>
      <c r="K143" t="s">
        <v>97</v>
      </c>
      <c r="L143" t="s">
        <v>152</v>
      </c>
      <c r="M143">
        <v>45680000</v>
      </c>
      <c r="N143">
        <v>4052340</v>
      </c>
      <c r="O143">
        <v>5464320</v>
      </c>
      <c r="P143">
        <v>1141410</v>
      </c>
      <c r="Q143">
        <v>704010</v>
      </c>
      <c r="R143">
        <v>0</v>
      </c>
      <c r="S143">
        <v>6412912</v>
      </c>
      <c r="T143">
        <v>701956</v>
      </c>
      <c r="U143">
        <v>0</v>
      </c>
      <c r="V143">
        <v>124846108</v>
      </c>
      <c r="W143">
        <v>129640</v>
      </c>
      <c r="X143">
        <v>124716468</v>
      </c>
      <c r="Y143">
        <v>4795110</v>
      </c>
      <c r="Z143">
        <v>60689160</v>
      </c>
      <c r="AA143" s="3" t="str">
        <f t="shared" si="4"/>
        <v>1413</v>
      </c>
      <c r="AB143" s="4" t="str">
        <f t="shared" si="5"/>
        <v>Non-TIF</v>
      </c>
    </row>
    <row r="144" spans="1:28" x14ac:dyDescent="0.25">
      <c r="A144">
        <v>2021</v>
      </c>
      <c r="B144">
        <v>14</v>
      </c>
      <c r="C144" t="s">
        <v>32</v>
      </c>
      <c r="D144">
        <v>2021</v>
      </c>
      <c r="E144">
        <v>14</v>
      </c>
      <c r="F144">
        <v>0</v>
      </c>
      <c r="G144">
        <v>355</v>
      </c>
      <c r="H144">
        <v>240355</v>
      </c>
      <c r="I144" t="s">
        <v>27</v>
      </c>
      <c r="J144" t="s">
        <v>27</v>
      </c>
      <c r="K144" t="s">
        <v>155</v>
      </c>
      <c r="L144" t="s">
        <v>152</v>
      </c>
      <c r="M144">
        <v>48569890</v>
      </c>
      <c r="N144">
        <v>5059510</v>
      </c>
      <c r="O144">
        <v>1185320</v>
      </c>
      <c r="P144">
        <v>18020370</v>
      </c>
      <c r="Q144">
        <v>315480</v>
      </c>
      <c r="R144">
        <v>0</v>
      </c>
      <c r="S144">
        <v>5412713</v>
      </c>
      <c r="T144">
        <v>416938</v>
      </c>
      <c r="U144">
        <v>0</v>
      </c>
      <c r="V144">
        <v>110332901</v>
      </c>
      <c r="W144">
        <v>48152</v>
      </c>
      <c r="X144">
        <v>110284749</v>
      </c>
      <c r="Y144">
        <v>2463107</v>
      </c>
      <c r="Z144">
        <v>31352680</v>
      </c>
      <c r="AA144" s="3" t="str">
        <f t="shared" si="4"/>
        <v>0355</v>
      </c>
      <c r="AB144" s="4" t="str">
        <f t="shared" si="5"/>
        <v>Non-TIF</v>
      </c>
    </row>
    <row r="145" spans="1:28" x14ac:dyDescent="0.25">
      <c r="A145">
        <v>2021</v>
      </c>
      <c r="B145">
        <v>15</v>
      </c>
      <c r="C145" t="s">
        <v>45</v>
      </c>
      <c r="D145">
        <v>2021</v>
      </c>
      <c r="E145">
        <v>15</v>
      </c>
      <c r="F145">
        <v>0</v>
      </c>
      <c r="G145">
        <v>387</v>
      </c>
      <c r="H145">
        <v>150387</v>
      </c>
      <c r="I145" t="s">
        <v>27</v>
      </c>
      <c r="J145" t="s">
        <v>27</v>
      </c>
      <c r="K145" t="s">
        <v>131</v>
      </c>
      <c r="L145" t="s">
        <v>156</v>
      </c>
      <c r="M145">
        <v>3650292</v>
      </c>
      <c r="N145">
        <v>467400</v>
      </c>
      <c r="O145">
        <v>78593821</v>
      </c>
      <c r="P145">
        <v>6236290</v>
      </c>
      <c r="Q145">
        <v>6222810</v>
      </c>
      <c r="R145">
        <v>0</v>
      </c>
      <c r="S145">
        <v>0</v>
      </c>
      <c r="T145">
        <v>0</v>
      </c>
      <c r="U145">
        <v>0</v>
      </c>
      <c r="V145">
        <v>214964715</v>
      </c>
      <c r="W145">
        <v>196312</v>
      </c>
      <c r="X145">
        <v>214768403</v>
      </c>
      <c r="Y145">
        <v>0</v>
      </c>
      <c r="Z145">
        <v>119794102</v>
      </c>
      <c r="AA145" s="3" t="str">
        <f t="shared" si="4"/>
        <v>0387</v>
      </c>
      <c r="AB145" s="4" t="str">
        <f t="shared" si="5"/>
        <v>Non-TIF</v>
      </c>
    </row>
    <row r="146" spans="1:28" x14ac:dyDescent="0.25">
      <c r="A146">
        <v>2021</v>
      </c>
      <c r="B146">
        <v>16</v>
      </c>
      <c r="C146" t="s">
        <v>24</v>
      </c>
      <c r="D146">
        <v>2021</v>
      </c>
      <c r="E146">
        <v>16</v>
      </c>
      <c r="F146">
        <v>1</v>
      </c>
      <c r="G146">
        <v>926</v>
      </c>
      <c r="H146" t="s">
        <v>157</v>
      </c>
      <c r="I146" t="s">
        <v>26</v>
      </c>
      <c r="J146" t="s">
        <v>27</v>
      </c>
      <c r="K146" t="s">
        <v>158</v>
      </c>
      <c r="L146" t="s">
        <v>159</v>
      </c>
      <c r="M146">
        <v>0</v>
      </c>
      <c r="N146">
        <v>0</v>
      </c>
      <c r="O146">
        <v>0</v>
      </c>
      <c r="P146">
        <v>1037312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1037312</v>
      </c>
      <c r="W146">
        <v>0</v>
      </c>
      <c r="X146">
        <v>1037312</v>
      </c>
      <c r="Y146">
        <v>0</v>
      </c>
      <c r="Z146">
        <v>0</v>
      </c>
      <c r="AA146" s="3" t="str">
        <f t="shared" si="4"/>
        <v>1926</v>
      </c>
      <c r="AB146" s="4" t="str">
        <f t="shared" si="5"/>
        <v>TIF</v>
      </c>
    </row>
    <row r="147" spans="1:28" x14ac:dyDescent="0.25">
      <c r="A147">
        <v>2021</v>
      </c>
      <c r="B147">
        <v>16</v>
      </c>
      <c r="C147" t="s">
        <v>24</v>
      </c>
      <c r="D147">
        <v>2021</v>
      </c>
      <c r="E147">
        <v>16</v>
      </c>
      <c r="F147">
        <v>6</v>
      </c>
      <c r="G147">
        <v>930</v>
      </c>
      <c r="H147" t="s">
        <v>160</v>
      </c>
      <c r="I147" t="s">
        <v>26</v>
      </c>
      <c r="J147" t="s">
        <v>27</v>
      </c>
      <c r="K147" t="s">
        <v>161</v>
      </c>
      <c r="L147" t="s">
        <v>159</v>
      </c>
      <c r="M147">
        <v>0</v>
      </c>
      <c r="N147">
        <v>0</v>
      </c>
      <c r="O147">
        <v>16791931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23678753</v>
      </c>
      <c r="W147">
        <v>0</v>
      </c>
      <c r="X147">
        <v>23678753</v>
      </c>
      <c r="Y147">
        <v>0</v>
      </c>
      <c r="Z147">
        <v>6886822</v>
      </c>
      <c r="AA147" s="3" t="str">
        <f t="shared" si="4"/>
        <v>6930</v>
      </c>
      <c r="AB147" s="4" t="str">
        <f t="shared" si="5"/>
        <v>TIF</v>
      </c>
    </row>
    <row r="148" spans="1:28" x14ac:dyDescent="0.25">
      <c r="A148">
        <v>2021</v>
      </c>
      <c r="B148">
        <v>16</v>
      </c>
      <c r="C148" t="s">
        <v>32</v>
      </c>
      <c r="D148">
        <v>2021</v>
      </c>
      <c r="E148">
        <v>16</v>
      </c>
      <c r="F148">
        <v>1</v>
      </c>
      <c r="G148">
        <v>926</v>
      </c>
      <c r="H148">
        <v>161926</v>
      </c>
      <c r="I148" t="s">
        <v>27</v>
      </c>
      <c r="J148" t="s">
        <v>27</v>
      </c>
      <c r="K148" t="s">
        <v>162</v>
      </c>
      <c r="L148" t="s">
        <v>159</v>
      </c>
      <c r="M148">
        <v>24933570</v>
      </c>
      <c r="N148">
        <v>1039970</v>
      </c>
      <c r="O148">
        <v>11727256</v>
      </c>
      <c r="P148">
        <v>9505530</v>
      </c>
      <c r="Q148">
        <v>2598097</v>
      </c>
      <c r="R148">
        <v>0</v>
      </c>
      <c r="S148">
        <v>922522</v>
      </c>
      <c r="T148">
        <v>2288634</v>
      </c>
      <c r="U148">
        <v>0</v>
      </c>
      <c r="V148">
        <v>179305459</v>
      </c>
      <c r="W148">
        <v>194460</v>
      </c>
      <c r="X148">
        <v>179110999</v>
      </c>
      <c r="Y148">
        <v>3365330</v>
      </c>
      <c r="Z148">
        <v>126289880</v>
      </c>
      <c r="AA148" s="3" t="str">
        <f t="shared" si="4"/>
        <v>1926</v>
      </c>
      <c r="AB148" s="4" t="str">
        <f t="shared" si="5"/>
        <v>Non-TIF</v>
      </c>
    </row>
    <row r="149" spans="1:28" x14ac:dyDescent="0.25">
      <c r="A149">
        <v>2021</v>
      </c>
      <c r="B149">
        <v>16</v>
      </c>
      <c r="C149" t="s">
        <v>32</v>
      </c>
      <c r="D149">
        <v>2021</v>
      </c>
      <c r="E149">
        <v>16</v>
      </c>
      <c r="F149">
        <v>3</v>
      </c>
      <c r="G149">
        <v>691</v>
      </c>
      <c r="H149">
        <v>163691</v>
      </c>
      <c r="I149" t="s">
        <v>27</v>
      </c>
      <c r="J149" t="s">
        <v>27</v>
      </c>
      <c r="K149" t="s">
        <v>163</v>
      </c>
      <c r="L149" t="s">
        <v>159</v>
      </c>
      <c r="M149">
        <v>182082528</v>
      </c>
      <c r="N149">
        <v>5123496</v>
      </c>
      <c r="O149">
        <v>16405300</v>
      </c>
      <c r="P149">
        <v>6266502</v>
      </c>
      <c r="Q149">
        <v>1985680</v>
      </c>
      <c r="R149">
        <v>0</v>
      </c>
      <c r="S149">
        <v>27833374</v>
      </c>
      <c r="T149">
        <v>3853242</v>
      </c>
      <c r="U149">
        <v>0</v>
      </c>
      <c r="V149">
        <v>456494822</v>
      </c>
      <c r="W149">
        <v>463000</v>
      </c>
      <c r="X149">
        <v>456031822</v>
      </c>
      <c r="Y149">
        <v>30395278</v>
      </c>
      <c r="Z149">
        <v>212944700</v>
      </c>
      <c r="AA149" s="3" t="str">
        <f t="shared" si="4"/>
        <v>3691</v>
      </c>
      <c r="AB149" s="4" t="str">
        <f t="shared" si="5"/>
        <v>Non-TIF</v>
      </c>
    </row>
    <row r="150" spans="1:28" x14ac:dyDescent="0.25">
      <c r="A150">
        <v>2021</v>
      </c>
      <c r="B150">
        <v>16</v>
      </c>
      <c r="C150" t="s">
        <v>32</v>
      </c>
      <c r="D150">
        <v>2021</v>
      </c>
      <c r="E150">
        <v>16</v>
      </c>
      <c r="F150">
        <v>6</v>
      </c>
      <c r="G150">
        <v>930</v>
      </c>
      <c r="H150">
        <v>166930</v>
      </c>
      <c r="I150" t="s">
        <v>27</v>
      </c>
      <c r="J150" t="s">
        <v>27</v>
      </c>
      <c r="K150" t="s">
        <v>164</v>
      </c>
      <c r="L150" t="s">
        <v>159</v>
      </c>
      <c r="M150">
        <v>61208742</v>
      </c>
      <c r="N150">
        <v>3165820</v>
      </c>
      <c r="O150">
        <v>18768873</v>
      </c>
      <c r="P150">
        <v>175730</v>
      </c>
      <c r="Q150">
        <v>6242341</v>
      </c>
      <c r="R150">
        <v>0</v>
      </c>
      <c r="S150">
        <v>980179</v>
      </c>
      <c r="T150">
        <v>8846863</v>
      </c>
      <c r="U150">
        <v>0</v>
      </c>
      <c r="V150">
        <v>371096128</v>
      </c>
      <c r="W150">
        <v>237056</v>
      </c>
      <c r="X150">
        <v>370859072</v>
      </c>
      <c r="Y150">
        <v>18549905</v>
      </c>
      <c r="Z150">
        <v>271707580</v>
      </c>
      <c r="AA150" s="3" t="str">
        <f t="shared" si="4"/>
        <v>6930</v>
      </c>
      <c r="AB150" s="4" t="str">
        <f t="shared" si="5"/>
        <v>Non-TIF</v>
      </c>
    </row>
    <row r="151" spans="1:28" x14ac:dyDescent="0.25">
      <c r="A151">
        <v>2021</v>
      </c>
      <c r="B151">
        <v>16</v>
      </c>
      <c r="C151" t="s">
        <v>32</v>
      </c>
      <c r="D151">
        <v>2021</v>
      </c>
      <c r="E151">
        <v>16</v>
      </c>
      <c r="F151">
        <v>6</v>
      </c>
      <c r="G151">
        <v>975</v>
      </c>
      <c r="H151">
        <v>706975</v>
      </c>
      <c r="I151" t="s">
        <v>27</v>
      </c>
      <c r="J151" t="s">
        <v>27</v>
      </c>
      <c r="K151" t="s">
        <v>165</v>
      </c>
      <c r="L151" t="s">
        <v>159</v>
      </c>
      <c r="M151">
        <v>24297856</v>
      </c>
      <c r="N151">
        <v>627970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2058972</v>
      </c>
      <c r="U151">
        <v>0</v>
      </c>
      <c r="V151">
        <v>45625518</v>
      </c>
      <c r="W151">
        <v>11112</v>
      </c>
      <c r="X151">
        <v>45614406</v>
      </c>
      <c r="Y151">
        <v>1208627</v>
      </c>
      <c r="Z151">
        <v>18640720</v>
      </c>
      <c r="AA151" s="3" t="str">
        <f t="shared" si="4"/>
        <v>6975</v>
      </c>
      <c r="AB151" s="4" t="str">
        <f t="shared" si="5"/>
        <v>Non-TIF</v>
      </c>
    </row>
    <row r="152" spans="1:28" x14ac:dyDescent="0.25">
      <c r="A152">
        <v>2021</v>
      </c>
      <c r="B152">
        <v>17</v>
      </c>
      <c r="C152" t="s">
        <v>45</v>
      </c>
      <c r="D152">
        <v>2021</v>
      </c>
      <c r="E152">
        <v>17</v>
      </c>
      <c r="F152">
        <v>4</v>
      </c>
      <c r="G152">
        <v>131</v>
      </c>
      <c r="H152">
        <v>174131</v>
      </c>
      <c r="I152" t="s">
        <v>27</v>
      </c>
      <c r="J152" t="s">
        <v>27</v>
      </c>
      <c r="K152" t="s">
        <v>166</v>
      </c>
      <c r="L152" t="s">
        <v>167</v>
      </c>
      <c r="M152">
        <v>2281140</v>
      </c>
      <c r="N152">
        <v>3036274</v>
      </c>
      <c r="O152">
        <v>356480253</v>
      </c>
      <c r="P152">
        <v>84426523</v>
      </c>
      <c r="Q152">
        <v>18479790</v>
      </c>
      <c r="R152">
        <v>0</v>
      </c>
      <c r="S152">
        <v>0</v>
      </c>
      <c r="T152">
        <v>0</v>
      </c>
      <c r="U152">
        <v>0</v>
      </c>
      <c r="V152">
        <v>538517428</v>
      </c>
      <c r="W152">
        <v>162976</v>
      </c>
      <c r="X152">
        <v>538354452</v>
      </c>
      <c r="Y152">
        <v>0</v>
      </c>
      <c r="Z152">
        <v>73813448</v>
      </c>
      <c r="AA152" s="3" t="str">
        <f t="shared" si="4"/>
        <v>4131</v>
      </c>
      <c r="AB152" s="4" t="str">
        <f t="shared" si="5"/>
        <v>Non-TIF</v>
      </c>
    </row>
    <row r="153" spans="1:28" x14ac:dyDescent="0.25">
      <c r="A153">
        <v>2021</v>
      </c>
      <c r="B153">
        <v>17</v>
      </c>
      <c r="C153" t="s">
        <v>45</v>
      </c>
      <c r="D153">
        <v>2021</v>
      </c>
      <c r="E153">
        <v>17</v>
      </c>
      <c r="F153">
        <v>5</v>
      </c>
      <c r="G153">
        <v>922</v>
      </c>
      <c r="H153">
        <v>355922</v>
      </c>
      <c r="I153" t="s">
        <v>27</v>
      </c>
      <c r="J153" t="s">
        <v>27</v>
      </c>
      <c r="K153" t="s">
        <v>168</v>
      </c>
      <c r="L153" t="s">
        <v>167</v>
      </c>
      <c r="M153">
        <v>506</v>
      </c>
      <c r="N153">
        <v>0</v>
      </c>
      <c r="O153">
        <v>134085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500811</v>
      </c>
      <c r="W153">
        <v>0</v>
      </c>
      <c r="X153">
        <v>500811</v>
      </c>
      <c r="Y153">
        <v>0</v>
      </c>
      <c r="Z153">
        <v>366220</v>
      </c>
      <c r="AA153" s="3" t="str">
        <f t="shared" si="4"/>
        <v>5922</v>
      </c>
      <c r="AB153" s="4" t="str">
        <f t="shared" si="5"/>
        <v>Non-TIF</v>
      </c>
    </row>
    <row r="154" spans="1:28" x14ac:dyDescent="0.25">
      <c r="A154">
        <v>2021</v>
      </c>
      <c r="B154">
        <v>1</v>
      </c>
      <c r="C154" t="s">
        <v>45</v>
      </c>
      <c r="D154">
        <v>2021</v>
      </c>
      <c r="E154">
        <v>1</v>
      </c>
      <c r="F154">
        <v>4</v>
      </c>
      <c r="G154">
        <v>978</v>
      </c>
      <c r="H154">
        <v>14978</v>
      </c>
      <c r="I154" t="s">
        <v>27</v>
      </c>
      <c r="J154" t="s">
        <v>27</v>
      </c>
      <c r="K154" t="s">
        <v>81</v>
      </c>
      <c r="L154" t="s">
        <v>29</v>
      </c>
      <c r="M154">
        <v>0</v>
      </c>
      <c r="N154">
        <v>0</v>
      </c>
      <c r="O154">
        <v>0</v>
      </c>
      <c r="P154">
        <v>10949255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10949255</v>
      </c>
      <c r="W154">
        <v>0</v>
      </c>
      <c r="X154">
        <v>10949255</v>
      </c>
      <c r="Y154">
        <v>0</v>
      </c>
      <c r="Z154">
        <v>0</v>
      </c>
      <c r="AA154" s="3" t="str">
        <f t="shared" si="4"/>
        <v>4978</v>
      </c>
      <c r="AB154" s="4" t="str">
        <f t="shared" si="5"/>
        <v>Non-TIF</v>
      </c>
    </row>
    <row r="155" spans="1:28" x14ac:dyDescent="0.25">
      <c r="A155">
        <v>2021</v>
      </c>
      <c r="B155">
        <v>1</v>
      </c>
      <c r="C155" t="s">
        <v>45</v>
      </c>
      <c r="D155">
        <v>2021</v>
      </c>
      <c r="E155">
        <v>1</v>
      </c>
      <c r="F155">
        <v>0</v>
      </c>
      <c r="G155">
        <v>914</v>
      </c>
      <c r="H155">
        <v>150914</v>
      </c>
      <c r="I155" t="s">
        <v>27</v>
      </c>
      <c r="J155" t="s">
        <v>27</v>
      </c>
      <c r="K155" t="s">
        <v>33</v>
      </c>
      <c r="L155" t="s">
        <v>29</v>
      </c>
      <c r="M155">
        <v>0</v>
      </c>
      <c r="N155">
        <v>0</v>
      </c>
      <c r="O155">
        <v>0</v>
      </c>
      <c r="P155">
        <v>5321807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5321807</v>
      </c>
      <c r="W155">
        <v>0</v>
      </c>
      <c r="X155">
        <v>5321807</v>
      </c>
      <c r="Y155">
        <v>0</v>
      </c>
      <c r="Z155">
        <v>0</v>
      </c>
      <c r="AA155" s="3" t="str">
        <f t="shared" si="4"/>
        <v>0914</v>
      </c>
      <c r="AB155" s="4" t="str">
        <f t="shared" si="5"/>
        <v>Non-TIF</v>
      </c>
    </row>
    <row r="156" spans="1:28" x14ac:dyDescent="0.25">
      <c r="A156">
        <v>2021</v>
      </c>
      <c r="B156">
        <v>1</v>
      </c>
      <c r="C156" t="s">
        <v>45</v>
      </c>
      <c r="D156">
        <v>2021</v>
      </c>
      <c r="E156">
        <v>1</v>
      </c>
      <c r="F156">
        <v>0</v>
      </c>
      <c r="G156">
        <v>18</v>
      </c>
      <c r="H156">
        <v>390018</v>
      </c>
      <c r="I156" t="s">
        <v>27</v>
      </c>
      <c r="J156" t="s">
        <v>27</v>
      </c>
      <c r="K156" t="s">
        <v>35</v>
      </c>
      <c r="L156" t="s">
        <v>29</v>
      </c>
      <c r="M156">
        <v>54162</v>
      </c>
      <c r="N156">
        <v>0</v>
      </c>
      <c r="O156">
        <v>6900518</v>
      </c>
      <c r="P156">
        <v>31372358</v>
      </c>
      <c r="Q156">
        <v>360659</v>
      </c>
      <c r="R156">
        <v>0</v>
      </c>
      <c r="S156">
        <v>0</v>
      </c>
      <c r="T156">
        <v>0</v>
      </c>
      <c r="U156">
        <v>0</v>
      </c>
      <c r="V156">
        <v>59023107</v>
      </c>
      <c r="W156">
        <v>46300</v>
      </c>
      <c r="X156">
        <v>58976807</v>
      </c>
      <c r="Y156">
        <v>0</v>
      </c>
      <c r="Z156">
        <v>20335410</v>
      </c>
      <c r="AA156" s="3" t="str">
        <f t="shared" si="4"/>
        <v>0018</v>
      </c>
      <c r="AB156" s="4" t="str">
        <f t="shared" si="5"/>
        <v>Non-TIF</v>
      </c>
    </row>
    <row r="157" spans="1:28" x14ac:dyDescent="0.25">
      <c r="A157">
        <v>2021</v>
      </c>
      <c r="B157">
        <v>1</v>
      </c>
      <c r="C157" t="s">
        <v>24</v>
      </c>
      <c r="D157">
        <v>2021</v>
      </c>
      <c r="E157">
        <v>1</v>
      </c>
      <c r="F157">
        <v>4</v>
      </c>
      <c r="G157">
        <v>978</v>
      </c>
      <c r="H157" t="s">
        <v>82</v>
      </c>
      <c r="I157" t="s">
        <v>26</v>
      </c>
      <c r="J157" t="s">
        <v>27</v>
      </c>
      <c r="K157" t="s">
        <v>83</v>
      </c>
      <c r="L157" t="s">
        <v>29</v>
      </c>
      <c r="M157">
        <v>0</v>
      </c>
      <c r="N157">
        <v>0</v>
      </c>
      <c r="O157">
        <v>0</v>
      </c>
      <c r="P157">
        <v>28155365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28155365</v>
      </c>
      <c r="W157">
        <v>0</v>
      </c>
      <c r="X157">
        <v>28155365</v>
      </c>
      <c r="Y157">
        <v>0</v>
      </c>
      <c r="Z157">
        <v>0</v>
      </c>
      <c r="AA157" s="3" t="str">
        <f t="shared" si="4"/>
        <v>4978</v>
      </c>
      <c r="AB157" s="4" t="str">
        <f t="shared" si="5"/>
        <v>TIF</v>
      </c>
    </row>
    <row r="158" spans="1:28" x14ac:dyDescent="0.25">
      <c r="A158">
        <v>2021</v>
      </c>
      <c r="B158">
        <v>2</v>
      </c>
      <c r="C158" t="s">
        <v>24</v>
      </c>
      <c r="D158">
        <v>2021</v>
      </c>
      <c r="E158">
        <v>2</v>
      </c>
      <c r="F158">
        <v>1</v>
      </c>
      <c r="G158">
        <v>431</v>
      </c>
      <c r="H158" t="s">
        <v>1732</v>
      </c>
      <c r="I158" t="s">
        <v>26</v>
      </c>
      <c r="J158" t="s">
        <v>27</v>
      </c>
      <c r="K158" t="s">
        <v>1733</v>
      </c>
      <c r="L158" t="s">
        <v>36</v>
      </c>
      <c r="M158">
        <v>0</v>
      </c>
      <c r="N158">
        <v>0</v>
      </c>
      <c r="O158">
        <v>1452800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1452800</v>
      </c>
      <c r="W158">
        <v>0</v>
      </c>
      <c r="X158">
        <v>1452800</v>
      </c>
      <c r="Y158">
        <v>0</v>
      </c>
      <c r="Z158">
        <v>0</v>
      </c>
      <c r="AA158" s="3" t="str">
        <f t="shared" si="4"/>
        <v>1431</v>
      </c>
      <c r="AB158" s="4" t="str">
        <f t="shared" si="5"/>
        <v>TIF</v>
      </c>
    </row>
    <row r="159" spans="1:28" x14ac:dyDescent="0.25">
      <c r="A159">
        <v>2021</v>
      </c>
      <c r="B159">
        <v>2</v>
      </c>
      <c r="C159" t="s">
        <v>32</v>
      </c>
      <c r="D159">
        <v>2021</v>
      </c>
      <c r="E159">
        <v>2</v>
      </c>
      <c r="F159">
        <v>3</v>
      </c>
      <c r="G159">
        <v>609</v>
      </c>
      <c r="H159">
        <v>873609</v>
      </c>
      <c r="I159" t="s">
        <v>27</v>
      </c>
      <c r="J159" t="s">
        <v>27</v>
      </c>
      <c r="K159" t="s">
        <v>84</v>
      </c>
      <c r="L159" t="s">
        <v>36</v>
      </c>
      <c r="M159">
        <v>32150000</v>
      </c>
      <c r="N159">
        <v>1833100</v>
      </c>
      <c r="O159">
        <v>201500</v>
      </c>
      <c r="P159">
        <v>12683600</v>
      </c>
      <c r="Q159">
        <v>0</v>
      </c>
      <c r="R159">
        <v>0</v>
      </c>
      <c r="S159">
        <v>0</v>
      </c>
      <c r="T159">
        <v>764611</v>
      </c>
      <c r="U159">
        <v>0</v>
      </c>
      <c r="V159">
        <v>57403911</v>
      </c>
      <c r="W159">
        <v>20372</v>
      </c>
      <c r="X159">
        <v>57383539</v>
      </c>
      <c r="Y159">
        <v>2014307</v>
      </c>
      <c r="Z159">
        <v>9771100</v>
      </c>
      <c r="AA159" s="3" t="str">
        <f t="shared" si="4"/>
        <v>3609</v>
      </c>
      <c r="AB159" s="4" t="str">
        <f t="shared" si="5"/>
        <v>Non-TIF</v>
      </c>
    </row>
    <row r="160" spans="1:28" x14ac:dyDescent="0.25">
      <c r="A160">
        <v>2021</v>
      </c>
      <c r="B160">
        <v>2</v>
      </c>
      <c r="C160" t="s">
        <v>32</v>
      </c>
      <c r="D160">
        <v>2021</v>
      </c>
      <c r="E160">
        <v>2</v>
      </c>
      <c r="F160">
        <v>1</v>
      </c>
      <c r="G160">
        <v>503</v>
      </c>
      <c r="H160">
        <v>881503</v>
      </c>
      <c r="I160" t="s">
        <v>27</v>
      </c>
      <c r="J160" t="s">
        <v>27</v>
      </c>
      <c r="K160" t="s">
        <v>85</v>
      </c>
      <c r="L160" t="s">
        <v>36</v>
      </c>
      <c r="M160">
        <v>16608100</v>
      </c>
      <c r="N160">
        <v>1422500</v>
      </c>
      <c r="O160">
        <v>0</v>
      </c>
      <c r="P160">
        <v>0</v>
      </c>
      <c r="Q160">
        <v>0</v>
      </c>
      <c r="R160">
        <v>0</v>
      </c>
      <c r="S160">
        <v>2974961</v>
      </c>
      <c r="T160">
        <v>52626</v>
      </c>
      <c r="U160">
        <v>0</v>
      </c>
      <c r="V160">
        <v>27069687</v>
      </c>
      <c r="W160">
        <v>9260</v>
      </c>
      <c r="X160">
        <v>27060427</v>
      </c>
      <c r="Y160">
        <v>2836308</v>
      </c>
      <c r="Z160">
        <v>6011500</v>
      </c>
      <c r="AA160" s="3" t="str">
        <f t="shared" si="4"/>
        <v>1503</v>
      </c>
      <c r="AB160" s="4" t="str">
        <f t="shared" si="5"/>
        <v>Non-TIF</v>
      </c>
    </row>
    <row r="161" spans="1:28" x14ac:dyDescent="0.25">
      <c r="A161">
        <v>2021</v>
      </c>
      <c r="B161">
        <v>3</v>
      </c>
      <c r="C161" t="s">
        <v>45</v>
      </c>
      <c r="D161">
        <v>2021</v>
      </c>
      <c r="E161">
        <v>3</v>
      </c>
      <c r="F161">
        <v>0</v>
      </c>
      <c r="G161">
        <v>135</v>
      </c>
      <c r="H161">
        <v>30135</v>
      </c>
      <c r="I161" t="s">
        <v>27</v>
      </c>
      <c r="J161" t="s">
        <v>27</v>
      </c>
      <c r="K161" t="s">
        <v>86</v>
      </c>
      <c r="L161" t="s">
        <v>38</v>
      </c>
      <c r="M161">
        <v>201347</v>
      </c>
      <c r="N161">
        <v>15100</v>
      </c>
      <c r="O161">
        <v>28420360</v>
      </c>
      <c r="P161">
        <v>6218789</v>
      </c>
      <c r="Q161">
        <v>3016400</v>
      </c>
      <c r="R161">
        <v>0</v>
      </c>
      <c r="S161">
        <v>0</v>
      </c>
      <c r="T161">
        <v>0</v>
      </c>
      <c r="U161">
        <v>0</v>
      </c>
      <c r="V161">
        <v>79118332</v>
      </c>
      <c r="W161">
        <v>88896</v>
      </c>
      <c r="X161">
        <v>79029436</v>
      </c>
      <c r="Y161">
        <v>0</v>
      </c>
      <c r="Z161">
        <v>41246336</v>
      </c>
      <c r="AA161" s="3" t="str">
        <f t="shared" si="4"/>
        <v>0135</v>
      </c>
      <c r="AB161" s="4" t="str">
        <f t="shared" si="5"/>
        <v>Non-TIF</v>
      </c>
    </row>
    <row r="162" spans="1:28" x14ac:dyDescent="0.25">
      <c r="A162">
        <v>2021</v>
      </c>
      <c r="B162">
        <v>3</v>
      </c>
      <c r="C162" t="s">
        <v>45</v>
      </c>
      <c r="D162">
        <v>2021</v>
      </c>
      <c r="E162">
        <v>3</v>
      </c>
      <c r="F162">
        <v>1</v>
      </c>
      <c r="G162">
        <v>972</v>
      </c>
      <c r="H162">
        <v>31972</v>
      </c>
      <c r="I162" t="s">
        <v>27</v>
      </c>
      <c r="J162" t="s">
        <v>27</v>
      </c>
      <c r="K162" t="s">
        <v>87</v>
      </c>
      <c r="L162" t="s">
        <v>38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515300</v>
      </c>
      <c r="W162">
        <v>3704</v>
      </c>
      <c r="X162">
        <v>511596</v>
      </c>
      <c r="Y162">
        <v>0</v>
      </c>
      <c r="Z162">
        <v>515300</v>
      </c>
      <c r="AA162" s="3" t="str">
        <f t="shared" si="4"/>
        <v>1972</v>
      </c>
      <c r="AB162" s="4" t="str">
        <f t="shared" si="5"/>
        <v>Non-TIF</v>
      </c>
    </row>
    <row r="163" spans="1:28" x14ac:dyDescent="0.25">
      <c r="A163">
        <v>2021</v>
      </c>
      <c r="B163">
        <v>3</v>
      </c>
      <c r="C163" t="s">
        <v>24</v>
      </c>
      <c r="D163">
        <v>2021</v>
      </c>
      <c r="E163">
        <v>3</v>
      </c>
      <c r="F163">
        <v>1</v>
      </c>
      <c r="G163">
        <v>972</v>
      </c>
      <c r="H163" t="s">
        <v>88</v>
      </c>
      <c r="I163" t="s">
        <v>26</v>
      </c>
      <c r="J163" t="s">
        <v>27</v>
      </c>
      <c r="K163" t="s">
        <v>89</v>
      </c>
      <c r="L163" t="s">
        <v>38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2694100</v>
      </c>
      <c r="W163">
        <v>0</v>
      </c>
      <c r="X163">
        <v>2694100</v>
      </c>
      <c r="Y163">
        <v>0</v>
      </c>
      <c r="Z163">
        <v>2694100</v>
      </c>
      <c r="AA163" s="3" t="str">
        <f t="shared" si="4"/>
        <v>1972</v>
      </c>
      <c r="AB163" s="4" t="str">
        <f t="shared" si="5"/>
        <v>TIF</v>
      </c>
    </row>
    <row r="164" spans="1:28" x14ac:dyDescent="0.25">
      <c r="A164">
        <v>2021</v>
      </c>
      <c r="B164">
        <v>3</v>
      </c>
      <c r="C164" t="s">
        <v>32</v>
      </c>
      <c r="D164">
        <v>2021</v>
      </c>
      <c r="E164">
        <v>3</v>
      </c>
      <c r="F164">
        <v>5</v>
      </c>
      <c r="G164">
        <v>310</v>
      </c>
      <c r="H164">
        <v>35310</v>
      </c>
      <c r="I164" t="s">
        <v>27</v>
      </c>
      <c r="J164" t="s">
        <v>27</v>
      </c>
      <c r="K164" t="s">
        <v>90</v>
      </c>
      <c r="L164" t="s">
        <v>38</v>
      </c>
      <c r="M164">
        <v>37393900</v>
      </c>
      <c r="N164">
        <v>2480600</v>
      </c>
      <c r="O164">
        <v>7710260</v>
      </c>
      <c r="P164">
        <v>176500</v>
      </c>
      <c r="Q164">
        <v>658240</v>
      </c>
      <c r="R164">
        <v>0</v>
      </c>
      <c r="S164">
        <v>1115726</v>
      </c>
      <c r="T164">
        <v>1406730</v>
      </c>
      <c r="U164">
        <v>0</v>
      </c>
      <c r="V164">
        <v>114649256</v>
      </c>
      <c r="W164">
        <v>107416</v>
      </c>
      <c r="X164">
        <v>114541840</v>
      </c>
      <c r="Y164">
        <v>7799979</v>
      </c>
      <c r="Z164">
        <v>63707300</v>
      </c>
      <c r="AA164" s="3" t="str">
        <f t="shared" si="4"/>
        <v>5310</v>
      </c>
      <c r="AB164" s="4" t="str">
        <f t="shared" si="5"/>
        <v>Non-TIF</v>
      </c>
    </row>
    <row r="165" spans="1:28" x14ac:dyDescent="0.25">
      <c r="A165">
        <v>2021</v>
      </c>
      <c r="B165">
        <v>3</v>
      </c>
      <c r="C165" t="s">
        <v>32</v>
      </c>
      <c r="D165">
        <v>2021</v>
      </c>
      <c r="E165">
        <v>3</v>
      </c>
      <c r="F165">
        <v>4</v>
      </c>
      <c r="G165">
        <v>419</v>
      </c>
      <c r="H165">
        <v>224419</v>
      </c>
      <c r="I165" t="s">
        <v>27</v>
      </c>
      <c r="J165" t="s">
        <v>27</v>
      </c>
      <c r="K165" t="s">
        <v>91</v>
      </c>
      <c r="L165" t="s">
        <v>38</v>
      </c>
      <c r="M165">
        <v>16696000</v>
      </c>
      <c r="N165">
        <v>1117500</v>
      </c>
      <c r="O165">
        <v>269100</v>
      </c>
      <c r="P165">
        <v>0</v>
      </c>
      <c r="Q165">
        <v>0</v>
      </c>
      <c r="R165">
        <v>0</v>
      </c>
      <c r="S165">
        <v>0</v>
      </c>
      <c r="T165">
        <v>85722</v>
      </c>
      <c r="U165">
        <v>0</v>
      </c>
      <c r="V165">
        <v>42442322</v>
      </c>
      <c r="W165">
        <v>24076</v>
      </c>
      <c r="X165">
        <v>42418246</v>
      </c>
      <c r="Y165">
        <v>1820551</v>
      </c>
      <c r="Z165">
        <v>24274000</v>
      </c>
      <c r="AA165" s="3" t="str">
        <f t="shared" si="4"/>
        <v>4419</v>
      </c>
      <c r="AB165" s="4" t="str">
        <f t="shared" si="5"/>
        <v>Non-TIF</v>
      </c>
    </row>
    <row r="166" spans="1:28" x14ac:dyDescent="0.25">
      <c r="A166">
        <v>2021</v>
      </c>
      <c r="B166">
        <v>4</v>
      </c>
      <c r="C166" t="s">
        <v>24</v>
      </c>
      <c r="D166">
        <v>2021</v>
      </c>
      <c r="E166">
        <v>4</v>
      </c>
      <c r="F166">
        <v>1</v>
      </c>
      <c r="G166">
        <v>71</v>
      </c>
      <c r="H166" t="s">
        <v>1734</v>
      </c>
      <c r="I166" t="s">
        <v>26</v>
      </c>
      <c r="J166" t="s">
        <v>27</v>
      </c>
      <c r="K166" t="s">
        <v>1735</v>
      </c>
      <c r="L166" t="s">
        <v>41</v>
      </c>
      <c r="M166">
        <v>0</v>
      </c>
      <c r="N166">
        <v>0</v>
      </c>
      <c r="O166">
        <v>50110</v>
      </c>
      <c r="P166">
        <v>260670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310780</v>
      </c>
      <c r="W166">
        <v>0</v>
      </c>
      <c r="X166">
        <v>310780</v>
      </c>
      <c r="Y166">
        <v>0</v>
      </c>
      <c r="Z166">
        <v>0</v>
      </c>
      <c r="AA166" s="3" t="str">
        <f t="shared" si="4"/>
        <v>1071</v>
      </c>
      <c r="AB166" s="4" t="str">
        <f t="shared" si="5"/>
        <v>TIF</v>
      </c>
    </row>
    <row r="167" spans="1:28" x14ac:dyDescent="0.25">
      <c r="A167">
        <v>2021</v>
      </c>
      <c r="B167">
        <v>4</v>
      </c>
      <c r="C167" t="s">
        <v>32</v>
      </c>
      <c r="D167">
        <v>2021</v>
      </c>
      <c r="E167">
        <v>4</v>
      </c>
      <c r="F167">
        <v>0</v>
      </c>
      <c r="G167">
        <v>81</v>
      </c>
      <c r="H167">
        <v>680081</v>
      </c>
      <c r="I167" t="s">
        <v>27</v>
      </c>
      <c r="J167" t="s">
        <v>27</v>
      </c>
      <c r="K167" t="s">
        <v>92</v>
      </c>
      <c r="L167" t="s">
        <v>41</v>
      </c>
      <c r="M167">
        <v>126140</v>
      </c>
      <c r="N167">
        <v>13350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1605</v>
      </c>
      <c r="U167">
        <v>0</v>
      </c>
      <c r="V167">
        <v>832285</v>
      </c>
      <c r="W167">
        <v>0</v>
      </c>
      <c r="X167">
        <v>832285</v>
      </c>
      <c r="Y167">
        <v>14552</v>
      </c>
      <c r="Z167">
        <v>691190</v>
      </c>
      <c r="AA167" s="3" t="str">
        <f t="shared" si="4"/>
        <v>0081</v>
      </c>
      <c r="AB167" s="4" t="str">
        <f t="shared" si="5"/>
        <v>Non-TIF</v>
      </c>
    </row>
    <row r="168" spans="1:28" x14ac:dyDescent="0.25">
      <c r="A168">
        <v>2021</v>
      </c>
      <c r="B168">
        <v>5</v>
      </c>
      <c r="C168" t="s">
        <v>45</v>
      </c>
      <c r="D168">
        <v>2021</v>
      </c>
      <c r="E168">
        <v>5</v>
      </c>
      <c r="F168">
        <v>0</v>
      </c>
      <c r="G168">
        <v>914</v>
      </c>
      <c r="H168">
        <v>150914</v>
      </c>
      <c r="I168" t="s">
        <v>27</v>
      </c>
      <c r="J168" t="s">
        <v>27</v>
      </c>
      <c r="K168" t="s">
        <v>33</v>
      </c>
      <c r="L168" t="s">
        <v>43</v>
      </c>
      <c r="M168">
        <v>86457</v>
      </c>
      <c r="N168">
        <v>0</v>
      </c>
      <c r="O168">
        <v>0</v>
      </c>
      <c r="P168">
        <v>2292186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2378643</v>
      </c>
      <c r="W168">
        <v>0</v>
      </c>
      <c r="X168">
        <v>2378643</v>
      </c>
      <c r="Y168">
        <v>0</v>
      </c>
      <c r="Z168">
        <v>0</v>
      </c>
      <c r="AA168" s="3" t="str">
        <f t="shared" si="4"/>
        <v>0914</v>
      </c>
      <c r="AB168" s="4" t="str">
        <f t="shared" si="5"/>
        <v>Non-TIF</v>
      </c>
    </row>
    <row r="169" spans="1:28" x14ac:dyDescent="0.25">
      <c r="A169">
        <v>2021</v>
      </c>
      <c r="B169">
        <v>5</v>
      </c>
      <c r="C169" t="s">
        <v>45</v>
      </c>
      <c r="D169">
        <v>2021</v>
      </c>
      <c r="E169">
        <v>5</v>
      </c>
      <c r="F169">
        <v>0</v>
      </c>
      <c r="G169">
        <v>18</v>
      </c>
      <c r="H169">
        <v>390018</v>
      </c>
      <c r="I169" t="s">
        <v>27</v>
      </c>
      <c r="J169" t="s">
        <v>27</v>
      </c>
      <c r="K169" t="s">
        <v>35</v>
      </c>
      <c r="L169" t="s">
        <v>43</v>
      </c>
      <c r="M169">
        <v>108996</v>
      </c>
      <c r="N169">
        <v>0</v>
      </c>
      <c r="O169">
        <v>0</v>
      </c>
      <c r="P169">
        <v>2333125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2442121</v>
      </c>
      <c r="W169">
        <v>0</v>
      </c>
      <c r="X169">
        <v>2442121</v>
      </c>
      <c r="Y169">
        <v>0</v>
      </c>
      <c r="Z169">
        <v>0</v>
      </c>
      <c r="AA169" s="3" t="str">
        <f t="shared" si="4"/>
        <v>0018</v>
      </c>
      <c r="AB169" s="4" t="str">
        <f t="shared" si="5"/>
        <v>Non-TIF</v>
      </c>
    </row>
    <row r="170" spans="1:28" x14ac:dyDescent="0.25">
      <c r="A170">
        <v>2021</v>
      </c>
      <c r="B170">
        <v>5</v>
      </c>
      <c r="C170" t="s">
        <v>45</v>
      </c>
      <c r="D170">
        <v>2021</v>
      </c>
      <c r="E170">
        <v>5</v>
      </c>
      <c r="F170">
        <v>3</v>
      </c>
      <c r="G170">
        <v>168</v>
      </c>
      <c r="H170">
        <v>833168</v>
      </c>
      <c r="I170" t="s">
        <v>27</v>
      </c>
      <c r="J170" t="s">
        <v>27</v>
      </c>
      <c r="K170" t="s">
        <v>93</v>
      </c>
      <c r="L170" t="s">
        <v>43</v>
      </c>
      <c r="M170">
        <v>0</v>
      </c>
      <c r="N170">
        <v>0</v>
      </c>
      <c r="O170">
        <v>0</v>
      </c>
      <c r="P170">
        <v>2022985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2022985</v>
      </c>
      <c r="W170">
        <v>0</v>
      </c>
      <c r="X170">
        <v>2022985</v>
      </c>
      <c r="Y170">
        <v>0</v>
      </c>
      <c r="Z170">
        <v>0</v>
      </c>
      <c r="AA170" s="3" t="str">
        <f t="shared" si="4"/>
        <v>3168</v>
      </c>
      <c r="AB170" s="4" t="str">
        <f t="shared" si="5"/>
        <v>Non-TIF</v>
      </c>
    </row>
    <row r="171" spans="1:28" x14ac:dyDescent="0.25">
      <c r="A171">
        <v>2021</v>
      </c>
      <c r="B171">
        <v>5</v>
      </c>
      <c r="C171" t="s">
        <v>24</v>
      </c>
      <c r="D171">
        <v>2021</v>
      </c>
      <c r="E171">
        <v>5</v>
      </c>
      <c r="F171">
        <v>0</v>
      </c>
      <c r="G171">
        <v>414</v>
      </c>
      <c r="H171" t="s">
        <v>94</v>
      </c>
      <c r="I171" t="s">
        <v>26</v>
      </c>
      <c r="J171" t="s">
        <v>27</v>
      </c>
      <c r="K171" t="s">
        <v>95</v>
      </c>
      <c r="L171" t="s">
        <v>43</v>
      </c>
      <c r="M171">
        <v>5345</v>
      </c>
      <c r="N171">
        <v>0</v>
      </c>
      <c r="O171">
        <v>4381107</v>
      </c>
      <c r="P171">
        <v>4920531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9306983</v>
      </c>
      <c r="W171">
        <v>0</v>
      </c>
      <c r="X171">
        <v>9306983</v>
      </c>
      <c r="Y171">
        <v>0</v>
      </c>
      <c r="Z171">
        <v>0</v>
      </c>
      <c r="AA171" s="3" t="str">
        <f t="shared" si="4"/>
        <v>0414</v>
      </c>
      <c r="AB171" s="4" t="str">
        <f t="shared" si="5"/>
        <v>TIF</v>
      </c>
    </row>
    <row r="172" spans="1:28" x14ac:dyDescent="0.25">
      <c r="A172">
        <v>2021</v>
      </c>
      <c r="B172">
        <v>5</v>
      </c>
      <c r="C172" t="s">
        <v>32</v>
      </c>
      <c r="D172">
        <v>2021</v>
      </c>
      <c r="E172">
        <v>5</v>
      </c>
      <c r="F172">
        <v>0</v>
      </c>
      <c r="G172">
        <v>414</v>
      </c>
      <c r="H172">
        <v>50414</v>
      </c>
      <c r="I172" t="s">
        <v>27</v>
      </c>
      <c r="J172" t="s">
        <v>27</v>
      </c>
      <c r="K172" t="s">
        <v>96</v>
      </c>
      <c r="L172" t="s">
        <v>43</v>
      </c>
      <c r="M172">
        <v>193306077</v>
      </c>
      <c r="N172">
        <v>13583320</v>
      </c>
      <c r="O172">
        <v>26519445</v>
      </c>
      <c r="P172">
        <v>2738540</v>
      </c>
      <c r="Q172">
        <v>826071</v>
      </c>
      <c r="R172">
        <v>0</v>
      </c>
      <c r="S172">
        <v>0</v>
      </c>
      <c r="T172">
        <v>1113120</v>
      </c>
      <c r="U172">
        <v>0</v>
      </c>
      <c r="V172">
        <v>373761403</v>
      </c>
      <c r="W172">
        <v>335212</v>
      </c>
      <c r="X172">
        <v>373426191</v>
      </c>
      <c r="Y172">
        <v>15125027</v>
      </c>
      <c r="Z172">
        <v>135674830</v>
      </c>
      <c r="AA172" s="3" t="str">
        <f t="shared" si="4"/>
        <v>0414</v>
      </c>
      <c r="AB172" s="4" t="str">
        <f t="shared" si="5"/>
        <v>Non-TIF</v>
      </c>
    </row>
    <row r="173" spans="1:28" x14ac:dyDescent="0.25">
      <c r="A173">
        <v>2021</v>
      </c>
      <c r="B173">
        <v>10</v>
      </c>
      <c r="C173" t="s">
        <v>45</v>
      </c>
      <c r="D173">
        <v>2021</v>
      </c>
      <c r="E173">
        <v>10</v>
      </c>
      <c r="F173">
        <v>4</v>
      </c>
      <c r="G173">
        <v>869</v>
      </c>
      <c r="H173">
        <v>334869</v>
      </c>
      <c r="I173" t="s">
        <v>27</v>
      </c>
      <c r="J173" t="s">
        <v>27</v>
      </c>
      <c r="K173" t="s">
        <v>72</v>
      </c>
      <c r="L173" t="s">
        <v>69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 s="3" t="str">
        <f t="shared" si="4"/>
        <v>4869</v>
      </c>
      <c r="AB173" s="4" t="str">
        <f t="shared" si="5"/>
        <v>Non-TIF</v>
      </c>
    </row>
    <row r="174" spans="1:28" x14ac:dyDescent="0.25">
      <c r="A174">
        <v>2021</v>
      </c>
      <c r="B174">
        <v>10</v>
      </c>
      <c r="C174" t="s">
        <v>32</v>
      </c>
      <c r="D174">
        <v>2021</v>
      </c>
      <c r="E174">
        <v>10</v>
      </c>
      <c r="F174">
        <v>6</v>
      </c>
      <c r="G174">
        <v>660</v>
      </c>
      <c r="H174">
        <v>66660</v>
      </c>
      <c r="I174" t="s">
        <v>27</v>
      </c>
      <c r="J174" t="s">
        <v>27</v>
      </c>
      <c r="K174" t="s">
        <v>109</v>
      </c>
      <c r="L174" t="s">
        <v>69</v>
      </c>
      <c r="M174">
        <v>2442500</v>
      </c>
      <c r="N174">
        <v>69890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5616</v>
      </c>
      <c r="U174">
        <v>0</v>
      </c>
      <c r="V174">
        <v>3319656</v>
      </c>
      <c r="W174">
        <v>0</v>
      </c>
      <c r="X174">
        <v>3319656</v>
      </c>
      <c r="Y174">
        <v>79617</v>
      </c>
      <c r="Z174">
        <v>801650</v>
      </c>
      <c r="AA174" s="3" t="str">
        <f t="shared" si="4"/>
        <v>6660</v>
      </c>
      <c r="AB174" s="4" t="str">
        <f t="shared" si="5"/>
        <v>Non-TIF</v>
      </c>
    </row>
    <row r="175" spans="1:28" x14ac:dyDescent="0.25">
      <c r="A175">
        <v>2021</v>
      </c>
      <c r="B175">
        <v>11</v>
      </c>
      <c r="C175" t="s">
        <v>45</v>
      </c>
      <c r="D175">
        <v>2021</v>
      </c>
      <c r="E175">
        <v>11</v>
      </c>
      <c r="F175">
        <v>6</v>
      </c>
      <c r="G175">
        <v>219</v>
      </c>
      <c r="H175">
        <v>116219</v>
      </c>
      <c r="I175" t="s">
        <v>27</v>
      </c>
      <c r="J175" t="s">
        <v>27</v>
      </c>
      <c r="K175" t="s">
        <v>76</v>
      </c>
      <c r="L175" t="s">
        <v>75</v>
      </c>
      <c r="M175">
        <v>0</v>
      </c>
      <c r="N175">
        <v>0</v>
      </c>
      <c r="O175">
        <v>12593827</v>
      </c>
      <c r="P175">
        <v>6716283</v>
      </c>
      <c r="Q175">
        <v>315020</v>
      </c>
      <c r="R175">
        <v>0</v>
      </c>
      <c r="S175">
        <v>0</v>
      </c>
      <c r="T175">
        <v>0</v>
      </c>
      <c r="U175">
        <v>0</v>
      </c>
      <c r="V175">
        <v>22104844</v>
      </c>
      <c r="W175">
        <v>5556</v>
      </c>
      <c r="X175">
        <v>22099288</v>
      </c>
      <c r="Y175">
        <v>0</v>
      </c>
      <c r="Z175">
        <v>2479714</v>
      </c>
      <c r="AA175" s="3" t="str">
        <f t="shared" si="4"/>
        <v>6219</v>
      </c>
      <c r="AB175" s="4" t="str">
        <f t="shared" si="5"/>
        <v>Non-TIF</v>
      </c>
    </row>
    <row r="176" spans="1:28" x14ac:dyDescent="0.25">
      <c r="A176">
        <v>2021</v>
      </c>
      <c r="B176">
        <v>11</v>
      </c>
      <c r="C176" t="s">
        <v>32</v>
      </c>
      <c r="D176">
        <v>2021</v>
      </c>
      <c r="E176">
        <v>11</v>
      </c>
      <c r="F176">
        <v>0</v>
      </c>
      <c r="G176">
        <v>72</v>
      </c>
      <c r="H176">
        <v>110072</v>
      </c>
      <c r="I176" t="s">
        <v>27</v>
      </c>
      <c r="J176" t="s">
        <v>27</v>
      </c>
      <c r="K176" t="s">
        <v>227</v>
      </c>
      <c r="L176" t="s">
        <v>75</v>
      </c>
      <c r="M176">
        <v>87584360</v>
      </c>
      <c r="N176">
        <v>6619850</v>
      </c>
      <c r="O176">
        <v>15352380</v>
      </c>
      <c r="P176">
        <v>21510107</v>
      </c>
      <c r="Q176">
        <v>2161450</v>
      </c>
      <c r="R176">
        <v>0</v>
      </c>
      <c r="S176">
        <v>3620504</v>
      </c>
      <c r="T176">
        <v>1608863</v>
      </c>
      <c r="U176">
        <v>0</v>
      </c>
      <c r="V176">
        <v>195742014</v>
      </c>
      <c r="W176">
        <v>122232</v>
      </c>
      <c r="X176">
        <v>195619782</v>
      </c>
      <c r="Y176">
        <v>11747081</v>
      </c>
      <c r="Z176">
        <v>57284500</v>
      </c>
      <c r="AA176" s="3" t="str">
        <f t="shared" si="4"/>
        <v>0072</v>
      </c>
      <c r="AB176" s="4" t="str">
        <f t="shared" si="5"/>
        <v>Non-TIF</v>
      </c>
    </row>
    <row r="177" spans="1:28" x14ac:dyDescent="0.25">
      <c r="A177">
        <v>2021</v>
      </c>
      <c r="B177">
        <v>11</v>
      </c>
      <c r="C177" t="s">
        <v>32</v>
      </c>
      <c r="D177">
        <v>2021</v>
      </c>
      <c r="E177">
        <v>11</v>
      </c>
      <c r="F177">
        <v>4</v>
      </c>
      <c r="G177">
        <v>644</v>
      </c>
      <c r="H177">
        <v>114644</v>
      </c>
      <c r="I177" t="s">
        <v>27</v>
      </c>
      <c r="J177" t="s">
        <v>27</v>
      </c>
      <c r="K177" t="s">
        <v>228</v>
      </c>
      <c r="L177" t="s">
        <v>75</v>
      </c>
      <c r="M177">
        <v>63521140</v>
      </c>
      <c r="N177">
        <v>5723400</v>
      </c>
      <c r="O177">
        <v>5341790</v>
      </c>
      <c r="P177">
        <v>6710480</v>
      </c>
      <c r="Q177">
        <v>548410</v>
      </c>
      <c r="R177">
        <v>0</v>
      </c>
      <c r="S177">
        <v>2111173</v>
      </c>
      <c r="T177">
        <v>27996882</v>
      </c>
      <c r="U177">
        <v>0</v>
      </c>
      <c r="V177">
        <v>175052705</v>
      </c>
      <c r="W177">
        <v>86329</v>
      </c>
      <c r="X177">
        <v>174966376</v>
      </c>
      <c r="Y177">
        <v>3550010</v>
      </c>
      <c r="Z177">
        <v>63099430</v>
      </c>
      <c r="AA177" s="3" t="str">
        <f t="shared" si="4"/>
        <v>4644</v>
      </c>
      <c r="AB177" s="4" t="str">
        <f t="shared" si="5"/>
        <v>Non-TIF</v>
      </c>
    </row>
    <row r="178" spans="1:28" x14ac:dyDescent="0.25">
      <c r="A178">
        <v>2021</v>
      </c>
      <c r="B178">
        <v>12</v>
      </c>
      <c r="C178" t="s">
        <v>45</v>
      </c>
      <c r="D178">
        <v>2021</v>
      </c>
      <c r="E178">
        <v>12</v>
      </c>
      <c r="F178">
        <v>1</v>
      </c>
      <c r="G178">
        <v>791</v>
      </c>
      <c r="H178">
        <v>381791</v>
      </c>
      <c r="I178" t="s">
        <v>27</v>
      </c>
      <c r="J178" t="s">
        <v>27</v>
      </c>
      <c r="K178" t="s">
        <v>149</v>
      </c>
      <c r="L178" t="s">
        <v>78</v>
      </c>
      <c r="M178">
        <v>17151</v>
      </c>
      <c r="N178">
        <v>0</v>
      </c>
      <c r="O178">
        <v>0</v>
      </c>
      <c r="P178">
        <v>4598610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4615761</v>
      </c>
      <c r="W178">
        <v>0</v>
      </c>
      <c r="X178">
        <v>4615761</v>
      </c>
      <c r="Y178">
        <v>0</v>
      </c>
      <c r="Z178">
        <v>0</v>
      </c>
      <c r="AA178" s="3" t="str">
        <f t="shared" si="4"/>
        <v>1791</v>
      </c>
      <c r="AB178" s="4" t="str">
        <f t="shared" si="5"/>
        <v>Non-TIF</v>
      </c>
    </row>
    <row r="179" spans="1:28" x14ac:dyDescent="0.25">
      <c r="A179">
        <v>2021</v>
      </c>
      <c r="B179">
        <v>12</v>
      </c>
      <c r="C179" t="s">
        <v>24</v>
      </c>
      <c r="D179">
        <v>2021</v>
      </c>
      <c r="E179">
        <v>12</v>
      </c>
      <c r="F179">
        <v>1</v>
      </c>
      <c r="G179">
        <v>791</v>
      </c>
      <c r="H179" t="s">
        <v>136</v>
      </c>
      <c r="I179" t="s">
        <v>26</v>
      </c>
      <c r="J179" t="s">
        <v>27</v>
      </c>
      <c r="K179" t="s">
        <v>137</v>
      </c>
      <c r="L179" t="s">
        <v>78</v>
      </c>
      <c r="M179">
        <v>11799</v>
      </c>
      <c r="N179">
        <v>0</v>
      </c>
      <c r="O179">
        <v>0</v>
      </c>
      <c r="P179">
        <v>3163610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3175409</v>
      </c>
      <c r="W179">
        <v>0</v>
      </c>
      <c r="X179">
        <v>3175409</v>
      </c>
      <c r="Y179">
        <v>0</v>
      </c>
      <c r="Z179">
        <v>0</v>
      </c>
      <c r="AA179" s="3" t="str">
        <f t="shared" si="4"/>
        <v>1791</v>
      </c>
      <c r="AB179" s="4" t="str">
        <f t="shared" si="5"/>
        <v>TIF</v>
      </c>
    </row>
    <row r="180" spans="1:28" x14ac:dyDescent="0.25">
      <c r="A180">
        <v>2021</v>
      </c>
      <c r="B180">
        <v>12</v>
      </c>
      <c r="C180" t="s">
        <v>32</v>
      </c>
      <c r="D180">
        <v>2021</v>
      </c>
      <c r="E180">
        <v>12</v>
      </c>
      <c r="F180">
        <v>6</v>
      </c>
      <c r="G180">
        <v>840</v>
      </c>
      <c r="H180">
        <v>96840</v>
      </c>
      <c r="I180" t="s">
        <v>27</v>
      </c>
      <c r="J180" t="s">
        <v>27</v>
      </c>
      <c r="K180" t="s">
        <v>58</v>
      </c>
      <c r="L180" t="s">
        <v>78</v>
      </c>
      <c r="M180">
        <v>50956160</v>
      </c>
      <c r="N180">
        <v>2969690</v>
      </c>
      <c r="O180">
        <v>6827227</v>
      </c>
      <c r="P180">
        <v>1558110</v>
      </c>
      <c r="Q180">
        <v>2862073</v>
      </c>
      <c r="R180">
        <v>0</v>
      </c>
      <c r="S180">
        <v>1806508</v>
      </c>
      <c r="T180">
        <v>886171</v>
      </c>
      <c r="U180">
        <v>0</v>
      </c>
      <c r="V180">
        <v>203697349</v>
      </c>
      <c r="W180">
        <v>242612</v>
      </c>
      <c r="X180">
        <v>203454737</v>
      </c>
      <c r="Y180">
        <v>5880722</v>
      </c>
      <c r="Z180">
        <v>135831410</v>
      </c>
      <c r="AA180" s="3" t="str">
        <f t="shared" si="4"/>
        <v>6840</v>
      </c>
      <c r="AB180" s="4" t="str">
        <f t="shared" si="5"/>
        <v>Non-TIF</v>
      </c>
    </row>
    <row r="181" spans="1:28" x14ac:dyDescent="0.25">
      <c r="A181">
        <v>2021</v>
      </c>
      <c r="B181">
        <v>12</v>
      </c>
      <c r="C181" t="s">
        <v>32</v>
      </c>
      <c r="D181">
        <v>2021</v>
      </c>
      <c r="E181">
        <v>12</v>
      </c>
      <c r="F181">
        <v>0</v>
      </c>
      <c r="G181">
        <v>9</v>
      </c>
      <c r="H181">
        <v>380009</v>
      </c>
      <c r="I181" t="s">
        <v>27</v>
      </c>
      <c r="J181" t="s">
        <v>27</v>
      </c>
      <c r="K181" t="s">
        <v>229</v>
      </c>
      <c r="L181" t="s">
        <v>78</v>
      </c>
      <c r="M181">
        <v>12806700</v>
      </c>
      <c r="N181">
        <v>699870</v>
      </c>
      <c r="O181">
        <v>0</v>
      </c>
      <c r="P181">
        <v>0</v>
      </c>
      <c r="Q181">
        <v>0</v>
      </c>
      <c r="R181">
        <v>0</v>
      </c>
      <c r="S181">
        <v>535773</v>
      </c>
      <c r="T181">
        <v>130911</v>
      </c>
      <c r="U181">
        <v>0</v>
      </c>
      <c r="V181">
        <v>18297274</v>
      </c>
      <c r="W181">
        <v>11112</v>
      </c>
      <c r="X181">
        <v>18286162</v>
      </c>
      <c r="Y181">
        <v>5073972</v>
      </c>
      <c r="Z181">
        <v>4124020</v>
      </c>
      <c r="AA181" s="3" t="str">
        <f t="shared" si="4"/>
        <v>0009</v>
      </c>
      <c r="AB181" s="4" t="str">
        <f t="shared" si="5"/>
        <v>Non-TIF</v>
      </c>
    </row>
    <row r="182" spans="1:28" x14ac:dyDescent="0.25">
      <c r="A182">
        <v>2021</v>
      </c>
      <c r="B182">
        <v>13</v>
      </c>
      <c r="C182" t="s">
        <v>32</v>
      </c>
      <c r="D182">
        <v>2021</v>
      </c>
      <c r="E182">
        <v>13</v>
      </c>
      <c r="F182">
        <v>4</v>
      </c>
      <c r="G182">
        <v>644</v>
      </c>
      <c r="H182">
        <v>114644</v>
      </c>
      <c r="I182" t="s">
        <v>27</v>
      </c>
      <c r="J182" t="s">
        <v>27</v>
      </c>
      <c r="K182" t="s">
        <v>228</v>
      </c>
      <c r="L182" t="s">
        <v>151</v>
      </c>
      <c r="M182">
        <v>14566848</v>
      </c>
      <c r="N182">
        <v>599900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17950297</v>
      </c>
      <c r="U182">
        <v>0</v>
      </c>
      <c r="V182">
        <v>36355715</v>
      </c>
      <c r="W182">
        <v>12964</v>
      </c>
      <c r="X182">
        <v>36342751</v>
      </c>
      <c r="Y182">
        <v>483831</v>
      </c>
      <c r="Z182">
        <v>3238670</v>
      </c>
      <c r="AA182" s="3" t="str">
        <f t="shared" si="4"/>
        <v>4644</v>
      </c>
      <c r="AB182" s="4" t="str">
        <f t="shared" si="5"/>
        <v>Non-TIF</v>
      </c>
    </row>
    <row r="183" spans="1:28" x14ac:dyDescent="0.25">
      <c r="A183">
        <v>2021</v>
      </c>
      <c r="B183">
        <v>13</v>
      </c>
      <c r="C183" t="s">
        <v>32</v>
      </c>
      <c r="D183">
        <v>2021</v>
      </c>
      <c r="E183">
        <v>13</v>
      </c>
      <c r="F183">
        <v>5</v>
      </c>
      <c r="G183">
        <v>283</v>
      </c>
      <c r="H183">
        <v>765283</v>
      </c>
      <c r="I183" t="s">
        <v>27</v>
      </c>
      <c r="J183" t="s">
        <v>27</v>
      </c>
      <c r="K183" t="s">
        <v>230</v>
      </c>
      <c r="L183" t="s">
        <v>151</v>
      </c>
      <c r="M183">
        <v>40646290</v>
      </c>
      <c r="N183">
        <v>1436090</v>
      </c>
      <c r="O183">
        <v>17593273</v>
      </c>
      <c r="P183">
        <v>8834570</v>
      </c>
      <c r="Q183">
        <v>920460</v>
      </c>
      <c r="R183">
        <v>0</v>
      </c>
      <c r="S183">
        <v>1315493</v>
      </c>
      <c r="T183">
        <v>6098123</v>
      </c>
      <c r="U183">
        <v>0</v>
      </c>
      <c r="V183">
        <v>145991429</v>
      </c>
      <c r="W183">
        <v>79636</v>
      </c>
      <c r="X183">
        <v>145911793</v>
      </c>
      <c r="Y183">
        <v>3127767</v>
      </c>
      <c r="Z183">
        <v>69147130</v>
      </c>
      <c r="AA183" s="3" t="str">
        <f t="shared" si="4"/>
        <v>5283</v>
      </c>
      <c r="AB183" s="4" t="str">
        <f t="shared" si="5"/>
        <v>Non-TIF</v>
      </c>
    </row>
    <row r="184" spans="1:28" x14ac:dyDescent="0.25">
      <c r="A184">
        <v>2021</v>
      </c>
      <c r="B184">
        <v>14</v>
      </c>
      <c r="C184" t="s">
        <v>32</v>
      </c>
      <c r="D184">
        <v>2021</v>
      </c>
      <c r="E184">
        <v>14</v>
      </c>
      <c r="F184">
        <v>6</v>
      </c>
      <c r="G184">
        <v>741</v>
      </c>
      <c r="H184">
        <v>816741</v>
      </c>
      <c r="I184" t="s">
        <v>27</v>
      </c>
      <c r="J184" t="s">
        <v>27</v>
      </c>
      <c r="K184" t="s">
        <v>231</v>
      </c>
      <c r="L184" t="s">
        <v>152</v>
      </c>
      <c r="M184">
        <v>6867870</v>
      </c>
      <c r="N184">
        <v>767780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10429</v>
      </c>
      <c r="U184">
        <v>0</v>
      </c>
      <c r="V184">
        <v>11104739</v>
      </c>
      <c r="W184">
        <v>1852</v>
      </c>
      <c r="X184">
        <v>11102887</v>
      </c>
      <c r="Y184">
        <v>183052</v>
      </c>
      <c r="Z184">
        <v>3458660</v>
      </c>
      <c r="AA184" s="3" t="str">
        <f t="shared" si="4"/>
        <v>6741</v>
      </c>
      <c r="AB184" s="4" t="str">
        <f t="shared" si="5"/>
        <v>Non-TIF</v>
      </c>
    </row>
    <row r="185" spans="1:28" x14ac:dyDescent="0.25">
      <c r="A185">
        <v>2021</v>
      </c>
      <c r="B185">
        <v>14</v>
      </c>
      <c r="C185" t="s">
        <v>32</v>
      </c>
      <c r="D185">
        <v>2021</v>
      </c>
      <c r="E185">
        <v>14</v>
      </c>
      <c r="F185">
        <v>3</v>
      </c>
      <c r="G185">
        <v>168</v>
      </c>
      <c r="H185">
        <v>833168</v>
      </c>
      <c r="I185" t="s">
        <v>27</v>
      </c>
      <c r="J185" t="s">
        <v>27</v>
      </c>
      <c r="K185" t="s">
        <v>93</v>
      </c>
      <c r="L185" t="s">
        <v>152</v>
      </c>
      <c r="M185">
        <v>54639810</v>
      </c>
      <c r="N185">
        <v>5710280</v>
      </c>
      <c r="O185">
        <v>15316120</v>
      </c>
      <c r="P185">
        <v>6558600</v>
      </c>
      <c r="Q185">
        <v>1517330</v>
      </c>
      <c r="R185">
        <v>0</v>
      </c>
      <c r="S185">
        <v>6058281</v>
      </c>
      <c r="T185">
        <v>701415</v>
      </c>
      <c r="U185">
        <v>0</v>
      </c>
      <c r="V185">
        <v>173614576</v>
      </c>
      <c r="W185">
        <v>168532</v>
      </c>
      <c r="X185">
        <v>173446044</v>
      </c>
      <c r="Y185">
        <v>3853244</v>
      </c>
      <c r="Z185">
        <v>83112740</v>
      </c>
      <c r="AA185" s="3" t="str">
        <f t="shared" si="4"/>
        <v>3168</v>
      </c>
      <c r="AB185" s="4" t="str">
        <f t="shared" si="5"/>
        <v>Non-TIF</v>
      </c>
    </row>
    <row r="186" spans="1:28" x14ac:dyDescent="0.25">
      <c r="A186">
        <v>2021</v>
      </c>
      <c r="B186">
        <v>15</v>
      </c>
      <c r="C186" t="s">
        <v>32</v>
      </c>
      <c r="D186">
        <v>2021</v>
      </c>
      <c r="E186">
        <v>15</v>
      </c>
      <c r="F186">
        <v>2</v>
      </c>
      <c r="G186">
        <v>151</v>
      </c>
      <c r="H186">
        <v>52151</v>
      </c>
      <c r="I186" t="s">
        <v>27</v>
      </c>
      <c r="J186" t="s">
        <v>27</v>
      </c>
      <c r="K186" t="s">
        <v>44</v>
      </c>
      <c r="L186" t="s">
        <v>156</v>
      </c>
      <c r="M186">
        <v>710560</v>
      </c>
      <c r="N186">
        <v>83150</v>
      </c>
      <c r="O186">
        <v>162832</v>
      </c>
      <c r="P186">
        <v>0</v>
      </c>
      <c r="Q186">
        <v>0</v>
      </c>
      <c r="R186">
        <v>0</v>
      </c>
      <c r="S186">
        <v>0</v>
      </c>
      <c r="T186">
        <v>1019</v>
      </c>
      <c r="U186">
        <v>0</v>
      </c>
      <c r="V186">
        <v>1101271</v>
      </c>
      <c r="W186">
        <v>1852</v>
      </c>
      <c r="X186">
        <v>1099419</v>
      </c>
      <c r="Y186">
        <v>35797</v>
      </c>
      <c r="Z186">
        <v>143710</v>
      </c>
      <c r="AA186" s="3" t="str">
        <f t="shared" si="4"/>
        <v>2151</v>
      </c>
      <c r="AB186" s="4" t="str">
        <f t="shared" si="5"/>
        <v>Non-TIF</v>
      </c>
    </row>
    <row r="187" spans="1:28" x14ac:dyDescent="0.25">
      <c r="A187">
        <v>2021</v>
      </c>
      <c r="B187">
        <v>15</v>
      </c>
      <c r="C187" t="s">
        <v>32</v>
      </c>
      <c r="D187">
        <v>2021</v>
      </c>
      <c r="E187">
        <v>15</v>
      </c>
      <c r="F187">
        <v>0</v>
      </c>
      <c r="G187">
        <v>441</v>
      </c>
      <c r="H187">
        <v>780441</v>
      </c>
      <c r="I187" t="s">
        <v>27</v>
      </c>
      <c r="J187" t="s">
        <v>27</v>
      </c>
      <c r="K187" t="s">
        <v>232</v>
      </c>
      <c r="L187" t="s">
        <v>156</v>
      </c>
      <c r="M187">
        <v>2981620</v>
      </c>
      <c r="N187">
        <v>134950</v>
      </c>
      <c r="O187">
        <v>288543</v>
      </c>
      <c r="P187">
        <v>0</v>
      </c>
      <c r="Q187">
        <v>0</v>
      </c>
      <c r="R187">
        <v>0</v>
      </c>
      <c r="S187">
        <v>0</v>
      </c>
      <c r="T187">
        <v>54452</v>
      </c>
      <c r="U187">
        <v>0</v>
      </c>
      <c r="V187">
        <v>4361235</v>
      </c>
      <c r="W187">
        <v>3704</v>
      </c>
      <c r="X187">
        <v>4357531</v>
      </c>
      <c r="Y187">
        <v>41828</v>
      </c>
      <c r="Z187">
        <v>901670</v>
      </c>
      <c r="AA187" s="3" t="str">
        <f t="shared" si="4"/>
        <v>0441</v>
      </c>
      <c r="AB187" s="4" t="str">
        <f t="shared" si="5"/>
        <v>Non-TIF</v>
      </c>
    </row>
    <row r="188" spans="1:28" x14ac:dyDescent="0.25">
      <c r="A188">
        <v>2021</v>
      </c>
      <c r="B188">
        <v>16</v>
      </c>
      <c r="C188" t="s">
        <v>45</v>
      </c>
      <c r="D188">
        <v>2021</v>
      </c>
      <c r="E188">
        <v>16</v>
      </c>
      <c r="F188">
        <v>6</v>
      </c>
      <c r="G188">
        <v>408</v>
      </c>
      <c r="H188">
        <v>166408</v>
      </c>
      <c r="I188" t="s">
        <v>27</v>
      </c>
      <c r="J188" t="s">
        <v>27</v>
      </c>
      <c r="K188" t="s">
        <v>214</v>
      </c>
      <c r="L188" t="s">
        <v>159</v>
      </c>
      <c r="M188">
        <v>861720</v>
      </c>
      <c r="N188">
        <v>25830</v>
      </c>
      <c r="O188">
        <v>26799615</v>
      </c>
      <c r="P188">
        <v>5258330</v>
      </c>
      <c r="Q188">
        <v>1936119</v>
      </c>
      <c r="R188">
        <v>0</v>
      </c>
      <c r="S188">
        <v>0</v>
      </c>
      <c r="T188">
        <v>0</v>
      </c>
      <c r="U188">
        <v>0</v>
      </c>
      <c r="V188">
        <v>95858624</v>
      </c>
      <c r="W188">
        <v>127788</v>
      </c>
      <c r="X188">
        <v>95730836</v>
      </c>
      <c r="Y188">
        <v>0</v>
      </c>
      <c r="Z188">
        <v>60977010</v>
      </c>
      <c r="AA188" s="3" t="str">
        <f t="shared" si="4"/>
        <v>6408</v>
      </c>
      <c r="AB188" s="4" t="str">
        <f t="shared" si="5"/>
        <v>Non-TIF</v>
      </c>
    </row>
    <row r="189" spans="1:28" x14ac:dyDescent="0.25">
      <c r="A189">
        <v>2021</v>
      </c>
      <c r="B189">
        <v>16</v>
      </c>
      <c r="C189" t="s">
        <v>24</v>
      </c>
      <c r="D189">
        <v>2021</v>
      </c>
      <c r="E189">
        <v>16</v>
      </c>
      <c r="F189">
        <v>3</v>
      </c>
      <c r="G189">
        <v>691</v>
      </c>
      <c r="H189" t="s">
        <v>233</v>
      </c>
      <c r="I189" t="s">
        <v>26</v>
      </c>
      <c r="J189" t="s">
        <v>27</v>
      </c>
      <c r="K189" t="s">
        <v>234</v>
      </c>
      <c r="L189" t="s">
        <v>159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2876180</v>
      </c>
      <c r="W189">
        <v>0</v>
      </c>
      <c r="X189">
        <v>2876180</v>
      </c>
      <c r="Y189">
        <v>0</v>
      </c>
      <c r="Z189">
        <v>2876180</v>
      </c>
      <c r="AA189" s="3" t="str">
        <f t="shared" si="4"/>
        <v>3691</v>
      </c>
      <c r="AB189" s="4" t="str">
        <f t="shared" si="5"/>
        <v>TIF</v>
      </c>
    </row>
    <row r="190" spans="1:28" x14ac:dyDescent="0.25">
      <c r="A190">
        <v>2021</v>
      </c>
      <c r="B190">
        <v>16</v>
      </c>
      <c r="C190" t="s">
        <v>24</v>
      </c>
      <c r="D190">
        <v>2021</v>
      </c>
      <c r="E190">
        <v>16</v>
      </c>
      <c r="F190">
        <v>6</v>
      </c>
      <c r="G190">
        <v>408</v>
      </c>
      <c r="H190" t="s">
        <v>235</v>
      </c>
      <c r="I190" t="s">
        <v>26</v>
      </c>
      <c r="J190" t="s">
        <v>27</v>
      </c>
      <c r="K190" t="s">
        <v>236</v>
      </c>
      <c r="L190" t="s">
        <v>159</v>
      </c>
      <c r="M190">
        <v>0</v>
      </c>
      <c r="N190">
        <v>0</v>
      </c>
      <c r="O190">
        <v>649926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8197986</v>
      </c>
      <c r="W190">
        <v>0</v>
      </c>
      <c r="X190">
        <v>8197986</v>
      </c>
      <c r="Y190">
        <v>0</v>
      </c>
      <c r="Z190">
        <v>7548060</v>
      </c>
      <c r="AA190" s="3" t="str">
        <f t="shared" si="4"/>
        <v>6408</v>
      </c>
      <c r="AB190" s="4" t="str">
        <f t="shared" si="5"/>
        <v>TIF</v>
      </c>
    </row>
    <row r="191" spans="1:28" x14ac:dyDescent="0.25">
      <c r="A191">
        <v>2021</v>
      </c>
      <c r="B191">
        <v>16</v>
      </c>
      <c r="C191" t="s">
        <v>32</v>
      </c>
      <c r="D191">
        <v>2021</v>
      </c>
      <c r="E191">
        <v>16</v>
      </c>
      <c r="F191">
        <v>7</v>
      </c>
      <c r="G191">
        <v>38</v>
      </c>
      <c r="H191">
        <v>707038</v>
      </c>
      <c r="I191" t="s">
        <v>27</v>
      </c>
      <c r="J191" t="s">
        <v>27</v>
      </c>
      <c r="K191" t="s">
        <v>237</v>
      </c>
      <c r="L191" t="s">
        <v>159</v>
      </c>
      <c r="M191">
        <v>38420247</v>
      </c>
      <c r="N191">
        <v>1825690</v>
      </c>
      <c r="O191">
        <v>6917587</v>
      </c>
      <c r="P191">
        <v>7238820</v>
      </c>
      <c r="Q191">
        <v>163413</v>
      </c>
      <c r="R191">
        <v>0</v>
      </c>
      <c r="S191">
        <v>0</v>
      </c>
      <c r="T191">
        <v>5067614</v>
      </c>
      <c r="U191">
        <v>0</v>
      </c>
      <c r="V191">
        <v>123497737</v>
      </c>
      <c r="W191">
        <v>59264</v>
      </c>
      <c r="X191">
        <v>123438473</v>
      </c>
      <c r="Y191">
        <v>3180700</v>
      </c>
      <c r="Z191">
        <v>63864366</v>
      </c>
      <c r="AA191" s="3" t="str">
        <f t="shared" si="4"/>
        <v>7038</v>
      </c>
      <c r="AB191" s="4" t="str">
        <f t="shared" si="5"/>
        <v>Non-TIF</v>
      </c>
    </row>
    <row r="192" spans="1:28" x14ac:dyDescent="0.25">
      <c r="A192">
        <v>2021</v>
      </c>
      <c r="B192">
        <v>14</v>
      </c>
      <c r="C192" t="s">
        <v>45</v>
      </c>
      <c r="D192">
        <v>2021</v>
      </c>
      <c r="E192">
        <v>14</v>
      </c>
      <c r="F192">
        <v>0</v>
      </c>
      <c r="G192">
        <v>355</v>
      </c>
      <c r="H192">
        <v>240355</v>
      </c>
      <c r="I192" t="s">
        <v>27</v>
      </c>
      <c r="J192" t="s">
        <v>27</v>
      </c>
      <c r="K192" t="s">
        <v>155</v>
      </c>
      <c r="L192" t="s">
        <v>152</v>
      </c>
      <c r="M192">
        <v>0</v>
      </c>
      <c r="N192">
        <v>0</v>
      </c>
      <c r="O192">
        <v>1393402</v>
      </c>
      <c r="P192">
        <v>8729044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15600400</v>
      </c>
      <c r="W192">
        <v>11112</v>
      </c>
      <c r="X192">
        <v>15589288</v>
      </c>
      <c r="Y192">
        <v>0</v>
      </c>
      <c r="Z192">
        <v>5477954</v>
      </c>
      <c r="AA192" s="3" t="str">
        <f t="shared" si="4"/>
        <v>0355</v>
      </c>
      <c r="AB192" s="4" t="str">
        <f t="shared" si="5"/>
        <v>Non-TIF</v>
      </c>
    </row>
    <row r="193" spans="1:28" x14ac:dyDescent="0.25">
      <c r="A193">
        <v>2021</v>
      </c>
      <c r="B193">
        <v>14</v>
      </c>
      <c r="C193" t="s">
        <v>24</v>
      </c>
      <c r="D193">
        <v>2021</v>
      </c>
      <c r="E193">
        <v>14</v>
      </c>
      <c r="F193">
        <v>1</v>
      </c>
      <c r="G193">
        <v>413</v>
      </c>
      <c r="H193" t="s">
        <v>346</v>
      </c>
      <c r="I193" t="s">
        <v>26</v>
      </c>
      <c r="J193" t="s">
        <v>27</v>
      </c>
      <c r="K193" t="s">
        <v>347</v>
      </c>
      <c r="L193" t="s">
        <v>152</v>
      </c>
      <c r="M193">
        <v>0</v>
      </c>
      <c r="N193">
        <v>0</v>
      </c>
      <c r="O193">
        <v>3210363</v>
      </c>
      <c r="P193">
        <v>472672</v>
      </c>
      <c r="Q193">
        <v>86069</v>
      </c>
      <c r="R193">
        <v>0</v>
      </c>
      <c r="S193">
        <v>0</v>
      </c>
      <c r="T193">
        <v>0</v>
      </c>
      <c r="U193">
        <v>0</v>
      </c>
      <c r="V193">
        <v>5642887</v>
      </c>
      <c r="W193">
        <v>0</v>
      </c>
      <c r="X193">
        <v>5642887</v>
      </c>
      <c r="Y193">
        <v>0</v>
      </c>
      <c r="Z193">
        <v>1873783</v>
      </c>
      <c r="AA193" s="3" t="str">
        <f t="shared" si="4"/>
        <v>1413</v>
      </c>
      <c r="AB193" s="4" t="str">
        <f t="shared" si="5"/>
        <v>TIF</v>
      </c>
    </row>
    <row r="194" spans="1:28" x14ac:dyDescent="0.25">
      <c r="A194">
        <v>2021</v>
      </c>
      <c r="B194">
        <v>14</v>
      </c>
      <c r="C194" t="s">
        <v>32</v>
      </c>
      <c r="D194">
        <v>2021</v>
      </c>
      <c r="E194">
        <v>14</v>
      </c>
      <c r="F194">
        <v>2</v>
      </c>
      <c r="G194">
        <v>520</v>
      </c>
      <c r="H194">
        <v>142520</v>
      </c>
      <c r="I194" t="s">
        <v>27</v>
      </c>
      <c r="J194" t="s">
        <v>27</v>
      </c>
      <c r="K194" t="s">
        <v>185</v>
      </c>
      <c r="L194" t="s">
        <v>152</v>
      </c>
      <c r="M194">
        <v>97500160</v>
      </c>
      <c r="N194">
        <v>7654470</v>
      </c>
      <c r="O194">
        <v>9593230</v>
      </c>
      <c r="P194">
        <v>19449390</v>
      </c>
      <c r="Q194">
        <v>787870</v>
      </c>
      <c r="R194">
        <v>0</v>
      </c>
      <c r="S194">
        <v>9815054</v>
      </c>
      <c r="T194">
        <v>1340526</v>
      </c>
      <c r="U194">
        <v>0</v>
      </c>
      <c r="V194">
        <v>234315220</v>
      </c>
      <c r="W194">
        <v>129640</v>
      </c>
      <c r="X194">
        <v>234185580</v>
      </c>
      <c r="Y194">
        <v>12691430</v>
      </c>
      <c r="Z194">
        <v>88174520</v>
      </c>
      <c r="AA194" s="3" t="str">
        <f t="shared" si="4"/>
        <v>2520</v>
      </c>
      <c r="AB194" s="4" t="str">
        <f t="shared" si="5"/>
        <v>Non-TIF</v>
      </c>
    </row>
    <row r="195" spans="1:28" x14ac:dyDescent="0.25">
      <c r="A195">
        <v>2021</v>
      </c>
      <c r="B195">
        <v>15</v>
      </c>
      <c r="C195" t="s">
        <v>24</v>
      </c>
      <c r="D195">
        <v>2021</v>
      </c>
      <c r="E195">
        <v>15</v>
      </c>
      <c r="F195">
        <v>0</v>
      </c>
      <c r="G195">
        <v>387</v>
      </c>
      <c r="H195" t="s">
        <v>348</v>
      </c>
      <c r="I195" t="s">
        <v>26</v>
      </c>
      <c r="J195" t="s">
        <v>27</v>
      </c>
      <c r="K195" t="s">
        <v>349</v>
      </c>
      <c r="L195" t="s">
        <v>156</v>
      </c>
      <c r="M195">
        <v>46898</v>
      </c>
      <c r="N195">
        <v>0</v>
      </c>
      <c r="O195">
        <v>522909</v>
      </c>
      <c r="P195">
        <v>31964720</v>
      </c>
      <c r="Q195">
        <v>1190835</v>
      </c>
      <c r="R195">
        <v>0</v>
      </c>
      <c r="S195">
        <v>0</v>
      </c>
      <c r="T195">
        <v>0</v>
      </c>
      <c r="U195">
        <v>0</v>
      </c>
      <c r="V195">
        <v>50688490</v>
      </c>
      <c r="W195">
        <v>0</v>
      </c>
      <c r="X195">
        <v>50688490</v>
      </c>
      <c r="Y195">
        <v>0</v>
      </c>
      <c r="Z195">
        <v>16963128</v>
      </c>
      <c r="AA195" s="3" t="str">
        <f t="shared" ref="AA195:AA258" si="6">CONCATENATE(F195,TEXT(G195,"000"))</f>
        <v>0387</v>
      </c>
      <c r="AB195" s="4" t="str">
        <f t="shared" ref="AB195:AB258" si="7">IF(C195="I","TIF","Non-TIF")</f>
        <v>TIF</v>
      </c>
    </row>
    <row r="196" spans="1:28" x14ac:dyDescent="0.25">
      <c r="A196">
        <v>2021</v>
      </c>
      <c r="B196">
        <v>15</v>
      </c>
      <c r="C196" t="s">
        <v>24</v>
      </c>
      <c r="D196">
        <v>2021</v>
      </c>
      <c r="E196">
        <v>15</v>
      </c>
      <c r="F196">
        <v>0</v>
      </c>
      <c r="G196">
        <v>914</v>
      </c>
      <c r="H196" t="s">
        <v>120</v>
      </c>
      <c r="I196" t="s">
        <v>26</v>
      </c>
      <c r="J196" t="s">
        <v>27</v>
      </c>
      <c r="K196" t="s">
        <v>121</v>
      </c>
      <c r="L196" t="s">
        <v>156</v>
      </c>
      <c r="M196">
        <v>0</v>
      </c>
      <c r="N196">
        <v>0</v>
      </c>
      <c r="O196">
        <v>314800</v>
      </c>
      <c r="P196">
        <v>44270590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46814970</v>
      </c>
      <c r="W196">
        <v>0</v>
      </c>
      <c r="X196">
        <v>46814970</v>
      </c>
      <c r="Y196">
        <v>0</v>
      </c>
      <c r="Z196">
        <v>2229580</v>
      </c>
      <c r="AA196" s="3" t="str">
        <f t="shared" si="6"/>
        <v>0914</v>
      </c>
      <c r="AB196" s="4" t="str">
        <f t="shared" si="7"/>
        <v>TIF</v>
      </c>
    </row>
    <row r="197" spans="1:28" x14ac:dyDescent="0.25">
      <c r="A197">
        <v>2021</v>
      </c>
      <c r="B197">
        <v>15</v>
      </c>
      <c r="C197" t="s">
        <v>24</v>
      </c>
      <c r="D197">
        <v>2021</v>
      </c>
      <c r="E197">
        <v>15</v>
      </c>
      <c r="F197">
        <v>2</v>
      </c>
      <c r="G197">
        <v>718</v>
      </c>
      <c r="H197" t="s">
        <v>350</v>
      </c>
      <c r="I197" t="s">
        <v>26</v>
      </c>
      <c r="J197" t="s">
        <v>27</v>
      </c>
      <c r="K197" t="s">
        <v>351</v>
      </c>
      <c r="L197" t="s">
        <v>156</v>
      </c>
      <c r="M197">
        <v>0</v>
      </c>
      <c r="N197">
        <v>0</v>
      </c>
      <c r="O197">
        <v>1283633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1283633</v>
      </c>
      <c r="W197">
        <v>0</v>
      </c>
      <c r="X197">
        <v>1283633</v>
      </c>
      <c r="Y197">
        <v>0</v>
      </c>
      <c r="Z197">
        <v>0</v>
      </c>
      <c r="AA197" s="3" t="str">
        <f t="shared" si="6"/>
        <v>2718</v>
      </c>
      <c r="AB197" s="4" t="str">
        <f t="shared" si="7"/>
        <v>TIF</v>
      </c>
    </row>
    <row r="198" spans="1:28" x14ac:dyDescent="0.25">
      <c r="A198">
        <v>2021</v>
      </c>
      <c r="B198">
        <v>15</v>
      </c>
      <c r="C198" t="s">
        <v>32</v>
      </c>
      <c r="D198">
        <v>2021</v>
      </c>
      <c r="E198">
        <v>15</v>
      </c>
      <c r="F198">
        <v>0</v>
      </c>
      <c r="G198">
        <v>914</v>
      </c>
      <c r="H198">
        <v>150914</v>
      </c>
      <c r="I198" t="s">
        <v>27</v>
      </c>
      <c r="J198" t="s">
        <v>27</v>
      </c>
      <c r="K198" t="s">
        <v>33</v>
      </c>
      <c r="L198" t="s">
        <v>156</v>
      </c>
      <c r="M198">
        <v>203693730</v>
      </c>
      <c r="N198">
        <v>7597390</v>
      </c>
      <c r="O198">
        <v>19289802</v>
      </c>
      <c r="P198">
        <v>144855830</v>
      </c>
      <c r="Q198">
        <v>1618063</v>
      </c>
      <c r="R198">
        <v>0</v>
      </c>
      <c r="S198">
        <v>2805043</v>
      </c>
      <c r="T198">
        <v>5955790</v>
      </c>
      <c r="U198">
        <v>0</v>
      </c>
      <c r="V198">
        <v>527038658</v>
      </c>
      <c r="W198">
        <v>259280</v>
      </c>
      <c r="X198">
        <v>526779378</v>
      </c>
      <c r="Y198">
        <v>41000533</v>
      </c>
      <c r="Z198">
        <v>141223010</v>
      </c>
      <c r="AA198" s="3" t="str">
        <f t="shared" si="6"/>
        <v>0914</v>
      </c>
      <c r="AB198" s="4" t="str">
        <f t="shared" si="7"/>
        <v>Non-TIF</v>
      </c>
    </row>
    <row r="199" spans="1:28" x14ac:dyDescent="0.25">
      <c r="A199">
        <v>2021</v>
      </c>
      <c r="B199">
        <v>15</v>
      </c>
      <c r="C199" t="s">
        <v>32</v>
      </c>
      <c r="D199">
        <v>2021</v>
      </c>
      <c r="E199">
        <v>15</v>
      </c>
      <c r="F199">
        <v>2</v>
      </c>
      <c r="G199">
        <v>718</v>
      </c>
      <c r="H199">
        <v>152718</v>
      </c>
      <c r="I199" t="s">
        <v>27</v>
      </c>
      <c r="J199" t="s">
        <v>27</v>
      </c>
      <c r="K199" t="s">
        <v>37</v>
      </c>
      <c r="L199" t="s">
        <v>156</v>
      </c>
      <c r="M199">
        <v>103130210</v>
      </c>
      <c r="N199">
        <v>4681600</v>
      </c>
      <c r="O199">
        <v>14371483</v>
      </c>
      <c r="P199">
        <v>578170</v>
      </c>
      <c r="Q199">
        <v>2547250</v>
      </c>
      <c r="R199">
        <v>0</v>
      </c>
      <c r="S199">
        <v>0</v>
      </c>
      <c r="T199">
        <v>1989184</v>
      </c>
      <c r="U199">
        <v>0</v>
      </c>
      <c r="V199">
        <v>232453797</v>
      </c>
      <c r="W199">
        <v>216684</v>
      </c>
      <c r="X199">
        <v>232237113</v>
      </c>
      <c r="Y199">
        <v>12619211</v>
      </c>
      <c r="Z199">
        <v>105155900</v>
      </c>
      <c r="AA199" s="3" t="str">
        <f t="shared" si="6"/>
        <v>2718</v>
      </c>
      <c r="AB199" s="4" t="str">
        <f t="shared" si="7"/>
        <v>Non-TIF</v>
      </c>
    </row>
    <row r="200" spans="1:28" x14ac:dyDescent="0.25">
      <c r="A200">
        <v>2021</v>
      </c>
      <c r="B200">
        <v>16</v>
      </c>
      <c r="C200" t="s">
        <v>45</v>
      </c>
      <c r="D200">
        <v>2021</v>
      </c>
      <c r="E200">
        <v>16</v>
      </c>
      <c r="F200">
        <v>1</v>
      </c>
      <c r="G200">
        <v>926</v>
      </c>
      <c r="H200">
        <v>161926</v>
      </c>
      <c r="I200" t="s">
        <v>27</v>
      </c>
      <c r="J200" t="s">
        <v>27</v>
      </c>
      <c r="K200" t="s">
        <v>162</v>
      </c>
      <c r="L200" t="s">
        <v>159</v>
      </c>
      <c r="M200">
        <v>29960</v>
      </c>
      <c r="N200">
        <v>0</v>
      </c>
      <c r="O200">
        <v>7460452</v>
      </c>
      <c r="P200">
        <v>14170558</v>
      </c>
      <c r="Q200">
        <v>542768</v>
      </c>
      <c r="R200">
        <v>0</v>
      </c>
      <c r="S200">
        <v>0</v>
      </c>
      <c r="T200">
        <v>0</v>
      </c>
      <c r="U200">
        <v>0</v>
      </c>
      <c r="V200">
        <v>23904628</v>
      </c>
      <c r="W200">
        <v>3704</v>
      </c>
      <c r="X200">
        <v>23900924</v>
      </c>
      <c r="Y200">
        <v>0</v>
      </c>
      <c r="Z200">
        <v>1700890</v>
      </c>
      <c r="AA200" s="3" t="str">
        <f t="shared" si="6"/>
        <v>1926</v>
      </c>
      <c r="AB200" s="4" t="str">
        <f t="shared" si="7"/>
        <v>Non-TIF</v>
      </c>
    </row>
    <row r="201" spans="1:28" x14ac:dyDescent="0.25">
      <c r="A201">
        <v>2021</v>
      </c>
      <c r="B201">
        <v>17</v>
      </c>
      <c r="C201" t="s">
        <v>45</v>
      </c>
      <c r="D201">
        <v>2021</v>
      </c>
      <c r="E201">
        <v>17</v>
      </c>
      <c r="F201">
        <v>1</v>
      </c>
      <c r="G201">
        <v>233</v>
      </c>
      <c r="H201">
        <v>171233</v>
      </c>
      <c r="I201" t="s">
        <v>27</v>
      </c>
      <c r="J201" t="s">
        <v>27</v>
      </c>
      <c r="K201" t="s">
        <v>317</v>
      </c>
      <c r="L201" t="s">
        <v>167</v>
      </c>
      <c r="M201">
        <v>1014700</v>
      </c>
      <c r="N201">
        <v>32560</v>
      </c>
      <c r="O201">
        <v>73241301</v>
      </c>
      <c r="P201">
        <v>9144873</v>
      </c>
      <c r="Q201">
        <v>12296915</v>
      </c>
      <c r="R201">
        <v>0</v>
      </c>
      <c r="S201">
        <v>0</v>
      </c>
      <c r="T201">
        <v>0</v>
      </c>
      <c r="U201">
        <v>0</v>
      </c>
      <c r="V201">
        <v>205354707</v>
      </c>
      <c r="W201">
        <v>137048</v>
      </c>
      <c r="X201">
        <v>205217659</v>
      </c>
      <c r="Y201">
        <v>0</v>
      </c>
      <c r="Z201">
        <v>109624358</v>
      </c>
      <c r="AA201" s="3" t="str">
        <f t="shared" si="6"/>
        <v>1233</v>
      </c>
      <c r="AB201" s="4" t="str">
        <f t="shared" si="7"/>
        <v>Non-TIF</v>
      </c>
    </row>
    <row r="202" spans="1:28" x14ac:dyDescent="0.25">
      <c r="A202">
        <v>2021</v>
      </c>
      <c r="B202">
        <v>17</v>
      </c>
      <c r="C202" t="s">
        <v>45</v>
      </c>
      <c r="D202">
        <v>2021</v>
      </c>
      <c r="E202">
        <v>17</v>
      </c>
      <c r="F202">
        <v>4</v>
      </c>
      <c r="G202">
        <v>772</v>
      </c>
      <c r="H202">
        <v>984772</v>
      </c>
      <c r="I202" t="s">
        <v>27</v>
      </c>
      <c r="J202" t="s">
        <v>27</v>
      </c>
      <c r="K202" t="s">
        <v>320</v>
      </c>
      <c r="L202" t="s">
        <v>167</v>
      </c>
      <c r="M202">
        <v>0</v>
      </c>
      <c r="N202">
        <v>0</v>
      </c>
      <c r="O202">
        <v>1303840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1477020</v>
      </c>
      <c r="W202">
        <v>0</v>
      </c>
      <c r="X202">
        <v>1477020</v>
      </c>
      <c r="Y202">
        <v>0</v>
      </c>
      <c r="Z202">
        <v>173180</v>
      </c>
      <c r="AA202" s="3" t="str">
        <f t="shared" si="6"/>
        <v>4772</v>
      </c>
      <c r="AB202" s="4" t="str">
        <f t="shared" si="7"/>
        <v>Non-TIF</v>
      </c>
    </row>
    <row r="203" spans="1:28" x14ac:dyDescent="0.25">
      <c r="A203">
        <v>2021</v>
      </c>
      <c r="B203">
        <v>18</v>
      </c>
      <c r="C203" t="s">
        <v>24</v>
      </c>
      <c r="D203">
        <v>2021</v>
      </c>
      <c r="E203">
        <v>18</v>
      </c>
      <c r="F203">
        <v>1</v>
      </c>
      <c r="G203">
        <v>152</v>
      </c>
      <c r="H203" t="s">
        <v>352</v>
      </c>
      <c r="I203" t="s">
        <v>26</v>
      </c>
      <c r="J203" t="s">
        <v>27</v>
      </c>
      <c r="K203" t="s">
        <v>353</v>
      </c>
      <c r="L203" t="s">
        <v>219</v>
      </c>
      <c r="M203">
        <v>0</v>
      </c>
      <c r="N203">
        <v>0</v>
      </c>
      <c r="O203">
        <v>635142</v>
      </c>
      <c r="P203">
        <v>1834038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2469180</v>
      </c>
      <c r="W203">
        <v>0</v>
      </c>
      <c r="X203">
        <v>2469180</v>
      </c>
      <c r="Y203">
        <v>0</v>
      </c>
      <c r="Z203">
        <v>0</v>
      </c>
      <c r="AA203" s="3" t="str">
        <f t="shared" si="6"/>
        <v>1152</v>
      </c>
      <c r="AB203" s="4" t="str">
        <f t="shared" si="7"/>
        <v>TIF</v>
      </c>
    </row>
    <row r="204" spans="1:28" x14ac:dyDescent="0.25">
      <c r="A204">
        <v>2021</v>
      </c>
      <c r="B204">
        <v>18</v>
      </c>
      <c r="C204" t="s">
        <v>24</v>
      </c>
      <c r="D204">
        <v>2021</v>
      </c>
      <c r="E204">
        <v>18</v>
      </c>
      <c r="F204">
        <v>4</v>
      </c>
      <c r="G204">
        <v>68</v>
      </c>
      <c r="H204" t="s">
        <v>354</v>
      </c>
      <c r="I204" t="s">
        <v>26</v>
      </c>
      <c r="J204" t="s">
        <v>27</v>
      </c>
      <c r="K204" t="s">
        <v>355</v>
      </c>
      <c r="L204" t="s">
        <v>219</v>
      </c>
      <c r="M204">
        <v>0</v>
      </c>
      <c r="N204">
        <v>0</v>
      </c>
      <c r="O204">
        <v>1414098</v>
      </c>
      <c r="P204">
        <v>5875941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7381207</v>
      </c>
      <c r="W204">
        <v>0</v>
      </c>
      <c r="X204">
        <v>7381207</v>
      </c>
      <c r="Y204">
        <v>0</v>
      </c>
      <c r="Z204">
        <v>91168</v>
      </c>
      <c r="AA204" s="3" t="str">
        <f t="shared" si="6"/>
        <v>4068</v>
      </c>
      <c r="AB204" s="4" t="str">
        <f t="shared" si="7"/>
        <v>TIF</v>
      </c>
    </row>
    <row r="205" spans="1:28" x14ac:dyDescent="0.25">
      <c r="A205">
        <v>2021</v>
      </c>
      <c r="B205">
        <v>18</v>
      </c>
      <c r="C205" t="s">
        <v>32</v>
      </c>
      <c r="D205">
        <v>2021</v>
      </c>
      <c r="E205">
        <v>18</v>
      </c>
      <c r="F205">
        <v>0</v>
      </c>
      <c r="G205">
        <v>171</v>
      </c>
      <c r="H205">
        <v>110171</v>
      </c>
      <c r="I205" t="s">
        <v>27</v>
      </c>
      <c r="J205" t="s">
        <v>27</v>
      </c>
      <c r="K205" t="s">
        <v>1070</v>
      </c>
      <c r="L205" t="s">
        <v>219</v>
      </c>
      <c r="M205">
        <v>112093735</v>
      </c>
      <c r="N205">
        <v>6630560</v>
      </c>
      <c r="O205">
        <v>10324921</v>
      </c>
      <c r="P205">
        <v>11640580</v>
      </c>
      <c r="Q205">
        <v>1278616</v>
      </c>
      <c r="R205">
        <v>0</v>
      </c>
      <c r="S205">
        <v>1450007</v>
      </c>
      <c r="T205">
        <v>13960539</v>
      </c>
      <c r="U205">
        <v>0</v>
      </c>
      <c r="V205">
        <v>227811206</v>
      </c>
      <c r="W205">
        <v>174088</v>
      </c>
      <c r="X205">
        <v>227637118</v>
      </c>
      <c r="Y205">
        <v>5757098</v>
      </c>
      <c r="Z205">
        <v>70432248</v>
      </c>
      <c r="AA205" s="3" t="str">
        <f t="shared" si="6"/>
        <v>0171</v>
      </c>
      <c r="AB205" s="4" t="str">
        <f t="shared" si="7"/>
        <v>Non-TIF</v>
      </c>
    </row>
    <row r="206" spans="1:28" x14ac:dyDescent="0.25">
      <c r="A206">
        <v>2021</v>
      </c>
      <c r="B206">
        <v>18</v>
      </c>
      <c r="C206" t="s">
        <v>32</v>
      </c>
      <c r="D206">
        <v>2021</v>
      </c>
      <c r="E206">
        <v>18</v>
      </c>
      <c r="F206">
        <v>1</v>
      </c>
      <c r="G206">
        <v>152</v>
      </c>
      <c r="H206">
        <v>181152</v>
      </c>
      <c r="I206" t="s">
        <v>27</v>
      </c>
      <c r="J206" t="s">
        <v>27</v>
      </c>
      <c r="K206" t="s">
        <v>218</v>
      </c>
      <c r="L206" t="s">
        <v>219</v>
      </c>
      <c r="M206">
        <v>92085856</v>
      </c>
      <c r="N206">
        <v>4606060</v>
      </c>
      <c r="O206">
        <v>52493147</v>
      </c>
      <c r="P206">
        <v>4685360</v>
      </c>
      <c r="Q206">
        <v>11513586</v>
      </c>
      <c r="R206">
        <v>0</v>
      </c>
      <c r="S206">
        <v>1901423</v>
      </c>
      <c r="T206">
        <v>29822318</v>
      </c>
      <c r="U206">
        <v>0</v>
      </c>
      <c r="V206">
        <v>463397884</v>
      </c>
      <c r="W206">
        <v>694500</v>
      </c>
      <c r="X206">
        <v>462703384</v>
      </c>
      <c r="Y206">
        <v>14913396</v>
      </c>
      <c r="Z206">
        <v>266290134</v>
      </c>
      <c r="AA206" s="3" t="str">
        <f t="shared" si="6"/>
        <v>1152</v>
      </c>
      <c r="AB206" s="4" t="str">
        <f t="shared" si="7"/>
        <v>Non-TIF</v>
      </c>
    </row>
    <row r="207" spans="1:28" x14ac:dyDescent="0.25">
      <c r="A207">
        <v>2021</v>
      </c>
      <c r="B207">
        <v>18</v>
      </c>
      <c r="C207" t="s">
        <v>32</v>
      </c>
      <c r="D207">
        <v>2021</v>
      </c>
      <c r="E207">
        <v>18</v>
      </c>
      <c r="F207">
        <v>4</v>
      </c>
      <c r="G207">
        <v>68</v>
      </c>
      <c r="H207">
        <v>184068</v>
      </c>
      <c r="I207" t="s">
        <v>27</v>
      </c>
      <c r="J207" t="s">
        <v>27</v>
      </c>
      <c r="K207" t="s">
        <v>220</v>
      </c>
      <c r="L207" t="s">
        <v>219</v>
      </c>
      <c r="M207">
        <v>222620310</v>
      </c>
      <c r="N207">
        <v>14057500</v>
      </c>
      <c r="O207">
        <v>14932500</v>
      </c>
      <c r="P207">
        <v>12805810</v>
      </c>
      <c r="Q207">
        <v>838252</v>
      </c>
      <c r="R207">
        <v>0</v>
      </c>
      <c r="S207">
        <v>3440345</v>
      </c>
      <c r="T207">
        <v>8593389</v>
      </c>
      <c r="U207">
        <v>0</v>
      </c>
      <c r="V207">
        <v>407590072</v>
      </c>
      <c r="W207">
        <v>272244</v>
      </c>
      <c r="X207">
        <v>407317828</v>
      </c>
      <c r="Y207">
        <v>23120455</v>
      </c>
      <c r="Z207">
        <v>130301966</v>
      </c>
      <c r="AA207" s="3" t="str">
        <f t="shared" si="6"/>
        <v>4068</v>
      </c>
      <c r="AB207" s="4" t="str">
        <f t="shared" si="7"/>
        <v>Non-TIF</v>
      </c>
    </row>
    <row r="208" spans="1:28" x14ac:dyDescent="0.25">
      <c r="A208">
        <v>2021</v>
      </c>
      <c r="B208">
        <v>18</v>
      </c>
      <c r="C208" t="s">
        <v>32</v>
      </c>
      <c r="D208">
        <v>2021</v>
      </c>
      <c r="E208">
        <v>18</v>
      </c>
      <c r="F208">
        <v>3</v>
      </c>
      <c r="G208">
        <v>348</v>
      </c>
      <c r="H208">
        <v>753348</v>
      </c>
      <c r="I208" t="s">
        <v>27</v>
      </c>
      <c r="J208" t="s">
        <v>27</v>
      </c>
      <c r="K208" t="s">
        <v>356</v>
      </c>
      <c r="L208" t="s">
        <v>219</v>
      </c>
      <c r="M208">
        <v>4951940</v>
      </c>
      <c r="N208">
        <v>305030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29231</v>
      </c>
      <c r="U208">
        <v>0</v>
      </c>
      <c r="V208">
        <v>7432130</v>
      </c>
      <c r="W208">
        <v>1852</v>
      </c>
      <c r="X208">
        <v>7430278</v>
      </c>
      <c r="Y208">
        <v>122602</v>
      </c>
      <c r="Z208">
        <v>2145929</v>
      </c>
      <c r="AA208" s="3" t="str">
        <f t="shared" si="6"/>
        <v>3348</v>
      </c>
      <c r="AB208" s="4" t="str">
        <f t="shared" si="7"/>
        <v>Non-TIF</v>
      </c>
    </row>
    <row r="209" spans="1:28" x14ac:dyDescent="0.25">
      <c r="A209">
        <v>2021</v>
      </c>
      <c r="B209">
        <v>19</v>
      </c>
      <c r="C209" t="s">
        <v>24</v>
      </c>
      <c r="D209">
        <v>2021</v>
      </c>
      <c r="E209">
        <v>19</v>
      </c>
      <c r="F209">
        <v>6</v>
      </c>
      <c r="G209">
        <v>273</v>
      </c>
      <c r="H209" t="s">
        <v>204</v>
      </c>
      <c r="I209" t="s">
        <v>26</v>
      </c>
      <c r="J209" t="s">
        <v>27</v>
      </c>
      <c r="K209" t="s">
        <v>205</v>
      </c>
      <c r="L209" t="s">
        <v>222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 s="3" t="str">
        <f t="shared" si="6"/>
        <v>6273</v>
      </c>
      <c r="AB209" s="4" t="str">
        <f t="shared" si="7"/>
        <v>TIF</v>
      </c>
    </row>
    <row r="210" spans="1:28" x14ac:dyDescent="0.25">
      <c r="A210">
        <v>2021</v>
      </c>
      <c r="B210">
        <v>19</v>
      </c>
      <c r="C210" t="s">
        <v>32</v>
      </c>
      <c r="D210">
        <v>2021</v>
      </c>
      <c r="E210">
        <v>19</v>
      </c>
      <c r="F210">
        <v>6</v>
      </c>
      <c r="G210">
        <v>273</v>
      </c>
      <c r="H210">
        <v>96273</v>
      </c>
      <c r="I210" t="s">
        <v>27</v>
      </c>
      <c r="J210" t="s">
        <v>27</v>
      </c>
      <c r="K210" t="s">
        <v>145</v>
      </c>
      <c r="L210" t="s">
        <v>222</v>
      </c>
      <c r="M210">
        <v>73900200</v>
      </c>
      <c r="N210">
        <v>4408600</v>
      </c>
      <c r="O210">
        <v>8942490</v>
      </c>
      <c r="P210">
        <v>4341000</v>
      </c>
      <c r="Q210">
        <v>1913010</v>
      </c>
      <c r="R210">
        <v>0</v>
      </c>
      <c r="S210">
        <v>0</v>
      </c>
      <c r="T210">
        <v>12877872</v>
      </c>
      <c r="U210">
        <v>0</v>
      </c>
      <c r="V210">
        <v>193055772</v>
      </c>
      <c r="W210">
        <v>140752</v>
      </c>
      <c r="X210">
        <v>192915020</v>
      </c>
      <c r="Y210">
        <v>8620224</v>
      </c>
      <c r="Z210">
        <v>86672600</v>
      </c>
      <c r="AA210" s="3" t="str">
        <f t="shared" si="6"/>
        <v>6273</v>
      </c>
      <c r="AB210" s="4" t="str">
        <f t="shared" si="7"/>
        <v>Non-TIF</v>
      </c>
    </row>
    <row r="211" spans="1:28" x14ac:dyDescent="0.25">
      <c r="A211">
        <v>2021</v>
      </c>
      <c r="B211">
        <v>17</v>
      </c>
      <c r="C211" t="s">
        <v>24</v>
      </c>
      <c r="D211">
        <v>2021</v>
      </c>
      <c r="E211">
        <v>17</v>
      </c>
      <c r="F211">
        <v>1</v>
      </c>
      <c r="G211">
        <v>233</v>
      </c>
      <c r="H211" t="s">
        <v>169</v>
      </c>
      <c r="I211" t="s">
        <v>26</v>
      </c>
      <c r="J211" t="s">
        <v>27</v>
      </c>
      <c r="K211" t="s">
        <v>170</v>
      </c>
      <c r="L211" t="s">
        <v>167</v>
      </c>
      <c r="M211">
        <v>0</v>
      </c>
      <c r="N211">
        <v>0</v>
      </c>
      <c r="O211">
        <v>57634432</v>
      </c>
      <c r="P211">
        <v>4532247</v>
      </c>
      <c r="Q211">
        <v>4700958</v>
      </c>
      <c r="R211">
        <v>0</v>
      </c>
      <c r="S211">
        <v>0</v>
      </c>
      <c r="T211">
        <v>0</v>
      </c>
      <c r="U211">
        <v>0</v>
      </c>
      <c r="V211">
        <v>114252479</v>
      </c>
      <c r="W211">
        <v>0</v>
      </c>
      <c r="X211">
        <v>114252479</v>
      </c>
      <c r="Y211">
        <v>0</v>
      </c>
      <c r="Z211">
        <v>47384842</v>
      </c>
      <c r="AA211" s="3" t="str">
        <f t="shared" si="6"/>
        <v>1233</v>
      </c>
      <c r="AB211" s="4" t="str">
        <f t="shared" si="7"/>
        <v>TIF</v>
      </c>
    </row>
    <row r="212" spans="1:28" x14ac:dyDescent="0.25">
      <c r="A212">
        <v>2021</v>
      </c>
      <c r="B212">
        <v>19</v>
      </c>
      <c r="C212" t="s">
        <v>32</v>
      </c>
      <c r="D212">
        <v>2021</v>
      </c>
      <c r="E212">
        <v>19</v>
      </c>
      <c r="F212">
        <v>4</v>
      </c>
      <c r="G212">
        <v>599</v>
      </c>
      <c r="H212">
        <v>194599</v>
      </c>
      <c r="I212" t="s">
        <v>27</v>
      </c>
      <c r="J212" t="s">
        <v>27</v>
      </c>
      <c r="K212" t="s">
        <v>146</v>
      </c>
      <c r="L212" t="s">
        <v>222</v>
      </c>
      <c r="M212">
        <v>57230800</v>
      </c>
      <c r="N212">
        <v>3130900</v>
      </c>
      <c r="O212">
        <v>10389180</v>
      </c>
      <c r="P212">
        <v>1248300</v>
      </c>
      <c r="Q212">
        <v>2306420</v>
      </c>
      <c r="R212">
        <v>0</v>
      </c>
      <c r="S212">
        <v>2822516</v>
      </c>
      <c r="T212">
        <v>111679</v>
      </c>
      <c r="U212">
        <v>0</v>
      </c>
      <c r="V212">
        <v>210142895</v>
      </c>
      <c r="W212">
        <v>257428</v>
      </c>
      <c r="X212">
        <v>209885467</v>
      </c>
      <c r="Y212">
        <v>7533690</v>
      </c>
      <c r="Z212">
        <v>132903100</v>
      </c>
      <c r="AA212" s="3" t="str">
        <f t="shared" si="6"/>
        <v>4599</v>
      </c>
      <c r="AB212" s="4" t="str">
        <f t="shared" si="7"/>
        <v>Non-TIF</v>
      </c>
    </row>
    <row r="213" spans="1:28" x14ac:dyDescent="0.25">
      <c r="A213">
        <v>2021</v>
      </c>
      <c r="B213">
        <v>20</v>
      </c>
      <c r="C213" t="s">
        <v>32</v>
      </c>
      <c r="D213">
        <v>2021</v>
      </c>
      <c r="E213">
        <v>20</v>
      </c>
      <c r="F213">
        <v>4</v>
      </c>
      <c r="G213">
        <v>572</v>
      </c>
      <c r="H213">
        <v>204572</v>
      </c>
      <c r="I213" t="s">
        <v>27</v>
      </c>
      <c r="J213" t="s">
        <v>27</v>
      </c>
      <c r="K213" t="s">
        <v>260</v>
      </c>
      <c r="L213" t="s">
        <v>226</v>
      </c>
      <c r="M213">
        <v>33787520</v>
      </c>
      <c r="N213">
        <v>5473450</v>
      </c>
      <c r="O213">
        <v>1808070</v>
      </c>
      <c r="P213">
        <v>317000</v>
      </c>
      <c r="Q213">
        <v>135320</v>
      </c>
      <c r="R213">
        <v>0</v>
      </c>
      <c r="S213">
        <v>7388147</v>
      </c>
      <c r="T213">
        <v>581871</v>
      </c>
      <c r="U213">
        <v>0</v>
      </c>
      <c r="V213">
        <v>110918928</v>
      </c>
      <c r="W213">
        <v>107416</v>
      </c>
      <c r="X213">
        <v>110811512</v>
      </c>
      <c r="Y213">
        <v>7118019</v>
      </c>
      <c r="Z213">
        <v>61427550</v>
      </c>
      <c r="AA213" s="3" t="str">
        <f t="shared" si="6"/>
        <v>4572</v>
      </c>
      <c r="AB213" s="4" t="str">
        <f t="shared" si="7"/>
        <v>Non-TIF</v>
      </c>
    </row>
    <row r="214" spans="1:28" x14ac:dyDescent="0.25">
      <c r="A214">
        <v>2021</v>
      </c>
      <c r="B214">
        <v>21</v>
      </c>
      <c r="C214" t="s">
        <v>45</v>
      </c>
      <c r="D214">
        <v>2021</v>
      </c>
      <c r="E214">
        <v>21</v>
      </c>
      <c r="F214">
        <v>6</v>
      </c>
      <c r="G214">
        <v>48</v>
      </c>
      <c r="H214">
        <v>116048</v>
      </c>
      <c r="I214" t="s">
        <v>27</v>
      </c>
      <c r="J214" t="s">
        <v>27</v>
      </c>
      <c r="K214" t="s">
        <v>221</v>
      </c>
      <c r="L214" t="s">
        <v>242</v>
      </c>
      <c r="M214">
        <v>0</v>
      </c>
      <c r="N214">
        <v>0</v>
      </c>
      <c r="O214">
        <v>2700640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7107980</v>
      </c>
      <c r="W214">
        <v>20372</v>
      </c>
      <c r="X214">
        <v>7087608</v>
      </c>
      <c r="Y214">
        <v>0</v>
      </c>
      <c r="Z214">
        <v>4407340</v>
      </c>
      <c r="AA214" s="3" t="str">
        <f t="shared" si="6"/>
        <v>6048</v>
      </c>
      <c r="AB214" s="4" t="str">
        <f t="shared" si="7"/>
        <v>Non-TIF</v>
      </c>
    </row>
    <row r="215" spans="1:28" x14ac:dyDescent="0.25">
      <c r="A215">
        <v>2021</v>
      </c>
      <c r="B215">
        <v>21</v>
      </c>
      <c r="C215" t="s">
        <v>45</v>
      </c>
      <c r="D215">
        <v>2021</v>
      </c>
      <c r="E215">
        <v>21</v>
      </c>
      <c r="F215">
        <v>6</v>
      </c>
      <c r="G215">
        <v>102</v>
      </c>
      <c r="H215">
        <v>216102</v>
      </c>
      <c r="I215" t="s">
        <v>27</v>
      </c>
      <c r="J215" t="s">
        <v>27</v>
      </c>
      <c r="K215" t="s">
        <v>261</v>
      </c>
      <c r="L215" t="s">
        <v>242</v>
      </c>
      <c r="M215">
        <v>1768843</v>
      </c>
      <c r="N215">
        <v>25783</v>
      </c>
      <c r="O215">
        <v>182085582</v>
      </c>
      <c r="P215">
        <v>32168640</v>
      </c>
      <c r="Q215">
        <v>5430786</v>
      </c>
      <c r="R215">
        <v>0</v>
      </c>
      <c r="S215">
        <v>0</v>
      </c>
      <c r="T215">
        <v>0</v>
      </c>
      <c r="U215">
        <v>0</v>
      </c>
      <c r="V215">
        <v>304688272</v>
      </c>
      <c r="W215">
        <v>144456</v>
      </c>
      <c r="X215">
        <v>304543816</v>
      </c>
      <c r="Y215">
        <v>0</v>
      </c>
      <c r="Z215">
        <v>83208638</v>
      </c>
      <c r="AA215" s="3" t="str">
        <f t="shared" si="6"/>
        <v>6102</v>
      </c>
      <c r="AB215" s="4" t="str">
        <f t="shared" si="7"/>
        <v>Non-TIF</v>
      </c>
    </row>
    <row r="216" spans="1:28" x14ac:dyDescent="0.25">
      <c r="A216">
        <v>2021</v>
      </c>
      <c r="B216">
        <v>21</v>
      </c>
      <c r="C216" t="s">
        <v>24</v>
      </c>
      <c r="D216">
        <v>2021</v>
      </c>
      <c r="E216">
        <v>21</v>
      </c>
      <c r="F216">
        <v>1</v>
      </c>
      <c r="G216">
        <v>218</v>
      </c>
      <c r="H216" t="s">
        <v>262</v>
      </c>
      <c r="I216" t="s">
        <v>26</v>
      </c>
      <c r="J216" t="s">
        <v>27</v>
      </c>
      <c r="K216" t="s">
        <v>263</v>
      </c>
      <c r="L216" t="s">
        <v>242</v>
      </c>
      <c r="M216">
        <v>0</v>
      </c>
      <c r="N216">
        <v>0</v>
      </c>
      <c r="O216">
        <v>0</v>
      </c>
      <c r="P216">
        <v>13446189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13446189</v>
      </c>
      <c r="W216">
        <v>0</v>
      </c>
      <c r="X216">
        <v>13446189</v>
      </c>
      <c r="Y216">
        <v>0</v>
      </c>
      <c r="Z216">
        <v>0</v>
      </c>
      <c r="AA216" s="3" t="str">
        <f t="shared" si="6"/>
        <v>1218</v>
      </c>
      <c r="AB216" s="4" t="str">
        <f t="shared" si="7"/>
        <v>TIF</v>
      </c>
    </row>
    <row r="217" spans="1:28" x14ac:dyDescent="0.25">
      <c r="A217">
        <v>2021</v>
      </c>
      <c r="B217">
        <v>21</v>
      </c>
      <c r="C217" t="s">
        <v>32</v>
      </c>
      <c r="D217">
        <v>2021</v>
      </c>
      <c r="E217">
        <v>21</v>
      </c>
      <c r="F217">
        <v>1</v>
      </c>
      <c r="G217">
        <v>218</v>
      </c>
      <c r="H217">
        <v>211218</v>
      </c>
      <c r="I217" t="s">
        <v>27</v>
      </c>
      <c r="J217" t="s">
        <v>27</v>
      </c>
      <c r="K217" t="s">
        <v>241</v>
      </c>
      <c r="L217" t="s">
        <v>242</v>
      </c>
      <c r="M217">
        <v>167564253</v>
      </c>
      <c r="N217">
        <v>7014816</v>
      </c>
      <c r="O217">
        <v>19344023</v>
      </c>
      <c r="P217">
        <v>1240530</v>
      </c>
      <c r="Q217">
        <v>762747</v>
      </c>
      <c r="R217">
        <v>0</v>
      </c>
      <c r="S217">
        <v>1895623</v>
      </c>
      <c r="T217">
        <v>4286756</v>
      </c>
      <c r="U217">
        <v>0</v>
      </c>
      <c r="V217">
        <v>295150038</v>
      </c>
      <c r="W217">
        <v>227796</v>
      </c>
      <c r="X217">
        <v>294922242</v>
      </c>
      <c r="Y217">
        <v>105322638</v>
      </c>
      <c r="Z217">
        <v>93041290</v>
      </c>
      <c r="AA217" s="3" t="str">
        <f t="shared" si="6"/>
        <v>1218</v>
      </c>
      <c r="AB217" s="4" t="str">
        <f t="shared" si="7"/>
        <v>Non-TIF</v>
      </c>
    </row>
    <row r="218" spans="1:28" x14ac:dyDescent="0.25">
      <c r="A218">
        <v>2021</v>
      </c>
      <c r="B218">
        <v>21</v>
      </c>
      <c r="C218" t="s">
        <v>32</v>
      </c>
      <c r="D218">
        <v>2021</v>
      </c>
      <c r="E218">
        <v>21</v>
      </c>
      <c r="F218">
        <v>4</v>
      </c>
      <c r="G218">
        <v>890</v>
      </c>
      <c r="H218">
        <v>304890</v>
      </c>
      <c r="I218" t="s">
        <v>27</v>
      </c>
      <c r="J218" t="s">
        <v>27</v>
      </c>
      <c r="K218" t="s">
        <v>264</v>
      </c>
      <c r="L218" t="s">
        <v>242</v>
      </c>
      <c r="M218">
        <v>6023270</v>
      </c>
      <c r="N218">
        <v>154967</v>
      </c>
      <c r="O218">
        <v>5942890</v>
      </c>
      <c r="P218">
        <v>0</v>
      </c>
      <c r="Q218">
        <v>0</v>
      </c>
      <c r="R218">
        <v>0</v>
      </c>
      <c r="S218">
        <v>0</v>
      </c>
      <c r="T218">
        <v>276878</v>
      </c>
      <c r="U218">
        <v>0</v>
      </c>
      <c r="V218">
        <v>25611195</v>
      </c>
      <c r="W218">
        <v>20372</v>
      </c>
      <c r="X218">
        <v>25590823</v>
      </c>
      <c r="Y218">
        <v>1060720</v>
      </c>
      <c r="Z218">
        <v>13213190</v>
      </c>
      <c r="AA218" s="3" t="str">
        <f t="shared" si="6"/>
        <v>4890</v>
      </c>
      <c r="AB218" s="4" t="str">
        <f t="shared" si="7"/>
        <v>Non-TIF</v>
      </c>
    </row>
    <row r="219" spans="1:28" x14ac:dyDescent="0.25">
      <c r="A219">
        <v>2021</v>
      </c>
      <c r="B219">
        <v>21</v>
      </c>
      <c r="C219" t="s">
        <v>32</v>
      </c>
      <c r="D219">
        <v>2021</v>
      </c>
      <c r="E219">
        <v>21</v>
      </c>
      <c r="F219">
        <v>5</v>
      </c>
      <c r="G219">
        <v>157</v>
      </c>
      <c r="H219">
        <v>715157</v>
      </c>
      <c r="I219" t="s">
        <v>27</v>
      </c>
      <c r="J219" t="s">
        <v>27</v>
      </c>
      <c r="K219" t="s">
        <v>265</v>
      </c>
      <c r="L219" t="s">
        <v>242</v>
      </c>
      <c r="M219">
        <v>1629802</v>
      </c>
      <c r="N219">
        <v>145192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3311</v>
      </c>
      <c r="U219">
        <v>0</v>
      </c>
      <c r="V219">
        <v>2177595</v>
      </c>
      <c r="W219">
        <v>0</v>
      </c>
      <c r="X219">
        <v>2177595</v>
      </c>
      <c r="Y219">
        <v>244344</v>
      </c>
      <c r="Z219">
        <v>399290</v>
      </c>
      <c r="AA219" s="3" t="str">
        <f t="shared" si="6"/>
        <v>5157</v>
      </c>
      <c r="AB219" s="4" t="str">
        <f t="shared" si="7"/>
        <v>Non-TIF</v>
      </c>
    </row>
    <row r="220" spans="1:28" x14ac:dyDescent="0.25">
      <c r="A220">
        <v>2021</v>
      </c>
      <c r="B220">
        <v>21</v>
      </c>
      <c r="C220" t="s">
        <v>32</v>
      </c>
      <c r="D220">
        <v>2021</v>
      </c>
      <c r="E220">
        <v>21</v>
      </c>
      <c r="F220">
        <v>5</v>
      </c>
      <c r="G220">
        <v>724</v>
      </c>
      <c r="H220">
        <v>745724</v>
      </c>
      <c r="I220" t="s">
        <v>27</v>
      </c>
      <c r="J220" t="s">
        <v>27</v>
      </c>
      <c r="K220" t="s">
        <v>266</v>
      </c>
      <c r="L220" t="s">
        <v>242</v>
      </c>
      <c r="M220">
        <v>13852870</v>
      </c>
      <c r="N220">
        <v>848766</v>
      </c>
      <c r="O220">
        <v>35320</v>
      </c>
      <c r="P220">
        <v>0</v>
      </c>
      <c r="Q220">
        <v>887280</v>
      </c>
      <c r="R220">
        <v>0</v>
      </c>
      <c r="S220">
        <v>1382168</v>
      </c>
      <c r="T220">
        <v>163557</v>
      </c>
      <c r="U220">
        <v>0</v>
      </c>
      <c r="V220">
        <v>25764471</v>
      </c>
      <c r="W220">
        <v>16668</v>
      </c>
      <c r="X220">
        <v>25747803</v>
      </c>
      <c r="Y220">
        <v>556491</v>
      </c>
      <c r="Z220">
        <v>8594510</v>
      </c>
      <c r="AA220" s="3" t="str">
        <f t="shared" si="6"/>
        <v>5724</v>
      </c>
      <c r="AB220" s="4" t="str">
        <f t="shared" si="7"/>
        <v>Non-TIF</v>
      </c>
    </row>
    <row r="221" spans="1:28" x14ac:dyDescent="0.25">
      <c r="A221">
        <v>2021</v>
      </c>
      <c r="B221">
        <v>22</v>
      </c>
      <c r="C221" t="s">
        <v>45</v>
      </c>
      <c r="D221">
        <v>2021</v>
      </c>
      <c r="E221">
        <v>22</v>
      </c>
      <c r="F221">
        <v>2</v>
      </c>
      <c r="G221">
        <v>763</v>
      </c>
      <c r="H221">
        <v>222763</v>
      </c>
      <c r="I221" t="s">
        <v>27</v>
      </c>
      <c r="J221" t="s">
        <v>27</v>
      </c>
      <c r="K221" t="s">
        <v>267</v>
      </c>
      <c r="L221" t="s">
        <v>246</v>
      </c>
      <c r="M221">
        <v>12130</v>
      </c>
      <c r="N221">
        <v>0</v>
      </c>
      <c r="O221">
        <v>5445889</v>
      </c>
      <c r="P221">
        <v>1966359</v>
      </c>
      <c r="Q221">
        <v>833439</v>
      </c>
      <c r="R221">
        <v>0</v>
      </c>
      <c r="S221">
        <v>0</v>
      </c>
      <c r="T221">
        <v>0</v>
      </c>
      <c r="U221">
        <v>0</v>
      </c>
      <c r="V221">
        <v>12019392</v>
      </c>
      <c r="W221">
        <v>5556</v>
      </c>
      <c r="X221">
        <v>12013836</v>
      </c>
      <c r="Y221">
        <v>0</v>
      </c>
      <c r="Z221">
        <v>3761575</v>
      </c>
      <c r="AA221" s="3" t="str">
        <f t="shared" si="6"/>
        <v>2763</v>
      </c>
      <c r="AB221" s="4" t="str">
        <f t="shared" si="7"/>
        <v>Non-TIF</v>
      </c>
    </row>
    <row r="222" spans="1:28" x14ac:dyDescent="0.25">
      <c r="A222">
        <v>2021</v>
      </c>
      <c r="B222">
        <v>22</v>
      </c>
      <c r="C222" t="s">
        <v>24</v>
      </c>
      <c r="D222">
        <v>2021</v>
      </c>
      <c r="E222">
        <v>22</v>
      </c>
      <c r="F222">
        <v>5</v>
      </c>
      <c r="G222">
        <v>310</v>
      </c>
      <c r="H222" t="s">
        <v>124</v>
      </c>
      <c r="I222" t="s">
        <v>26</v>
      </c>
      <c r="J222" t="s">
        <v>27</v>
      </c>
      <c r="K222" t="s">
        <v>125</v>
      </c>
      <c r="L222" t="s">
        <v>246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 s="3" t="str">
        <f t="shared" si="6"/>
        <v>5310</v>
      </c>
      <c r="AB222" s="4" t="str">
        <f t="shared" si="7"/>
        <v>TIF</v>
      </c>
    </row>
    <row r="223" spans="1:28" x14ac:dyDescent="0.25">
      <c r="A223">
        <v>2021</v>
      </c>
      <c r="B223">
        <v>22</v>
      </c>
      <c r="C223" t="s">
        <v>24</v>
      </c>
      <c r="D223">
        <v>2021</v>
      </c>
      <c r="E223">
        <v>22</v>
      </c>
      <c r="F223">
        <v>1</v>
      </c>
      <c r="G223">
        <v>80</v>
      </c>
      <c r="H223" t="s">
        <v>268</v>
      </c>
      <c r="I223" t="s">
        <v>26</v>
      </c>
      <c r="J223" t="s">
        <v>27</v>
      </c>
      <c r="K223" t="s">
        <v>269</v>
      </c>
      <c r="L223" t="s">
        <v>246</v>
      </c>
      <c r="M223">
        <v>1160</v>
      </c>
      <c r="N223">
        <v>0</v>
      </c>
      <c r="O223">
        <v>403681</v>
      </c>
      <c r="P223">
        <v>1596257</v>
      </c>
      <c r="Q223">
        <v>321683</v>
      </c>
      <c r="R223">
        <v>0</v>
      </c>
      <c r="S223">
        <v>0</v>
      </c>
      <c r="T223">
        <v>0</v>
      </c>
      <c r="U223">
        <v>0</v>
      </c>
      <c r="V223">
        <v>2322781</v>
      </c>
      <c r="W223">
        <v>0</v>
      </c>
      <c r="X223">
        <v>2322781</v>
      </c>
      <c r="Y223">
        <v>0</v>
      </c>
      <c r="Z223">
        <v>0</v>
      </c>
      <c r="AA223" s="3" t="str">
        <f t="shared" si="6"/>
        <v>1080</v>
      </c>
      <c r="AB223" s="4" t="str">
        <f t="shared" si="7"/>
        <v>TIF</v>
      </c>
    </row>
    <row r="224" spans="1:28" x14ac:dyDescent="0.25">
      <c r="A224">
        <v>2021</v>
      </c>
      <c r="B224">
        <v>22</v>
      </c>
      <c r="C224" t="s">
        <v>24</v>
      </c>
      <c r="D224">
        <v>2021</v>
      </c>
      <c r="E224">
        <v>22</v>
      </c>
      <c r="F224">
        <v>4</v>
      </c>
      <c r="G224">
        <v>419</v>
      </c>
      <c r="H224" t="s">
        <v>270</v>
      </c>
      <c r="I224" t="s">
        <v>26</v>
      </c>
      <c r="J224" t="s">
        <v>27</v>
      </c>
      <c r="K224" t="s">
        <v>271</v>
      </c>
      <c r="L224" t="s">
        <v>246</v>
      </c>
      <c r="M224">
        <v>105044</v>
      </c>
      <c r="N224">
        <v>1296</v>
      </c>
      <c r="O224">
        <v>7756586</v>
      </c>
      <c r="P224">
        <v>1050953</v>
      </c>
      <c r="Q224">
        <v>1557756</v>
      </c>
      <c r="R224">
        <v>0</v>
      </c>
      <c r="S224">
        <v>0</v>
      </c>
      <c r="T224">
        <v>0</v>
      </c>
      <c r="U224">
        <v>0</v>
      </c>
      <c r="V224">
        <v>27061423</v>
      </c>
      <c r="W224">
        <v>11112</v>
      </c>
      <c r="X224">
        <v>27050311</v>
      </c>
      <c r="Y224">
        <v>0</v>
      </c>
      <c r="Z224">
        <v>16589788</v>
      </c>
      <c r="AA224" s="3" t="str">
        <f t="shared" si="6"/>
        <v>4419</v>
      </c>
      <c r="AB224" s="4" t="str">
        <f t="shared" si="7"/>
        <v>TIF</v>
      </c>
    </row>
    <row r="225" spans="1:28" x14ac:dyDescent="0.25">
      <c r="A225">
        <v>2021</v>
      </c>
      <c r="B225">
        <v>22</v>
      </c>
      <c r="C225" t="s">
        <v>32</v>
      </c>
      <c r="D225">
        <v>2021</v>
      </c>
      <c r="E225">
        <v>22</v>
      </c>
      <c r="F225">
        <v>1</v>
      </c>
      <c r="G225">
        <v>80</v>
      </c>
      <c r="H225">
        <v>221080</v>
      </c>
      <c r="I225" t="s">
        <v>27</v>
      </c>
      <c r="J225" t="s">
        <v>27</v>
      </c>
      <c r="K225" t="s">
        <v>272</v>
      </c>
      <c r="L225" t="s">
        <v>246</v>
      </c>
      <c r="M225">
        <v>93945964</v>
      </c>
      <c r="N225">
        <v>4353835</v>
      </c>
      <c r="O225">
        <v>23148157</v>
      </c>
      <c r="P225">
        <v>1096528</v>
      </c>
      <c r="Q225">
        <v>2095275</v>
      </c>
      <c r="R225">
        <v>0</v>
      </c>
      <c r="S225">
        <v>0</v>
      </c>
      <c r="T225">
        <v>3292768</v>
      </c>
      <c r="U225">
        <v>0</v>
      </c>
      <c r="V225">
        <v>291872321</v>
      </c>
      <c r="W225">
        <v>366696</v>
      </c>
      <c r="X225">
        <v>291505625</v>
      </c>
      <c r="Y225">
        <v>19911264</v>
      </c>
      <c r="Z225">
        <v>163939794</v>
      </c>
      <c r="AA225" s="3" t="str">
        <f t="shared" si="6"/>
        <v>1080</v>
      </c>
      <c r="AB225" s="4" t="str">
        <f t="shared" si="7"/>
        <v>Non-TIF</v>
      </c>
    </row>
    <row r="226" spans="1:28" x14ac:dyDescent="0.25">
      <c r="A226">
        <v>2021</v>
      </c>
      <c r="B226">
        <v>23</v>
      </c>
      <c r="C226" t="s">
        <v>24</v>
      </c>
      <c r="D226">
        <v>2021</v>
      </c>
      <c r="E226">
        <v>23</v>
      </c>
      <c r="F226">
        <v>1</v>
      </c>
      <c r="G226">
        <v>82</v>
      </c>
      <c r="H226" t="s">
        <v>273</v>
      </c>
      <c r="I226" t="s">
        <v>26</v>
      </c>
      <c r="J226" t="s">
        <v>27</v>
      </c>
      <c r="K226" t="s">
        <v>1730</v>
      </c>
      <c r="L226" t="s">
        <v>249</v>
      </c>
      <c r="M226">
        <v>0</v>
      </c>
      <c r="N226">
        <v>0</v>
      </c>
      <c r="O226">
        <v>11522555</v>
      </c>
      <c r="P226">
        <v>11938116</v>
      </c>
      <c r="Q226">
        <v>1097543</v>
      </c>
      <c r="R226">
        <v>0</v>
      </c>
      <c r="S226">
        <v>0</v>
      </c>
      <c r="T226">
        <v>0</v>
      </c>
      <c r="U226">
        <v>0</v>
      </c>
      <c r="V226">
        <v>76718333</v>
      </c>
      <c r="W226">
        <v>0</v>
      </c>
      <c r="X226">
        <v>76718333</v>
      </c>
      <c r="Y226">
        <v>0</v>
      </c>
      <c r="Z226">
        <v>52160119</v>
      </c>
      <c r="AA226" s="3" t="str">
        <f t="shared" si="6"/>
        <v>1082</v>
      </c>
      <c r="AB226" s="4" t="str">
        <f t="shared" si="7"/>
        <v>TIF</v>
      </c>
    </row>
    <row r="227" spans="1:28" x14ac:dyDescent="0.25">
      <c r="A227">
        <v>2021</v>
      </c>
      <c r="B227">
        <v>23</v>
      </c>
      <c r="C227" t="s">
        <v>24</v>
      </c>
      <c r="D227">
        <v>2021</v>
      </c>
      <c r="E227">
        <v>23</v>
      </c>
      <c r="F227">
        <v>1</v>
      </c>
      <c r="G227">
        <v>278</v>
      </c>
      <c r="H227" t="s">
        <v>274</v>
      </c>
      <c r="I227" t="s">
        <v>26</v>
      </c>
      <c r="J227" t="s">
        <v>27</v>
      </c>
      <c r="K227" t="s">
        <v>275</v>
      </c>
      <c r="L227" t="s">
        <v>249</v>
      </c>
      <c r="M227">
        <v>0</v>
      </c>
      <c r="N227">
        <v>0</v>
      </c>
      <c r="O227">
        <v>719460</v>
      </c>
      <c r="P227">
        <v>0</v>
      </c>
      <c r="Q227">
        <v>1694234</v>
      </c>
      <c r="R227">
        <v>0</v>
      </c>
      <c r="S227">
        <v>0</v>
      </c>
      <c r="T227">
        <v>0</v>
      </c>
      <c r="U227">
        <v>0</v>
      </c>
      <c r="V227">
        <v>9192510</v>
      </c>
      <c r="W227">
        <v>18520</v>
      </c>
      <c r="X227">
        <v>9173990</v>
      </c>
      <c r="Y227">
        <v>0</v>
      </c>
      <c r="Z227">
        <v>6778816</v>
      </c>
      <c r="AA227" s="3" t="str">
        <f t="shared" si="6"/>
        <v>1278</v>
      </c>
      <c r="AB227" s="4" t="str">
        <f t="shared" si="7"/>
        <v>TIF</v>
      </c>
    </row>
    <row r="228" spans="1:28" x14ac:dyDescent="0.25">
      <c r="A228">
        <v>2021</v>
      </c>
      <c r="B228">
        <v>23</v>
      </c>
      <c r="C228" t="s">
        <v>32</v>
      </c>
      <c r="D228">
        <v>2021</v>
      </c>
      <c r="E228">
        <v>23</v>
      </c>
      <c r="F228">
        <v>1</v>
      </c>
      <c r="G228">
        <v>82</v>
      </c>
      <c r="H228">
        <v>231082</v>
      </c>
      <c r="I228" t="s">
        <v>27</v>
      </c>
      <c r="J228" t="s">
        <v>27</v>
      </c>
      <c r="K228" t="s">
        <v>1721</v>
      </c>
      <c r="L228" t="s">
        <v>249</v>
      </c>
      <c r="M228">
        <v>152175110</v>
      </c>
      <c r="N228">
        <v>5954090</v>
      </c>
      <c r="O228">
        <v>45463268</v>
      </c>
      <c r="P228">
        <v>3527460</v>
      </c>
      <c r="Q228">
        <v>8085167</v>
      </c>
      <c r="R228">
        <v>0</v>
      </c>
      <c r="S228">
        <v>20580339</v>
      </c>
      <c r="T228">
        <v>21010406</v>
      </c>
      <c r="U228">
        <v>0</v>
      </c>
      <c r="V228">
        <v>663163713</v>
      </c>
      <c r="W228">
        <v>564860</v>
      </c>
      <c r="X228">
        <v>662598853</v>
      </c>
      <c r="Y228">
        <v>51805565</v>
      </c>
      <c r="Z228">
        <v>406367873</v>
      </c>
      <c r="AA228" s="3" t="str">
        <f t="shared" si="6"/>
        <v>1082</v>
      </c>
      <c r="AB228" s="4" t="str">
        <f t="shared" si="7"/>
        <v>Non-TIF</v>
      </c>
    </row>
    <row r="229" spans="1:28" x14ac:dyDescent="0.25">
      <c r="A229">
        <v>2021</v>
      </c>
      <c r="B229">
        <v>23</v>
      </c>
      <c r="C229" t="s">
        <v>32</v>
      </c>
      <c r="D229">
        <v>2021</v>
      </c>
      <c r="E229">
        <v>23</v>
      </c>
      <c r="F229">
        <v>1</v>
      </c>
      <c r="G229">
        <v>278</v>
      </c>
      <c r="H229">
        <v>231278</v>
      </c>
      <c r="I229" t="s">
        <v>27</v>
      </c>
      <c r="J229" t="s">
        <v>27</v>
      </c>
      <c r="K229" t="s">
        <v>248</v>
      </c>
      <c r="L229" t="s">
        <v>249</v>
      </c>
      <c r="M229">
        <v>6731637</v>
      </c>
      <c r="N229">
        <v>630775</v>
      </c>
      <c r="O229">
        <v>247358545</v>
      </c>
      <c r="P229">
        <v>144001898</v>
      </c>
      <c r="Q229">
        <v>24468903</v>
      </c>
      <c r="R229">
        <v>0</v>
      </c>
      <c r="S229">
        <v>7985499</v>
      </c>
      <c r="T229">
        <v>1083673</v>
      </c>
      <c r="U229">
        <v>424410</v>
      </c>
      <c r="V229">
        <v>1287429784</v>
      </c>
      <c r="W229">
        <v>2163136</v>
      </c>
      <c r="X229">
        <v>1285266648</v>
      </c>
      <c r="Y229">
        <v>204137085</v>
      </c>
      <c r="Z229">
        <v>854744444</v>
      </c>
      <c r="AA229" s="3" t="str">
        <f t="shared" si="6"/>
        <v>1278</v>
      </c>
      <c r="AB229" s="4" t="str">
        <f t="shared" si="7"/>
        <v>Non-TIF</v>
      </c>
    </row>
    <row r="230" spans="1:28" x14ac:dyDescent="0.25">
      <c r="A230">
        <v>2021</v>
      </c>
      <c r="B230">
        <v>20</v>
      </c>
      <c r="C230" t="s">
        <v>32</v>
      </c>
      <c r="D230">
        <v>2021</v>
      </c>
      <c r="E230">
        <v>20</v>
      </c>
      <c r="F230">
        <v>1</v>
      </c>
      <c r="G230">
        <v>970</v>
      </c>
      <c r="H230">
        <v>881970</v>
      </c>
      <c r="I230" t="s">
        <v>27</v>
      </c>
      <c r="J230" t="s">
        <v>27</v>
      </c>
      <c r="K230" t="s">
        <v>401</v>
      </c>
      <c r="L230" t="s">
        <v>226</v>
      </c>
      <c r="M230">
        <v>2032280</v>
      </c>
      <c r="N230">
        <v>259590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11099</v>
      </c>
      <c r="U230">
        <v>0</v>
      </c>
      <c r="V230">
        <v>2919049</v>
      </c>
      <c r="W230">
        <v>1852</v>
      </c>
      <c r="X230">
        <v>2917197</v>
      </c>
      <c r="Y230">
        <v>1449563</v>
      </c>
      <c r="Z230">
        <v>616080</v>
      </c>
      <c r="AA230" s="3" t="str">
        <f t="shared" si="6"/>
        <v>1970</v>
      </c>
      <c r="AB230" s="4" t="str">
        <f t="shared" si="7"/>
        <v>Non-TIF</v>
      </c>
    </row>
    <row r="231" spans="1:28" x14ac:dyDescent="0.25">
      <c r="A231">
        <v>2021</v>
      </c>
      <c r="B231">
        <v>21</v>
      </c>
      <c r="C231" t="s">
        <v>24</v>
      </c>
      <c r="D231">
        <v>2021</v>
      </c>
      <c r="E231">
        <v>21</v>
      </c>
      <c r="F231">
        <v>6</v>
      </c>
      <c r="G231">
        <v>102</v>
      </c>
      <c r="H231" t="s">
        <v>402</v>
      </c>
      <c r="I231" t="s">
        <v>26</v>
      </c>
      <c r="J231" t="s">
        <v>27</v>
      </c>
      <c r="K231" t="s">
        <v>403</v>
      </c>
      <c r="L231" t="s">
        <v>242</v>
      </c>
      <c r="M231">
        <v>0</v>
      </c>
      <c r="N231">
        <v>0</v>
      </c>
      <c r="O231">
        <v>11629532</v>
      </c>
      <c r="P231">
        <v>0</v>
      </c>
      <c r="Q231">
        <v>1501650</v>
      </c>
      <c r="R231">
        <v>0</v>
      </c>
      <c r="S231">
        <v>0</v>
      </c>
      <c r="T231">
        <v>0</v>
      </c>
      <c r="U231">
        <v>0</v>
      </c>
      <c r="V231">
        <v>34881804</v>
      </c>
      <c r="W231">
        <v>0</v>
      </c>
      <c r="X231">
        <v>34881804</v>
      </c>
      <c r="Y231">
        <v>0</v>
      </c>
      <c r="Z231">
        <v>21750622</v>
      </c>
      <c r="AA231" s="3" t="str">
        <f t="shared" si="6"/>
        <v>6102</v>
      </c>
      <c r="AB231" s="4" t="str">
        <f t="shared" si="7"/>
        <v>TIF</v>
      </c>
    </row>
    <row r="232" spans="1:28" x14ac:dyDescent="0.25">
      <c r="A232">
        <v>2021</v>
      </c>
      <c r="B232">
        <v>21</v>
      </c>
      <c r="C232" t="s">
        <v>32</v>
      </c>
      <c r="D232">
        <v>2021</v>
      </c>
      <c r="E232">
        <v>21</v>
      </c>
      <c r="F232">
        <v>6</v>
      </c>
      <c r="G232">
        <v>102</v>
      </c>
      <c r="H232">
        <v>216102</v>
      </c>
      <c r="I232" t="s">
        <v>27</v>
      </c>
      <c r="J232" t="s">
        <v>27</v>
      </c>
      <c r="K232" t="s">
        <v>261</v>
      </c>
      <c r="L232" t="s">
        <v>242</v>
      </c>
      <c r="M232">
        <v>112912346</v>
      </c>
      <c r="N232">
        <v>3825996</v>
      </c>
      <c r="O232">
        <v>41001144</v>
      </c>
      <c r="P232">
        <v>6067340</v>
      </c>
      <c r="Q232">
        <v>29119866</v>
      </c>
      <c r="R232">
        <v>0</v>
      </c>
      <c r="S232">
        <v>3469296</v>
      </c>
      <c r="T232">
        <v>2697429</v>
      </c>
      <c r="U232">
        <v>0</v>
      </c>
      <c r="V232">
        <v>794952157</v>
      </c>
      <c r="W232">
        <v>1007488</v>
      </c>
      <c r="X232">
        <v>793944669</v>
      </c>
      <c r="Y232">
        <v>59215048</v>
      </c>
      <c r="Z232">
        <v>595858740</v>
      </c>
      <c r="AA232" s="3" t="str">
        <f t="shared" si="6"/>
        <v>6102</v>
      </c>
      <c r="AB232" s="4" t="str">
        <f t="shared" si="7"/>
        <v>Non-TIF</v>
      </c>
    </row>
    <row r="233" spans="1:28" x14ac:dyDescent="0.25">
      <c r="A233">
        <v>2021</v>
      </c>
      <c r="B233">
        <v>21</v>
      </c>
      <c r="C233" t="s">
        <v>32</v>
      </c>
      <c r="D233">
        <v>2021</v>
      </c>
      <c r="E233">
        <v>21</v>
      </c>
      <c r="F233">
        <v>2</v>
      </c>
      <c r="G233">
        <v>862</v>
      </c>
      <c r="H233">
        <v>712862</v>
      </c>
      <c r="I233" t="s">
        <v>27</v>
      </c>
      <c r="J233" t="s">
        <v>27</v>
      </c>
      <c r="K233" t="s">
        <v>404</v>
      </c>
      <c r="L233" t="s">
        <v>242</v>
      </c>
      <c r="M233">
        <v>185767</v>
      </c>
      <c r="N233">
        <v>3708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277165</v>
      </c>
      <c r="W233">
        <v>0</v>
      </c>
      <c r="X233">
        <v>277165</v>
      </c>
      <c r="Y233">
        <v>0</v>
      </c>
      <c r="Z233">
        <v>87690</v>
      </c>
      <c r="AA233" s="3" t="str">
        <f t="shared" si="6"/>
        <v>2862</v>
      </c>
      <c r="AB233" s="4" t="str">
        <f t="shared" si="7"/>
        <v>Non-TIF</v>
      </c>
    </row>
    <row r="234" spans="1:28" x14ac:dyDescent="0.25">
      <c r="A234">
        <v>2021</v>
      </c>
      <c r="B234">
        <v>22</v>
      </c>
      <c r="C234" t="s">
        <v>45</v>
      </c>
      <c r="D234">
        <v>2021</v>
      </c>
      <c r="E234">
        <v>22</v>
      </c>
      <c r="F234">
        <v>1</v>
      </c>
      <c r="G234">
        <v>80</v>
      </c>
      <c r="H234">
        <v>221080</v>
      </c>
      <c r="I234" t="s">
        <v>27</v>
      </c>
      <c r="J234" t="s">
        <v>27</v>
      </c>
      <c r="K234" t="s">
        <v>272</v>
      </c>
      <c r="L234" t="s">
        <v>246</v>
      </c>
      <c r="M234">
        <v>33519</v>
      </c>
      <c r="N234">
        <v>0</v>
      </c>
      <c r="O234">
        <v>1704029</v>
      </c>
      <c r="P234">
        <v>6679788</v>
      </c>
      <c r="Q234">
        <v>1984700</v>
      </c>
      <c r="R234">
        <v>0</v>
      </c>
      <c r="S234">
        <v>0</v>
      </c>
      <c r="T234">
        <v>0</v>
      </c>
      <c r="U234">
        <v>0</v>
      </c>
      <c r="V234">
        <v>10402036</v>
      </c>
      <c r="W234">
        <v>0</v>
      </c>
      <c r="X234">
        <v>10402036</v>
      </c>
      <c r="Y234">
        <v>0</v>
      </c>
      <c r="Z234">
        <v>0</v>
      </c>
      <c r="AA234" s="3" t="str">
        <f t="shared" si="6"/>
        <v>1080</v>
      </c>
      <c r="AB234" s="4" t="str">
        <f t="shared" si="7"/>
        <v>Non-TIF</v>
      </c>
    </row>
    <row r="235" spans="1:28" x14ac:dyDescent="0.25">
      <c r="A235">
        <v>2021</v>
      </c>
      <c r="B235">
        <v>22</v>
      </c>
      <c r="C235" t="s">
        <v>45</v>
      </c>
      <c r="D235">
        <v>2021</v>
      </c>
      <c r="E235">
        <v>22</v>
      </c>
      <c r="F235">
        <v>4</v>
      </c>
      <c r="G235">
        <v>419</v>
      </c>
      <c r="H235">
        <v>224419</v>
      </c>
      <c r="I235" t="s">
        <v>27</v>
      </c>
      <c r="J235" t="s">
        <v>27</v>
      </c>
      <c r="K235" t="s">
        <v>91</v>
      </c>
      <c r="L235" t="s">
        <v>246</v>
      </c>
      <c r="M235">
        <v>318485</v>
      </c>
      <c r="N235">
        <v>6637</v>
      </c>
      <c r="O235">
        <v>12588228</v>
      </c>
      <c r="P235">
        <v>1998854</v>
      </c>
      <c r="Q235">
        <v>2460740</v>
      </c>
      <c r="R235">
        <v>0</v>
      </c>
      <c r="S235">
        <v>0</v>
      </c>
      <c r="T235">
        <v>0</v>
      </c>
      <c r="U235">
        <v>0</v>
      </c>
      <c r="V235">
        <v>40857053</v>
      </c>
      <c r="W235">
        <v>44448</v>
      </c>
      <c r="X235">
        <v>40812605</v>
      </c>
      <c r="Y235">
        <v>0</v>
      </c>
      <c r="Z235">
        <v>23484109</v>
      </c>
      <c r="AA235" s="3" t="str">
        <f t="shared" si="6"/>
        <v>4419</v>
      </c>
      <c r="AB235" s="4" t="str">
        <f t="shared" si="7"/>
        <v>Non-TIF</v>
      </c>
    </row>
    <row r="236" spans="1:28" x14ac:dyDescent="0.25">
      <c r="A236">
        <v>2021</v>
      </c>
      <c r="B236">
        <v>22</v>
      </c>
      <c r="C236" t="s">
        <v>24</v>
      </c>
      <c r="D236">
        <v>2021</v>
      </c>
      <c r="E236">
        <v>22</v>
      </c>
      <c r="F236">
        <v>2</v>
      </c>
      <c r="G236">
        <v>763</v>
      </c>
      <c r="H236" t="s">
        <v>405</v>
      </c>
      <c r="I236" t="s">
        <v>26</v>
      </c>
      <c r="J236" t="s">
        <v>27</v>
      </c>
      <c r="K236" t="s">
        <v>406</v>
      </c>
      <c r="L236" t="s">
        <v>246</v>
      </c>
      <c r="M236">
        <v>0</v>
      </c>
      <c r="N236">
        <v>0</v>
      </c>
      <c r="O236">
        <v>2520468</v>
      </c>
      <c r="P236">
        <v>0</v>
      </c>
      <c r="Q236">
        <v>727633</v>
      </c>
      <c r="R236">
        <v>0</v>
      </c>
      <c r="S236">
        <v>0</v>
      </c>
      <c r="T236">
        <v>0</v>
      </c>
      <c r="U236">
        <v>0</v>
      </c>
      <c r="V236">
        <v>7137484</v>
      </c>
      <c r="W236">
        <v>1852</v>
      </c>
      <c r="X236">
        <v>7135632</v>
      </c>
      <c r="Y236">
        <v>0</v>
      </c>
      <c r="Z236">
        <v>3889383</v>
      </c>
      <c r="AA236" s="3" t="str">
        <f t="shared" si="6"/>
        <v>2763</v>
      </c>
      <c r="AB236" s="4" t="str">
        <f t="shared" si="7"/>
        <v>TIF</v>
      </c>
    </row>
    <row r="237" spans="1:28" x14ac:dyDescent="0.25">
      <c r="A237">
        <v>2021</v>
      </c>
      <c r="B237">
        <v>22</v>
      </c>
      <c r="C237" t="s">
        <v>24</v>
      </c>
      <c r="D237">
        <v>2021</v>
      </c>
      <c r="E237">
        <v>22</v>
      </c>
      <c r="F237">
        <v>1</v>
      </c>
      <c r="G237">
        <v>989</v>
      </c>
      <c r="H237" t="s">
        <v>371</v>
      </c>
      <c r="I237" t="s">
        <v>26</v>
      </c>
      <c r="J237" t="s">
        <v>27</v>
      </c>
      <c r="K237" t="s">
        <v>372</v>
      </c>
      <c r="L237" t="s">
        <v>246</v>
      </c>
      <c r="M237">
        <v>24476</v>
      </c>
      <c r="N237">
        <v>0</v>
      </c>
      <c r="O237">
        <v>3599702</v>
      </c>
      <c r="P237">
        <v>779754</v>
      </c>
      <c r="Q237">
        <v>345760</v>
      </c>
      <c r="R237">
        <v>0</v>
      </c>
      <c r="S237">
        <v>0</v>
      </c>
      <c r="T237">
        <v>0</v>
      </c>
      <c r="U237">
        <v>0</v>
      </c>
      <c r="V237">
        <v>6870469</v>
      </c>
      <c r="W237">
        <v>0</v>
      </c>
      <c r="X237">
        <v>6870469</v>
      </c>
      <c r="Y237">
        <v>0</v>
      </c>
      <c r="Z237">
        <v>2120777</v>
      </c>
      <c r="AA237" s="3" t="str">
        <f t="shared" si="6"/>
        <v>1989</v>
      </c>
      <c r="AB237" s="4" t="str">
        <f t="shared" si="7"/>
        <v>TIF</v>
      </c>
    </row>
    <row r="238" spans="1:28" x14ac:dyDescent="0.25">
      <c r="A238">
        <v>2021</v>
      </c>
      <c r="B238">
        <v>22</v>
      </c>
      <c r="C238" t="s">
        <v>32</v>
      </c>
      <c r="D238">
        <v>2021</v>
      </c>
      <c r="E238">
        <v>22</v>
      </c>
      <c r="F238">
        <v>2</v>
      </c>
      <c r="G238">
        <v>763</v>
      </c>
      <c r="H238">
        <v>222763</v>
      </c>
      <c r="I238" t="s">
        <v>27</v>
      </c>
      <c r="J238" t="s">
        <v>27</v>
      </c>
      <c r="K238" t="s">
        <v>267</v>
      </c>
      <c r="L238" t="s">
        <v>246</v>
      </c>
      <c r="M238">
        <v>112840616</v>
      </c>
      <c r="N238">
        <v>9541257</v>
      </c>
      <c r="O238">
        <v>30726234</v>
      </c>
      <c r="P238">
        <v>11967292</v>
      </c>
      <c r="Q238">
        <v>9934456</v>
      </c>
      <c r="R238">
        <v>0</v>
      </c>
      <c r="S238">
        <v>7055161</v>
      </c>
      <c r="T238">
        <v>3779076</v>
      </c>
      <c r="U238">
        <v>0</v>
      </c>
      <c r="V238">
        <v>580345171</v>
      </c>
      <c r="W238">
        <v>572268</v>
      </c>
      <c r="X238">
        <v>579772903</v>
      </c>
      <c r="Y238">
        <v>38066714</v>
      </c>
      <c r="Z238">
        <v>394501079</v>
      </c>
      <c r="AA238" s="3" t="str">
        <f t="shared" si="6"/>
        <v>2763</v>
      </c>
      <c r="AB238" s="4" t="str">
        <f t="shared" si="7"/>
        <v>Non-TIF</v>
      </c>
    </row>
    <row r="239" spans="1:28" x14ac:dyDescent="0.25">
      <c r="A239">
        <v>2021</v>
      </c>
      <c r="B239">
        <v>22</v>
      </c>
      <c r="C239" t="s">
        <v>32</v>
      </c>
      <c r="D239">
        <v>2021</v>
      </c>
      <c r="E239">
        <v>22</v>
      </c>
      <c r="F239">
        <v>1</v>
      </c>
      <c r="G239">
        <v>989</v>
      </c>
      <c r="H239">
        <v>281989</v>
      </c>
      <c r="I239" t="s">
        <v>27</v>
      </c>
      <c r="J239" t="s">
        <v>27</v>
      </c>
      <c r="K239" t="s">
        <v>298</v>
      </c>
      <c r="L239" t="s">
        <v>246</v>
      </c>
      <c r="M239">
        <v>45156443</v>
      </c>
      <c r="N239">
        <v>4088461</v>
      </c>
      <c r="O239">
        <v>2526436</v>
      </c>
      <c r="P239">
        <v>2450386</v>
      </c>
      <c r="Q239">
        <v>328873</v>
      </c>
      <c r="R239">
        <v>0</v>
      </c>
      <c r="S239">
        <v>0</v>
      </c>
      <c r="T239">
        <v>777732</v>
      </c>
      <c r="U239">
        <v>0</v>
      </c>
      <c r="V239">
        <v>113800997</v>
      </c>
      <c r="W239">
        <v>94452</v>
      </c>
      <c r="X239">
        <v>113706545</v>
      </c>
      <c r="Y239">
        <v>6592020</v>
      </c>
      <c r="Z239">
        <v>58472666</v>
      </c>
      <c r="AA239" s="3" t="str">
        <f t="shared" si="6"/>
        <v>1989</v>
      </c>
      <c r="AB239" s="4" t="str">
        <f t="shared" si="7"/>
        <v>Non-TIF</v>
      </c>
    </row>
    <row r="240" spans="1:28" x14ac:dyDescent="0.25">
      <c r="A240">
        <v>2021</v>
      </c>
      <c r="B240">
        <v>23</v>
      </c>
      <c r="C240" t="s">
        <v>45</v>
      </c>
      <c r="D240">
        <v>2021</v>
      </c>
      <c r="E240">
        <v>23</v>
      </c>
      <c r="F240">
        <v>1</v>
      </c>
      <c r="G240">
        <v>82</v>
      </c>
      <c r="H240">
        <v>231082</v>
      </c>
      <c r="I240" t="s">
        <v>27</v>
      </c>
      <c r="J240" t="s">
        <v>27</v>
      </c>
      <c r="K240" t="s">
        <v>1721</v>
      </c>
      <c r="L240" t="s">
        <v>249</v>
      </c>
      <c r="M240">
        <v>0</v>
      </c>
      <c r="N240">
        <v>0</v>
      </c>
      <c r="O240">
        <v>31817765</v>
      </c>
      <c r="P240">
        <v>32965274</v>
      </c>
      <c r="Q240">
        <v>3030696</v>
      </c>
      <c r="R240">
        <v>0</v>
      </c>
      <c r="S240">
        <v>0</v>
      </c>
      <c r="T240">
        <v>0</v>
      </c>
      <c r="U240">
        <v>0</v>
      </c>
      <c r="V240">
        <v>226728266</v>
      </c>
      <c r="W240">
        <v>187052</v>
      </c>
      <c r="X240">
        <v>226541214</v>
      </c>
      <c r="Y240">
        <v>0</v>
      </c>
      <c r="Z240">
        <v>158914531</v>
      </c>
      <c r="AA240" s="3" t="str">
        <f t="shared" si="6"/>
        <v>1082</v>
      </c>
      <c r="AB240" s="4" t="str">
        <f t="shared" si="7"/>
        <v>Non-TIF</v>
      </c>
    </row>
    <row r="241" spans="1:28" x14ac:dyDescent="0.25">
      <c r="A241">
        <v>2021</v>
      </c>
      <c r="B241">
        <v>23</v>
      </c>
      <c r="C241" t="s">
        <v>45</v>
      </c>
      <c r="D241">
        <v>2021</v>
      </c>
      <c r="E241">
        <v>23</v>
      </c>
      <c r="F241">
        <v>1</v>
      </c>
      <c r="G241">
        <v>278</v>
      </c>
      <c r="H241">
        <v>231278</v>
      </c>
      <c r="I241" t="s">
        <v>27</v>
      </c>
      <c r="J241" t="s">
        <v>27</v>
      </c>
      <c r="K241" t="s">
        <v>248</v>
      </c>
      <c r="L241" t="s">
        <v>249</v>
      </c>
      <c r="M241">
        <v>430650</v>
      </c>
      <c r="N241">
        <v>10860</v>
      </c>
      <c r="O241">
        <v>18118340</v>
      </c>
      <c r="P241">
        <v>0</v>
      </c>
      <c r="Q241">
        <v>2934876</v>
      </c>
      <c r="R241">
        <v>0</v>
      </c>
      <c r="S241">
        <v>0</v>
      </c>
      <c r="T241">
        <v>0</v>
      </c>
      <c r="U241">
        <v>0</v>
      </c>
      <c r="V241">
        <v>35780894</v>
      </c>
      <c r="W241">
        <v>16668</v>
      </c>
      <c r="X241">
        <v>35764226</v>
      </c>
      <c r="Y241">
        <v>0</v>
      </c>
      <c r="Z241">
        <v>14286168</v>
      </c>
      <c r="AA241" s="3" t="str">
        <f t="shared" si="6"/>
        <v>1278</v>
      </c>
      <c r="AB241" s="4" t="str">
        <f t="shared" si="7"/>
        <v>Non-TIF</v>
      </c>
    </row>
    <row r="242" spans="1:28" x14ac:dyDescent="0.25">
      <c r="A242">
        <v>2021</v>
      </c>
      <c r="B242">
        <v>23</v>
      </c>
      <c r="C242" t="s">
        <v>32</v>
      </c>
      <c r="D242">
        <v>2021</v>
      </c>
      <c r="E242">
        <v>23</v>
      </c>
      <c r="F242">
        <v>0</v>
      </c>
      <c r="G242">
        <v>918</v>
      </c>
      <c r="H242">
        <v>230918</v>
      </c>
      <c r="I242" t="s">
        <v>27</v>
      </c>
      <c r="J242" t="s">
        <v>27</v>
      </c>
      <c r="K242" t="s">
        <v>407</v>
      </c>
      <c r="L242" t="s">
        <v>249</v>
      </c>
      <c r="M242">
        <v>90954810</v>
      </c>
      <c r="N242">
        <v>3802800</v>
      </c>
      <c r="O242">
        <v>7655252</v>
      </c>
      <c r="P242">
        <v>226430</v>
      </c>
      <c r="Q242">
        <v>2830134</v>
      </c>
      <c r="R242">
        <v>0</v>
      </c>
      <c r="S242">
        <v>14061025</v>
      </c>
      <c r="T242">
        <v>15879578</v>
      </c>
      <c r="U242">
        <v>0</v>
      </c>
      <c r="V242">
        <v>245807309</v>
      </c>
      <c r="W242">
        <v>224092</v>
      </c>
      <c r="X242">
        <v>245583217</v>
      </c>
      <c r="Y242">
        <v>27462554</v>
      </c>
      <c r="Z242">
        <v>110397280</v>
      </c>
      <c r="AA242" s="3" t="str">
        <f t="shared" si="6"/>
        <v>0918</v>
      </c>
      <c r="AB242" s="4" t="str">
        <f t="shared" si="7"/>
        <v>Non-TIF</v>
      </c>
    </row>
    <row r="243" spans="1:28" x14ac:dyDescent="0.25">
      <c r="A243">
        <v>2021</v>
      </c>
      <c r="B243">
        <v>23</v>
      </c>
      <c r="C243" t="s">
        <v>32</v>
      </c>
      <c r="D243">
        <v>2021</v>
      </c>
      <c r="E243">
        <v>23</v>
      </c>
      <c r="F243">
        <v>4</v>
      </c>
      <c r="G243">
        <v>773</v>
      </c>
      <c r="H243">
        <v>234773</v>
      </c>
      <c r="I243" t="s">
        <v>27</v>
      </c>
      <c r="J243" t="s">
        <v>27</v>
      </c>
      <c r="K243" t="s">
        <v>408</v>
      </c>
      <c r="L243" t="s">
        <v>249</v>
      </c>
      <c r="M243">
        <v>140033450</v>
      </c>
      <c r="N243">
        <v>6956050</v>
      </c>
      <c r="O243">
        <v>5799180</v>
      </c>
      <c r="P243">
        <v>128210</v>
      </c>
      <c r="Q243">
        <v>982614</v>
      </c>
      <c r="R243">
        <v>0</v>
      </c>
      <c r="S243">
        <v>527333</v>
      </c>
      <c r="T243">
        <v>787705</v>
      </c>
      <c r="U243">
        <v>0</v>
      </c>
      <c r="V243">
        <v>329143592</v>
      </c>
      <c r="W243">
        <v>250020</v>
      </c>
      <c r="X243">
        <v>328893572</v>
      </c>
      <c r="Y243">
        <v>16976962</v>
      </c>
      <c r="Z243">
        <v>173929050</v>
      </c>
      <c r="AA243" s="3" t="str">
        <f t="shared" si="6"/>
        <v>4773</v>
      </c>
      <c r="AB243" s="4" t="str">
        <f t="shared" si="7"/>
        <v>Non-TIF</v>
      </c>
    </row>
    <row r="244" spans="1:28" x14ac:dyDescent="0.25">
      <c r="A244">
        <v>2021</v>
      </c>
      <c r="B244">
        <v>23</v>
      </c>
      <c r="C244" t="s">
        <v>32</v>
      </c>
      <c r="D244">
        <v>2021</v>
      </c>
      <c r="E244">
        <v>23</v>
      </c>
      <c r="F244">
        <v>4</v>
      </c>
      <c r="G244">
        <v>41</v>
      </c>
      <c r="H244">
        <v>494041</v>
      </c>
      <c r="I244" t="s">
        <v>27</v>
      </c>
      <c r="J244" t="s">
        <v>27</v>
      </c>
      <c r="K244" t="s">
        <v>381</v>
      </c>
      <c r="L244" t="s">
        <v>249</v>
      </c>
      <c r="M244">
        <v>913450</v>
      </c>
      <c r="N244">
        <v>6910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10471</v>
      </c>
      <c r="U244">
        <v>0</v>
      </c>
      <c r="V244">
        <v>1400781</v>
      </c>
      <c r="W244">
        <v>0</v>
      </c>
      <c r="X244">
        <v>1400781</v>
      </c>
      <c r="Y244">
        <v>80888</v>
      </c>
      <c r="Z244">
        <v>469950</v>
      </c>
      <c r="AA244" s="3" t="str">
        <f t="shared" si="6"/>
        <v>4041</v>
      </c>
      <c r="AB244" s="4" t="str">
        <f t="shared" si="7"/>
        <v>Non-TIF</v>
      </c>
    </row>
    <row r="245" spans="1:28" x14ac:dyDescent="0.25">
      <c r="A245">
        <v>2021</v>
      </c>
      <c r="B245">
        <v>24</v>
      </c>
      <c r="C245" t="s">
        <v>45</v>
      </c>
      <c r="D245">
        <v>2021</v>
      </c>
      <c r="E245">
        <v>24</v>
      </c>
      <c r="F245">
        <v>0</v>
      </c>
      <c r="G245">
        <v>355</v>
      </c>
      <c r="H245">
        <v>240355</v>
      </c>
      <c r="I245" t="s">
        <v>27</v>
      </c>
      <c r="J245" t="s">
        <v>27</v>
      </c>
      <c r="K245" t="s">
        <v>155</v>
      </c>
      <c r="L245" t="s">
        <v>255</v>
      </c>
      <c r="M245">
        <v>0</v>
      </c>
      <c r="N245">
        <v>0</v>
      </c>
      <c r="O245">
        <v>3110228</v>
      </c>
      <c r="P245">
        <v>10356</v>
      </c>
      <c r="Q245">
        <v>91993</v>
      </c>
      <c r="R245">
        <v>0</v>
      </c>
      <c r="S245">
        <v>0</v>
      </c>
      <c r="T245">
        <v>0</v>
      </c>
      <c r="U245">
        <v>0</v>
      </c>
      <c r="V245">
        <v>16500807</v>
      </c>
      <c r="W245">
        <v>27780</v>
      </c>
      <c r="X245">
        <v>16473027</v>
      </c>
      <c r="Y245">
        <v>0</v>
      </c>
      <c r="Z245">
        <v>13288230</v>
      </c>
      <c r="AA245" s="3" t="str">
        <f t="shared" si="6"/>
        <v>0355</v>
      </c>
      <c r="AB245" s="4" t="str">
        <f t="shared" si="7"/>
        <v>Non-TIF</v>
      </c>
    </row>
    <row r="246" spans="1:28" x14ac:dyDescent="0.25">
      <c r="A246">
        <v>2021</v>
      </c>
      <c r="B246">
        <v>24</v>
      </c>
      <c r="C246" t="s">
        <v>45</v>
      </c>
      <c r="D246">
        <v>2021</v>
      </c>
      <c r="E246">
        <v>24</v>
      </c>
      <c r="F246">
        <v>1</v>
      </c>
      <c r="G246">
        <v>701</v>
      </c>
      <c r="H246">
        <v>241701</v>
      </c>
      <c r="I246" t="s">
        <v>27</v>
      </c>
      <c r="J246" t="s">
        <v>27</v>
      </c>
      <c r="K246" t="s">
        <v>364</v>
      </c>
      <c r="L246" t="s">
        <v>255</v>
      </c>
      <c r="M246">
        <v>0</v>
      </c>
      <c r="N246">
        <v>0</v>
      </c>
      <c r="O246">
        <v>63090097</v>
      </c>
      <c r="P246">
        <v>3792283</v>
      </c>
      <c r="Q246">
        <v>11074065</v>
      </c>
      <c r="R246">
        <v>0</v>
      </c>
      <c r="S246">
        <v>0</v>
      </c>
      <c r="T246">
        <v>0</v>
      </c>
      <c r="U246">
        <v>0</v>
      </c>
      <c r="V246">
        <v>128604467</v>
      </c>
      <c r="W246">
        <v>85192</v>
      </c>
      <c r="X246">
        <v>128519275</v>
      </c>
      <c r="Y246">
        <v>0</v>
      </c>
      <c r="Z246">
        <v>50648022</v>
      </c>
      <c r="AA246" s="3" t="str">
        <f t="shared" si="6"/>
        <v>1701</v>
      </c>
      <c r="AB246" s="4" t="str">
        <f t="shared" si="7"/>
        <v>Non-TIF</v>
      </c>
    </row>
    <row r="247" spans="1:28" x14ac:dyDescent="0.25">
      <c r="A247">
        <v>2021</v>
      </c>
      <c r="B247">
        <v>25</v>
      </c>
      <c r="C247" t="s">
        <v>45</v>
      </c>
      <c r="D247">
        <v>2021</v>
      </c>
      <c r="E247">
        <v>25</v>
      </c>
      <c r="F247">
        <v>5</v>
      </c>
      <c r="G247">
        <v>184</v>
      </c>
      <c r="H247">
        <v>255184</v>
      </c>
      <c r="I247" t="s">
        <v>27</v>
      </c>
      <c r="J247" t="s">
        <v>27</v>
      </c>
      <c r="K247" t="s">
        <v>207</v>
      </c>
      <c r="L247" t="s">
        <v>257</v>
      </c>
      <c r="M247">
        <v>205955</v>
      </c>
      <c r="N247">
        <v>16020</v>
      </c>
      <c r="O247">
        <v>33427956</v>
      </c>
      <c r="P247">
        <v>12764249</v>
      </c>
      <c r="Q247">
        <v>9113691</v>
      </c>
      <c r="R247">
        <v>0</v>
      </c>
      <c r="S247">
        <v>0</v>
      </c>
      <c r="T247">
        <v>0</v>
      </c>
      <c r="U247">
        <v>0</v>
      </c>
      <c r="V247">
        <v>116563747</v>
      </c>
      <c r="W247">
        <v>127788</v>
      </c>
      <c r="X247">
        <v>116435959</v>
      </c>
      <c r="Y247">
        <v>0</v>
      </c>
      <c r="Z247">
        <v>61035876</v>
      </c>
      <c r="AA247" s="3" t="str">
        <f t="shared" si="6"/>
        <v>5184</v>
      </c>
      <c r="AB247" s="4" t="str">
        <f t="shared" si="7"/>
        <v>Non-TIF</v>
      </c>
    </row>
    <row r="248" spans="1:28" x14ac:dyDescent="0.25">
      <c r="A248">
        <v>2021</v>
      </c>
      <c r="B248">
        <v>25</v>
      </c>
      <c r="C248" t="s">
        <v>45</v>
      </c>
      <c r="D248">
        <v>2021</v>
      </c>
      <c r="E248">
        <v>25</v>
      </c>
      <c r="F248">
        <v>6</v>
      </c>
      <c r="G248">
        <v>615</v>
      </c>
      <c r="H248">
        <v>256615</v>
      </c>
      <c r="I248" t="s">
        <v>27</v>
      </c>
      <c r="J248" t="s">
        <v>27</v>
      </c>
      <c r="K248" t="s">
        <v>334</v>
      </c>
      <c r="L248" t="s">
        <v>257</v>
      </c>
      <c r="M248">
        <v>162790</v>
      </c>
      <c r="N248">
        <v>3940</v>
      </c>
      <c r="O248">
        <v>3259326</v>
      </c>
      <c r="P248">
        <v>0</v>
      </c>
      <c r="Q248">
        <v>538680</v>
      </c>
      <c r="R248">
        <v>0</v>
      </c>
      <c r="S248">
        <v>0</v>
      </c>
      <c r="T248">
        <v>0</v>
      </c>
      <c r="U248">
        <v>0</v>
      </c>
      <c r="V248">
        <v>58649035</v>
      </c>
      <c r="W248">
        <v>46300</v>
      </c>
      <c r="X248">
        <v>58602735</v>
      </c>
      <c r="Y248">
        <v>0</v>
      </c>
      <c r="Z248">
        <v>54684299</v>
      </c>
      <c r="AA248" s="3" t="str">
        <f t="shared" si="6"/>
        <v>6615</v>
      </c>
      <c r="AB248" s="4" t="str">
        <f t="shared" si="7"/>
        <v>Non-TIF</v>
      </c>
    </row>
    <row r="249" spans="1:28" x14ac:dyDescent="0.25">
      <c r="A249">
        <v>2021</v>
      </c>
      <c r="B249">
        <v>17</v>
      </c>
      <c r="C249" t="s">
        <v>45</v>
      </c>
      <c r="D249">
        <v>2021</v>
      </c>
      <c r="E249">
        <v>17</v>
      </c>
      <c r="F249">
        <v>2</v>
      </c>
      <c r="G249">
        <v>403</v>
      </c>
      <c r="H249">
        <v>412403</v>
      </c>
      <c r="I249" t="s">
        <v>27</v>
      </c>
      <c r="J249" t="s">
        <v>27</v>
      </c>
      <c r="K249" t="s">
        <v>217</v>
      </c>
      <c r="L249" t="s">
        <v>167</v>
      </c>
      <c r="M249">
        <v>25560</v>
      </c>
      <c r="N249">
        <v>0</v>
      </c>
      <c r="O249">
        <v>242100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267660</v>
      </c>
      <c r="W249">
        <v>0</v>
      </c>
      <c r="X249">
        <v>267660</v>
      </c>
      <c r="Y249">
        <v>0</v>
      </c>
      <c r="Z249">
        <v>0</v>
      </c>
      <c r="AA249" s="3" t="str">
        <f t="shared" si="6"/>
        <v>2403</v>
      </c>
      <c r="AB249" s="4" t="str">
        <f t="shared" si="7"/>
        <v>Non-TIF</v>
      </c>
    </row>
    <row r="250" spans="1:28" x14ac:dyDescent="0.25">
      <c r="A250">
        <v>2021</v>
      </c>
      <c r="B250">
        <v>17</v>
      </c>
      <c r="C250" t="s">
        <v>24</v>
      </c>
      <c r="D250">
        <v>2021</v>
      </c>
      <c r="E250">
        <v>17</v>
      </c>
      <c r="F250">
        <v>4</v>
      </c>
      <c r="G250">
        <v>131</v>
      </c>
      <c r="H250" t="s">
        <v>238</v>
      </c>
      <c r="I250" t="s">
        <v>26</v>
      </c>
      <c r="J250" t="s">
        <v>27</v>
      </c>
      <c r="K250" t="s">
        <v>239</v>
      </c>
      <c r="L250" t="s">
        <v>167</v>
      </c>
      <c r="M250">
        <v>0</v>
      </c>
      <c r="N250">
        <v>1690786</v>
      </c>
      <c r="O250">
        <v>41416858</v>
      </c>
      <c r="P250">
        <v>1120567</v>
      </c>
      <c r="Q250">
        <v>1952598</v>
      </c>
      <c r="R250">
        <v>0</v>
      </c>
      <c r="S250">
        <v>0</v>
      </c>
      <c r="T250">
        <v>0</v>
      </c>
      <c r="U250">
        <v>0</v>
      </c>
      <c r="V250">
        <v>47540131</v>
      </c>
      <c r="W250">
        <v>0</v>
      </c>
      <c r="X250">
        <v>47540131</v>
      </c>
      <c r="Y250">
        <v>0</v>
      </c>
      <c r="Z250">
        <v>1359322</v>
      </c>
      <c r="AA250" s="3" t="str">
        <f t="shared" si="6"/>
        <v>4131</v>
      </c>
      <c r="AB250" s="4" t="str">
        <f t="shared" si="7"/>
        <v>TIF</v>
      </c>
    </row>
    <row r="251" spans="1:28" x14ac:dyDescent="0.25">
      <c r="A251">
        <v>2021</v>
      </c>
      <c r="B251">
        <v>17</v>
      </c>
      <c r="C251" t="s">
        <v>24</v>
      </c>
      <c r="D251">
        <v>2021</v>
      </c>
      <c r="E251">
        <v>17</v>
      </c>
      <c r="F251">
        <v>5</v>
      </c>
      <c r="G251">
        <v>922</v>
      </c>
      <c r="H251" t="s">
        <v>311</v>
      </c>
      <c r="I251" t="s">
        <v>26</v>
      </c>
      <c r="J251" t="s">
        <v>27</v>
      </c>
      <c r="K251" t="s">
        <v>312</v>
      </c>
      <c r="L251" t="s">
        <v>167</v>
      </c>
      <c r="M251">
        <v>4114</v>
      </c>
      <c r="N251">
        <v>0</v>
      </c>
      <c r="O251">
        <v>1206765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1643049</v>
      </c>
      <c r="W251">
        <v>0</v>
      </c>
      <c r="X251">
        <v>1643049</v>
      </c>
      <c r="Y251">
        <v>0</v>
      </c>
      <c r="Z251">
        <v>432170</v>
      </c>
      <c r="AA251" s="3" t="str">
        <f t="shared" si="6"/>
        <v>5922</v>
      </c>
      <c r="AB251" s="4" t="str">
        <f t="shared" si="7"/>
        <v>TIF</v>
      </c>
    </row>
    <row r="252" spans="1:28" x14ac:dyDescent="0.25">
      <c r="A252">
        <v>2021</v>
      </c>
      <c r="B252">
        <v>17</v>
      </c>
      <c r="C252" t="s">
        <v>24</v>
      </c>
      <c r="D252">
        <v>2021</v>
      </c>
      <c r="E252">
        <v>17</v>
      </c>
      <c r="F252">
        <v>2</v>
      </c>
      <c r="G252">
        <v>403</v>
      </c>
      <c r="H252" t="s">
        <v>313</v>
      </c>
      <c r="I252" t="s">
        <v>26</v>
      </c>
      <c r="J252" t="s">
        <v>27</v>
      </c>
      <c r="K252" t="s">
        <v>314</v>
      </c>
      <c r="L252" t="s">
        <v>167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 s="3" t="str">
        <f t="shared" si="6"/>
        <v>2403</v>
      </c>
      <c r="AB252" s="4" t="str">
        <f t="shared" si="7"/>
        <v>TIF</v>
      </c>
    </row>
    <row r="253" spans="1:28" x14ac:dyDescent="0.25">
      <c r="A253">
        <v>2021</v>
      </c>
      <c r="B253">
        <v>17</v>
      </c>
      <c r="C253" t="s">
        <v>24</v>
      </c>
      <c r="D253">
        <v>2021</v>
      </c>
      <c r="E253">
        <v>17</v>
      </c>
      <c r="F253">
        <v>4</v>
      </c>
      <c r="G253">
        <v>772</v>
      </c>
      <c r="H253" t="s">
        <v>315</v>
      </c>
      <c r="I253" t="s">
        <v>26</v>
      </c>
      <c r="J253" t="s">
        <v>27</v>
      </c>
      <c r="K253" t="s">
        <v>316</v>
      </c>
      <c r="L253" t="s">
        <v>167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 s="3" t="str">
        <f t="shared" si="6"/>
        <v>4772</v>
      </c>
      <c r="AB253" s="4" t="str">
        <f t="shared" si="7"/>
        <v>TIF</v>
      </c>
    </row>
    <row r="254" spans="1:28" x14ac:dyDescent="0.25">
      <c r="A254">
        <v>2021</v>
      </c>
      <c r="B254">
        <v>17</v>
      </c>
      <c r="C254" t="s">
        <v>32</v>
      </c>
      <c r="D254">
        <v>2021</v>
      </c>
      <c r="E254">
        <v>17</v>
      </c>
      <c r="F254">
        <v>1</v>
      </c>
      <c r="G254">
        <v>233</v>
      </c>
      <c r="H254">
        <v>171233</v>
      </c>
      <c r="I254" t="s">
        <v>27</v>
      </c>
      <c r="J254" t="s">
        <v>27</v>
      </c>
      <c r="K254" t="s">
        <v>317</v>
      </c>
      <c r="L254" t="s">
        <v>167</v>
      </c>
      <c r="M254">
        <v>60768710</v>
      </c>
      <c r="N254">
        <v>2578450</v>
      </c>
      <c r="O254">
        <v>84151022</v>
      </c>
      <c r="P254">
        <v>547350</v>
      </c>
      <c r="Q254">
        <v>13910102</v>
      </c>
      <c r="R254">
        <v>0</v>
      </c>
      <c r="S254">
        <v>2744500</v>
      </c>
      <c r="T254">
        <v>22839772</v>
      </c>
      <c r="U254">
        <v>0</v>
      </c>
      <c r="V254">
        <v>1230495306</v>
      </c>
      <c r="W254">
        <v>585232</v>
      </c>
      <c r="X254">
        <v>1229910074</v>
      </c>
      <c r="Y254">
        <v>1254797378</v>
      </c>
      <c r="Z254">
        <v>1042955400</v>
      </c>
      <c r="AA254" s="3" t="str">
        <f t="shared" si="6"/>
        <v>1233</v>
      </c>
      <c r="AB254" s="4" t="str">
        <f t="shared" si="7"/>
        <v>Non-TIF</v>
      </c>
    </row>
    <row r="255" spans="1:28" x14ac:dyDescent="0.25">
      <c r="A255">
        <v>2021</v>
      </c>
      <c r="B255">
        <v>17</v>
      </c>
      <c r="C255" t="s">
        <v>32</v>
      </c>
      <c r="D255">
        <v>2021</v>
      </c>
      <c r="E255">
        <v>17</v>
      </c>
      <c r="F255">
        <v>5</v>
      </c>
      <c r="G255">
        <v>697</v>
      </c>
      <c r="H255">
        <v>345697</v>
      </c>
      <c r="I255" t="s">
        <v>27</v>
      </c>
      <c r="J255" t="s">
        <v>27</v>
      </c>
      <c r="K255" t="s">
        <v>318</v>
      </c>
      <c r="L255" t="s">
        <v>167</v>
      </c>
      <c r="M255">
        <v>14260840</v>
      </c>
      <c r="N255">
        <v>427440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281228</v>
      </c>
      <c r="U255">
        <v>0</v>
      </c>
      <c r="V255">
        <v>21704378</v>
      </c>
      <c r="W255">
        <v>18520</v>
      </c>
      <c r="X255">
        <v>21685858</v>
      </c>
      <c r="Y255">
        <v>2531346</v>
      </c>
      <c r="Z255">
        <v>6734870</v>
      </c>
      <c r="AA255" s="3" t="str">
        <f t="shared" si="6"/>
        <v>5697</v>
      </c>
      <c r="AB255" s="4" t="str">
        <f t="shared" si="7"/>
        <v>Non-TIF</v>
      </c>
    </row>
    <row r="256" spans="1:28" x14ac:dyDescent="0.25">
      <c r="A256">
        <v>2021</v>
      </c>
      <c r="B256">
        <v>17</v>
      </c>
      <c r="C256" t="s">
        <v>32</v>
      </c>
      <c r="D256">
        <v>2021</v>
      </c>
      <c r="E256">
        <v>17</v>
      </c>
      <c r="F256">
        <v>5</v>
      </c>
      <c r="G256">
        <v>922</v>
      </c>
      <c r="H256">
        <v>355922</v>
      </c>
      <c r="I256" t="s">
        <v>27</v>
      </c>
      <c r="J256" t="s">
        <v>27</v>
      </c>
      <c r="K256" t="s">
        <v>168</v>
      </c>
      <c r="L256" t="s">
        <v>167</v>
      </c>
      <c r="M256">
        <v>169851690</v>
      </c>
      <c r="N256">
        <v>6374480</v>
      </c>
      <c r="O256">
        <v>16100135</v>
      </c>
      <c r="P256">
        <v>1138860</v>
      </c>
      <c r="Q256">
        <v>1415025</v>
      </c>
      <c r="R256">
        <v>0</v>
      </c>
      <c r="S256">
        <v>18006293</v>
      </c>
      <c r="T256">
        <v>7715812</v>
      </c>
      <c r="U256">
        <v>0</v>
      </c>
      <c r="V256">
        <v>358937765</v>
      </c>
      <c r="W256">
        <v>277800</v>
      </c>
      <c r="X256">
        <v>358659965</v>
      </c>
      <c r="Y256">
        <v>39312956</v>
      </c>
      <c r="Z256">
        <v>138335470</v>
      </c>
      <c r="AA256" s="3" t="str">
        <f t="shared" si="6"/>
        <v>5922</v>
      </c>
      <c r="AB256" s="4" t="str">
        <f t="shared" si="7"/>
        <v>Non-TIF</v>
      </c>
    </row>
    <row r="257" spans="1:28" x14ac:dyDescent="0.25">
      <c r="A257">
        <v>2021</v>
      </c>
      <c r="B257">
        <v>17</v>
      </c>
      <c r="C257" t="s">
        <v>32</v>
      </c>
      <c r="D257">
        <v>2021</v>
      </c>
      <c r="E257">
        <v>17</v>
      </c>
      <c r="F257">
        <v>2</v>
      </c>
      <c r="G257">
        <v>295</v>
      </c>
      <c r="H257">
        <v>952295</v>
      </c>
      <c r="I257" t="s">
        <v>27</v>
      </c>
      <c r="J257" t="s">
        <v>27</v>
      </c>
      <c r="K257" t="s">
        <v>319</v>
      </c>
      <c r="L257" t="s">
        <v>167</v>
      </c>
      <c r="M257">
        <v>9401430</v>
      </c>
      <c r="N257">
        <v>368350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25465</v>
      </c>
      <c r="U257">
        <v>0</v>
      </c>
      <c r="V257">
        <v>19404185</v>
      </c>
      <c r="W257">
        <v>7408</v>
      </c>
      <c r="X257">
        <v>19396777</v>
      </c>
      <c r="Y257">
        <v>1290648</v>
      </c>
      <c r="Z257">
        <v>9608940</v>
      </c>
      <c r="AA257" s="3" t="str">
        <f t="shared" si="6"/>
        <v>2295</v>
      </c>
      <c r="AB257" s="4" t="str">
        <f t="shared" si="7"/>
        <v>Non-TIF</v>
      </c>
    </row>
    <row r="258" spans="1:28" x14ac:dyDescent="0.25">
      <c r="A258">
        <v>2021</v>
      </c>
      <c r="B258">
        <v>17</v>
      </c>
      <c r="C258" t="s">
        <v>32</v>
      </c>
      <c r="D258">
        <v>2021</v>
      </c>
      <c r="E258">
        <v>17</v>
      </c>
      <c r="F258">
        <v>4</v>
      </c>
      <c r="G258">
        <v>772</v>
      </c>
      <c r="H258">
        <v>984772</v>
      </c>
      <c r="I258" t="s">
        <v>27</v>
      </c>
      <c r="J258" t="s">
        <v>27</v>
      </c>
      <c r="K258" t="s">
        <v>320</v>
      </c>
      <c r="L258" t="s">
        <v>167</v>
      </c>
      <c r="M258">
        <v>61905660</v>
      </c>
      <c r="N258">
        <v>2261860</v>
      </c>
      <c r="O258">
        <v>9078971</v>
      </c>
      <c r="P258">
        <v>3387760</v>
      </c>
      <c r="Q258">
        <v>536089</v>
      </c>
      <c r="R258">
        <v>0</v>
      </c>
      <c r="S258">
        <v>9941127</v>
      </c>
      <c r="T258">
        <v>905473</v>
      </c>
      <c r="U258">
        <v>0</v>
      </c>
      <c r="V258">
        <v>179821490</v>
      </c>
      <c r="W258">
        <v>140752</v>
      </c>
      <c r="X258">
        <v>179680738</v>
      </c>
      <c r="Y258">
        <v>150421124</v>
      </c>
      <c r="Z258">
        <v>91804550</v>
      </c>
      <c r="AA258" s="3" t="str">
        <f t="shared" si="6"/>
        <v>4772</v>
      </c>
      <c r="AB258" s="4" t="str">
        <f t="shared" si="7"/>
        <v>Non-TIF</v>
      </c>
    </row>
    <row r="259" spans="1:28" x14ac:dyDescent="0.25">
      <c r="A259">
        <v>2021</v>
      </c>
      <c r="B259">
        <v>18</v>
      </c>
      <c r="C259" t="s">
        <v>32</v>
      </c>
      <c r="D259">
        <v>2021</v>
      </c>
      <c r="E259">
        <v>18</v>
      </c>
      <c r="F259">
        <v>5</v>
      </c>
      <c r="G259">
        <v>157</v>
      </c>
      <c r="H259">
        <v>715157</v>
      </c>
      <c r="I259" t="s">
        <v>27</v>
      </c>
      <c r="J259" t="s">
        <v>27</v>
      </c>
      <c r="K259" t="s">
        <v>265</v>
      </c>
      <c r="L259" t="s">
        <v>219</v>
      </c>
      <c r="M259">
        <v>9415990</v>
      </c>
      <c r="N259">
        <v>359590</v>
      </c>
      <c r="O259">
        <v>0</v>
      </c>
      <c r="P259">
        <v>683150</v>
      </c>
      <c r="Q259">
        <v>0</v>
      </c>
      <c r="R259">
        <v>0</v>
      </c>
      <c r="S259">
        <v>0</v>
      </c>
      <c r="T259">
        <v>14151575</v>
      </c>
      <c r="U259">
        <v>0</v>
      </c>
      <c r="V259">
        <v>26998225</v>
      </c>
      <c r="W259">
        <v>5556</v>
      </c>
      <c r="X259">
        <v>26992669</v>
      </c>
      <c r="Y259">
        <v>191947</v>
      </c>
      <c r="Z259">
        <v>2387920</v>
      </c>
      <c r="AA259" s="3" t="str">
        <f t="shared" ref="AA259:AA322" si="8">CONCATENATE(F259,TEXT(G259,"000"))</f>
        <v>5157</v>
      </c>
      <c r="AB259" s="4" t="str">
        <f t="shared" ref="AB259:AB322" si="9">IF(C259="I","TIF","Non-TIF")</f>
        <v>Non-TIF</v>
      </c>
    </row>
    <row r="260" spans="1:28" x14ac:dyDescent="0.25">
      <c r="A260">
        <v>2021</v>
      </c>
      <c r="B260">
        <v>18</v>
      </c>
      <c r="C260" t="s">
        <v>32</v>
      </c>
      <c r="D260">
        <v>2021</v>
      </c>
      <c r="E260">
        <v>18</v>
      </c>
      <c r="F260">
        <v>1</v>
      </c>
      <c r="G260">
        <v>975</v>
      </c>
      <c r="H260">
        <v>971975</v>
      </c>
      <c r="I260" t="s">
        <v>27</v>
      </c>
      <c r="J260" t="s">
        <v>27</v>
      </c>
      <c r="K260" t="s">
        <v>321</v>
      </c>
      <c r="L260" t="s">
        <v>219</v>
      </c>
      <c r="M260">
        <v>70278410</v>
      </c>
      <c r="N260">
        <v>3323240</v>
      </c>
      <c r="O260">
        <v>5054102</v>
      </c>
      <c r="P260">
        <v>936390</v>
      </c>
      <c r="Q260">
        <v>1548</v>
      </c>
      <c r="R260">
        <v>0</v>
      </c>
      <c r="S260">
        <v>0</v>
      </c>
      <c r="T260">
        <v>511081</v>
      </c>
      <c r="U260">
        <v>0</v>
      </c>
      <c r="V260">
        <v>112642932</v>
      </c>
      <c r="W260">
        <v>105564</v>
      </c>
      <c r="X260">
        <v>112537368</v>
      </c>
      <c r="Y260">
        <v>14224932</v>
      </c>
      <c r="Z260">
        <v>32538161</v>
      </c>
      <c r="AA260" s="3" t="str">
        <f t="shared" si="8"/>
        <v>1975</v>
      </c>
      <c r="AB260" s="4" t="str">
        <f t="shared" si="9"/>
        <v>Non-TIF</v>
      </c>
    </row>
    <row r="261" spans="1:28" x14ac:dyDescent="0.25">
      <c r="A261">
        <v>2021</v>
      </c>
      <c r="B261">
        <v>19</v>
      </c>
      <c r="C261" t="s">
        <v>45</v>
      </c>
      <c r="D261">
        <v>2021</v>
      </c>
      <c r="E261">
        <v>19</v>
      </c>
      <c r="F261">
        <v>4</v>
      </c>
      <c r="G261">
        <v>662</v>
      </c>
      <c r="H261">
        <v>194662</v>
      </c>
      <c r="I261" t="s">
        <v>27</v>
      </c>
      <c r="J261" t="s">
        <v>27</v>
      </c>
      <c r="K261" t="s">
        <v>223</v>
      </c>
      <c r="L261" t="s">
        <v>222</v>
      </c>
      <c r="M261">
        <v>0</v>
      </c>
      <c r="N261">
        <v>0</v>
      </c>
      <c r="O261">
        <v>7628734</v>
      </c>
      <c r="P261">
        <v>0</v>
      </c>
      <c r="Q261">
        <v>1319451</v>
      </c>
      <c r="R261">
        <v>0</v>
      </c>
      <c r="S261">
        <v>0</v>
      </c>
      <c r="T261">
        <v>0</v>
      </c>
      <c r="U261">
        <v>0</v>
      </c>
      <c r="V261">
        <v>20582152</v>
      </c>
      <c r="W261">
        <v>27780</v>
      </c>
      <c r="X261">
        <v>20554372</v>
      </c>
      <c r="Y261">
        <v>0</v>
      </c>
      <c r="Z261">
        <v>11633967</v>
      </c>
      <c r="AA261" s="3" t="str">
        <f t="shared" si="8"/>
        <v>4662</v>
      </c>
      <c r="AB261" s="4" t="str">
        <f t="shared" si="9"/>
        <v>Non-TIF</v>
      </c>
    </row>
    <row r="262" spans="1:28" x14ac:dyDescent="0.25">
      <c r="A262">
        <v>2021</v>
      </c>
      <c r="B262">
        <v>19</v>
      </c>
      <c r="C262" t="s">
        <v>24</v>
      </c>
      <c r="D262">
        <v>2021</v>
      </c>
      <c r="E262">
        <v>19</v>
      </c>
      <c r="F262">
        <v>4</v>
      </c>
      <c r="G262">
        <v>599</v>
      </c>
      <c r="H262" t="s">
        <v>210</v>
      </c>
      <c r="I262" t="s">
        <v>26</v>
      </c>
      <c r="J262" t="s">
        <v>27</v>
      </c>
      <c r="K262" t="s">
        <v>211</v>
      </c>
      <c r="L262" t="s">
        <v>222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 s="3" t="str">
        <f t="shared" si="8"/>
        <v>4599</v>
      </c>
      <c r="AB262" s="4" t="str">
        <f t="shared" si="9"/>
        <v>TIF</v>
      </c>
    </row>
    <row r="263" spans="1:28" x14ac:dyDescent="0.25">
      <c r="A263">
        <v>2021</v>
      </c>
      <c r="B263">
        <v>19</v>
      </c>
      <c r="C263" t="s">
        <v>24</v>
      </c>
      <c r="D263">
        <v>2021</v>
      </c>
      <c r="E263">
        <v>19</v>
      </c>
      <c r="F263">
        <v>4</v>
      </c>
      <c r="G263">
        <v>662</v>
      </c>
      <c r="H263" t="s">
        <v>322</v>
      </c>
      <c r="I263" t="s">
        <v>26</v>
      </c>
      <c r="J263" t="s">
        <v>27</v>
      </c>
      <c r="K263" t="s">
        <v>323</v>
      </c>
      <c r="L263" t="s">
        <v>222</v>
      </c>
      <c r="M263">
        <v>0</v>
      </c>
      <c r="N263">
        <v>0</v>
      </c>
      <c r="O263">
        <v>3815631</v>
      </c>
      <c r="P263">
        <v>0</v>
      </c>
      <c r="Q263">
        <v>909274</v>
      </c>
      <c r="R263">
        <v>0</v>
      </c>
      <c r="S263">
        <v>0</v>
      </c>
      <c r="T263">
        <v>0</v>
      </c>
      <c r="U263">
        <v>0</v>
      </c>
      <c r="V263">
        <v>10640538</v>
      </c>
      <c r="W263">
        <v>0</v>
      </c>
      <c r="X263">
        <v>10640538</v>
      </c>
      <c r="Y263">
        <v>0</v>
      </c>
      <c r="Z263">
        <v>5915633</v>
      </c>
      <c r="AA263" s="3" t="str">
        <f t="shared" si="8"/>
        <v>4662</v>
      </c>
      <c r="AB263" s="4" t="str">
        <f t="shared" si="9"/>
        <v>TIF</v>
      </c>
    </row>
    <row r="264" spans="1:28" x14ac:dyDescent="0.25">
      <c r="A264">
        <v>2021</v>
      </c>
      <c r="B264">
        <v>19</v>
      </c>
      <c r="C264" t="s">
        <v>32</v>
      </c>
      <c r="D264">
        <v>2021</v>
      </c>
      <c r="E264">
        <v>19</v>
      </c>
      <c r="F264">
        <v>6</v>
      </c>
      <c r="G264">
        <v>471</v>
      </c>
      <c r="H264">
        <v>96471</v>
      </c>
      <c r="I264" t="s">
        <v>27</v>
      </c>
      <c r="J264" t="s">
        <v>27</v>
      </c>
      <c r="K264" t="s">
        <v>212</v>
      </c>
      <c r="L264" t="s">
        <v>222</v>
      </c>
      <c r="M264">
        <v>1228600</v>
      </c>
      <c r="N264">
        <v>400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1560800</v>
      </c>
      <c r="W264">
        <v>1852</v>
      </c>
      <c r="X264">
        <v>1558948</v>
      </c>
      <c r="Y264">
        <v>17718</v>
      </c>
      <c r="Z264">
        <v>331800</v>
      </c>
      <c r="AA264" s="3" t="str">
        <f t="shared" si="8"/>
        <v>6471</v>
      </c>
      <c r="AB264" s="4" t="str">
        <f t="shared" si="9"/>
        <v>Non-TIF</v>
      </c>
    </row>
    <row r="265" spans="1:28" x14ac:dyDescent="0.25">
      <c r="A265">
        <v>2021</v>
      </c>
      <c r="B265">
        <v>19</v>
      </c>
      <c r="C265" t="s">
        <v>32</v>
      </c>
      <c r="D265">
        <v>2021</v>
      </c>
      <c r="E265">
        <v>19</v>
      </c>
      <c r="F265">
        <v>1</v>
      </c>
      <c r="G265">
        <v>116</v>
      </c>
      <c r="H265">
        <v>341116</v>
      </c>
      <c r="I265" t="s">
        <v>27</v>
      </c>
      <c r="J265" t="s">
        <v>27</v>
      </c>
      <c r="K265" t="s">
        <v>324</v>
      </c>
      <c r="L265" t="s">
        <v>222</v>
      </c>
      <c r="M265">
        <v>18883200</v>
      </c>
      <c r="N265">
        <v>1053000</v>
      </c>
      <c r="O265">
        <v>438800</v>
      </c>
      <c r="P265">
        <v>0</v>
      </c>
      <c r="Q265">
        <v>0</v>
      </c>
      <c r="R265">
        <v>0</v>
      </c>
      <c r="S265">
        <v>951975</v>
      </c>
      <c r="T265">
        <v>169250</v>
      </c>
      <c r="U265">
        <v>0</v>
      </c>
      <c r="V265">
        <v>37876725</v>
      </c>
      <c r="W265">
        <v>20372</v>
      </c>
      <c r="X265">
        <v>37856353</v>
      </c>
      <c r="Y265">
        <v>1169982</v>
      </c>
      <c r="Z265">
        <v>16380500</v>
      </c>
      <c r="AA265" s="3" t="str">
        <f t="shared" si="8"/>
        <v>1116</v>
      </c>
      <c r="AB265" s="4" t="str">
        <f t="shared" si="9"/>
        <v>Non-TIF</v>
      </c>
    </row>
    <row r="266" spans="1:28" x14ac:dyDescent="0.25">
      <c r="A266">
        <v>2021</v>
      </c>
      <c r="B266">
        <v>19</v>
      </c>
      <c r="C266" t="s">
        <v>32</v>
      </c>
      <c r="D266">
        <v>2021</v>
      </c>
      <c r="E266">
        <v>19</v>
      </c>
      <c r="F266">
        <v>3</v>
      </c>
      <c r="G266">
        <v>29</v>
      </c>
      <c r="H266">
        <v>453029</v>
      </c>
      <c r="I266" t="s">
        <v>27</v>
      </c>
      <c r="J266" t="s">
        <v>27</v>
      </c>
      <c r="K266" t="s">
        <v>325</v>
      </c>
      <c r="L266" t="s">
        <v>222</v>
      </c>
      <c r="M266">
        <v>2264600</v>
      </c>
      <c r="N266">
        <v>189600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84450</v>
      </c>
      <c r="U266">
        <v>0</v>
      </c>
      <c r="V266">
        <v>4173450</v>
      </c>
      <c r="W266">
        <v>5556</v>
      </c>
      <c r="X266">
        <v>4167894</v>
      </c>
      <c r="Y266">
        <v>55359</v>
      </c>
      <c r="Z266">
        <v>1634800</v>
      </c>
      <c r="AA266" s="3" t="str">
        <f t="shared" si="8"/>
        <v>3029</v>
      </c>
      <c r="AB266" s="4" t="str">
        <f t="shared" si="9"/>
        <v>Non-TIF</v>
      </c>
    </row>
    <row r="267" spans="1:28" x14ac:dyDescent="0.25">
      <c r="A267">
        <v>2021</v>
      </c>
      <c r="B267">
        <v>5</v>
      </c>
      <c r="C267" t="s">
        <v>32</v>
      </c>
      <c r="D267">
        <v>2021</v>
      </c>
      <c r="E267">
        <v>5</v>
      </c>
      <c r="F267">
        <v>1</v>
      </c>
      <c r="G267">
        <v>413</v>
      </c>
      <c r="H267">
        <v>141413</v>
      </c>
      <c r="I267" t="s">
        <v>27</v>
      </c>
      <c r="J267" t="s">
        <v>27</v>
      </c>
      <c r="K267" t="s">
        <v>97</v>
      </c>
      <c r="L267" t="s">
        <v>43</v>
      </c>
      <c r="M267">
        <v>4807760</v>
      </c>
      <c r="N267">
        <v>291840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5501</v>
      </c>
      <c r="U267">
        <v>0</v>
      </c>
      <c r="V267">
        <v>6206451</v>
      </c>
      <c r="W267">
        <v>1852</v>
      </c>
      <c r="X267">
        <v>6204599</v>
      </c>
      <c r="Y267">
        <v>198558</v>
      </c>
      <c r="Z267">
        <v>1101350</v>
      </c>
      <c r="AA267" s="3" t="str">
        <f t="shared" si="8"/>
        <v>1413</v>
      </c>
      <c r="AB267" s="4" t="str">
        <f t="shared" si="9"/>
        <v>Non-TIF</v>
      </c>
    </row>
    <row r="268" spans="1:28" x14ac:dyDescent="0.25">
      <c r="A268">
        <v>2021</v>
      </c>
      <c r="B268">
        <v>5</v>
      </c>
      <c r="C268" t="s">
        <v>32</v>
      </c>
      <c r="D268">
        <v>2021</v>
      </c>
      <c r="E268">
        <v>5</v>
      </c>
      <c r="F268">
        <v>2</v>
      </c>
      <c r="G268">
        <v>754</v>
      </c>
      <c r="H268">
        <v>392754</v>
      </c>
      <c r="I268" t="s">
        <v>27</v>
      </c>
      <c r="J268" t="s">
        <v>27</v>
      </c>
      <c r="K268" t="s">
        <v>98</v>
      </c>
      <c r="L268" t="s">
        <v>43</v>
      </c>
      <c r="M268">
        <v>89900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144110</v>
      </c>
      <c r="W268">
        <v>0</v>
      </c>
      <c r="X268">
        <v>144110</v>
      </c>
      <c r="Y268">
        <v>3978</v>
      </c>
      <c r="Z268">
        <v>54210</v>
      </c>
      <c r="AA268" s="3" t="str">
        <f t="shared" si="8"/>
        <v>2754</v>
      </c>
      <c r="AB268" s="4" t="str">
        <f t="shared" si="9"/>
        <v>Non-TIF</v>
      </c>
    </row>
    <row r="269" spans="1:28" x14ac:dyDescent="0.25">
      <c r="A269">
        <v>2021</v>
      </c>
      <c r="B269">
        <v>6</v>
      </c>
      <c r="C269" t="s">
        <v>45</v>
      </c>
      <c r="D269">
        <v>2021</v>
      </c>
      <c r="E269">
        <v>6</v>
      </c>
      <c r="F269">
        <v>0</v>
      </c>
      <c r="G269">
        <v>609</v>
      </c>
      <c r="H269">
        <v>60609</v>
      </c>
      <c r="I269" t="s">
        <v>27</v>
      </c>
      <c r="J269" t="s">
        <v>27</v>
      </c>
      <c r="K269" t="s">
        <v>48</v>
      </c>
      <c r="L269" t="s">
        <v>47</v>
      </c>
      <c r="M269">
        <v>0</v>
      </c>
      <c r="N269">
        <v>0</v>
      </c>
      <c r="O269">
        <v>6220122</v>
      </c>
      <c r="P269">
        <v>111419</v>
      </c>
      <c r="Q269">
        <v>2221090</v>
      </c>
      <c r="R269">
        <v>0</v>
      </c>
      <c r="S269">
        <v>0</v>
      </c>
      <c r="T269">
        <v>0</v>
      </c>
      <c r="U269">
        <v>0</v>
      </c>
      <c r="V269">
        <v>59967702</v>
      </c>
      <c r="W269">
        <v>88896</v>
      </c>
      <c r="X269">
        <v>59878806</v>
      </c>
      <c r="Y269">
        <v>0</v>
      </c>
      <c r="Z269">
        <v>51415071</v>
      </c>
      <c r="AA269" s="3" t="str">
        <f t="shared" si="8"/>
        <v>0609</v>
      </c>
      <c r="AB269" s="4" t="str">
        <f t="shared" si="9"/>
        <v>Non-TIF</v>
      </c>
    </row>
    <row r="270" spans="1:28" x14ac:dyDescent="0.25">
      <c r="A270">
        <v>2021</v>
      </c>
      <c r="B270">
        <v>6</v>
      </c>
      <c r="C270" t="s">
        <v>32</v>
      </c>
      <c r="D270">
        <v>2021</v>
      </c>
      <c r="E270">
        <v>6</v>
      </c>
      <c r="F270">
        <v>6</v>
      </c>
      <c r="G270">
        <v>660</v>
      </c>
      <c r="H270">
        <v>66660</v>
      </c>
      <c r="I270" t="s">
        <v>27</v>
      </c>
      <c r="J270" t="s">
        <v>27</v>
      </c>
      <c r="K270" t="s">
        <v>109</v>
      </c>
      <c r="L270" t="s">
        <v>47</v>
      </c>
      <c r="M270">
        <v>184603200</v>
      </c>
      <c r="N270">
        <v>8454100</v>
      </c>
      <c r="O270">
        <v>59828121</v>
      </c>
      <c r="P270">
        <v>11254700</v>
      </c>
      <c r="Q270">
        <v>15078979</v>
      </c>
      <c r="R270">
        <v>0</v>
      </c>
      <c r="S270">
        <v>5449911</v>
      </c>
      <c r="T270">
        <v>4307483</v>
      </c>
      <c r="U270">
        <v>0</v>
      </c>
      <c r="V270">
        <v>861763394</v>
      </c>
      <c r="W270">
        <v>1001433</v>
      </c>
      <c r="X270">
        <v>860761961</v>
      </c>
      <c r="Y270">
        <v>65001257</v>
      </c>
      <c r="Z270">
        <v>572786900</v>
      </c>
      <c r="AA270" s="3" t="str">
        <f t="shared" si="8"/>
        <v>6660</v>
      </c>
      <c r="AB270" s="4" t="str">
        <f t="shared" si="9"/>
        <v>Non-TIF</v>
      </c>
    </row>
    <row r="271" spans="1:28" x14ac:dyDescent="0.25">
      <c r="A271">
        <v>2021</v>
      </c>
      <c r="B271">
        <v>7</v>
      </c>
      <c r="C271" t="s">
        <v>45</v>
      </c>
      <c r="D271">
        <v>2021</v>
      </c>
      <c r="E271">
        <v>7</v>
      </c>
      <c r="F271">
        <v>1</v>
      </c>
      <c r="G271">
        <v>44</v>
      </c>
      <c r="H271">
        <v>71044</v>
      </c>
      <c r="I271" t="s">
        <v>27</v>
      </c>
      <c r="J271" t="s">
        <v>27</v>
      </c>
      <c r="K271" t="s">
        <v>132</v>
      </c>
      <c r="L271" t="s">
        <v>51</v>
      </c>
      <c r="M271">
        <v>442980</v>
      </c>
      <c r="N271">
        <v>11940</v>
      </c>
      <c r="O271">
        <v>96207202</v>
      </c>
      <c r="P271">
        <v>5174665</v>
      </c>
      <c r="Q271">
        <v>8137566</v>
      </c>
      <c r="R271">
        <v>0</v>
      </c>
      <c r="S271">
        <v>0</v>
      </c>
      <c r="T271">
        <v>0</v>
      </c>
      <c r="U271">
        <v>0</v>
      </c>
      <c r="V271">
        <v>215089931</v>
      </c>
      <c r="W271">
        <v>72228</v>
      </c>
      <c r="X271">
        <v>215017703</v>
      </c>
      <c r="Y271">
        <v>0</v>
      </c>
      <c r="Z271">
        <v>105115578</v>
      </c>
      <c r="AA271" s="3" t="str">
        <f t="shared" si="8"/>
        <v>1044</v>
      </c>
      <c r="AB271" s="4" t="str">
        <f t="shared" si="9"/>
        <v>Non-TIF</v>
      </c>
    </row>
    <row r="272" spans="1:28" x14ac:dyDescent="0.25">
      <c r="A272">
        <v>2021</v>
      </c>
      <c r="B272">
        <v>7</v>
      </c>
      <c r="C272" t="s">
        <v>45</v>
      </c>
      <c r="D272">
        <v>2021</v>
      </c>
      <c r="E272">
        <v>7</v>
      </c>
      <c r="F272">
        <v>6</v>
      </c>
      <c r="G272">
        <v>795</v>
      </c>
      <c r="H272">
        <v>76795</v>
      </c>
      <c r="I272" t="s">
        <v>27</v>
      </c>
      <c r="J272" t="s">
        <v>27</v>
      </c>
      <c r="K272" t="s">
        <v>133</v>
      </c>
      <c r="L272" t="s">
        <v>51</v>
      </c>
      <c r="M272">
        <v>3604733</v>
      </c>
      <c r="N272">
        <v>193393</v>
      </c>
      <c r="O272">
        <v>566378242</v>
      </c>
      <c r="P272">
        <v>59148892</v>
      </c>
      <c r="Q272">
        <v>26456607</v>
      </c>
      <c r="R272">
        <v>0</v>
      </c>
      <c r="S272">
        <v>0</v>
      </c>
      <c r="T272">
        <v>0</v>
      </c>
      <c r="U272">
        <v>0</v>
      </c>
      <c r="V272">
        <v>1086965836</v>
      </c>
      <c r="W272">
        <v>916619</v>
      </c>
      <c r="X272">
        <v>1086049217</v>
      </c>
      <c r="Y272">
        <v>0</v>
      </c>
      <c r="Z272">
        <v>431183969</v>
      </c>
      <c r="AA272" s="3" t="str">
        <f t="shared" si="8"/>
        <v>6795</v>
      </c>
      <c r="AB272" s="4" t="str">
        <f t="shared" si="9"/>
        <v>Non-TIF</v>
      </c>
    </row>
    <row r="273" spans="1:28" x14ac:dyDescent="0.25">
      <c r="A273">
        <v>2021</v>
      </c>
      <c r="B273">
        <v>7</v>
      </c>
      <c r="C273" t="s">
        <v>24</v>
      </c>
      <c r="D273">
        <v>2021</v>
      </c>
      <c r="E273">
        <v>7</v>
      </c>
      <c r="F273">
        <v>3</v>
      </c>
      <c r="G273">
        <v>42</v>
      </c>
      <c r="H273" t="s">
        <v>134</v>
      </c>
      <c r="I273" t="s">
        <v>26</v>
      </c>
      <c r="J273" t="s">
        <v>27</v>
      </c>
      <c r="K273" t="s">
        <v>135</v>
      </c>
      <c r="L273" t="s">
        <v>51</v>
      </c>
      <c r="M273">
        <v>179757</v>
      </c>
      <c r="N273">
        <v>6889</v>
      </c>
      <c r="O273">
        <v>11452206</v>
      </c>
      <c r="P273">
        <v>429874</v>
      </c>
      <c r="Q273">
        <v>874392</v>
      </c>
      <c r="R273">
        <v>0</v>
      </c>
      <c r="S273">
        <v>0</v>
      </c>
      <c r="T273">
        <v>0</v>
      </c>
      <c r="U273">
        <v>0</v>
      </c>
      <c r="V273">
        <v>37099029</v>
      </c>
      <c r="W273">
        <v>0</v>
      </c>
      <c r="X273">
        <v>37099029</v>
      </c>
      <c r="Y273">
        <v>0</v>
      </c>
      <c r="Z273">
        <v>24155911</v>
      </c>
      <c r="AA273" s="3" t="str">
        <f t="shared" si="8"/>
        <v>3042</v>
      </c>
      <c r="AB273" s="4" t="str">
        <f t="shared" si="9"/>
        <v>TIF</v>
      </c>
    </row>
    <row r="274" spans="1:28" x14ac:dyDescent="0.25">
      <c r="A274">
        <v>2021</v>
      </c>
      <c r="B274">
        <v>7</v>
      </c>
      <c r="C274" t="s">
        <v>24</v>
      </c>
      <c r="D274">
        <v>2021</v>
      </c>
      <c r="E274">
        <v>7</v>
      </c>
      <c r="F274">
        <v>1</v>
      </c>
      <c r="G274">
        <v>791</v>
      </c>
      <c r="H274" t="s">
        <v>136</v>
      </c>
      <c r="I274" t="s">
        <v>26</v>
      </c>
      <c r="J274" t="s">
        <v>27</v>
      </c>
      <c r="K274" t="s">
        <v>137</v>
      </c>
      <c r="L274" t="s">
        <v>51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143540</v>
      </c>
      <c r="W274">
        <v>0</v>
      </c>
      <c r="X274">
        <v>143540</v>
      </c>
      <c r="Y274">
        <v>0</v>
      </c>
      <c r="Z274">
        <v>143540</v>
      </c>
      <c r="AA274" s="3" t="str">
        <f t="shared" si="8"/>
        <v>1791</v>
      </c>
      <c r="AB274" s="4" t="str">
        <f t="shared" si="9"/>
        <v>TIF</v>
      </c>
    </row>
    <row r="275" spans="1:28" x14ac:dyDescent="0.25">
      <c r="A275">
        <v>2021</v>
      </c>
      <c r="B275">
        <v>7</v>
      </c>
      <c r="C275" t="s">
        <v>32</v>
      </c>
      <c r="D275">
        <v>2021</v>
      </c>
      <c r="E275">
        <v>7</v>
      </c>
      <c r="F275">
        <v>3</v>
      </c>
      <c r="G275">
        <v>42</v>
      </c>
      <c r="H275">
        <v>73042</v>
      </c>
      <c r="I275" t="s">
        <v>27</v>
      </c>
      <c r="J275" t="s">
        <v>27</v>
      </c>
      <c r="K275" t="s">
        <v>115</v>
      </c>
      <c r="L275" t="s">
        <v>51</v>
      </c>
      <c r="M275">
        <v>54334140</v>
      </c>
      <c r="N275">
        <v>3188760</v>
      </c>
      <c r="O275">
        <v>11591720</v>
      </c>
      <c r="P275">
        <v>7000410</v>
      </c>
      <c r="Q275">
        <v>354200</v>
      </c>
      <c r="R275">
        <v>0</v>
      </c>
      <c r="S275">
        <v>0</v>
      </c>
      <c r="T275">
        <v>8614931</v>
      </c>
      <c r="U275">
        <v>0</v>
      </c>
      <c r="V275">
        <v>271711611</v>
      </c>
      <c r="W275">
        <v>183348</v>
      </c>
      <c r="X275">
        <v>271528263</v>
      </c>
      <c r="Y275">
        <v>3943237</v>
      </c>
      <c r="Z275">
        <v>186627450</v>
      </c>
      <c r="AA275" s="3" t="str">
        <f t="shared" si="8"/>
        <v>3042</v>
      </c>
      <c r="AB275" s="4" t="str">
        <f t="shared" si="9"/>
        <v>Non-TIF</v>
      </c>
    </row>
    <row r="276" spans="1:28" x14ac:dyDescent="0.25">
      <c r="A276">
        <v>2021</v>
      </c>
      <c r="B276">
        <v>7</v>
      </c>
      <c r="C276" t="s">
        <v>32</v>
      </c>
      <c r="D276">
        <v>2021</v>
      </c>
      <c r="E276">
        <v>7</v>
      </c>
      <c r="F276">
        <v>1</v>
      </c>
      <c r="G276">
        <v>719</v>
      </c>
      <c r="H276">
        <v>91719</v>
      </c>
      <c r="I276" t="s">
        <v>27</v>
      </c>
      <c r="J276" t="s">
        <v>27</v>
      </c>
      <c r="K276" t="s">
        <v>66</v>
      </c>
      <c r="L276" t="s">
        <v>51</v>
      </c>
      <c r="M276">
        <v>22988020</v>
      </c>
      <c r="N276">
        <v>1018480</v>
      </c>
      <c r="O276">
        <v>281620</v>
      </c>
      <c r="P276">
        <v>0</v>
      </c>
      <c r="Q276">
        <v>0</v>
      </c>
      <c r="R276">
        <v>0</v>
      </c>
      <c r="S276">
        <v>0</v>
      </c>
      <c r="T276">
        <v>202844</v>
      </c>
      <c r="U276">
        <v>0</v>
      </c>
      <c r="V276">
        <v>73388494</v>
      </c>
      <c r="W276">
        <v>81488</v>
      </c>
      <c r="X276">
        <v>73307006</v>
      </c>
      <c r="Y276">
        <v>35439690</v>
      </c>
      <c r="Z276">
        <v>48897530</v>
      </c>
      <c r="AA276" s="3" t="str">
        <f t="shared" si="8"/>
        <v>1719</v>
      </c>
      <c r="AB276" s="4" t="str">
        <f t="shared" si="9"/>
        <v>Non-TIF</v>
      </c>
    </row>
    <row r="277" spans="1:28" x14ac:dyDescent="0.25">
      <c r="A277">
        <v>2021</v>
      </c>
      <c r="B277">
        <v>8</v>
      </c>
      <c r="C277" t="s">
        <v>24</v>
      </c>
      <c r="D277">
        <v>2021</v>
      </c>
      <c r="E277">
        <v>8</v>
      </c>
      <c r="F277">
        <v>3</v>
      </c>
      <c r="G277">
        <v>942</v>
      </c>
      <c r="H277" t="s">
        <v>138</v>
      </c>
      <c r="I277" t="s">
        <v>26</v>
      </c>
      <c r="J277" t="s">
        <v>27</v>
      </c>
      <c r="K277" t="s">
        <v>139</v>
      </c>
      <c r="L277" t="s">
        <v>61</v>
      </c>
      <c r="M277">
        <v>0</v>
      </c>
      <c r="N277">
        <v>14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486427</v>
      </c>
      <c r="W277">
        <v>0</v>
      </c>
      <c r="X277">
        <v>486427</v>
      </c>
      <c r="Y277">
        <v>0</v>
      </c>
      <c r="Z277">
        <v>486413</v>
      </c>
      <c r="AA277" s="3" t="str">
        <f t="shared" si="8"/>
        <v>3942</v>
      </c>
      <c r="AB277" s="4" t="str">
        <f t="shared" si="9"/>
        <v>TIF</v>
      </c>
    </row>
    <row r="278" spans="1:28" x14ac:dyDescent="0.25">
      <c r="A278">
        <v>2021</v>
      </c>
      <c r="B278">
        <v>8</v>
      </c>
      <c r="C278" t="s">
        <v>24</v>
      </c>
      <c r="D278">
        <v>2021</v>
      </c>
      <c r="E278">
        <v>8</v>
      </c>
      <c r="F278">
        <v>6</v>
      </c>
      <c r="G278">
        <v>561</v>
      </c>
      <c r="H278" t="s">
        <v>140</v>
      </c>
      <c r="I278" t="s">
        <v>26</v>
      </c>
      <c r="J278" t="s">
        <v>27</v>
      </c>
      <c r="K278" t="s">
        <v>141</v>
      </c>
      <c r="L278" t="s">
        <v>61</v>
      </c>
      <c r="M278">
        <v>1209886</v>
      </c>
      <c r="N278">
        <v>66746</v>
      </c>
      <c r="O278">
        <v>8983748</v>
      </c>
      <c r="P278">
        <v>6519665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18063074</v>
      </c>
      <c r="W278">
        <v>0</v>
      </c>
      <c r="X278">
        <v>18063074</v>
      </c>
      <c r="Y278">
        <v>0</v>
      </c>
      <c r="Z278">
        <v>1283029</v>
      </c>
      <c r="AA278" s="3" t="str">
        <f t="shared" si="8"/>
        <v>6561</v>
      </c>
      <c r="AB278" s="4" t="str">
        <f t="shared" si="9"/>
        <v>TIF</v>
      </c>
    </row>
    <row r="279" spans="1:28" x14ac:dyDescent="0.25">
      <c r="A279">
        <v>2021</v>
      </c>
      <c r="B279">
        <v>8</v>
      </c>
      <c r="C279" t="s">
        <v>32</v>
      </c>
      <c r="D279">
        <v>2021</v>
      </c>
      <c r="E279">
        <v>8</v>
      </c>
      <c r="F279">
        <v>3</v>
      </c>
      <c r="G279">
        <v>942</v>
      </c>
      <c r="H279">
        <v>83942</v>
      </c>
      <c r="I279" t="s">
        <v>27</v>
      </c>
      <c r="J279" t="s">
        <v>27</v>
      </c>
      <c r="K279" t="s">
        <v>60</v>
      </c>
      <c r="L279" t="s">
        <v>61</v>
      </c>
      <c r="M279">
        <v>19784795</v>
      </c>
      <c r="N279">
        <v>917107</v>
      </c>
      <c r="O279">
        <v>7103453</v>
      </c>
      <c r="P279">
        <v>202412</v>
      </c>
      <c r="Q279">
        <v>1785773</v>
      </c>
      <c r="R279">
        <v>0</v>
      </c>
      <c r="S279">
        <v>0</v>
      </c>
      <c r="T279">
        <v>336524</v>
      </c>
      <c r="U279">
        <v>617</v>
      </c>
      <c r="V279">
        <v>168895933</v>
      </c>
      <c r="W279">
        <v>192608</v>
      </c>
      <c r="X279">
        <v>168703325</v>
      </c>
      <c r="Y279">
        <v>20501839</v>
      </c>
      <c r="Z279">
        <v>138765252</v>
      </c>
      <c r="AA279" s="3" t="str">
        <f t="shared" si="8"/>
        <v>3942</v>
      </c>
      <c r="AB279" s="4" t="str">
        <f t="shared" si="9"/>
        <v>Non-TIF</v>
      </c>
    </row>
    <row r="280" spans="1:28" x14ac:dyDescent="0.25">
      <c r="A280">
        <v>2021</v>
      </c>
      <c r="B280">
        <v>8</v>
      </c>
      <c r="C280" t="s">
        <v>32</v>
      </c>
      <c r="D280">
        <v>2021</v>
      </c>
      <c r="E280">
        <v>8</v>
      </c>
      <c r="F280">
        <v>6</v>
      </c>
      <c r="G280">
        <v>561</v>
      </c>
      <c r="H280">
        <v>86561</v>
      </c>
      <c r="I280" t="s">
        <v>27</v>
      </c>
      <c r="J280" t="s">
        <v>27</v>
      </c>
      <c r="K280" t="s">
        <v>62</v>
      </c>
      <c r="L280" t="s">
        <v>61</v>
      </c>
      <c r="M280">
        <v>98480657</v>
      </c>
      <c r="N280">
        <v>4178255</v>
      </c>
      <c r="O280">
        <v>39886288</v>
      </c>
      <c r="P280">
        <v>9728553</v>
      </c>
      <c r="Q280">
        <v>4877233</v>
      </c>
      <c r="R280">
        <v>0</v>
      </c>
      <c r="S280">
        <v>8600200</v>
      </c>
      <c r="T280">
        <v>35923136</v>
      </c>
      <c r="U280">
        <v>231</v>
      </c>
      <c r="V280">
        <v>392534925</v>
      </c>
      <c r="W280">
        <v>166680</v>
      </c>
      <c r="X280">
        <v>392368245</v>
      </c>
      <c r="Y280">
        <v>60940995</v>
      </c>
      <c r="Z280">
        <v>190860372</v>
      </c>
      <c r="AA280" s="3" t="str">
        <f t="shared" si="8"/>
        <v>6561</v>
      </c>
      <c r="AB280" s="4" t="str">
        <f t="shared" si="9"/>
        <v>Non-TIF</v>
      </c>
    </row>
    <row r="281" spans="1:28" x14ac:dyDescent="0.25">
      <c r="A281">
        <v>2021</v>
      </c>
      <c r="B281">
        <v>8</v>
      </c>
      <c r="C281" t="s">
        <v>32</v>
      </c>
      <c r="D281">
        <v>2021</v>
      </c>
      <c r="E281">
        <v>8</v>
      </c>
      <c r="F281">
        <v>6</v>
      </c>
      <c r="G281">
        <v>95</v>
      </c>
      <c r="H281">
        <v>406095</v>
      </c>
      <c r="I281" t="s">
        <v>27</v>
      </c>
      <c r="J281" t="s">
        <v>27</v>
      </c>
      <c r="K281" t="s">
        <v>142</v>
      </c>
      <c r="L281" t="s">
        <v>61</v>
      </c>
      <c r="M281">
        <v>8676664</v>
      </c>
      <c r="N281">
        <v>348539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119625</v>
      </c>
      <c r="U281">
        <v>0</v>
      </c>
      <c r="V281">
        <v>15945830</v>
      </c>
      <c r="W281">
        <v>5556</v>
      </c>
      <c r="X281">
        <v>15940274</v>
      </c>
      <c r="Y281">
        <v>287180</v>
      </c>
      <c r="Z281">
        <v>6801002</v>
      </c>
      <c r="AA281" s="3" t="str">
        <f t="shared" si="8"/>
        <v>6095</v>
      </c>
      <c r="AB281" s="4" t="str">
        <f t="shared" si="9"/>
        <v>Non-TIF</v>
      </c>
    </row>
    <row r="282" spans="1:28" x14ac:dyDescent="0.25">
      <c r="A282">
        <v>2021</v>
      </c>
      <c r="B282">
        <v>8</v>
      </c>
      <c r="C282" t="s">
        <v>32</v>
      </c>
      <c r="D282">
        <v>2021</v>
      </c>
      <c r="E282">
        <v>8</v>
      </c>
      <c r="F282">
        <v>6</v>
      </c>
      <c r="G282">
        <v>246</v>
      </c>
      <c r="H282">
        <v>406246</v>
      </c>
      <c r="I282" t="s">
        <v>27</v>
      </c>
      <c r="J282" t="s">
        <v>27</v>
      </c>
      <c r="K282" t="s">
        <v>143</v>
      </c>
      <c r="L282" t="s">
        <v>61</v>
      </c>
      <c r="M282">
        <v>6636933</v>
      </c>
      <c r="N282">
        <v>314511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106938</v>
      </c>
      <c r="U282">
        <v>1283</v>
      </c>
      <c r="V282">
        <v>12768256</v>
      </c>
      <c r="W282">
        <v>9260</v>
      </c>
      <c r="X282">
        <v>12758996</v>
      </c>
      <c r="Y282">
        <v>593165</v>
      </c>
      <c r="Z282">
        <v>5708591</v>
      </c>
      <c r="AA282" s="3" t="str">
        <f t="shared" si="8"/>
        <v>6246</v>
      </c>
      <c r="AB282" s="4" t="str">
        <f t="shared" si="9"/>
        <v>Non-TIF</v>
      </c>
    </row>
    <row r="283" spans="1:28" x14ac:dyDescent="0.25">
      <c r="A283">
        <v>2021</v>
      </c>
      <c r="B283">
        <v>8</v>
      </c>
      <c r="C283" t="s">
        <v>32</v>
      </c>
      <c r="D283">
        <v>2021</v>
      </c>
      <c r="E283">
        <v>8</v>
      </c>
      <c r="F283">
        <v>2</v>
      </c>
      <c r="G283">
        <v>466</v>
      </c>
      <c r="H283">
        <v>852466</v>
      </c>
      <c r="I283" t="s">
        <v>27</v>
      </c>
      <c r="J283" t="s">
        <v>27</v>
      </c>
      <c r="K283" t="s">
        <v>144</v>
      </c>
      <c r="L283" t="s">
        <v>61</v>
      </c>
      <c r="M283">
        <v>7071794</v>
      </c>
      <c r="N283">
        <v>316257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56435</v>
      </c>
      <c r="U283">
        <v>0</v>
      </c>
      <c r="V283">
        <v>60068594</v>
      </c>
      <c r="W283">
        <v>16668</v>
      </c>
      <c r="X283">
        <v>60051926</v>
      </c>
      <c r="Y283">
        <v>585836</v>
      </c>
      <c r="Z283">
        <v>52624108</v>
      </c>
      <c r="AA283" s="3" t="str">
        <f t="shared" si="8"/>
        <v>2466</v>
      </c>
      <c r="AB283" s="4" t="str">
        <f t="shared" si="9"/>
        <v>Non-TIF</v>
      </c>
    </row>
    <row r="284" spans="1:28" x14ac:dyDescent="0.25">
      <c r="A284">
        <v>2021</v>
      </c>
      <c r="B284">
        <v>9</v>
      </c>
      <c r="C284" t="s">
        <v>45</v>
      </c>
      <c r="D284">
        <v>2021</v>
      </c>
      <c r="E284">
        <v>9</v>
      </c>
      <c r="F284">
        <v>6</v>
      </c>
      <c r="G284">
        <v>273</v>
      </c>
      <c r="H284">
        <v>96273</v>
      </c>
      <c r="I284" t="s">
        <v>27</v>
      </c>
      <c r="J284" t="s">
        <v>27</v>
      </c>
      <c r="K284" t="s">
        <v>145</v>
      </c>
      <c r="L284" t="s">
        <v>67</v>
      </c>
      <c r="M284">
        <v>310976</v>
      </c>
      <c r="N284">
        <v>25327</v>
      </c>
      <c r="O284">
        <v>6449910</v>
      </c>
      <c r="P284">
        <v>3269707</v>
      </c>
      <c r="Q284">
        <v>128378</v>
      </c>
      <c r="R284">
        <v>0</v>
      </c>
      <c r="S284">
        <v>0</v>
      </c>
      <c r="T284">
        <v>0</v>
      </c>
      <c r="U284">
        <v>0</v>
      </c>
      <c r="V284">
        <v>23769745</v>
      </c>
      <c r="W284">
        <v>44448</v>
      </c>
      <c r="X284">
        <v>23725297</v>
      </c>
      <c r="Y284">
        <v>0</v>
      </c>
      <c r="Z284">
        <v>13585447</v>
      </c>
      <c r="AA284" s="3" t="str">
        <f t="shared" si="8"/>
        <v>6273</v>
      </c>
      <c r="AB284" s="4" t="str">
        <f t="shared" si="9"/>
        <v>Non-TIF</v>
      </c>
    </row>
    <row r="285" spans="1:28" x14ac:dyDescent="0.25">
      <c r="A285">
        <v>2021</v>
      </c>
      <c r="B285">
        <v>9</v>
      </c>
      <c r="C285" t="s">
        <v>45</v>
      </c>
      <c r="D285">
        <v>2021</v>
      </c>
      <c r="E285">
        <v>9</v>
      </c>
      <c r="F285">
        <v>6</v>
      </c>
      <c r="G285">
        <v>762</v>
      </c>
      <c r="H285">
        <v>96762</v>
      </c>
      <c r="I285" t="s">
        <v>27</v>
      </c>
      <c r="J285" t="s">
        <v>27</v>
      </c>
      <c r="K285" t="s">
        <v>57</v>
      </c>
      <c r="L285" t="s">
        <v>67</v>
      </c>
      <c r="M285">
        <v>0</v>
      </c>
      <c r="N285">
        <v>0</v>
      </c>
      <c r="O285">
        <v>18526</v>
      </c>
      <c r="P285">
        <v>0</v>
      </c>
      <c r="Q285">
        <v>26004</v>
      </c>
      <c r="R285">
        <v>0</v>
      </c>
      <c r="S285">
        <v>0</v>
      </c>
      <c r="T285">
        <v>0</v>
      </c>
      <c r="U285">
        <v>0</v>
      </c>
      <c r="V285">
        <v>44530</v>
      </c>
      <c r="W285">
        <v>0</v>
      </c>
      <c r="X285">
        <v>44530</v>
      </c>
      <c r="Y285">
        <v>0</v>
      </c>
      <c r="Z285">
        <v>0</v>
      </c>
      <c r="AA285" s="3" t="str">
        <f t="shared" si="8"/>
        <v>6762</v>
      </c>
      <c r="AB285" s="4" t="str">
        <f t="shared" si="9"/>
        <v>Non-TIF</v>
      </c>
    </row>
    <row r="286" spans="1:28" x14ac:dyDescent="0.25">
      <c r="A286">
        <v>2021</v>
      </c>
      <c r="B286">
        <v>23</v>
      </c>
      <c r="C286" t="s">
        <v>32</v>
      </c>
      <c r="D286">
        <v>2021</v>
      </c>
      <c r="E286">
        <v>23</v>
      </c>
      <c r="F286">
        <v>1</v>
      </c>
      <c r="G286">
        <v>675</v>
      </c>
      <c r="H286">
        <v>231675</v>
      </c>
      <c r="I286" t="s">
        <v>27</v>
      </c>
      <c r="J286" t="s">
        <v>27</v>
      </c>
      <c r="K286" t="s">
        <v>276</v>
      </c>
      <c r="L286" t="s">
        <v>249</v>
      </c>
      <c r="M286">
        <v>66144190</v>
      </c>
      <c r="N286">
        <v>2903580</v>
      </c>
      <c r="O286">
        <v>2970644</v>
      </c>
      <c r="P286">
        <v>0</v>
      </c>
      <c r="Q286">
        <v>23107</v>
      </c>
      <c r="R286">
        <v>0</v>
      </c>
      <c r="S286">
        <v>0</v>
      </c>
      <c r="T286">
        <v>568170</v>
      </c>
      <c r="U286">
        <v>0</v>
      </c>
      <c r="V286">
        <v>134118471</v>
      </c>
      <c r="W286">
        <v>107416</v>
      </c>
      <c r="X286">
        <v>134011055</v>
      </c>
      <c r="Y286">
        <v>11038707</v>
      </c>
      <c r="Z286">
        <v>61508780</v>
      </c>
      <c r="AA286" s="3" t="str">
        <f t="shared" si="8"/>
        <v>1675</v>
      </c>
      <c r="AB286" s="4" t="str">
        <f t="shared" si="9"/>
        <v>Non-TIF</v>
      </c>
    </row>
    <row r="287" spans="1:28" x14ac:dyDescent="0.25">
      <c r="A287">
        <v>2021</v>
      </c>
      <c r="B287">
        <v>24</v>
      </c>
      <c r="C287" t="s">
        <v>45</v>
      </c>
      <c r="D287">
        <v>2021</v>
      </c>
      <c r="E287">
        <v>24</v>
      </c>
      <c r="F287">
        <v>5</v>
      </c>
      <c r="G287">
        <v>832</v>
      </c>
      <c r="H287">
        <v>245832</v>
      </c>
      <c r="I287" t="s">
        <v>27</v>
      </c>
      <c r="J287" t="s">
        <v>27</v>
      </c>
      <c r="K287" t="s">
        <v>277</v>
      </c>
      <c r="L287" t="s">
        <v>255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 s="3" t="str">
        <f t="shared" si="8"/>
        <v>5832</v>
      </c>
      <c r="AB287" s="4" t="str">
        <f t="shared" si="9"/>
        <v>Non-TIF</v>
      </c>
    </row>
    <row r="288" spans="1:28" x14ac:dyDescent="0.25">
      <c r="A288">
        <v>2021</v>
      </c>
      <c r="B288">
        <v>24</v>
      </c>
      <c r="C288" t="s">
        <v>24</v>
      </c>
      <c r="D288">
        <v>2021</v>
      </c>
      <c r="E288">
        <v>24</v>
      </c>
      <c r="F288">
        <v>0</v>
      </c>
      <c r="G288">
        <v>355</v>
      </c>
      <c r="H288" t="s">
        <v>153</v>
      </c>
      <c r="I288" t="s">
        <v>26</v>
      </c>
      <c r="J288" t="s">
        <v>27</v>
      </c>
      <c r="K288" t="s">
        <v>154</v>
      </c>
      <c r="L288" t="s">
        <v>255</v>
      </c>
      <c r="M288">
        <v>0</v>
      </c>
      <c r="N288">
        <v>0</v>
      </c>
      <c r="O288">
        <v>259607</v>
      </c>
      <c r="P288">
        <v>864</v>
      </c>
      <c r="Q288">
        <v>7679</v>
      </c>
      <c r="R288">
        <v>0</v>
      </c>
      <c r="S288">
        <v>0</v>
      </c>
      <c r="T288">
        <v>0</v>
      </c>
      <c r="U288">
        <v>0</v>
      </c>
      <c r="V288">
        <v>1377300</v>
      </c>
      <c r="W288">
        <v>0</v>
      </c>
      <c r="X288">
        <v>1377300</v>
      </c>
      <c r="Y288">
        <v>0</v>
      </c>
      <c r="Z288">
        <v>1109150</v>
      </c>
      <c r="AA288" s="3" t="str">
        <f t="shared" si="8"/>
        <v>0355</v>
      </c>
      <c r="AB288" s="4" t="str">
        <f t="shared" si="9"/>
        <v>TIF</v>
      </c>
    </row>
    <row r="289" spans="1:28" x14ac:dyDescent="0.25">
      <c r="A289">
        <v>2021</v>
      </c>
      <c r="B289">
        <v>25</v>
      </c>
      <c r="C289" t="s">
        <v>45</v>
      </c>
      <c r="D289">
        <v>2021</v>
      </c>
      <c r="E289">
        <v>25</v>
      </c>
      <c r="F289">
        <v>0</v>
      </c>
      <c r="G289">
        <v>27</v>
      </c>
      <c r="H289">
        <v>250027</v>
      </c>
      <c r="I289" t="s">
        <v>27</v>
      </c>
      <c r="J289" t="s">
        <v>27</v>
      </c>
      <c r="K289" t="s">
        <v>328</v>
      </c>
      <c r="L289" t="s">
        <v>257</v>
      </c>
      <c r="M289">
        <v>344480</v>
      </c>
      <c r="N289">
        <v>2720</v>
      </c>
      <c r="O289">
        <v>46723857</v>
      </c>
      <c r="P289">
        <v>5153193</v>
      </c>
      <c r="Q289">
        <v>4354457</v>
      </c>
      <c r="R289">
        <v>0</v>
      </c>
      <c r="S289">
        <v>0</v>
      </c>
      <c r="T289">
        <v>0</v>
      </c>
      <c r="U289">
        <v>0</v>
      </c>
      <c r="V289">
        <v>170104370</v>
      </c>
      <c r="W289">
        <v>143492</v>
      </c>
      <c r="X289">
        <v>169960878</v>
      </c>
      <c r="Y289">
        <v>0</v>
      </c>
      <c r="Z289">
        <v>113525663</v>
      </c>
      <c r="AA289" s="3" t="str">
        <f t="shared" si="8"/>
        <v>0027</v>
      </c>
      <c r="AB289" s="4" t="str">
        <f t="shared" si="9"/>
        <v>Non-TIF</v>
      </c>
    </row>
    <row r="290" spans="1:28" x14ac:dyDescent="0.25">
      <c r="A290">
        <v>2021</v>
      </c>
      <c r="B290">
        <v>25</v>
      </c>
      <c r="C290" t="s">
        <v>24</v>
      </c>
      <c r="D290">
        <v>2021</v>
      </c>
      <c r="E290">
        <v>25</v>
      </c>
      <c r="F290">
        <v>1</v>
      </c>
      <c r="G290">
        <v>576</v>
      </c>
      <c r="H290" t="s">
        <v>329</v>
      </c>
      <c r="I290" t="s">
        <v>26</v>
      </c>
      <c r="J290" t="s">
        <v>27</v>
      </c>
      <c r="K290" t="s">
        <v>330</v>
      </c>
      <c r="L290" t="s">
        <v>257</v>
      </c>
      <c r="M290">
        <v>0</v>
      </c>
      <c r="N290">
        <v>0</v>
      </c>
      <c r="O290">
        <v>1218576</v>
      </c>
      <c r="P290">
        <v>258821</v>
      </c>
      <c r="Q290">
        <v>41794</v>
      </c>
      <c r="R290">
        <v>0</v>
      </c>
      <c r="S290">
        <v>0</v>
      </c>
      <c r="T290">
        <v>0</v>
      </c>
      <c r="U290">
        <v>0</v>
      </c>
      <c r="V290">
        <v>7385881</v>
      </c>
      <c r="W290">
        <v>0</v>
      </c>
      <c r="X290">
        <v>7385881</v>
      </c>
      <c r="Y290">
        <v>0</v>
      </c>
      <c r="Z290">
        <v>5866690</v>
      </c>
      <c r="AA290" s="3" t="str">
        <f t="shared" si="8"/>
        <v>1576</v>
      </c>
      <c r="AB290" s="4" t="str">
        <f t="shared" si="9"/>
        <v>TIF</v>
      </c>
    </row>
    <row r="291" spans="1:28" x14ac:dyDescent="0.25">
      <c r="A291">
        <v>2021</v>
      </c>
      <c r="B291">
        <v>25</v>
      </c>
      <c r="C291" t="s">
        <v>24</v>
      </c>
      <c r="D291">
        <v>2021</v>
      </c>
      <c r="E291">
        <v>25</v>
      </c>
      <c r="F291">
        <v>6</v>
      </c>
      <c r="G291">
        <v>615</v>
      </c>
      <c r="H291" t="s">
        <v>331</v>
      </c>
      <c r="I291" t="s">
        <v>26</v>
      </c>
      <c r="J291" t="s">
        <v>27</v>
      </c>
      <c r="K291" t="s">
        <v>332</v>
      </c>
      <c r="L291" t="s">
        <v>257</v>
      </c>
      <c r="M291">
        <v>0</v>
      </c>
      <c r="N291">
        <v>0</v>
      </c>
      <c r="O291">
        <v>9501424</v>
      </c>
      <c r="P291">
        <v>0</v>
      </c>
      <c r="Q291">
        <v>50710</v>
      </c>
      <c r="R291">
        <v>0</v>
      </c>
      <c r="S291">
        <v>0</v>
      </c>
      <c r="T291">
        <v>0</v>
      </c>
      <c r="U291">
        <v>0</v>
      </c>
      <c r="V291">
        <v>14496385</v>
      </c>
      <c r="W291">
        <v>0</v>
      </c>
      <c r="X291">
        <v>14496385</v>
      </c>
      <c r="Y291">
        <v>0</v>
      </c>
      <c r="Z291">
        <v>4944251</v>
      </c>
      <c r="AA291" s="3" t="str">
        <f t="shared" si="8"/>
        <v>6615</v>
      </c>
      <c r="AB291" s="4" t="str">
        <f t="shared" si="9"/>
        <v>TIF</v>
      </c>
    </row>
    <row r="292" spans="1:28" x14ac:dyDescent="0.25">
      <c r="A292">
        <v>2021</v>
      </c>
      <c r="B292">
        <v>25</v>
      </c>
      <c r="C292" t="s">
        <v>32</v>
      </c>
      <c r="D292">
        <v>2021</v>
      </c>
      <c r="E292">
        <v>25</v>
      </c>
      <c r="F292">
        <v>1</v>
      </c>
      <c r="G292">
        <v>576</v>
      </c>
      <c r="H292">
        <v>251576</v>
      </c>
      <c r="I292" t="s">
        <v>27</v>
      </c>
      <c r="J292" t="s">
        <v>27</v>
      </c>
      <c r="K292" t="s">
        <v>333</v>
      </c>
      <c r="L292" t="s">
        <v>257</v>
      </c>
      <c r="M292">
        <v>54034360</v>
      </c>
      <c r="N292">
        <v>2133710</v>
      </c>
      <c r="O292">
        <v>16568532</v>
      </c>
      <c r="P292">
        <v>0</v>
      </c>
      <c r="Q292">
        <v>3975768</v>
      </c>
      <c r="R292">
        <v>0</v>
      </c>
      <c r="S292">
        <v>0</v>
      </c>
      <c r="T292">
        <v>1132374</v>
      </c>
      <c r="U292">
        <v>0</v>
      </c>
      <c r="V292">
        <v>264505674</v>
      </c>
      <c r="W292">
        <v>133344</v>
      </c>
      <c r="X292">
        <v>264372330</v>
      </c>
      <c r="Y292">
        <v>11707742</v>
      </c>
      <c r="Z292">
        <v>186660930</v>
      </c>
      <c r="AA292" s="3" t="str">
        <f t="shared" si="8"/>
        <v>1576</v>
      </c>
      <c r="AB292" s="4" t="str">
        <f t="shared" si="9"/>
        <v>Non-TIF</v>
      </c>
    </row>
    <row r="293" spans="1:28" x14ac:dyDescent="0.25">
      <c r="A293">
        <v>2021</v>
      </c>
      <c r="B293">
        <v>25</v>
      </c>
      <c r="C293" t="s">
        <v>32</v>
      </c>
      <c r="D293">
        <v>2021</v>
      </c>
      <c r="E293">
        <v>25</v>
      </c>
      <c r="F293">
        <v>5</v>
      </c>
      <c r="G293">
        <v>184</v>
      </c>
      <c r="H293">
        <v>255184</v>
      </c>
      <c r="I293" t="s">
        <v>27</v>
      </c>
      <c r="J293" t="s">
        <v>27</v>
      </c>
      <c r="K293" t="s">
        <v>207</v>
      </c>
      <c r="L293" t="s">
        <v>257</v>
      </c>
      <c r="M293">
        <v>91262860</v>
      </c>
      <c r="N293">
        <v>3034140</v>
      </c>
      <c r="O293">
        <v>13690539</v>
      </c>
      <c r="P293">
        <v>6107210</v>
      </c>
      <c r="Q293">
        <v>3927123</v>
      </c>
      <c r="R293">
        <v>0</v>
      </c>
      <c r="S293">
        <v>0</v>
      </c>
      <c r="T293">
        <v>2744043</v>
      </c>
      <c r="U293">
        <v>0</v>
      </c>
      <c r="V293">
        <v>393125495</v>
      </c>
      <c r="W293">
        <v>423707</v>
      </c>
      <c r="X293">
        <v>392701788</v>
      </c>
      <c r="Y293">
        <v>77282403</v>
      </c>
      <c r="Z293">
        <v>272359580</v>
      </c>
      <c r="AA293" s="3" t="str">
        <f t="shared" si="8"/>
        <v>5184</v>
      </c>
      <c r="AB293" s="4" t="str">
        <f t="shared" si="9"/>
        <v>Non-TIF</v>
      </c>
    </row>
    <row r="294" spans="1:28" x14ac:dyDescent="0.25">
      <c r="A294">
        <v>2021</v>
      </c>
      <c r="B294">
        <v>25</v>
      </c>
      <c r="C294" t="s">
        <v>32</v>
      </c>
      <c r="D294">
        <v>2021</v>
      </c>
      <c r="E294">
        <v>25</v>
      </c>
      <c r="F294">
        <v>6</v>
      </c>
      <c r="G294">
        <v>615</v>
      </c>
      <c r="H294">
        <v>256615</v>
      </c>
      <c r="I294" t="s">
        <v>27</v>
      </c>
      <c r="J294" t="s">
        <v>27</v>
      </c>
      <c r="K294" t="s">
        <v>334</v>
      </c>
      <c r="L294" t="s">
        <v>257</v>
      </c>
      <c r="M294">
        <v>14019730</v>
      </c>
      <c r="N294">
        <v>676780</v>
      </c>
      <c r="O294">
        <v>14080923</v>
      </c>
      <c r="P294">
        <v>856970</v>
      </c>
      <c r="Q294">
        <v>3098997</v>
      </c>
      <c r="R294">
        <v>0</v>
      </c>
      <c r="S294">
        <v>1778738</v>
      </c>
      <c r="T294">
        <v>573599</v>
      </c>
      <c r="U294">
        <v>0</v>
      </c>
      <c r="V294">
        <v>341208797</v>
      </c>
      <c r="W294">
        <v>105564</v>
      </c>
      <c r="X294">
        <v>341103233</v>
      </c>
      <c r="Y294">
        <v>19844911</v>
      </c>
      <c r="Z294">
        <v>306123060</v>
      </c>
      <c r="AA294" s="3" t="str">
        <f t="shared" si="8"/>
        <v>6615</v>
      </c>
      <c r="AB294" s="4" t="str">
        <f t="shared" si="9"/>
        <v>Non-TIF</v>
      </c>
    </row>
    <row r="295" spans="1:28" x14ac:dyDescent="0.25">
      <c r="A295">
        <v>2021</v>
      </c>
      <c r="B295">
        <v>28</v>
      </c>
      <c r="C295" t="s">
        <v>45</v>
      </c>
      <c r="D295">
        <v>2021</v>
      </c>
      <c r="E295">
        <v>28</v>
      </c>
      <c r="F295">
        <v>6</v>
      </c>
      <c r="G295">
        <v>950</v>
      </c>
      <c r="H295">
        <v>286950</v>
      </c>
      <c r="I295" t="s">
        <v>27</v>
      </c>
      <c r="J295" t="s">
        <v>27</v>
      </c>
      <c r="K295" t="s">
        <v>281</v>
      </c>
      <c r="L295" t="s">
        <v>299</v>
      </c>
      <c r="M295">
        <v>2200400</v>
      </c>
      <c r="N295">
        <v>117700</v>
      </c>
      <c r="O295">
        <v>66594228</v>
      </c>
      <c r="P295">
        <v>14014947</v>
      </c>
      <c r="Q295">
        <v>5712679</v>
      </c>
      <c r="R295">
        <v>0</v>
      </c>
      <c r="S295">
        <v>0</v>
      </c>
      <c r="T295">
        <v>0</v>
      </c>
      <c r="U295">
        <v>0</v>
      </c>
      <c r="V295">
        <v>185044441</v>
      </c>
      <c r="W295">
        <v>175940</v>
      </c>
      <c r="X295">
        <v>184868501</v>
      </c>
      <c r="Y295">
        <v>0</v>
      </c>
      <c r="Z295">
        <v>96404487</v>
      </c>
      <c r="AA295" s="3" t="str">
        <f t="shared" si="8"/>
        <v>6950</v>
      </c>
      <c r="AB295" s="4" t="str">
        <f t="shared" si="9"/>
        <v>Non-TIF</v>
      </c>
    </row>
    <row r="296" spans="1:28" x14ac:dyDescent="0.25">
      <c r="A296">
        <v>2021</v>
      </c>
      <c r="B296">
        <v>28</v>
      </c>
      <c r="C296" t="s">
        <v>32</v>
      </c>
      <c r="D296">
        <v>2021</v>
      </c>
      <c r="E296">
        <v>28</v>
      </c>
      <c r="F296">
        <v>6</v>
      </c>
      <c r="G296">
        <v>175</v>
      </c>
      <c r="H296">
        <v>226175</v>
      </c>
      <c r="I296" t="s">
        <v>27</v>
      </c>
      <c r="J296" t="s">
        <v>27</v>
      </c>
      <c r="K296" t="s">
        <v>176</v>
      </c>
      <c r="L296" t="s">
        <v>299</v>
      </c>
      <c r="M296">
        <v>11501000</v>
      </c>
      <c r="N296">
        <v>907600</v>
      </c>
      <c r="O296">
        <v>686800</v>
      </c>
      <c r="P296">
        <v>0</v>
      </c>
      <c r="Q296">
        <v>0</v>
      </c>
      <c r="R296">
        <v>0</v>
      </c>
      <c r="S296">
        <v>0</v>
      </c>
      <c r="T296">
        <v>43439</v>
      </c>
      <c r="U296">
        <v>0</v>
      </c>
      <c r="V296">
        <v>27054039</v>
      </c>
      <c r="W296">
        <v>16668</v>
      </c>
      <c r="X296">
        <v>27037371</v>
      </c>
      <c r="Y296">
        <v>3768325</v>
      </c>
      <c r="Z296">
        <v>13915200</v>
      </c>
      <c r="AA296" s="3" t="str">
        <f t="shared" si="8"/>
        <v>6175</v>
      </c>
      <c r="AB296" s="4" t="str">
        <f t="shared" si="9"/>
        <v>Non-TIF</v>
      </c>
    </row>
    <row r="297" spans="1:28" x14ac:dyDescent="0.25">
      <c r="A297">
        <v>2021</v>
      </c>
      <c r="B297">
        <v>28</v>
      </c>
      <c r="C297" t="s">
        <v>32</v>
      </c>
      <c r="D297">
        <v>2021</v>
      </c>
      <c r="E297">
        <v>28</v>
      </c>
      <c r="F297">
        <v>6</v>
      </c>
      <c r="G297">
        <v>961</v>
      </c>
      <c r="H297">
        <v>316961</v>
      </c>
      <c r="I297" t="s">
        <v>27</v>
      </c>
      <c r="J297" t="s">
        <v>27</v>
      </c>
      <c r="K297" t="s">
        <v>247</v>
      </c>
      <c r="L297" t="s">
        <v>299</v>
      </c>
      <c r="M297">
        <v>58109100</v>
      </c>
      <c r="N297">
        <v>6913500</v>
      </c>
      <c r="O297">
        <v>10689628</v>
      </c>
      <c r="P297">
        <v>2779270</v>
      </c>
      <c r="Q297">
        <v>78002</v>
      </c>
      <c r="R297">
        <v>0</v>
      </c>
      <c r="S297">
        <v>809359</v>
      </c>
      <c r="T297">
        <v>2256858</v>
      </c>
      <c r="U297">
        <v>0</v>
      </c>
      <c r="V297">
        <v>175053417</v>
      </c>
      <c r="W297">
        <v>59264</v>
      </c>
      <c r="X297">
        <v>174994153</v>
      </c>
      <c r="Y297">
        <v>17975761</v>
      </c>
      <c r="Z297">
        <v>93417700</v>
      </c>
      <c r="AA297" s="3" t="str">
        <f t="shared" si="8"/>
        <v>6961</v>
      </c>
      <c r="AB297" s="4" t="str">
        <f t="shared" si="9"/>
        <v>Non-TIF</v>
      </c>
    </row>
    <row r="298" spans="1:28" x14ac:dyDescent="0.25">
      <c r="A298">
        <v>2021</v>
      </c>
      <c r="B298">
        <v>28</v>
      </c>
      <c r="C298" t="s">
        <v>32</v>
      </c>
      <c r="D298">
        <v>2021</v>
      </c>
      <c r="E298">
        <v>28</v>
      </c>
      <c r="F298">
        <v>4</v>
      </c>
      <c r="G298">
        <v>446</v>
      </c>
      <c r="H298">
        <v>534446</v>
      </c>
      <c r="I298" t="s">
        <v>27</v>
      </c>
      <c r="J298" t="s">
        <v>27</v>
      </c>
      <c r="K298" t="s">
        <v>335</v>
      </c>
      <c r="L298" t="s">
        <v>299</v>
      </c>
      <c r="M298">
        <v>9167000</v>
      </c>
      <c r="N298">
        <v>1189700</v>
      </c>
      <c r="O298">
        <v>125800</v>
      </c>
      <c r="P298">
        <v>601400</v>
      </c>
      <c r="Q298">
        <v>0</v>
      </c>
      <c r="R298">
        <v>0</v>
      </c>
      <c r="S298">
        <v>0</v>
      </c>
      <c r="T298">
        <v>173863</v>
      </c>
      <c r="U298">
        <v>0</v>
      </c>
      <c r="V298">
        <v>18259663</v>
      </c>
      <c r="W298">
        <v>7408</v>
      </c>
      <c r="X298">
        <v>18252255</v>
      </c>
      <c r="Y298">
        <v>1901019</v>
      </c>
      <c r="Z298">
        <v>7001900</v>
      </c>
      <c r="AA298" s="3" t="str">
        <f t="shared" si="8"/>
        <v>4446</v>
      </c>
      <c r="AB298" s="4" t="str">
        <f t="shared" si="9"/>
        <v>Non-TIF</v>
      </c>
    </row>
    <row r="299" spans="1:28" x14ac:dyDescent="0.25">
      <c r="A299">
        <v>2021</v>
      </c>
      <c r="B299">
        <v>29</v>
      </c>
      <c r="C299" t="s">
        <v>24</v>
      </c>
      <c r="D299">
        <v>2021</v>
      </c>
      <c r="E299">
        <v>29</v>
      </c>
      <c r="F299">
        <v>4</v>
      </c>
      <c r="G299">
        <v>203</v>
      </c>
      <c r="H299" t="s">
        <v>336</v>
      </c>
      <c r="I299" t="s">
        <v>26</v>
      </c>
      <c r="J299" t="s">
        <v>27</v>
      </c>
      <c r="K299" t="s">
        <v>337</v>
      </c>
      <c r="L299" t="s">
        <v>304</v>
      </c>
      <c r="M299">
        <v>6103</v>
      </c>
      <c r="N299">
        <v>0</v>
      </c>
      <c r="O299">
        <v>397294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3396632</v>
      </c>
      <c r="W299">
        <v>5556</v>
      </c>
      <c r="X299">
        <v>3391076</v>
      </c>
      <c r="Y299">
        <v>0</v>
      </c>
      <c r="Z299">
        <v>2993235</v>
      </c>
      <c r="AA299" s="3" t="str">
        <f t="shared" si="8"/>
        <v>4203</v>
      </c>
      <c r="AB299" s="4" t="str">
        <f t="shared" si="9"/>
        <v>TIF</v>
      </c>
    </row>
    <row r="300" spans="1:28" x14ac:dyDescent="0.25">
      <c r="A300">
        <v>2021</v>
      </c>
      <c r="B300">
        <v>29</v>
      </c>
      <c r="C300" t="s">
        <v>32</v>
      </c>
      <c r="D300">
        <v>2021</v>
      </c>
      <c r="E300">
        <v>29</v>
      </c>
      <c r="F300">
        <v>4</v>
      </c>
      <c r="G300">
        <v>203</v>
      </c>
      <c r="H300">
        <v>294203</v>
      </c>
      <c r="I300" t="s">
        <v>27</v>
      </c>
      <c r="J300" t="s">
        <v>27</v>
      </c>
      <c r="K300" t="s">
        <v>305</v>
      </c>
      <c r="L300" t="s">
        <v>304</v>
      </c>
      <c r="M300">
        <v>174642900</v>
      </c>
      <c r="N300">
        <v>9757300</v>
      </c>
      <c r="O300">
        <v>23157736</v>
      </c>
      <c r="P300">
        <v>14113650</v>
      </c>
      <c r="Q300">
        <v>3282444</v>
      </c>
      <c r="R300">
        <v>0</v>
      </c>
      <c r="S300">
        <v>0</v>
      </c>
      <c r="T300">
        <v>5504710</v>
      </c>
      <c r="U300">
        <v>0</v>
      </c>
      <c r="V300">
        <v>529145240</v>
      </c>
      <c r="W300">
        <v>403736</v>
      </c>
      <c r="X300">
        <v>528741504</v>
      </c>
      <c r="Y300">
        <v>41555267</v>
      </c>
      <c r="Z300">
        <v>298686500</v>
      </c>
      <c r="AA300" s="3" t="str">
        <f t="shared" si="8"/>
        <v>4203</v>
      </c>
      <c r="AB300" s="4" t="str">
        <f t="shared" si="9"/>
        <v>Non-TIF</v>
      </c>
    </row>
    <row r="301" spans="1:28" x14ac:dyDescent="0.25">
      <c r="A301">
        <v>2021</v>
      </c>
      <c r="B301">
        <v>29</v>
      </c>
      <c r="C301" t="s">
        <v>32</v>
      </c>
      <c r="D301">
        <v>2021</v>
      </c>
      <c r="E301">
        <v>29</v>
      </c>
      <c r="F301">
        <v>4</v>
      </c>
      <c r="G301">
        <v>689</v>
      </c>
      <c r="H301">
        <v>444689</v>
      </c>
      <c r="I301" t="s">
        <v>27</v>
      </c>
      <c r="J301" t="s">
        <v>27</v>
      </c>
      <c r="K301" t="s">
        <v>338</v>
      </c>
      <c r="L301" t="s">
        <v>304</v>
      </c>
      <c r="M301">
        <v>9831000</v>
      </c>
      <c r="N301">
        <v>395500</v>
      </c>
      <c r="O301">
        <v>913100</v>
      </c>
      <c r="P301">
        <v>0</v>
      </c>
      <c r="Q301">
        <v>0</v>
      </c>
      <c r="R301">
        <v>0</v>
      </c>
      <c r="S301">
        <v>975235</v>
      </c>
      <c r="T301">
        <v>1003411</v>
      </c>
      <c r="U301">
        <v>0</v>
      </c>
      <c r="V301">
        <v>18834046</v>
      </c>
      <c r="W301">
        <v>12964</v>
      </c>
      <c r="X301">
        <v>18821082</v>
      </c>
      <c r="Y301">
        <v>343539</v>
      </c>
      <c r="Z301">
        <v>5715800</v>
      </c>
      <c r="AA301" s="3" t="str">
        <f t="shared" si="8"/>
        <v>4689</v>
      </c>
      <c r="AB301" s="4" t="str">
        <f t="shared" si="9"/>
        <v>Non-TIF</v>
      </c>
    </row>
    <row r="302" spans="1:28" x14ac:dyDescent="0.25">
      <c r="A302">
        <v>2021</v>
      </c>
      <c r="B302">
        <v>29</v>
      </c>
      <c r="C302" t="s">
        <v>32</v>
      </c>
      <c r="D302">
        <v>2021</v>
      </c>
      <c r="E302">
        <v>29</v>
      </c>
      <c r="F302">
        <v>4</v>
      </c>
      <c r="G302">
        <v>509</v>
      </c>
      <c r="H302">
        <v>584509</v>
      </c>
      <c r="I302" t="s">
        <v>27</v>
      </c>
      <c r="J302" t="s">
        <v>27</v>
      </c>
      <c r="K302" t="s">
        <v>339</v>
      </c>
      <c r="L302" t="s">
        <v>304</v>
      </c>
      <c r="M302">
        <v>7960500</v>
      </c>
      <c r="N302">
        <v>159000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205728</v>
      </c>
      <c r="U302">
        <v>0</v>
      </c>
      <c r="V302">
        <v>11171528</v>
      </c>
      <c r="W302">
        <v>3704</v>
      </c>
      <c r="X302">
        <v>11167824</v>
      </c>
      <c r="Y302">
        <v>1762924</v>
      </c>
      <c r="Z302">
        <v>2846300</v>
      </c>
      <c r="AA302" s="3" t="str">
        <f t="shared" si="8"/>
        <v>4509</v>
      </c>
      <c r="AB302" s="4" t="str">
        <f t="shared" si="9"/>
        <v>Non-TIF</v>
      </c>
    </row>
    <row r="303" spans="1:28" x14ac:dyDescent="0.25">
      <c r="A303">
        <v>2021</v>
      </c>
      <c r="B303">
        <v>30</v>
      </c>
      <c r="C303" t="s">
        <v>45</v>
      </c>
      <c r="D303">
        <v>2021</v>
      </c>
      <c r="E303">
        <v>30</v>
      </c>
      <c r="F303">
        <v>4</v>
      </c>
      <c r="G303">
        <v>890</v>
      </c>
      <c r="H303">
        <v>304890</v>
      </c>
      <c r="I303" t="s">
        <v>27</v>
      </c>
      <c r="J303" t="s">
        <v>27</v>
      </c>
      <c r="K303" t="s">
        <v>264</v>
      </c>
      <c r="L303" t="s">
        <v>340</v>
      </c>
      <c r="M303">
        <v>0</v>
      </c>
      <c r="N303">
        <v>0</v>
      </c>
      <c r="O303">
        <v>66606284</v>
      </c>
      <c r="P303">
        <v>1840111</v>
      </c>
      <c r="Q303">
        <v>4205513</v>
      </c>
      <c r="R303">
        <v>0</v>
      </c>
      <c r="S303">
        <v>0</v>
      </c>
      <c r="T303">
        <v>0</v>
      </c>
      <c r="U303">
        <v>0</v>
      </c>
      <c r="V303">
        <v>577842140</v>
      </c>
      <c r="W303">
        <v>122232</v>
      </c>
      <c r="X303">
        <v>577719908</v>
      </c>
      <c r="Y303">
        <v>0</v>
      </c>
      <c r="Z303">
        <v>505190232</v>
      </c>
      <c r="AA303" s="3" t="str">
        <f t="shared" si="8"/>
        <v>4890</v>
      </c>
      <c r="AB303" s="4" t="str">
        <f t="shared" si="9"/>
        <v>Non-TIF</v>
      </c>
    </row>
    <row r="304" spans="1:28" x14ac:dyDescent="0.25">
      <c r="A304">
        <v>2021</v>
      </c>
      <c r="B304">
        <v>30</v>
      </c>
      <c r="C304" t="s">
        <v>24</v>
      </c>
      <c r="D304">
        <v>2021</v>
      </c>
      <c r="E304">
        <v>30</v>
      </c>
      <c r="F304">
        <v>2</v>
      </c>
      <c r="G304">
        <v>846</v>
      </c>
      <c r="H304" t="s">
        <v>341</v>
      </c>
      <c r="I304" t="s">
        <v>26</v>
      </c>
      <c r="J304" t="s">
        <v>27</v>
      </c>
      <c r="K304" t="s">
        <v>342</v>
      </c>
      <c r="L304" t="s">
        <v>340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1563064</v>
      </c>
      <c r="W304">
        <v>1852</v>
      </c>
      <c r="X304">
        <v>1561212</v>
      </c>
      <c r="Y304">
        <v>0</v>
      </c>
      <c r="Z304">
        <v>1563064</v>
      </c>
      <c r="AA304" s="3" t="str">
        <f t="shared" si="8"/>
        <v>2846</v>
      </c>
      <c r="AB304" s="4" t="str">
        <f t="shared" si="9"/>
        <v>TIF</v>
      </c>
    </row>
    <row r="305" spans="1:28" x14ac:dyDescent="0.25">
      <c r="A305">
        <v>2021</v>
      </c>
      <c r="B305">
        <v>20</v>
      </c>
      <c r="C305" t="s">
        <v>24</v>
      </c>
      <c r="D305">
        <v>2021</v>
      </c>
      <c r="E305">
        <v>20</v>
      </c>
      <c r="F305">
        <v>1</v>
      </c>
      <c r="G305">
        <v>211</v>
      </c>
      <c r="H305" t="s">
        <v>326</v>
      </c>
      <c r="I305" t="s">
        <v>26</v>
      </c>
      <c r="J305" t="s">
        <v>27</v>
      </c>
      <c r="K305" t="s">
        <v>327</v>
      </c>
      <c r="L305" t="s">
        <v>226</v>
      </c>
      <c r="M305">
        <v>0</v>
      </c>
      <c r="N305">
        <v>0</v>
      </c>
      <c r="O305">
        <v>12362650</v>
      </c>
      <c r="P305">
        <v>0</v>
      </c>
      <c r="Q305">
        <v>1222596</v>
      </c>
      <c r="R305">
        <v>0</v>
      </c>
      <c r="S305">
        <v>0</v>
      </c>
      <c r="T305">
        <v>0</v>
      </c>
      <c r="U305">
        <v>0</v>
      </c>
      <c r="V305">
        <v>17379884</v>
      </c>
      <c r="W305">
        <v>0</v>
      </c>
      <c r="X305">
        <v>17379884</v>
      </c>
      <c r="Y305">
        <v>0</v>
      </c>
      <c r="Z305">
        <v>3794638</v>
      </c>
      <c r="AA305" s="3" t="str">
        <f t="shared" si="8"/>
        <v>1211</v>
      </c>
      <c r="AB305" s="4" t="str">
        <f t="shared" si="9"/>
        <v>TIF</v>
      </c>
    </row>
    <row r="306" spans="1:28" x14ac:dyDescent="0.25">
      <c r="A306">
        <v>2021</v>
      </c>
      <c r="B306">
        <v>20</v>
      </c>
      <c r="C306" t="s">
        <v>32</v>
      </c>
      <c r="D306">
        <v>2021</v>
      </c>
      <c r="E306">
        <v>20</v>
      </c>
      <c r="F306">
        <v>1</v>
      </c>
      <c r="G306">
        <v>211</v>
      </c>
      <c r="H306">
        <v>201211</v>
      </c>
      <c r="I306" t="s">
        <v>27</v>
      </c>
      <c r="J306" t="s">
        <v>27</v>
      </c>
      <c r="K306" t="s">
        <v>225</v>
      </c>
      <c r="L306" t="s">
        <v>226</v>
      </c>
      <c r="M306">
        <v>68858790</v>
      </c>
      <c r="N306">
        <v>9907680</v>
      </c>
      <c r="O306">
        <v>51866560</v>
      </c>
      <c r="P306">
        <v>26527360</v>
      </c>
      <c r="Q306">
        <v>6234540</v>
      </c>
      <c r="R306">
        <v>0</v>
      </c>
      <c r="S306">
        <v>18017229</v>
      </c>
      <c r="T306">
        <v>4452764</v>
      </c>
      <c r="U306">
        <v>0</v>
      </c>
      <c r="V306">
        <v>547914883</v>
      </c>
      <c r="W306">
        <v>581528</v>
      </c>
      <c r="X306">
        <v>547333355</v>
      </c>
      <c r="Y306">
        <v>38606336</v>
      </c>
      <c r="Z306">
        <v>362049960</v>
      </c>
      <c r="AA306" s="3" t="str">
        <f t="shared" si="8"/>
        <v>1211</v>
      </c>
      <c r="AB306" s="4" t="str">
        <f t="shared" si="9"/>
        <v>Non-TIF</v>
      </c>
    </row>
    <row r="307" spans="1:28" x14ac:dyDescent="0.25">
      <c r="A307">
        <v>2021</v>
      </c>
      <c r="B307">
        <v>20</v>
      </c>
      <c r="C307" t="s">
        <v>32</v>
      </c>
      <c r="D307">
        <v>2021</v>
      </c>
      <c r="E307">
        <v>20</v>
      </c>
      <c r="F307">
        <v>4</v>
      </c>
      <c r="G307">
        <v>505</v>
      </c>
      <c r="H307">
        <v>934505</v>
      </c>
      <c r="I307" t="s">
        <v>27</v>
      </c>
      <c r="J307" t="s">
        <v>27</v>
      </c>
      <c r="K307" t="s">
        <v>357</v>
      </c>
      <c r="L307" t="s">
        <v>226</v>
      </c>
      <c r="M307">
        <v>6254400</v>
      </c>
      <c r="N307">
        <v>2389400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33520</v>
      </c>
      <c r="U307">
        <v>0</v>
      </c>
      <c r="V307">
        <v>14043240</v>
      </c>
      <c r="W307">
        <v>9260</v>
      </c>
      <c r="X307">
        <v>14033980</v>
      </c>
      <c r="Y307">
        <v>345924</v>
      </c>
      <c r="Z307">
        <v>5365920</v>
      </c>
      <c r="AA307" s="3" t="str">
        <f t="shared" si="8"/>
        <v>4505</v>
      </c>
      <c r="AB307" s="4" t="str">
        <f t="shared" si="9"/>
        <v>Non-TIF</v>
      </c>
    </row>
    <row r="308" spans="1:28" x14ac:dyDescent="0.25">
      <c r="A308">
        <v>2021</v>
      </c>
      <c r="B308">
        <v>21</v>
      </c>
      <c r="C308" t="s">
        <v>32</v>
      </c>
      <c r="D308">
        <v>2021</v>
      </c>
      <c r="E308">
        <v>21</v>
      </c>
      <c r="F308">
        <v>3</v>
      </c>
      <c r="G308">
        <v>537</v>
      </c>
      <c r="H308">
        <v>763537</v>
      </c>
      <c r="I308" t="s">
        <v>27</v>
      </c>
      <c r="J308" t="s">
        <v>27</v>
      </c>
      <c r="K308" t="s">
        <v>282</v>
      </c>
      <c r="L308" t="s">
        <v>242</v>
      </c>
      <c r="M308">
        <v>3221822</v>
      </c>
      <c r="N308">
        <v>145575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3653</v>
      </c>
      <c r="U308">
        <v>0</v>
      </c>
      <c r="V308">
        <v>4108030</v>
      </c>
      <c r="W308">
        <v>1852</v>
      </c>
      <c r="X308">
        <v>4106178</v>
      </c>
      <c r="Y308">
        <v>116097</v>
      </c>
      <c r="Z308">
        <v>736980</v>
      </c>
      <c r="AA308" s="3" t="str">
        <f t="shared" si="8"/>
        <v>3537</v>
      </c>
      <c r="AB308" s="4" t="str">
        <f t="shared" si="9"/>
        <v>Non-TIF</v>
      </c>
    </row>
    <row r="309" spans="1:28" x14ac:dyDescent="0.25">
      <c r="A309">
        <v>2021</v>
      </c>
      <c r="B309">
        <v>22</v>
      </c>
      <c r="C309" t="s">
        <v>45</v>
      </c>
      <c r="D309">
        <v>2021</v>
      </c>
      <c r="E309">
        <v>22</v>
      </c>
      <c r="F309">
        <v>6</v>
      </c>
      <c r="G309">
        <v>175</v>
      </c>
      <c r="H309">
        <v>226175</v>
      </c>
      <c r="I309" t="s">
        <v>27</v>
      </c>
      <c r="J309" t="s">
        <v>27</v>
      </c>
      <c r="K309" t="s">
        <v>176</v>
      </c>
      <c r="L309" t="s">
        <v>246</v>
      </c>
      <c r="M309">
        <v>1885</v>
      </c>
      <c r="N309">
        <v>95198</v>
      </c>
      <c r="O309">
        <v>826069</v>
      </c>
      <c r="P309">
        <v>551450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1474602</v>
      </c>
      <c r="W309">
        <v>0</v>
      </c>
      <c r="X309">
        <v>1474602</v>
      </c>
      <c r="Y309">
        <v>0</v>
      </c>
      <c r="Z309">
        <v>0</v>
      </c>
      <c r="AA309" s="3" t="str">
        <f t="shared" si="8"/>
        <v>6175</v>
      </c>
      <c r="AB309" s="4" t="str">
        <f t="shared" si="9"/>
        <v>Non-TIF</v>
      </c>
    </row>
    <row r="310" spans="1:28" x14ac:dyDescent="0.25">
      <c r="A310">
        <v>2021</v>
      </c>
      <c r="B310">
        <v>22</v>
      </c>
      <c r="C310" t="s">
        <v>45</v>
      </c>
      <c r="D310">
        <v>2021</v>
      </c>
      <c r="E310">
        <v>22</v>
      </c>
      <c r="F310">
        <v>1</v>
      </c>
      <c r="G310">
        <v>989</v>
      </c>
      <c r="H310">
        <v>281989</v>
      </c>
      <c r="I310" t="s">
        <v>27</v>
      </c>
      <c r="J310" t="s">
        <v>27</v>
      </c>
      <c r="K310" t="s">
        <v>298</v>
      </c>
      <c r="L310" t="s">
        <v>246</v>
      </c>
      <c r="M310">
        <v>32460</v>
      </c>
      <c r="N310">
        <v>0</v>
      </c>
      <c r="O310">
        <v>465459</v>
      </c>
      <c r="P310">
        <v>100827</v>
      </c>
      <c r="Q310">
        <v>196607</v>
      </c>
      <c r="R310">
        <v>0</v>
      </c>
      <c r="S310">
        <v>0</v>
      </c>
      <c r="T310">
        <v>0</v>
      </c>
      <c r="U310">
        <v>0</v>
      </c>
      <c r="V310">
        <v>2592493</v>
      </c>
      <c r="W310">
        <v>12964</v>
      </c>
      <c r="X310">
        <v>2579529</v>
      </c>
      <c r="Y310">
        <v>0</v>
      </c>
      <c r="Z310">
        <v>1797140</v>
      </c>
      <c r="AA310" s="3" t="str">
        <f t="shared" si="8"/>
        <v>1989</v>
      </c>
      <c r="AB310" s="4" t="str">
        <f t="shared" si="9"/>
        <v>Non-TIF</v>
      </c>
    </row>
    <row r="311" spans="1:28" x14ac:dyDescent="0.25">
      <c r="A311">
        <v>2021</v>
      </c>
      <c r="B311">
        <v>22</v>
      </c>
      <c r="C311" t="s">
        <v>24</v>
      </c>
      <c r="D311">
        <v>2021</v>
      </c>
      <c r="E311">
        <v>22</v>
      </c>
      <c r="F311">
        <v>6</v>
      </c>
      <c r="G311">
        <v>175</v>
      </c>
      <c r="H311" t="s">
        <v>358</v>
      </c>
      <c r="I311" t="s">
        <v>26</v>
      </c>
      <c r="J311" t="s">
        <v>27</v>
      </c>
      <c r="K311" t="s">
        <v>359</v>
      </c>
      <c r="L311" t="s">
        <v>246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 s="3" t="str">
        <f t="shared" si="8"/>
        <v>6175</v>
      </c>
      <c r="AB311" s="4" t="str">
        <f t="shared" si="9"/>
        <v>TIF</v>
      </c>
    </row>
    <row r="312" spans="1:28" x14ac:dyDescent="0.25">
      <c r="A312">
        <v>2021</v>
      </c>
      <c r="B312">
        <v>22</v>
      </c>
      <c r="C312" t="s">
        <v>32</v>
      </c>
      <c r="D312">
        <v>2021</v>
      </c>
      <c r="E312">
        <v>22</v>
      </c>
      <c r="F312">
        <v>5</v>
      </c>
      <c r="G312">
        <v>310</v>
      </c>
      <c r="H312">
        <v>35310</v>
      </c>
      <c r="I312" t="s">
        <v>27</v>
      </c>
      <c r="J312" t="s">
        <v>27</v>
      </c>
      <c r="K312" t="s">
        <v>90</v>
      </c>
      <c r="L312" t="s">
        <v>246</v>
      </c>
      <c r="M312">
        <v>40283211</v>
      </c>
      <c r="N312">
        <v>2999077</v>
      </c>
      <c r="O312">
        <v>4812215</v>
      </c>
      <c r="P312">
        <v>0</v>
      </c>
      <c r="Q312">
        <v>1257815</v>
      </c>
      <c r="R312">
        <v>0</v>
      </c>
      <c r="S312">
        <v>935322</v>
      </c>
      <c r="T312">
        <v>824678</v>
      </c>
      <c r="U312">
        <v>0</v>
      </c>
      <c r="V312">
        <v>71952028</v>
      </c>
      <c r="W312">
        <v>24076</v>
      </c>
      <c r="X312">
        <v>71927952</v>
      </c>
      <c r="Y312">
        <v>6170899</v>
      </c>
      <c r="Z312">
        <v>20839710</v>
      </c>
      <c r="AA312" s="3" t="str">
        <f t="shared" si="8"/>
        <v>5310</v>
      </c>
      <c r="AB312" s="4" t="str">
        <f t="shared" si="9"/>
        <v>Non-TIF</v>
      </c>
    </row>
    <row r="313" spans="1:28" x14ac:dyDescent="0.25">
      <c r="A313">
        <v>2021</v>
      </c>
      <c r="B313">
        <v>22</v>
      </c>
      <c r="C313" t="s">
        <v>32</v>
      </c>
      <c r="D313">
        <v>2021</v>
      </c>
      <c r="E313">
        <v>22</v>
      </c>
      <c r="F313">
        <v>4</v>
      </c>
      <c r="G313">
        <v>419</v>
      </c>
      <c r="H313">
        <v>224419</v>
      </c>
      <c r="I313" t="s">
        <v>27</v>
      </c>
      <c r="J313" t="s">
        <v>27</v>
      </c>
      <c r="K313" t="s">
        <v>91</v>
      </c>
      <c r="L313" t="s">
        <v>246</v>
      </c>
      <c r="M313">
        <v>93697116</v>
      </c>
      <c r="N313">
        <v>6663580</v>
      </c>
      <c r="O313">
        <v>22898803</v>
      </c>
      <c r="P313">
        <v>3779311</v>
      </c>
      <c r="Q313">
        <v>6631390</v>
      </c>
      <c r="R313">
        <v>0</v>
      </c>
      <c r="S313">
        <v>8415126</v>
      </c>
      <c r="T313">
        <v>810928</v>
      </c>
      <c r="U313">
        <v>0</v>
      </c>
      <c r="V313">
        <v>361088201</v>
      </c>
      <c r="W313">
        <v>335212</v>
      </c>
      <c r="X313">
        <v>360752989</v>
      </c>
      <c r="Y313">
        <v>22336959</v>
      </c>
      <c r="Z313">
        <v>218191947</v>
      </c>
      <c r="AA313" s="3" t="str">
        <f t="shared" si="8"/>
        <v>4419</v>
      </c>
      <c r="AB313" s="4" t="str">
        <f t="shared" si="9"/>
        <v>Non-TIF</v>
      </c>
    </row>
    <row r="314" spans="1:28" x14ac:dyDescent="0.25">
      <c r="A314">
        <v>2021</v>
      </c>
      <c r="B314">
        <v>23</v>
      </c>
      <c r="C314" t="s">
        <v>45</v>
      </c>
      <c r="D314">
        <v>2021</v>
      </c>
      <c r="E314">
        <v>23</v>
      </c>
      <c r="F314">
        <v>0</v>
      </c>
      <c r="G314">
        <v>936</v>
      </c>
      <c r="H314">
        <v>230936</v>
      </c>
      <c r="I314" t="s">
        <v>27</v>
      </c>
      <c r="J314" t="s">
        <v>27</v>
      </c>
      <c r="K314" t="s">
        <v>252</v>
      </c>
      <c r="L314" t="s">
        <v>249</v>
      </c>
      <c r="M314">
        <v>0</v>
      </c>
      <c r="N314">
        <v>0</v>
      </c>
      <c r="O314">
        <v>0</v>
      </c>
      <c r="P314">
        <v>7543250</v>
      </c>
      <c r="Q314">
        <v>238586</v>
      </c>
      <c r="R314">
        <v>0</v>
      </c>
      <c r="S314">
        <v>0</v>
      </c>
      <c r="T314">
        <v>0</v>
      </c>
      <c r="U314">
        <v>0</v>
      </c>
      <c r="V314">
        <v>11350545</v>
      </c>
      <c r="W314">
        <v>0</v>
      </c>
      <c r="X314">
        <v>11350545</v>
      </c>
      <c r="Y314">
        <v>0</v>
      </c>
      <c r="Z314">
        <v>3568709</v>
      </c>
      <c r="AA314" s="3" t="str">
        <f t="shared" si="8"/>
        <v>0936</v>
      </c>
      <c r="AB314" s="4" t="str">
        <f t="shared" si="9"/>
        <v>Non-TIF</v>
      </c>
    </row>
    <row r="315" spans="1:28" x14ac:dyDescent="0.25">
      <c r="A315">
        <v>2021</v>
      </c>
      <c r="B315">
        <v>24</v>
      </c>
      <c r="C315" t="s">
        <v>24</v>
      </c>
      <c r="D315">
        <v>2021</v>
      </c>
      <c r="E315">
        <v>24</v>
      </c>
      <c r="F315">
        <v>1</v>
      </c>
      <c r="G315">
        <v>701</v>
      </c>
      <c r="H315" t="s">
        <v>360</v>
      </c>
      <c r="I315" t="s">
        <v>26</v>
      </c>
      <c r="J315" t="s">
        <v>27</v>
      </c>
      <c r="K315" t="s">
        <v>361</v>
      </c>
      <c r="L315" t="s">
        <v>255</v>
      </c>
      <c r="M315">
        <v>0</v>
      </c>
      <c r="N315">
        <v>0</v>
      </c>
      <c r="O315">
        <v>2978638</v>
      </c>
      <c r="P315">
        <v>179043</v>
      </c>
      <c r="Q315">
        <v>522834</v>
      </c>
      <c r="R315">
        <v>0</v>
      </c>
      <c r="S315">
        <v>0</v>
      </c>
      <c r="T315">
        <v>0</v>
      </c>
      <c r="U315">
        <v>0</v>
      </c>
      <c r="V315">
        <v>6071733</v>
      </c>
      <c r="W315">
        <v>0</v>
      </c>
      <c r="X315">
        <v>6071733</v>
      </c>
      <c r="Y315">
        <v>0</v>
      </c>
      <c r="Z315">
        <v>2391218</v>
      </c>
      <c r="AA315" s="3" t="str">
        <f t="shared" si="8"/>
        <v>1701</v>
      </c>
      <c r="AB315" s="4" t="str">
        <f t="shared" si="9"/>
        <v>TIF</v>
      </c>
    </row>
    <row r="316" spans="1:28" x14ac:dyDescent="0.25">
      <c r="A316">
        <v>2021</v>
      </c>
      <c r="B316">
        <v>24</v>
      </c>
      <c r="C316" t="s">
        <v>24</v>
      </c>
      <c r="D316">
        <v>2021</v>
      </c>
      <c r="E316">
        <v>24</v>
      </c>
      <c r="F316">
        <v>5</v>
      </c>
      <c r="G316">
        <v>832</v>
      </c>
      <c r="H316" t="s">
        <v>362</v>
      </c>
      <c r="I316" t="s">
        <v>26</v>
      </c>
      <c r="J316" t="s">
        <v>27</v>
      </c>
      <c r="K316" t="s">
        <v>363</v>
      </c>
      <c r="L316" t="s">
        <v>255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 s="3" t="str">
        <f t="shared" si="8"/>
        <v>5832</v>
      </c>
      <c r="AB316" s="4" t="str">
        <f t="shared" si="9"/>
        <v>TIF</v>
      </c>
    </row>
    <row r="317" spans="1:28" x14ac:dyDescent="0.25">
      <c r="A317">
        <v>2021</v>
      </c>
      <c r="B317">
        <v>24</v>
      </c>
      <c r="C317" t="s">
        <v>32</v>
      </c>
      <c r="D317">
        <v>2021</v>
      </c>
      <c r="E317">
        <v>24</v>
      </c>
      <c r="F317">
        <v>0</v>
      </c>
      <c r="G317">
        <v>355</v>
      </c>
      <c r="H317">
        <v>240355</v>
      </c>
      <c r="I317" t="s">
        <v>27</v>
      </c>
      <c r="J317" t="s">
        <v>27</v>
      </c>
      <c r="K317" t="s">
        <v>155</v>
      </c>
      <c r="L317" t="s">
        <v>255</v>
      </c>
      <c r="M317">
        <v>113201330</v>
      </c>
      <c r="N317">
        <v>7546100</v>
      </c>
      <c r="O317">
        <v>2900468</v>
      </c>
      <c r="P317">
        <v>35537320</v>
      </c>
      <c r="Q317">
        <v>230380</v>
      </c>
      <c r="R317">
        <v>0</v>
      </c>
      <c r="S317">
        <v>12854745</v>
      </c>
      <c r="T317">
        <v>773222</v>
      </c>
      <c r="U317">
        <v>0</v>
      </c>
      <c r="V317">
        <v>219593995</v>
      </c>
      <c r="W317">
        <v>88896</v>
      </c>
      <c r="X317">
        <v>219505099</v>
      </c>
      <c r="Y317">
        <v>5202619</v>
      </c>
      <c r="Z317">
        <v>46550430</v>
      </c>
      <c r="AA317" s="3" t="str">
        <f t="shared" si="8"/>
        <v>0355</v>
      </c>
      <c r="AB317" s="4" t="str">
        <f t="shared" si="9"/>
        <v>Non-TIF</v>
      </c>
    </row>
    <row r="318" spans="1:28" x14ac:dyDescent="0.25">
      <c r="A318">
        <v>2021</v>
      </c>
      <c r="B318">
        <v>24</v>
      </c>
      <c r="C318" t="s">
        <v>32</v>
      </c>
      <c r="D318">
        <v>2021</v>
      </c>
      <c r="E318">
        <v>24</v>
      </c>
      <c r="F318">
        <v>1</v>
      </c>
      <c r="G318">
        <v>701</v>
      </c>
      <c r="H318">
        <v>241701</v>
      </c>
      <c r="I318" t="s">
        <v>27</v>
      </c>
      <c r="J318" t="s">
        <v>27</v>
      </c>
      <c r="K318" t="s">
        <v>364</v>
      </c>
      <c r="L318" t="s">
        <v>255</v>
      </c>
      <c r="M318">
        <v>136300140</v>
      </c>
      <c r="N318">
        <v>8004130</v>
      </c>
      <c r="O318">
        <v>19391202</v>
      </c>
      <c r="P318">
        <v>49970430</v>
      </c>
      <c r="Q318">
        <v>16827104</v>
      </c>
      <c r="R318">
        <v>0</v>
      </c>
      <c r="S318">
        <v>15592966</v>
      </c>
      <c r="T318">
        <v>1976093</v>
      </c>
      <c r="U318">
        <v>0</v>
      </c>
      <c r="V318">
        <v>557742755</v>
      </c>
      <c r="W318">
        <v>451888</v>
      </c>
      <c r="X318">
        <v>557290867</v>
      </c>
      <c r="Y318">
        <v>20454569</v>
      </c>
      <c r="Z318">
        <v>309680690</v>
      </c>
      <c r="AA318" s="3" t="str">
        <f t="shared" si="8"/>
        <v>1701</v>
      </c>
      <c r="AB318" s="4" t="str">
        <f t="shared" si="9"/>
        <v>Non-TIF</v>
      </c>
    </row>
    <row r="319" spans="1:28" x14ac:dyDescent="0.25">
      <c r="A319">
        <v>2021</v>
      </c>
      <c r="B319">
        <v>24</v>
      </c>
      <c r="C319" t="s">
        <v>32</v>
      </c>
      <c r="D319">
        <v>2021</v>
      </c>
      <c r="E319">
        <v>24</v>
      </c>
      <c r="F319">
        <v>5</v>
      </c>
      <c r="G319">
        <v>832</v>
      </c>
      <c r="H319">
        <v>245832</v>
      </c>
      <c r="I319" t="s">
        <v>27</v>
      </c>
      <c r="J319" t="s">
        <v>27</v>
      </c>
      <c r="K319" t="s">
        <v>277</v>
      </c>
      <c r="L319" t="s">
        <v>255</v>
      </c>
      <c r="M319">
        <v>102214110</v>
      </c>
      <c r="N319">
        <v>8651500</v>
      </c>
      <c r="O319">
        <v>10250624</v>
      </c>
      <c r="P319">
        <v>48663460</v>
      </c>
      <c r="Q319">
        <v>752853</v>
      </c>
      <c r="R319">
        <v>0</v>
      </c>
      <c r="S319">
        <v>0</v>
      </c>
      <c r="T319">
        <v>691264</v>
      </c>
      <c r="U319">
        <v>0</v>
      </c>
      <c r="V319">
        <v>245031691</v>
      </c>
      <c r="W319">
        <v>137048</v>
      </c>
      <c r="X319">
        <v>244894643</v>
      </c>
      <c r="Y319">
        <v>6488584</v>
      </c>
      <c r="Z319">
        <v>73807880</v>
      </c>
      <c r="AA319" s="3" t="str">
        <f t="shared" si="8"/>
        <v>5832</v>
      </c>
      <c r="AB319" s="4" t="str">
        <f t="shared" si="9"/>
        <v>Non-TIF</v>
      </c>
    </row>
    <row r="320" spans="1:28" x14ac:dyDescent="0.25">
      <c r="A320">
        <v>2021</v>
      </c>
      <c r="B320">
        <v>24</v>
      </c>
      <c r="C320" t="s">
        <v>32</v>
      </c>
      <c r="D320">
        <v>2021</v>
      </c>
      <c r="E320">
        <v>24</v>
      </c>
      <c r="F320">
        <v>1</v>
      </c>
      <c r="G320">
        <v>917</v>
      </c>
      <c r="H320">
        <v>431917</v>
      </c>
      <c r="I320" t="s">
        <v>27</v>
      </c>
      <c r="J320" t="s">
        <v>27</v>
      </c>
      <c r="K320" t="s">
        <v>365</v>
      </c>
      <c r="L320" t="s">
        <v>255</v>
      </c>
      <c r="M320">
        <v>82046800</v>
      </c>
      <c r="N320">
        <v>6923010</v>
      </c>
      <c r="O320">
        <v>3930467</v>
      </c>
      <c r="P320">
        <v>99400</v>
      </c>
      <c r="Q320">
        <v>793750</v>
      </c>
      <c r="R320">
        <v>0</v>
      </c>
      <c r="S320">
        <v>15955853</v>
      </c>
      <c r="T320">
        <v>446410</v>
      </c>
      <c r="U320">
        <v>0</v>
      </c>
      <c r="V320">
        <v>159578636</v>
      </c>
      <c r="W320">
        <v>88896</v>
      </c>
      <c r="X320">
        <v>159489740</v>
      </c>
      <c r="Y320">
        <v>5146955</v>
      </c>
      <c r="Z320">
        <v>49382946</v>
      </c>
      <c r="AA320" s="3" t="str">
        <f t="shared" si="8"/>
        <v>1917</v>
      </c>
      <c r="AB320" s="4" t="str">
        <f t="shared" si="9"/>
        <v>Non-TIF</v>
      </c>
    </row>
    <row r="321" spans="1:28" x14ac:dyDescent="0.25">
      <c r="A321">
        <v>2021</v>
      </c>
      <c r="B321">
        <v>24</v>
      </c>
      <c r="C321" t="s">
        <v>32</v>
      </c>
      <c r="D321">
        <v>2021</v>
      </c>
      <c r="E321">
        <v>24</v>
      </c>
      <c r="F321">
        <v>6</v>
      </c>
      <c r="G321">
        <v>741</v>
      </c>
      <c r="H321">
        <v>816741</v>
      </c>
      <c r="I321" t="s">
        <v>27</v>
      </c>
      <c r="J321" t="s">
        <v>27</v>
      </c>
      <c r="K321" t="s">
        <v>231</v>
      </c>
      <c r="L321" t="s">
        <v>255</v>
      </c>
      <c r="M321">
        <v>13980380</v>
      </c>
      <c r="N321">
        <v>991520</v>
      </c>
      <c r="O321">
        <v>0</v>
      </c>
      <c r="P321">
        <v>0</v>
      </c>
      <c r="Q321">
        <v>0</v>
      </c>
      <c r="R321">
        <v>0</v>
      </c>
      <c r="S321">
        <v>453697</v>
      </c>
      <c r="T321">
        <v>29044</v>
      </c>
      <c r="U321">
        <v>0</v>
      </c>
      <c r="V321">
        <v>19093151</v>
      </c>
      <c r="W321">
        <v>5556</v>
      </c>
      <c r="X321">
        <v>19087595</v>
      </c>
      <c r="Y321">
        <v>283096</v>
      </c>
      <c r="Z321">
        <v>3638510</v>
      </c>
      <c r="AA321" s="3" t="str">
        <f t="shared" si="8"/>
        <v>6741</v>
      </c>
      <c r="AB321" s="4" t="str">
        <f t="shared" si="9"/>
        <v>Non-TIF</v>
      </c>
    </row>
    <row r="322" spans="1:28" x14ac:dyDescent="0.25">
      <c r="A322">
        <v>2021</v>
      </c>
      <c r="B322">
        <v>24</v>
      </c>
      <c r="C322" t="s">
        <v>32</v>
      </c>
      <c r="D322">
        <v>2021</v>
      </c>
      <c r="E322">
        <v>24</v>
      </c>
      <c r="F322">
        <v>3</v>
      </c>
      <c r="G322">
        <v>168</v>
      </c>
      <c r="H322">
        <v>833168</v>
      </c>
      <c r="I322" t="s">
        <v>27</v>
      </c>
      <c r="J322" t="s">
        <v>27</v>
      </c>
      <c r="K322" t="s">
        <v>93</v>
      </c>
      <c r="L322" t="s">
        <v>255</v>
      </c>
      <c r="M322">
        <v>89348120</v>
      </c>
      <c r="N322">
        <v>7168440</v>
      </c>
      <c r="O322">
        <v>10289043</v>
      </c>
      <c r="P322">
        <v>0</v>
      </c>
      <c r="Q322">
        <v>1357876</v>
      </c>
      <c r="R322">
        <v>0</v>
      </c>
      <c r="S322">
        <v>12402236</v>
      </c>
      <c r="T322">
        <v>872940</v>
      </c>
      <c r="U322">
        <v>0</v>
      </c>
      <c r="V322">
        <v>177411465</v>
      </c>
      <c r="W322">
        <v>124084</v>
      </c>
      <c r="X322">
        <v>177287381</v>
      </c>
      <c r="Y322">
        <v>4471444</v>
      </c>
      <c r="Z322">
        <v>55972810</v>
      </c>
      <c r="AA322" s="3" t="str">
        <f t="shared" si="8"/>
        <v>3168</v>
      </c>
      <c r="AB322" s="4" t="str">
        <f t="shared" si="9"/>
        <v>Non-TIF</v>
      </c>
    </row>
    <row r="323" spans="1:28" x14ac:dyDescent="0.25">
      <c r="A323">
        <v>2021</v>
      </c>
      <c r="B323">
        <v>25</v>
      </c>
      <c r="C323" t="s">
        <v>45</v>
      </c>
      <c r="D323">
        <v>2021</v>
      </c>
      <c r="E323">
        <v>25</v>
      </c>
      <c r="F323">
        <v>1</v>
      </c>
      <c r="G323">
        <v>576</v>
      </c>
      <c r="H323">
        <v>251576</v>
      </c>
      <c r="I323" t="s">
        <v>27</v>
      </c>
      <c r="J323" t="s">
        <v>27</v>
      </c>
      <c r="K323" t="s">
        <v>333</v>
      </c>
      <c r="L323" t="s">
        <v>257</v>
      </c>
      <c r="M323">
        <v>456100</v>
      </c>
      <c r="N323">
        <v>0</v>
      </c>
      <c r="O323">
        <v>11044597</v>
      </c>
      <c r="P323">
        <v>1500959</v>
      </c>
      <c r="Q323">
        <v>383653</v>
      </c>
      <c r="R323">
        <v>0</v>
      </c>
      <c r="S323">
        <v>0</v>
      </c>
      <c r="T323">
        <v>0</v>
      </c>
      <c r="U323">
        <v>0</v>
      </c>
      <c r="V323">
        <v>81323549</v>
      </c>
      <c r="W323">
        <v>66672</v>
      </c>
      <c r="X323">
        <v>81256877</v>
      </c>
      <c r="Y323">
        <v>0</v>
      </c>
      <c r="Z323">
        <v>67938240</v>
      </c>
      <c r="AA323" s="3" t="str">
        <f t="shared" ref="AA323:AA386" si="10">CONCATENATE(F323,TEXT(G323,"000"))</f>
        <v>1576</v>
      </c>
      <c r="AB323" s="4" t="str">
        <f t="shared" ref="AB323:AB386" si="11">IF(C323="I","TIF","Non-TIF")</f>
        <v>Non-TIF</v>
      </c>
    </row>
    <row r="324" spans="1:28" x14ac:dyDescent="0.25">
      <c r="A324">
        <v>2021</v>
      </c>
      <c r="B324">
        <v>30</v>
      </c>
      <c r="C324" t="s">
        <v>24</v>
      </c>
      <c r="D324">
        <v>2021</v>
      </c>
      <c r="E324">
        <v>30</v>
      </c>
      <c r="F324">
        <v>4</v>
      </c>
      <c r="G324">
        <v>890</v>
      </c>
      <c r="H324" t="s">
        <v>343</v>
      </c>
      <c r="I324" t="s">
        <v>26</v>
      </c>
      <c r="J324" t="s">
        <v>27</v>
      </c>
      <c r="K324" t="s">
        <v>344</v>
      </c>
      <c r="L324" t="s">
        <v>340</v>
      </c>
      <c r="M324">
        <v>0</v>
      </c>
      <c r="N324">
        <v>0</v>
      </c>
      <c r="O324">
        <v>36821426</v>
      </c>
      <c r="P324">
        <v>3584289</v>
      </c>
      <c r="Q324">
        <v>816736</v>
      </c>
      <c r="R324">
        <v>0</v>
      </c>
      <c r="S324">
        <v>0</v>
      </c>
      <c r="T324">
        <v>0</v>
      </c>
      <c r="U324">
        <v>0</v>
      </c>
      <c r="V324">
        <v>84036219</v>
      </c>
      <c r="W324">
        <v>9260</v>
      </c>
      <c r="X324">
        <v>84026959</v>
      </c>
      <c r="Y324">
        <v>0</v>
      </c>
      <c r="Z324">
        <v>42813768</v>
      </c>
      <c r="AA324" s="3" t="str">
        <f t="shared" si="10"/>
        <v>4890</v>
      </c>
      <c r="AB324" s="4" t="str">
        <f t="shared" si="11"/>
        <v>TIF</v>
      </c>
    </row>
    <row r="325" spans="1:28" x14ac:dyDescent="0.25">
      <c r="A325">
        <v>2021</v>
      </c>
      <c r="B325">
        <v>30</v>
      </c>
      <c r="C325" t="s">
        <v>32</v>
      </c>
      <c r="D325">
        <v>2021</v>
      </c>
      <c r="E325">
        <v>30</v>
      </c>
      <c r="F325">
        <v>2</v>
      </c>
      <c r="G325">
        <v>846</v>
      </c>
      <c r="H325">
        <v>302846</v>
      </c>
      <c r="I325" t="s">
        <v>27</v>
      </c>
      <c r="J325" t="s">
        <v>27</v>
      </c>
      <c r="K325" t="s">
        <v>345</v>
      </c>
      <c r="L325" t="s">
        <v>340</v>
      </c>
      <c r="M325">
        <v>65190300</v>
      </c>
      <c r="N325">
        <v>3035300</v>
      </c>
      <c r="O325">
        <v>17764861</v>
      </c>
      <c r="P325">
        <v>17820700</v>
      </c>
      <c r="Q325">
        <v>1350939</v>
      </c>
      <c r="R325">
        <v>0</v>
      </c>
      <c r="S325">
        <v>0</v>
      </c>
      <c r="T325">
        <v>3378618</v>
      </c>
      <c r="U325">
        <v>0</v>
      </c>
      <c r="V325">
        <v>241669318</v>
      </c>
      <c r="W325">
        <v>151864</v>
      </c>
      <c r="X325">
        <v>241517454</v>
      </c>
      <c r="Y325">
        <v>7930095</v>
      </c>
      <c r="Z325">
        <v>133128600</v>
      </c>
      <c r="AA325" s="3" t="str">
        <f t="shared" si="10"/>
        <v>2846</v>
      </c>
      <c r="AB325" s="4" t="str">
        <f t="shared" si="11"/>
        <v>Non-TIF</v>
      </c>
    </row>
    <row r="326" spans="1:28" x14ac:dyDescent="0.25">
      <c r="A326">
        <v>2021</v>
      </c>
      <c r="B326">
        <v>31</v>
      </c>
      <c r="C326" t="s">
        <v>32</v>
      </c>
      <c r="D326">
        <v>2021</v>
      </c>
      <c r="E326">
        <v>31</v>
      </c>
      <c r="F326">
        <v>4</v>
      </c>
      <c r="G326">
        <v>41</v>
      </c>
      <c r="H326">
        <v>494041</v>
      </c>
      <c r="I326" t="s">
        <v>27</v>
      </c>
      <c r="J326" t="s">
        <v>27</v>
      </c>
      <c r="K326" t="s">
        <v>381</v>
      </c>
      <c r="L326" t="s">
        <v>382</v>
      </c>
      <c r="M326">
        <v>1973700</v>
      </c>
      <c r="N326">
        <v>187790</v>
      </c>
      <c r="O326">
        <v>295900</v>
      </c>
      <c r="P326">
        <v>0</v>
      </c>
      <c r="Q326">
        <v>0</v>
      </c>
      <c r="R326">
        <v>0</v>
      </c>
      <c r="S326">
        <v>0</v>
      </c>
      <c r="T326">
        <v>85886</v>
      </c>
      <c r="U326">
        <v>0</v>
      </c>
      <c r="V326">
        <v>7273286</v>
      </c>
      <c r="W326">
        <v>7408</v>
      </c>
      <c r="X326">
        <v>7265878</v>
      </c>
      <c r="Y326">
        <v>8359939</v>
      </c>
      <c r="Z326">
        <v>4730010</v>
      </c>
      <c r="AA326" s="3" t="str">
        <f t="shared" si="10"/>
        <v>4041</v>
      </c>
      <c r="AB326" s="4" t="str">
        <f t="shared" si="11"/>
        <v>Non-TIF</v>
      </c>
    </row>
    <row r="327" spans="1:28" x14ac:dyDescent="0.25">
      <c r="A327">
        <v>2021</v>
      </c>
      <c r="B327">
        <v>32</v>
      </c>
      <c r="C327" t="s">
        <v>45</v>
      </c>
      <c r="D327">
        <v>2021</v>
      </c>
      <c r="E327">
        <v>32</v>
      </c>
      <c r="F327">
        <v>2</v>
      </c>
      <c r="G327">
        <v>124</v>
      </c>
      <c r="H327">
        <v>322124</v>
      </c>
      <c r="I327" t="s">
        <v>27</v>
      </c>
      <c r="J327" t="s">
        <v>27</v>
      </c>
      <c r="K327" t="s">
        <v>383</v>
      </c>
      <c r="L327" t="s">
        <v>384</v>
      </c>
      <c r="M327">
        <v>0</v>
      </c>
      <c r="N327">
        <v>0</v>
      </c>
      <c r="O327">
        <v>8211706</v>
      </c>
      <c r="P327">
        <v>6285286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14662361</v>
      </c>
      <c r="W327">
        <v>0</v>
      </c>
      <c r="X327">
        <v>14662361</v>
      </c>
      <c r="Y327">
        <v>0</v>
      </c>
      <c r="Z327">
        <v>165369</v>
      </c>
      <c r="AA327" s="3" t="str">
        <f t="shared" si="10"/>
        <v>2124</v>
      </c>
      <c r="AB327" s="4" t="str">
        <f t="shared" si="11"/>
        <v>Non-TIF</v>
      </c>
    </row>
    <row r="328" spans="1:28" x14ac:dyDescent="0.25">
      <c r="A328">
        <v>2021</v>
      </c>
      <c r="B328">
        <v>32</v>
      </c>
      <c r="C328" t="s">
        <v>24</v>
      </c>
      <c r="D328">
        <v>2021</v>
      </c>
      <c r="E328">
        <v>32</v>
      </c>
      <c r="F328">
        <v>0</v>
      </c>
      <c r="G328">
        <v>333</v>
      </c>
      <c r="H328" t="s">
        <v>385</v>
      </c>
      <c r="I328" t="s">
        <v>26</v>
      </c>
      <c r="J328" t="s">
        <v>27</v>
      </c>
      <c r="K328" t="s">
        <v>386</v>
      </c>
      <c r="L328" t="s">
        <v>384</v>
      </c>
      <c r="M328">
        <v>0</v>
      </c>
      <c r="N328">
        <v>0</v>
      </c>
      <c r="O328">
        <v>0</v>
      </c>
      <c r="P328">
        <v>0</v>
      </c>
      <c r="Q328">
        <v>204932</v>
      </c>
      <c r="R328">
        <v>0</v>
      </c>
      <c r="S328">
        <v>0</v>
      </c>
      <c r="T328">
        <v>0</v>
      </c>
      <c r="U328">
        <v>0</v>
      </c>
      <c r="V328">
        <v>280428</v>
      </c>
      <c r="W328">
        <v>0</v>
      </c>
      <c r="X328">
        <v>280428</v>
      </c>
      <c r="Y328">
        <v>0</v>
      </c>
      <c r="Z328">
        <v>75496</v>
      </c>
      <c r="AA328" s="3" t="str">
        <f t="shared" si="10"/>
        <v>0333</v>
      </c>
      <c r="AB328" s="4" t="str">
        <f t="shared" si="11"/>
        <v>TIF</v>
      </c>
    </row>
    <row r="329" spans="1:28" x14ac:dyDescent="0.25">
      <c r="A329">
        <v>2021</v>
      </c>
      <c r="B329">
        <v>32</v>
      </c>
      <c r="C329" t="s">
        <v>32</v>
      </c>
      <c r="D329">
        <v>2021</v>
      </c>
      <c r="E329">
        <v>32</v>
      </c>
      <c r="F329">
        <v>0</v>
      </c>
      <c r="G329">
        <v>333</v>
      </c>
      <c r="H329">
        <v>320333</v>
      </c>
      <c r="I329" t="s">
        <v>27</v>
      </c>
      <c r="J329" t="s">
        <v>27</v>
      </c>
      <c r="K329" t="s">
        <v>387</v>
      </c>
      <c r="L329" t="s">
        <v>384</v>
      </c>
      <c r="M329">
        <v>130605000</v>
      </c>
      <c r="N329">
        <v>7715600</v>
      </c>
      <c r="O329">
        <v>10937423</v>
      </c>
      <c r="P329">
        <v>9899600</v>
      </c>
      <c r="Q329">
        <v>1179177</v>
      </c>
      <c r="R329">
        <v>0</v>
      </c>
      <c r="S329">
        <v>12292874</v>
      </c>
      <c r="T329">
        <v>368215</v>
      </c>
      <c r="U329">
        <v>0</v>
      </c>
      <c r="V329">
        <v>248835789</v>
      </c>
      <c r="W329">
        <v>179644</v>
      </c>
      <c r="X329">
        <v>248656145</v>
      </c>
      <c r="Y329">
        <v>13952530</v>
      </c>
      <c r="Z329">
        <v>75837900</v>
      </c>
      <c r="AA329" s="3" t="str">
        <f t="shared" si="10"/>
        <v>0333</v>
      </c>
      <c r="AB329" s="4" t="str">
        <f t="shared" si="11"/>
        <v>Non-TIF</v>
      </c>
    </row>
    <row r="330" spans="1:28" x14ac:dyDescent="0.25">
      <c r="A330">
        <v>2021</v>
      </c>
      <c r="B330">
        <v>33</v>
      </c>
      <c r="C330" t="s">
        <v>45</v>
      </c>
      <c r="D330">
        <v>2021</v>
      </c>
      <c r="E330">
        <v>33</v>
      </c>
      <c r="F330">
        <v>6</v>
      </c>
      <c r="G330">
        <v>273</v>
      </c>
      <c r="H330">
        <v>96273</v>
      </c>
      <c r="I330" t="s">
        <v>27</v>
      </c>
      <c r="J330" t="s">
        <v>27</v>
      </c>
      <c r="K330" t="s">
        <v>145</v>
      </c>
      <c r="L330" t="s">
        <v>380</v>
      </c>
      <c r="M330">
        <v>39480</v>
      </c>
      <c r="N330">
        <v>0</v>
      </c>
      <c r="O330">
        <v>1461710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2696620</v>
      </c>
      <c r="W330">
        <v>1852</v>
      </c>
      <c r="X330">
        <v>2694768</v>
      </c>
      <c r="Y330">
        <v>0</v>
      </c>
      <c r="Z330">
        <v>1195430</v>
      </c>
      <c r="AA330" s="3" t="str">
        <f t="shared" si="10"/>
        <v>6273</v>
      </c>
      <c r="AB330" s="4" t="str">
        <f t="shared" si="11"/>
        <v>Non-TIF</v>
      </c>
    </row>
    <row r="331" spans="1:28" x14ac:dyDescent="0.25">
      <c r="A331">
        <v>2021</v>
      </c>
      <c r="B331">
        <v>33</v>
      </c>
      <c r="C331" t="s">
        <v>45</v>
      </c>
      <c r="D331">
        <v>2021</v>
      </c>
      <c r="E331">
        <v>33</v>
      </c>
      <c r="F331">
        <v>6</v>
      </c>
      <c r="G331">
        <v>762</v>
      </c>
      <c r="H331">
        <v>96762</v>
      </c>
      <c r="I331" t="s">
        <v>27</v>
      </c>
      <c r="J331" t="s">
        <v>27</v>
      </c>
      <c r="K331" t="s">
        <v>57</v>
      </c>
      <c r="L331" t="s">
        <v>380</v>
      </c>
      <c r="M331">
        <v>99260</v>
      </c>
      <c r="N331">
        <v>71900</v>
      </c>
      <c r="O331">
        <v>571765</v>
      </c>
      <c r="P331">
        <v>0</v>
      </c>
      <c r="Q331">
        <v>36173</v>
      </c>
      <c r="R331">
        <v>0</v>
      </c>
      <c r="S331">
        <v>0</v>
      </c>
      <c r="T331">
        <v>0</v>
      </c>
      <c r="U331">
        <v>0</v>
      </c>
      <c r="V331">
        <v>24497747</v>
      </c>
      <c r="W331">
        <v>24076</v>
      </c>
      <c r="X331">
        <v>24473671</v>
      </c>
      <c r="Y331">
        <v>0</v>
      </c>
      <c r="Z331">
        <v>23718649</v>
      </c>
      <c r="AA331" s="3" t="str">
        <f t="shared" si="10"/>
        <v>6762</v>
      </c>
      <c r="AB331" s="4" t="str">
        <f t="shared" si="11"/>
        <v>Non-TIF</v>
      </c>
    </row>
    <row r="332" spans="1:28" x14ac:dyDescent="0.25">
      <c r="A332">
        <v>2021</v>
      </c>
      <c r="B332">
        <v>33</v>
      </c>
      <c r="C332" t="s">
        <v>45</v>
      </c>
      <c r="D332">
        <v>2021</v>
      </c>
      <c r="E332">
        <v>33</v>
      </c>
      <c r="F332">
        <v>4</v>
      </c>
      <c r="G332">
        <v>774</v>
      </c>
      <c r="H332">
        <v>334774</v>
      </c>
      <c r="I332" t="s">
        <v>27</v>
      </c>
      <c r="J332" t="s">
        <v>27</v>
      </c>
      <c r="K332" t="s">
        <v>1467</v>
      </c>
      <c r="L332" t="s">
        <v>380</v>
      </c>
      <c r="M332">
        <v>847120</v>
      </c>
      <c r="N332">
        <v>104050</v>
      </c>
      <c r="O332">
        <v>22632594</v>
      </c>
      <c r="P332">
        <v>3573030</v>
      </c>
      <c r="Q332">
        <v>4355032</v>
      </c>
      <c r="R332">
        <v>0</v>
      </c>
      <c r="S332">
        <v>0</v>
      </c>
      <c r="T332">
        <v>0</v>
      </c>
      <c r="U332">
        <v>0</v>
      </c>
      <c r="V332">
        <v>87715447</v>
      </c>
      <c r="W332">
        <v>75932</v>
      </c>
      <c r="X332">
        <v>87639515</v>
      </c>
      <c r="Y332">
        <v>0</v>
      </c>
      <c r="Z332">
        <v>56203621</v>
      </c>
      <c r="AA332" s="3" t="str">
        <f t="shared" si="10"/>
        <v>4774</v>
      </c>
      <c r="AB332" s="4" t="str">
        <f t="shared" si="11"/>
        <v>Non-TIF</v>
      </c>
    </row>
    <row r="333" spans="1:28" x14ac:dyDescent="0.25">
      <c r="A333">
        <v>2021</v>
      </c>
      <c r="B333">
        <v>33</v>
      </c>
      <c r="C333" t="s">
        <v>24</v>
      </c>
      <c r="D333">
        <v>2021</v>
      </c>
      <c r="E333">
        <v>33</v>
      </c>
      <c r="F333">
        <v>4</v>
      </c>
      <c r="G333">
        <v>774</v>
      </c>
      <c r="H333" t="s">
        <v>388</v>
      </c>
      <c r="I333" t="s">
        <v>26</v>
      </c>
      <c r="J333" t="s">
        <v>27</v>
      </c>
      <c r="K333" t="s">
        <v>389</v>
      </c>
      <c r="L333" t="s">
        <v>380</v>
      </c>
      <c r="M333">
        <v>0</v>
      </c>
      <c r="N333">
        <v>0</v>
      </c>
      <c r="O333">
        <v>2255358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3970377</v>
      </c>
      <c r="W333">
        <v>0</v>
      </c>
      <c r="X333">
        <v>3970377</v>
      </c>
      <c r="Y333">
        <v>0</v>
      </c>
      <c r="Z333">
        <v>1715019</v>
      </c>
      <c r="AA333" s="3" t="str">
        <f t="shared" si="10"/>
        <v>4774</v>
      </c>
      <c r="AB333" s="4" t="str">
        <f t="shared" si="11"/>
        <v>TIF</v>
      </c>
    </row>
    <row r="334" spans="1:28" x14ac:dyDescent="0.25">
      <c r="A334">
        <v>2021</v>
      </c>
      <c r="B334">
        <v>33</v>
      </c>
      <c r="C334" t="s">
        <v>32</v>
      </c>
      <c r="D334">
        <v>2021</v>
      </c>
      <c r="E334">
        <v>33</v>
      </c>
      <c r="F334">
        <v>6</v>
      </c>
      <c r="G334">
        <v>509</v>
      </c>
      <c r="H334">
        <v>336509</v>
      </c>
      <c r="I334" t="s">
        <v>27</v>
      </c>
      <c r="J334" t="s">
        <v>27</v>
      </c>
      <c r="K334" t="s">
        <v>224</v>
      </c>
      <c r="L334" t="s">
        <v>380</v>
      </c>
      <c r="M334">
        <v>38630590</v>
      </c>
      <c r="N334">
        <v>3889350</v>
      </c>
      <c r="O334">
        <v>3627093</v>
      </c>
      <c r="P334">
        <v>443700</v>
      </c>
      <c r="Q334">
        <v>144734</v>
      </c>
      <c r="R334">
        <v>0</v>
      </c>
      <c r="S334">
        <v>0</v>
      </c>
      <c r="T334">
        <v>184559</v>
      </c>
      <c r="U334">
        <v>0</v>
      </c>
      <c r="V334">
        <v>91099906</v>
      </c>
      <c r="W334">
        <v>87044</v>
      </c>
      <c r="X334">
        <v>91012862</v>
      </c>
      <c r="Y334">
        <v>5267534</v>
      </c>
      <c r="Z334">
        <v>44179880</v>
      </c>
      <c r="AA334" s="3" t="str">
        <f t="shared" si="10"/>
        <v>6509</v>
      </c>
      <c r="AB334" s="4" t="str">
        <f t="shared" si="11"/>
        <v>Non-TIF</v>
      </c>
    </row>
    <row r="335" spans="1:28" x14ac:dyDescent="0.25">
      <c r="A335">
        <v>2021</v>
      </c>
      <c r="B335">
        <v>34</v>
      </c>
      <c r="C335" t="s">
        <v>45</v>
      </c>
      <c r="D335">
        <v>2021</v>
      </c>
      <c r="E335">
        <v>34</v>
      </c>
      <c r="F335">
        <v>1</v>
      </c>
      <c r="G335">
        <v>116</v>
      </c>
      <c r="H335">
        <v>341116</v>
      </c>
      <c r="I335" t="s">
        <v>27</v>
      </c>
      <c r="J335" t="s">
        <v>27</v>
      </c>
      <c r="K335" t="s">
        <v>324</v>
      </c>
      <c r="L335" t="s">
        <v>390</v>
      </c>
      <c r="M335">
        <v>1659284</v>
      </c>
      <c r="N335">
        <v>133972</v>
      </c>
      <c r="O335">
        <v>49480513</v>
      </c>
      <c r="P335">
        <v>52896454</v>
      </c>
      <c r="Q335">
        <v>7559164</v>
      </c>
      <c r="R335">
        <v>0</v>
      </c>
      <c r="S335">
        <v>0</v>
      </c>
      <c r="T335">
        <v>0</v>
      </c>
      <c r="U335">
        <v>0</v>
      </c>
      <c r="V335">
        <v>139340693</v>
      </c>
      <c r="W335">
        <v>88896</v>
      </c>
      <c r="X335">
        <v>139251797</v>
      </c>
      <c r="Y335">
        <v>0</v>
      </c>
      <c r="Z335">
        <v>27611306</v>
      </c>
      <c r="AA335" s="3" t="str">
        <f t="shared" si="10"/>
        <v>1116</v>
      </c>
      <c r="AB335" s="4" t="str">
        <f t="shared" si="11"/>
        <v>Non-TIF</v>
      </c>
    </row>
    <row r="336" spans="1:28" x14ac:dyDescent="0.25">
      <c r="A336">
        <v>2021</v>
      </c>
      <c r="B336">
        <v>34</v>
      </c>
      <c r="C336" t="s">
        <v>45</v>
      </c>
      <c r="D336">
        <v>2021</v>
      </c>
      <c r="E336">
        <v>34</v>
      </c>
      <c r="F336">
        <v>5</v>
      </c>
      <c r="G336">
        <v>697</v>
      </c>
      <c r="H336">
        <v>345697</v>
      </c>
      <c r="I336" t="s">
        <v>27</v>
      </c>
      <c r="J336" t="s">
        <v>27</v>
      </c>
      <c r="K336" t="s">
        <v>318</v>
      </c>
      <c r="L336" t="s">
        <v>390</v>
      </c>
      <c r="M336">
        <v>62080</v>
      </c>
      <c r="N336">
        <v>0</v>
      </c>
      <c r="O336">
        <v>2540420</v>
      </c>
      <c r="P336">
        <v>0</v>
      </c>
      <c r="Q336">
        <v>5581</v>
      </c>
      <c r="R336">
        <v>0</v>
      </c>
      <c r="S336">
        <v>0</v>
      </c>
      <c r="T336">
        <v>0</v>
      </c>
      <c r="U336">
        <v>0</v>
      </c>
      <c r="V336">
        <v>4392050</v>
      </c>
      <c r="W336">
        <v>20372</v>
      </c>
      <c r="X336">
        <v>4371678</v>
      </c>
      <c r="Y336">
        <v>0</v>
      </c>
      <c r="Z336">
        <v>1783969</v>
      </c>
      <c r="AA336" s="3" t="str">
        <f t="shared" si="10"/>
        <v>5697</v>
      </c>
      <c r="AB336" s="4" t="str">
        <f t="shared" si="11"/>
        <v>Non-TIF</v>
      </c>
    </row>
    <row r="337" spans="1:28" x14ac:dyDescent="0.25">
      <c r="A337">
        <v>2021</v>
      </c>
      <c r="B337">
        <v>34</v>
      </c>
      <c r="C337" t="s">
        <v>24</v>
      </c>
      <c r="D337">
        <v>2021</v>
      </c>
      <c r="E337">
        <v>34</v>
      </c>
      <c r="F337">
        <v>5</v>
      </c>
      <c r="G337">
        <v>697</v>
      </c>
      <c r="H337" t="s">
        <v>391</v>
      </c>
      <c r="I337" t="s">
        <v>26</v>
      </c>
      <c r="J337" t="s">
        <v>27</v>
      </c>
      <c r="K337" t="s">
        <v>392</v>
      </c>
      <c r="L337" t="s">
        <v>390</v>
      </c>
      <c r="M337">
        <v>26680</v>
      </c>
      <c r="N337">
        <v>0</v>
      </c>
      <c r="O337">
        <v>5964553</v>
      </c>
      <c r="P337">
        <v>0</v>
      </c>
      <c r="Q337">
        <v>9816</v>
      </c>
      <c r="R337">
        <v>0</v>
      </c>
      <c r="S337">
        <v>0</v>
      </c>
      <c r="T337">
        <v>0</v>
      </c>
      <c r="U337">
        <v>0</v>
      </c>
      <c r="V337">
        <v>7009450</v>
      </c>
      <c r="W337">
        <v>0</v>
      </c>
      <c r="X337">
        <v>7009450</v>
      </c>
      <c r="Y337">
        <v>0</v>
      </c>
      <c r="Z337">
        <v>1008401</v>
      </c>
      <c r="AA337" s="3" t="str">
        <f t="shared" si="10"/>
        <v>5697</v>
      </c>
      <c r="AB337" s="4" t="str">
        <f t="shared" si="11"/>
        <v>TIF</v>
      </c>
    </row>
    <row r="338" spans="1:28" x14ac:dyDescent="0.25">
      <c r="A338">
        <v>2021</v>
      </c>
      <c r="B338">
        <v>34</v>
      </c>
      <c r="C338" t="s">
        <v>32</v>
      </c>
      <c r="D338">
        <v>2021</v>
      </c>
      <c r="E338">
        <v>34</v>
      </c>
      <c r="F338">
        <v>4</v>
      </c>
      <c r="G338">
        <v>599</v>
      </c>
      <c r="H338">
        <v>194599</v>
      </c>
      <c r="I338" t="s">
        <v>27</v>
      </c>
      <c r="J338" t="s">
        <v>27</v>
      </c>
      <c r="K338" t="s">
        <v>146</v>
      </c>
      <c r="L338" t="s">
        <v>390</v>
      </c>
      <c r="M338">
        <v>26442720</v>
      </c>
      <c r="N338">
        <v>993110</v>
      </c>
      <c r="O338">
        <v>760170</v>
      </c>
      <c r="P338">
        <v>0</v>
      </c>
      <c r="Q338">
        <v>0</v>
      </c>
      <c r="R338">
        <v>0</v>
      </c>
      <c r="S338">
        <v>986773</v>
      </c>
      <c r="T338">
        <v>460678</v>
      </c>
      <c r="U338">
        <v>0</v>
      </c>
      <c r="V338">
        <v>53188861</v>
      </c>
      <c r="W338">
        <v>25928</v>
      </c>
      <c r="X338">
        <v>53162933</v>
      </c>
      <c r="Y338">
        <v>1388909</v>
      </c>
      <c r="Z338">
        <v>23545410</v>
      </c>
      <c r="AA338" s="3" t="str">
        <f t="shared" si="10"/>
        <v>4599</v>
      </c>
      <c r="AB338" s="4" t="str">
        <f t="shared" si="11"/>
        <v>Non-TIF</v>
      </c>
    </row>
    <row r="339" spans="1:28" x14ac:dyDescent="0.25">
      <c r="A339">
        <v>2021</v>
      </c>
      <c r="B339">
        <v>35</v>
      </c>
      <c r="C339" t="s">
        <v>45</v>
      </c>
      <c r="D339">
        <v>2021</v>
      </c>
      <c r="E339">
        <v>35</v>
      </c>
      <c r="F339">
        <v>0</v>
      </c>
      <c r="G339">
        <v>108</v>
      </c>
      <c r="H339">
        <v>420108</v>
      </c>
      <c r="I339" t="s">
        <v>27</v>
      </c>
      <c r="J339" t="s">
        <v>27</v>
      </c>
      <c r="K339" t="s">
        <v>393</v>
      </c>
      <c r="L339" t="s">
        <v>394</v>
      </c>
      <c r="M339">
        <v>0</v>
      </c>
      <c r="N339">
        <v>0</v>
      </c>
      <c r="O339">
        <v>0</v>
      </c>
      <c r="P339">
        <v>12968000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12968000</v>
      </c>
      <c r="W339">
        <v>0</v>
      </c>
      <c r="X339">
        <v>12968000</v>
      </c>
      <c r="Y339">
        <v>0</v>
      </c>
      <c r="Z339">
        <v>0</v>
      </c>
      <c r="AA339" s="3" t="str">
        <f t="shared" si="10"/>
        <v>0108</v>
      </c>
      <c r="AB339" s="4" t="str">
        <f t="shared" si="11"/>
        <v>Non-TIF</v>
      </c>
    </row>
    <row r="340" spans="1:28" x14ac:dyDescent="0.25">
      <c r="A340">
        <v>2021</v>
      </c>
      <c r="B340">
        <v>35</v>
      </c>
      <c r="C340" t="s">
        <v>45</v>
      </c>
      <c r="D340">
        <v>2021</v>
      </c>
      <c r="E340">
        <v>35</v>
      </c>
      <c r="F340">
        <v>3</v>
      </c>
      <c r="G340">
        <v>150</v>
      </c>
      <c r="H340">
        <v>423150</v>
      </c>
      <c r="I340" t="s">
        <v>27</v>
      </c>
      <c r="J340" t="s">
        <v>27</v>
      </c>
      <c r="K340" t="s">
        <v>395</v>
      </c>
      <c r="L340" t="s">
        <v>394</v>
      </c>
      <c r="M340">
        <v>0</v>
      </c>
      <c r="N340">
        <v>0</v>
      </c>
      <c r="O340">
        <v>0</v>
      </c>
      <c r="P340">
        <v>66640900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66640900</v>
      </c>
      <c r="W340">
        <v>0</v>
      </c>
      <c r="X340">
        <v>66640900</v>
      </c>
      <c r="Y340">
        <v>0</v>
      </c>
      <c r="Z340">
        <v>0</v>
      </c>
      <c r="AA340" s="3" t="str">
        <f t="shared" si="10"/>
        <v>3150</v>
      </c>
      <c r="AB340" s="4" t="str">
        <f t="shared" si="11"/>
        <v>Non-TIF</v>
      </c>
    </row>
    <row r="341" spans="1:28" x14ac:dyDescent="0.25">
      <c r="A341">
        <v>2021</v>
      </c>
      <c r="B341">
        <v>35</v>
      </c>
      <c r="C341" t="s">
        <v>24</v>
      </c>
      <c r="D341">
        <v>2021</v>
      </c>
      <c r="E341">
        <v>35</v>
      </c>
      <c r="F341">
        <v>0</v>
      </c>
      <c r="G341">
        <v>9</v>
      </c>
      <c r="H341" t="s">
        <v>396</v>
      </c>
      <c r="I341" t="s">
        <v>26</v>
      </c>
      <c r="J341" t="s">
        <v>27</v>
      </c>
      <c r="K341" t="s">
        <v>397</v>
      </c>
      <c r="L341" t="s">
        <v>394</v>
      </c>
      <c r="M341">
        <v>0</v>
      </c>
      <c r="N341">
        <v>0</v>
      </c>
      <c r="O341">
        <v>1489951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1550198</v>
      </c>
      <c r="W341">
        <v>0</v>
      </c>
      <c r="X341">
        <v>1550198</v>
      </c>
      <c r="Y341">
        <v>0</v>
      </c>
      <c r="Z341">
        <v>60247</v>
      </c>
      <c r="AA341" s="3" t="str">
        <f t="shared" si="10"/>
        <v>0009</v>
      </c>
      <c r="AB341" s="4" t="str">
        <f t="shared" si="11"/>
        <v>TIF</v>
      </c>
    </row>
    <row r="342" spans="1:28" x14ac:dyDescent="0.25">
      <c r="A342">
        <v>2021</v>
      </c>
      <c r="B342">
        <v>36</v>
      </c>
      <c r="C342" t="s">
        <v>45</v>
      </c>
      <c r="D342">
        <v>2021</v>
      </c>
      <c r="E342">
        <v>36</v>
      </c>
      <c r="F342">
        <v>2</v>
      </c>
      <c r="G342">
        <v>772</v>
      </c>
      <c r="H342">
        <v>362772</v>
      </c>
      <c r="I342" t="s">
        <v>27</v>
      </c>
      <c r="J342" t="s">
        <v>27</v>
      </c>
      <c r="K342" t="s">
        <v>398</v>
      </c>
      <c r="L342" t="s">
        <v>399</v>
      </c>
      <c r="M342">
        <v>3333940</v>
      </c>
      <c r="N342">
        <v>359990</v>
      </c>
      <c r="O342">
        <v>9402060</v>
      </c>
      <c r="P342">
        <v>4401200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18006220</v>
      </c>
      <c r="W342">
        <v>0</v>
      </c>
      <c r="X342">
        <v>18006220</v>
      </c>
      <c r="Y342">
        <v>0</v>
      </c>
      <c r="Z342">
        <v>509030</v>
      </c>
      <c r="AA342" s="3" t="str">
        <f t="shared" si="10"/>
        <v>2772</v>
      </c>
      <c r="AB342" s="4" t="str">
        <f t="shared" si="11"/>
        <v>Non-TIF</v>
      </c>
    </row>
    <row r="343" spans="1:28" x14ac:dyDescent="0.25">
      <c r="A343">
        <v>2021</v>
      </c>
      <c r="B343">
        <v>25</v>
      </c>
      <c r="C343" t="s">
        <v>24</v>
      </c>
      <c r="D343">
        <v>2021</v>
      </c>
      <c r="E343">
        <v>25</v>
      </c>
      <c r="F343">
        <v>5</v>
      </c>
      <c r="G343">
        <v>184</v>
      </c>
      <c r="H343" t="s">
        <v>502</v>
      </c>
      <c r="I343" t="s">
        <v>26</v>
      </c>
      <c r="J343" t="s">
        <v>27</v>
      </c>
      <c r="K343" t="s">
        <v>503</v>
      </c>
      <c r="L343" t="s">
        <v>257</v>
      </c>
      <c r="M343">
        <v>2135</v>
      </c>
      <c r="N343">
        <v>0</v>
      </c>
      <c r="O343">
        <v>2791956</v>
      </c>
      <c r="P343">
        <v>3311721</v>
      </c>
      <c r="Q343">
        <v>801249</v>
      </c>
      <c r="R343">
        <v>0</v>
      </c>
      <c r="S343">
        <v>0</v>
      </c>
      <c r="T343">
        <v>0</v>
      </c>
      <c r="U343">
        <v>0</v>
      </c>
      <c r="V343">
        <v>12253195</v>
      </c>
      <c r="W343">
        <v>0</v>
      </c>
      <c r="X343">
        <v>12253195</v>
      </c>
      <c r="Y343">
        <v>0</v>
      </c>
      <c r="Z343">
        <v>5346134</v>
      </c>
      <c r="AA343" s="3" t="str">
        <f t="shared" si="10"/>
        <v>5184</v>
      </c>
      <c r="AB343" s="4" t="str">
        <f t="shared" si="11"/>
        <v>TIF</v>
      </c>
    </row>
    <row r="344" spans="1:28" x14ac:dyDescent="0.25">
      <c r="A344">
        <v>2021</v>
      </c>
      <c r="B344">
        <v>25</v>
      </c>
      <c r="C344" t="s">
        <v>24</v>
      </c>
      <c r="D344">
        <v>2021</v>
      </c>
      <c r="E344">
        <v>25</v>
      </c>
      <c r="F344">
        <v>6</v>
      </c>
      <c r="G344">
        <v>822</v>
      </c>
      <c r="H344" t="s">
        <v>504</v>
      </c>
      <c r="I344" t="s">
        <v>26</v>
      </c>
      <c r="J344" t="s">
        <v>27</v>
      </c>
      <c r="K344" t="s">
        <v>505</v>
      </c>
      <c r="L344" t="s">
        <v>257</v>
      </c>
      <c r="M344">
        <v>0</v>
      </c>
      <c r="N344">
        <v>0</v>
      </c>
      <c r="O344">
        <v>366131802</v>
      </c>
      <c r="P344">
        <v>4939089</v>
      </c>
      <c r="Q344">
        <v>19902600</v>
      </c>
      <c r="R344">
        <v>0</v>
      </c>
      <c r="S344">
        <v>0</v>
      </c>
      <c r="T344">
        <v>0</v>
      </c>
      <c r="U344">
        <v>0</v>
      </c>
      <c r="V344">
        <v>616760671</v>
      </c>
      <c r="W344">
        <v>12964</v>
      </c>
      <c r="X344">
        <v>616747707</v>
      </c>
      <c r="Y344">
        <v>0</v>
      </c>
      <c r="Z344">
        <v>225787180</v>
      </c>
      <c r="AA344" s="3" t="str">
        <f t="shared" si="10"/>
        <v>6822</v>
      </c>
      <c r="AB344" s="4" t="str">
        <f t="shared" si="11"/>
        <v>TIF</v>
      </c>
    </row>
    <row r="345" spans="1:28" x14ac:dyDescent="0.25">
      <c r="A345">
        <v>2021</v>
      </c>
      <c r="B345">
        <v>25</v>
      </c>
      <c r="C345" t="s">
        <v>32</v>
      </c>
      <c r="D345">
        <v>2021</v>
      </c>
      <c r="E345">
        <v>25</v>
      </c>
      <c r="F345">
        <v>6</v>
      </c>
      <c r="G345">
        <v>264</v>
      </c>
      <c r="H345">
        <v>256264</v>
      </c>
      <c r="I345" t="s">
        <v>27</v>
      </c>
      <c r="J345" t="s">
        <v>27</v>
      </c>
      <c r="K345" t="s">
        <v>34</v>
      </c>
      <c r="L345" t="s">
        <v>257</v>
      </c>
      <c r="M345">
        <v>36561930</v>
      </c>
      <c r="N345">
        <v>914200</v>
      </c>
      <c r="O345">
        <v>14195093</v>
      </c>
      <c r="P345">
        <v>601470</v>
      </c>
      <c r="Q345">
        <v>612937</v>
      </c>
      <c r="R345">
        <v>0</v>
      </c>
      <c r="S345">
        <v>844684</v>
      </c>
      <c r="T345">
        <v>188680736</v>
      </c>
      <c r="U345">
        <v>0</v>
      </c>
      <c r="V345">
        <v>373678903</v>
      </c>
      <c r="W345">
        <v>185200</v>
      </c>
      <c r="X345">
        <v>373493703</v>
      </c>
      <c r="Y345">
        <v>33560594</v>
      </c>
      <c r="Z345">
        <v>131267853</v>
      </c>
      <c r="AA345" s="3" t="str">
        <f t="shared" si="10"/>
        <v>6264</v>
      </c>
      <c r="AB345" s="4" t="str">
        <f t="shared" si="11"/>
        <v>Non-TIF</v>
      </c>
    </row>
    <row r="346" spans="1:28" x14ac:dyDescent="0.25">
      <c r="A346">
        <v>2021</v>
      </c>
      <c r="B346">
        <v>25</v>
      </c>
      <c r="C346" t="s">
        <v>32</v>
      </c>
      <c r="D346">
        <v>2021</v>
      </c>
      <c r="E346">
        <v>25</v>
      </c>
      <c r="F346">
        <v>6</v>
      </c>
      <c r="G346">
        <v>822</v>
      </c>
      <c r="H346">
        <v>256822</v>
      </c>
      <c r="I346" t="s">
        <v>27</v>
      </c>
      <c r="J346" t="s">
        <v>27</v>
      </c>
      <c r="K346" t="s">
        <v>366</v>
      </c>
      <c r="L346" t="s">
        <v>257</v>
      </c>
      <c r="M346">
        <v>20307355</v>
      </c>
      <c r="N346">
        <v>710830</v>
      </c>
      <c r="O346">
        <v>760299789</v>
      </c>
      <c r="P346">
        <v>4968940</v>
      </c>
      <c r="Q346">
        <v>266602869</v>
      </c>
      <c r="R346">
        <v>0</v>
      </c>
      <c r="S346">
        <v>5985130</v>
      </c>
      <c r="T346">
        <v>3491400</v>
      </c>
      <c r="U346">
        <v>0</v>
      </c>
      <c r="V346">
        <v>7079855793</v>
      </c>
      <c r="W346">
        <v>1966824</v>
      </c>
      <c r="X346">
        <v>7077888969</v>
      </c>
      <c r="Y346">
        <v>83482134</v>
      </c>
      <c r="Z346">
        <v>6017489480</v>
      </c>
      <c r="AA346" s="3" t="str">
        <f t="shared" si="10"/>
        <v>6822</v>
      </c>
      <c r="AB346" s="4" t="str">
        <f t="shared" si="11"/>
        <v>Non-TIF</v>
      </c>
    </row>
    <row r="347" spans="1:28" x14ac:dyDescent="0.25">
      <c r="A347">
        <v>2021</v>
      </c>
      <c r="B347">
        <v>26</v>
      </c>
      <c r="C347" t="s">
        <v>32</v>
      </c>
      <c r="D347">
        <v>2021</v>
      </c>
      <c r="E347">
        <v>26</v>
      </c>
      <c r="F347">
        <v>4</v>
      </c>
      <c r="G347">
        <v>518</v>
      </c>
      <c r="H347">
        <v>44518</v>
      </c>
      <c r="I347" t="s">
        <v>27</v>
      </c>
      <c r="J347" t="s">
        <v>27</v>
      </c>
      <c r="K347" t="s">
        <v>107</v>
      </c>
      <c r="L347" t="s">
        <v>292</v>
      </c>
      <c r="M347">
        <v>5591690</v>
      </c>
      <c r="N347">
        <v>385430</v>
      </c>
      <c r="O347">
        <v>4760</v>
      </c>
      <c r="P347">
        <v>0</v>
      </c>
      <c r="Q347">
        <v>0</v>
      </c>
      <c r="R347">
        <v>0</v>
      </c>
      <c r="S347">
        <v>0</v>
      </c>
      <c r="T347">
        <v>516783</v>
      </c>
      <c r="U347">
        <v>0</v>
      </c>
      <c r="V347">
        <v>11321393</v>
      </c>
      <c r="W347">
        <v>1852</v>
      </c>
      <c r="X347">
        <v>11319541</v>
      </c>
      <c r="Y347">
        <v>3231427</v>
      </c>
      <c r="Z347">
        <v>4822730</v>
      </c>
      <c r="AA347" s="3" t="str">
        <f t="shared" si="10"/>
        <v>4518</v>
      </c>
      <c r="AB347" s="4" t="str">
        <f t="shared" si="11"/>
        <v>Non-TIF</v>
      </c>
    </row>
    <row r="348" spans="1:28" x14ac:dyDescent="0.25">
      <c r="A348">
        <v>2021</v>
      </c>
      <c r="B348">
        <v>26</v>
      </c>
      <c r="C348" t="s">
        <v>32</v>
      </c>
      <c r="D348">
        <v>2021</v>
      </c>
      <c r="E348">
        <v>26</v>
      </c>
      <c r="F348">
        <v>6</v>
      </c>
      <c r="G348">
        <v>592</v>
      </c>
      <c r="H348">
        <v>896592</v>
      </c>
      <c r="I348" t="s">
        <v>27</v>
      </c>
      <c r="J348" t="s">
        <v>27</v>
      </c>
      <c r="K348" t="s">
        <v>845</v>
      </c>
      <c r="L348" t="s">
        <v>292</v>
      </c>
      <c r="M348">
        <v>5718270</v>
      </c>
      <c r="N348">
        <v>354630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285340</v>
      </c>
      <c r="U348">
        <v>0</v>
      </c>
      <c r="V348">
        <v>8477970</v>
      </c>
      <c r="W348">
        <v>1852</v>
      </c>
      <c r="X348">
        <v>8476118</v>
      </c>
      <c r="Y348">
        <v>742162</v>
      </c>
      <c r="Z348">
        <v>2119730</v>
      </c>
      <c r="AA348" s="3" t="str">
        <f t="shared" si="10"/>
        <v>6592</v>
      </c>
      <c r="AB348" s="4" t="str">
        <f t="shared" si="11"/>
        <v>Non-TIF</v>
      </c>
    </row>
    <row r="349" spans="1:28" x14ac:dyDescent="0.25">
      <c r="A349">
        <v>2021</v>
      </c>
      <c r="B349">
        <v>26</v>
      </c>
      <c r="C349" t="s">
        <v>32</v>
      </c>
      <c r="D349">
        <v>2021</v>
      </c>
      <c r="E349">
        <v>26</v>
      </c>
      <c r="F349">
        <v>0</v>
      </c>
      <c r="G349">
        <v>657</v>
      </c>
      <c r="H349">
        <v>900657</v>
      </c>
      <c r="I349" t="s">
        <v>27</v>
      </c>
      <c r="J349" t="s">
        <v>27</v>
      </c>
      <c r="K349" t="s">
        <v>506</v>
      </c>
      <c r="L349" t="s">
        <v>292</v>
      </c>
      <c r="M349">
        <v>870820</v>
      </c>
      <c r="N349">
        <v>109720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20283</v>
      </c>
      <c r="U349">
        <v>0</v>
      </c>
      <c r="V349">
        <v>1906613</v>
      </c>
      <c r="W349">
        <v>0</v>
      </c>
      <c r="X349">
        <v>1906613</v>
      </c>
      <c r="Y349">
        <v>6838</v>
      </c>
      <c r="Z349">
        <v>905790</v>
      </c>
      <c r="AA349" s="3" t="str">
        <f t="shared" si="10"/>
        <v>0657</v>
      </c>
      <c r="AB349" s="4" t="str">
        <f t="shared" si="11"/>
        <v>Non-TIF</v>
      </c>
    </row>
    <row r="350" spans="1:28" x14ac:dyDescent="0.25">
      <c r="A350">
        <v>2021</v>
      </c>
      <c r="B350">
        <v>26</v>
      </c>
      <c r="C350" t="s">
        <v>32</v>
      </c>
      <c r="D350">
        <v>2021</v>
      </c>
      <c r="E350">
        <v>26</v>
      </c>
      <c r="F350">
        <v>0</v>
      </c>
      <c r="G350">
        <v>977</v>
      </c>
      <c r="H350">
        <v>900977</v>
      </c>
      <c r="I350" t="s">
        <v>27</v>
      </c>
      <c r="J350" t="s">
        <v>27</v>
      </c>
      <c r="K350" t="s">
        <v>507</v>
      </c>
      <c r="L350" t="s">
        <v>292</v>
      </c>
      <c r="M350">
        <v>3406000</v>
      </c>
      <c r="N350">
        <v>113480</v>
      </c>
      <c r="O350">
        <v>76610</v>
      </c>
      <c r="P350">
        <v>0</v>
      </c>
      <c r="Q350">
        <v>0</v>
      </c>
      <c r="R350">
        <v>0</v>
      </c>
      <c r="S350">
        <v>0</v>
      </c>
      <c r="T350">
        <v>800075</v>
      </c>
      <c r="U350">
        <v>0</v>
      </c>
      <c r="V350">
        <v>6941415</v>
      </c>
      <c r="W350">
        <v>1852</v>
      </c>
      <c r="X350">
        <v>6939563</v>
      </c>
      <c r="Y350">
        <v>548604</v>
      </c>
      <c r="Z350">
        <v>2545250</v>
      </c>
      <c r="AA350" s="3" t="str">
        <f t="shared" si="10"/>
        <v>0977</v>
      </c>
      <c r="AB350" s="4" t="str">
        <f t="shared" si="11"/>
        <v>Non-TIF</v>
      </c>
    </row>
    <row r="351" spans="1:28" x14ac:dyDescent="0.25">
      <c r="A351">
        <v>2021</v>
      </c>
      <c r="B351">
        <v>27</v>
      </c>
      <c r="C351" t="s">
        <v>32</v>
      </c>
      <c r="D351">
        <v>2021</v>
      </c>
      <c r="E351">
        <v>27</v>
      </c>
      <c r="F351">
        <v>1</v>
      </c>
      <c r="G351">
        <v>211</v>
      </c>
      <c r="H351">
        <v>201211</v>
      </c>
      <c r="I351" t="s">
        <v>27</v>
      </c>
      <c r="J351" t="s">
        <v>27</v>
      </c>
      <c r="K351" t="s">
        <v>225</v>
      </c>
      <c r="L351" t="s">
        <v>294</v>
      </c>
      <c r="M351">
        <v>10461791</v>
      </c>
      <c r="N351">
        <v>492340</v>
      </c>
      <c r="O351">
        <v>392179</v>
      </c>
      <c r="P351">
        <v>6490</v>
      </c>
      <c r="Q351">
        <v>27819</v>
      </c>
      <c r="R351">
        <v>0</v>
      </c>
      <c r="S351">
        <v>0</v>
      </c>
      <c r="T351">
        <v>460216</v>
      </c>
      <c r="U351">
        <v>0</v>
      </c>
      <c r="V351">
        <v>25639695</v>
      </c>
      <c r="W351">
        <v>52143</v>
      </c>
      <c r="X351">
        <v>25587552</v>
      </c>
      <c r="Y351">
        <v>2213452</v>
      </c>
      <c r="Z351">
        <v>13798860</v>
      </c>
      <c r="AA351" s="3" t="str">
        <f t="shared" si="10"/>
        <v>1211</v>
      </c>
      <c r="AB351" s="4" t="str">
        <f t="shared" si="11"/>
        <v>Non-TIF</v>
      </c>
    </row>
    <row r="352" spans="1:28" x14ac:dyDescent="0.25">
      <c r="A352">
        <v>2021</v>
      </c>
      <c r="B352">
        <v>27</v>
      </c>
      <c r="C352" t="s">
        <v>32</v>
      </c>
      <c r="D352">
        <v>2021</v>
      </c>
      <c r="E352">
        <v>27</v>
      </c>
      <c r="F352">
        <v>3</v>
      </c>
      <c r="G352">
        <v>465</v>
      </c>
      <c r="H352">
        <v>273465</v>
      </c>
      <c r="I352" t="s">
        <v>27</v>
      </c>
      <c r="J352" t="s">
        <v>27</v>
      </c>
      <c r="K352" t="s">
        <v>293</v>
      </c>
      <c r="L352" t="s">
        <v>294</v>
      </c>
      <c r="M352">
        <v>25957922</v>
      </c>
      <c r="N352">
        <v>1590870</v>
      </c>
      <c r="O352">
        <v>13833296</v>
      </c>
      <c r="P352">
        <v>2920706</v>
      </c>
      <c r="Q352">
        <v>2053828</v>
      </c>
      <c r="R352">
        <v>0</v>
      </c>
      <c r="S352">
        <v>0</v>
      </c>
      <c r="T352">
        <v>1683475</v>
      </c>
      <c r="U352">
        <v>0</v>
      </c>
      <c r="V352">
        <v>122167763</v>
      </c>
      <c r="W352">
        <v>164828</v>
      </c>
      <c r="X352">
        <v>122002935</v>
      </c>
      <c r="Y352">
        <v>2729356</v>
      </c>
      <c r="Z352">
        <v>74127666</v>
      </c>
      <c r="AA352" s="3" t="str">
        <f t="shared" si="10"/>
        <v>3465</v>
      </c>
      <c r="AB352" s="4" t="str">
        <f t="shared" si="11"/>
        <v>Non-TIF</v>
      </c>
    </row>
    <row r="353" spans="1:28" x14ac:dyDescent="0.25">
      <c r="A353">
        <v>2021</v>
      </c>
      <c r="B353">
        <v>27</v>
      </c>
      <c r="C353" t="s">
        <v>32</v>
      </c>
      <c r="D353">
        <v>2021</v>
      </c>
      <c r="E353">
        <v>27</v>
      </c>
      <c r="F353">
        <v>4</v>
      </c>
      <c r="G353">
        <v>527</v>
      </c>
      <c r="H353">
        <v>804527</v>
      </c>
      <c r="I353" t="s">
        <v>27</v>
      </c>
      <c r="J353" t="s">
        <v>27</v>
      </c>
      <c r="K353" t="s">
        <v>508</v>
      </c>
      <c r="L353" t="s">
        <v>294</v>
      </c>
      <c r="M353">
        <v>1471903</v>
      </c>
      <c r="N353">
        <v>97450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2945</v>
      </c>
      <c r="U353">
        <v>0</v>
      </c>
      <c r="V353">
        <v>2065270</v>
      </c>
      <c r="W353">
        <v>1852</v>
      </c>
      <c r="X353">
        <v>2063418</v>
      </c>
      <c r="Y353">
        <v>334369</v>
      </c>
      <c r="Z353">
        <v>492972</v>
      </c>
      <c r="AA353" s="3" t="str">
        <f t="shared" si="10"/>
        <v>4527</v>
      </c>
      <c r="AB353" s="4" t="str">
        <f t="shared" si="11"/>
        <v>Non-TIF</v>
      </c>
    </row>
    <row r="354" spans="1:28" x14ac:dyDescent="0.25">
      <c r="A354">
        <v>2021</v>
      </c>
      <c r="B354">
        <v>27</v>
      </c>
      <c r="C354" t="s">
        <v>32</v>
      </c>
      <c r="D354">
        <v>2021</v>
      </c>
      <c r="E354">
        <v>27</v>
      </c>
      <c r="F354">
        <v>4</v>
      </c>
      <c r="G354">
        <v>505</v>
      </c>
      <c r="H354">
        <v>934505</v>
      </c>
      <c r="I354" t="s">
        <v>27</v>
      </c>
      <c r="J354" t="s">
        <v>27</v>
      </c>
      <c r="K354" t="s">
        <v>357</v>
      </c>
      <c r="L354" t="s">
        <v>294</v>
      </c>
      <c r="M354">
        <v>26797420</v>
      </c>
      <c r="N354">
        <v>2102970</v>
      </c>
      <c r="O354">
        <v>341527</v>
      </c>
      <c r="P354">
        <v>0</v>
      </c>
      <c r="Q354">
        <v>131652</v>
      </c>
      <c r="R354">
        <v>0</v>
      </c>
      <c r="S354">
        <v>0</v>
      </c>
      <c r="T354">
        <v>167854</v>
      </c>
      <c r="U354">
        <v>0</v>
      </c>
      <c r="V354">
        <v>49303765</v>
      </c>
      <c r="W354">
        <v>48152</v>
      </c>
      <c r="X354">
        <v>49255613</v>
      </c>
      <c r="Y354">
        <v>5483781</v>
      </c>
      <c r="Z354">
        <v>19762342</v>
      </c>
      <c r="AA354" s="3" t="str">
        <f t="shared" si="10"/>
        <v>4505</v>
      </c>
      <c r="AB354" s="4" t="str">
        <f t="shared" si="11"/>
        <v>Non-TIF</v>
      </c>
    </row>
    <row r="355" spans="1:28" x14ac:dyDescent="0.25">
      <c r="A355">
        <v>2021</v>
      </c>
      <c r="B355">
        <v>27</v>
      </c>
      <c r="C355" t="s">
        <v>32</v>
      </c>
      <c r="D355">
        <v>2021</v>
      </c>
      <c r="E355">
        <v>27</v>
      </c>
      <c r="F355">
        <v>6</v>
      </c>
      <c r="G355">
        <v>854</v>
      </c>
      <c r="H355">
        <v>936854</v>
      </c>
      <c r="I355" t="s">
        <v>27</v>
      </c>
      <c r="J355" t="s">
        <v>27</v>
      </c>
      <c r="K355" t="s">
        <v>509</v>
      </c>
      <c r="L355" t="s">
        <v>294</v>
      </c>
      <c r="M355">
        <v>5519125</v>
      </c>
      <c r="N355">
        <v>434420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1030804</v>
      </c>
      <c r="U355">
        <v>0</v>
      </c>
      <c r="V355">
        <v>11764617</v>
      </c>
      <c r="W355">
        <v>7408</v>
      </c>
      <c r="X355">
        <v>11757209</v>
      </c>
      <c r="Y355">
        <v>771686</v>
      </c>
      <c r="Z355">
        <v>4780268</v>
      </c>
      <c r="AA355" s="3" t="str">
        <f t="shared" si="10"/>
        <v>6854</v>
      </c>
      <c r="AB355" s="4" t="str">
        <f t="shared" si="11"/>
        <v>Non-TIF</v>
      </c>
    </row>
    <row r="356" spans="1:28" x14ac:dyDescent="0.25">
      <c r="A356">
        <v>2021</v>
      </c>
      <c r="B356">
        <v>28</v>
      </c>
      <c r="C356" t="s">
        <v>45</v>
      </c>
      <c r="D356">
        <v>2021</v>
      </c>
      <c r="E356">
        <v>28</v>
      </c>
      <c r="F356">
        <v>6</v>
      </c>
      <c r="G356">
        <v>961</v>
      </c>
      <c r="H356">
        <v>316961</v>
      </c>
      <c r="I356" t="s">
        <v>27</v>
      </c>
      <c r="J356" t="s">
        <v>27</v>
      </c>
      <c r="K356" t="s">
        <v>247</v>
      </c>
      <c r="L356" t="s">
        <v>299</v>
      </c>
      <c r="M356">
        <v>278100</v>
      </c>
      <c r="N356">
        <v>0</v>
      </c>
      <c r="O356">
        <v>13580087</v>
      </c>
      <c r="P356">
        <v>26834942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57202684</v>
      </c>
      <c r="W356">
        <v>16668</v>
      </c>
      <c r="X356">
        <v>57186016</v>
      </c>
      <c r="Y356">
        <v>0</v>
      </c>
      <c r="Z356">
        <v>16509555</v>
      </c>
      <c r="AA356" s="3" t="str">
        <f t="shared" si="10"/>
        <v>6961</v>
      </c>
      <c r="AB356" s="4" t="str">
        <f t="shared" si="11"/>
        <v>Non-TIF</v>
      </c>
    </row>
    <row r="357" spans="1:28" x14ac:dyDescent="0.25">
      <c r="A357">
        <v>2021</v>
      </c>
      <c r="B357">
        <v>28</v>
      </c>
      <c r="C357" t="s">
        <v>24</v>
      </c>
      <c r="D357">
        <v>2021</v>
      </c>
      <c r="E357">
        <v>28</v>
      </c>
      <c r="F357">
        <v>6</v>
      </c>
      <c r="G357">
        <v>961</v>
      </c>
      <c r="H357" t="s">
        <v>510</v>
      </c>
      <c r="I357" t="s">
        <v>26</v>
      </c>
      <c r="J357" t="s">
        <v>27</v>
      </c>
      <c r="K357" t="s">
        <v>511</v>
      </c>
      <c r="L357" t="s">
        <v>299</v>
      </c>
      <c r="M357">
        <v>0</v>
      </c>
      <c r="N357">
        <v>0</v>
      </c>
      <c r="O357">
        <v>10427213</v>
      </c>
      <c r="P357">
        <v>17355958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36862016</v>
      </c>
      <c r="W357">
        <v>0</v>
      </c>
      <c r="X357">
        <v>36862016</v>
      </c>
      <c r="Y357">
        <v>0</v>
      </c>
      <c r="Z357">
        <v>9078845</v>
      </c>
      <c r="AA357" s="3" t="str">
        <f t="shared" si="10"/>
        <v>6961</v>
      </c>
      <c r="AB357" s="4" t="str">
        <f t="shared" si="11"/>
        <v>TIF</v>
      </c>
    </row>
    <row r="358" spans="1:28" x14ac:dyDescent="0.25">
      <c r="A358">
        <v>2021</v>
      </c>
      <c r="B358">
        <v>30</v>
      </c>
      <c r="C358" t="s">
        <v>45</v>
      </c>
      <c r="D358">
        <v>2021</v>
      </c>
      <c r="E358">
        <v>30</v>
      </c>
      <c r="F358">
        <v>2</v>
      </c>
      <c r="G358">
        <v>846</v>
      </c>
      <c r="H358">
        <v>302846</v>
      </c>
      <c r="I358" t="s">
        <v>27</v>
      </c>
      <c r="J358" t="s">
        <v>27</v>
      </c>
      <c r="K358" t="s">
        <v>345</v>
      </c>
      <c r="L358" t="s">
        <v>340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1324536</v>
      </c>
      <c r="W358">
        <v>0</v>
      </c>
      <c r="X358">
        <v>1324536</v>
      </c>
      <c r="Y358">
        <v>0</v>
      </c>
      <c r="Z358">
        <v>1324536</v>
      </c>
      <c r="AA358" s="3" t="str">
        <f t="shared" si="10"/>
        <v>2846</v>
      </c>
      <c r="AB358" s="4" t="str">
        <f t="shared" si="11"/>
        <v>Non-TIF</v>
      </c>
    </row>
    <row r="359" spans="1:28" x14ac:dyDescent="0.25">
      <c r="A359">
        <v>2021</v>
      </c>
      <c r="B359">
        <v>30</v>
      </c>
      <c r="C359" t="s">
        <v>24</v>
      </c>
      <c r="D359">
        <v>2021</v>
      </c>
      <c r="E359">
        <v>30</v>
      </c>
      <c r="F359">
        <v>6</v>
      </c>
      <c r="G359">
        <v>120</v>
      </c>
      <c r="H359" t="s">
        <v>512</v>
      </c>
      <c r="I359" t="s">
        <v>26</v>
      </c>
      <c r="J359" t="s">
        <v>27</v>
      </c>
      <c r="K359" t="s">
        <v>513</v>
      </c>
      <c r="L359" t="s">
        <v>340</v>
      </c>
      <c r="M359">
        <v>0</v>
      </c>
      <c r="N359">
        <v>0</v>
      </c>
      <c r="O359">
        <v>37953314</v>
      </c>
      <c r="P359">
        <v>7049210</v>
      </c>
      <c r="Q359">
        <v>12077005</v>
      </c>
      <c r="R359">
        <v>0</v>
      </c>
      <c r="S359">
        <v>0</v>
      </c>
      <c r="T359">
        <v>0</v>
      </c>
      <c r="U359">
        <v>0</v>
      </c>
      <c r="V359">
        <v>132582184</v>
      </c>
      <c r="W359">
        <v>38892</v>
      </c>
      <c r="X359">
        <v>132543292</v>
      </c>
      <c r="Y359">
        <v>0</v>
      </c>
      <c r="Z359">
        <v>75502655</v>
      </c>
      <c r="AA359" s="3" t="str">
        <f t="shared" si="10"/>
        <v>6120</v>
      </c>
      <c r="AB359" s="4" t="str">
        <f t="shared" si="11"/>
        <v>TIF</v>
      </c>
    </row>
    <row r="360" spans="1:28" x14ac:dyDescent="0.25">
      <c r="A360">
        <v>2021</v>
      </c>
      <c r="B360">
        <v>30</v>
      </c>
      <c r="C360" t="s">
        <v>24</v>
      </c>
      <c r="D360">
        <v>2021</v>
      </c>
      <c r="E360">
        <v>30</v>
      </c>
      <c r="F360">
        <v>2</v>
      </c>
      <c r="G360">
        <v>124</v>
      </c>
      <c r="H360" t="s">
        <v>440</v>
      </c>
      <c r="I360" t="s">
        <v>26</v>
      </c>
      <c r="J360" t="s">
        <v>27</v>
      </c>
      <c r="K360" t="s">
        <v>441</v>
      </c>
      <c r="L360" t="s">
        <v>340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 s="3" t="str">
        <f t="shared" si="10"/>
        <v>2124</v>
      </c>
      <c r="AB360" s="4" t="str">
        <f t="shared" si="11"/>
        <v>TIF</v>
      </c>
    </row>
    <row r="361" spans="1:28" x14ac:dyDescent="0.25">
      <c r="A361">
        <v>2021</v>
      </c>
      <c r="B361">
        <v>30</v>
      </c>
      <c r="C361" t="s">
        <v>24</v>
      </c>
      <c r="D361">
        <v>2021</v>
      </c>
      <c r="E361">
        <v>30</v>
      </c>
      <c r="F361">
        <v>2</v>
      </c>
      <c r="G361">
        <v>556</v>
      </c>
      <c r="H361" t="s">
        <v>576</v>
      </c>
      <c r="I361" t="s">
        <v>26</v>
      </c>
      <c r="J361" t="s">
        <v>27</v>
      </c>
      <c r="K361" t="s">
        <v>577</v>
      </c>
      <c r="L361" t="s">
        <v>340</v>
      </c>
      <c r="M361">
        <v>0</v>
      </c>
      <c r="N361">
        <v>0</v>
      </c>
      <c r="O361">
        <v>1293868</v>
      </c>
      <c r="P361">
        <v>10329</v>
      </c>
      <c r="Q361">
        <v>14966</v>
      </c>
      <c r="R361">
        <v>0</v>
      </c>
      <c r="S361">
        <v>0</v>
      </c>
      <c r="T361">
        <v>0</v>
      </c>
      <c r="U361">
        <v>0</v>
      </c>
      <c r="V361">
        <v>2869833</v>
      </c>
      <c r="W361">
        <v>0</v>
      </c>
      <c r="X361">
        <v>2869833</v>
      </c>
      <c r="Y361">
        <v>0</v>
      </c>
      <c r="Z361">
        <v>1550670</v>
      </c>
      <c r="AA361" s="3" t="str">
        <f t="shared" si="10"/>
        <v>2556</v>
      </c>
      <c r="AB361" s="4" t="str">
        <f t="shared" si="11"/>
        <v>TIF</v>
      </c>
    </row>
    <row r="362" spans="1:28" x14ac:dyDescent="0.25">
      <c r="A362">
        <v>2021</v>
      </c>
      <c r="B362">
        <v>9</v>
      </c>
      <c r="C362" t="s">
        <v>45</v>
      </c>
      <c r="D362">
        <v>2021</v>
      </c>
      <c r="E362">
        <v>9</v>
      </c>
      <c r="F362">
        <v>4</v>
      </c>
      <c r="G362">
        <v>599</v>
      </c>
      <c r="H362">
        <v>194599</v>
      </c>
      <c r="I362" t="s">
        <v>27</v>
      </c>
      <c r="J362" t="s">
        <v>27</v>
      </c>
      <c r="K362" t="s">
        <v>146</v>
      </c>
      <c r="L362" t="s">
        <v>67</v>
      </c>
      <c r="M362">
        <v>0</v>
      </c>
      <c r="N362">
        <v>0</v>
      </c>
      <c r="O362">
        <v>0</v>
      </c>
      <c r="P362">
        <v>145140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145140</v>
      </c>
      <c r="W362">
        <v>0</v>
      </c>
      <c r="X362">
        <v>145140</v>
      </c>
      <c r="Y362">
        <v>0</v>
      </c>
      <c r="Z362">
        <v>0</v>
      </c>
      <c r="AA362" s="3" t="str">
        <f t="shared" si="10"/>
        <v>4599</v>
      </c>
      <c r="AB362" s="4" t="str">
        <f t="shared" si="11"/>
        <v>Non-TIF</v>
      </c>
    </row>
    <row r="363" spans="1:28" x14ac:dyDescent="0.25">
      <c r="A363">
        <v>2021</v>
      </c>
      <c r="B363">
        <v>9</v>
      </c>
      <c r="C363" t="s">
        <v>32</v>
      </c>
      <c r="D363">
        <v>2021</v>
      </c>
      <c r="E363">
        <v>9</v>
      </c>
      <c r="F363">
        <v>6</v>
      </c>
      <c r="G363">
        <v>840</v>
      </c>
      <c r="H363">
        <v>96840</v>
      </c>
      <c r="I363" t="s">
        <v>27</v>
      </c>
      <c r="J363" t="s">
        <v>27</v>
      </c>
      <c r="K363" t="s">
        <v>58</v>
      </c>
      <c r="L363" t="s">
        <v>67</v>
      </c>
      <c r="M363">
        <v>70114030</v>
      </c>
      <c r="N363">
        <v>4437430</v>
      </c>
      <c r="O363">
        <v>100317143</v>
      </c>
      <c r="P363">
        <v>11263210</v>
      </c>
      <c r="Q363">
        <v>14271197</v>
      </c>
      <c r="R363">
        <v>0</v>
      </c>
      <c r="S363">
        <v>3872593</v>
      </c>
      <c r="T363">
        <v>2002360</v>
      </c>
      <c r="U363">
        <v>0</v>
      </c>
      <c r="V363">
        <v>1040056863</v>
      </c>
      <c r="W363">
        <v>913036</v>
      </c>
      <c r="X363">
        <v>1039143827</v>
      </c>
      <c r="Y363">
        <v>21043350</v>
      </c>
      <c r="Z363">
        <v>833778900</v>
      </c>
      <c r="AA363" s="3" t="str">
        <f t="shared" si="10"/>
        <v>6840</v>
      </c>
      <c r="AB363" s="4" t="str">
        <f t="shared" si="11"/>
        <v>Non-TIF</v>
      </c>
    </row>
    <row r="364" spans="1:28" x14ac:dyDescent="0.25">
      <c r="A364">
        <v>2021</v>
      </c>
      <c r="B364">
        <v>10</v>
      </c>
      <c r="C364" t="s">
        <v>45</v>
      </c>
      <c r="D364">
        <v>2021</v>
      </c>
      <c r="E364">
        <v>10</v>
      </c>
      <c r="F364">
        <v>3</v>
      </c>
      <c r="G364">
        <v>204</v>
      </c>
      <c r="H364">
        <v>103204</v>
      </c>
      <c r="I364" t="s">
        <v>27</v>
      </c>
      <c r="J364" t="s">
        <v>27</v>
      </c>
      <c r="K364" t="s">
        <v>171</v>
      </c>
      <c r="L364" t="s">
        <v>69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2153260</v>
      </c>
      <c r="W364">
        <v>1852</v>
      </c>
      <c r="X364">
        <v>2151408</v>
      </c>
      <c r="Y364">
        <v>0</v>
      </c>
      <c r="Z364">
        <v>2153260</v>
      </c>
      <c r="AA364" s="3" t="str">
        <f t="shared" si="10"/>
        <v>3204</v>
      </c>
      <c r="AB364" s="4" t="str">
        <f t="shared" si="11"/>
        <v>Non-TIF</v>
      </c>
    </row>
    <row r="365" spans="1:28" x14ac:dyDescent="0.25">
      <c r="A365">
        <v>2021</v>
      </c>
      <c r="B365">
        <v>10</v>
      </c>
      <c r="C365" t="s">
        <v>24</v>
      </c>
      <c r="D365">
        <v>2021</v>
      </c>
      <c r="E365">
        <v>10</v>
      </c>
      <c r="F365">
        <v>6</v>
      </c>
      <c r="G365">
        <v>762</v>
      </c>
      <c r="H365" t="s">
        <v>172</v>
      </c>
      <c r="I365" t="s">
        <v>26</v>
      </c>
      <c r="J365" t="s">
        <v>27</v>
      </c>
      <c r="K365" t="s">
        <v>173</v>
      </c>
      <c r="L365" t="s">
        <v>69</v>
      </c>
      <c r="M365">
        <v>0</v>
      </c>
      <c r="N365">
        <v>0</v>
      </c>
      <c r="O365">
        <v>95312</v>
      </c>
      <c r="P365">
        <v>0</v>
      </c>
      <c r="Q365">
        <v>57729</v>
      </c>
      <c r="R365">
        <v>0</v>
      </c>
      <c r="S365">
        <v>0</v>
      </c>
      <c r="T365">
        <v>0</v>
      </c>
      <c r="U365">
        <v>0</v>
      </c>
      <c r="V365">
        <v>412966</v>
      </c>
      <c r="W365">
        <v>0</v>
      </c>
      <c r="X365">
        <v>412966</v>
      </c>
      <c r="Y365">
        <v>0</v>
      </c>
      <c r="Z365">
        <v>259925</v>
      </c>
      <c r="AA365" s="3" t="str">
        <f t="shared" si="10"/>
        <v>6762</v>
      </c>
      <c r="AB365" s="4" t="str">
        <f t="shared" si="11"/>
        <v>TIF</v>
      </c>
    </row>
    <row r="366" spans="1:28" x14ac:dyDescent="0.25">
      <c r="A366">
        <v>2021</v>
      </c>
      <c r="B366">
        <v>10</v>
      </c>
      <c r="C366" t="s">
        <v>24</v>
      </c>
      <c r="D366">
        <v>2021</v>
      </c>
      <c r="E366">
        <v>10</v>
      </c>
      <c r="F366">
        <v>3</v>
      </c>
      <c r="G366">
        <v>105</v>
      </c>
      <c r="H366" t="s">
        <v>174</v>
      </c>
      <c r="I366" t="s">
        <v>26</v>
      </c>
      <c r="J366" t="s">
        <v>27</v>
      </c>
      <c r="K366" t="s">
        <v>175</v>
      </c>
      <c r="L366" t="s">
        <v>69</v>
      </c>
      <c r="M366">
        <v>0</v>
      </c>
      <c r="N366">
        <v>0</v>
      </c>
      <c r="O366">
        <v>5400706</v>
      </c>
      <c r="P366">
        <v>1618194</v>
      </c>
      <c r="Q366">
        <v>514923</v>
      </c>
      <c r="R366">
        <v>0</v>
      </c>
      <c r="S366">
        <v>0</v>
      </c>
      <c r="T366">
        <v>0</v>
      </c>
      <c r="U366">
        <v>0</v>
      </c>
      <c r="V366">
        <v>15100798</v>
      </c>
      <c r="W366">
        <v>0</v>
      </c>
      <c r="X366">
        <v>15100798</v>
      </c>
      <c r="Y366">
        <v>0</v>
      </c>
      <c r="Z366">
        <v>7566975</v>
      </c>
      <c r="AA366" s="3" t="str">
        <f t="shared" si="10"/>
        <v>3105</v>
      </c>
      <c r="AB366" s="4" t="str">
        <f t="shared" si="11"/>
        <v>TIF</v>
      </c>
    </row>
    <row r="367" spans="1:28" x14ac:dyDescent="0.25">
      <c r="A367">
        <v>2021</v>
      </c>
      <c r="B367">
        <v>10</v>
      </c>
      <c r="C367" t="s">
        <v>32</v>
      </c>
      <c r="D367">
        <v>2021</v>
      </c>
      <c r="E367">
        <v>10</v>
      </c>
      <c r="F367">
        <v>6</v>
      </c>
      <c r="G367">
        <v>762</v>
      </c>
      <c r="H367">
        <v>96762</v>
      </c>
      <c r="I367" t="s">
        <v>27</v>
      </c>
      <c r="J367" t="s">
        <v>27</v>
      </c>
      <c r="K367" t="s">
        <v>57</v>
      </c>
      <c r="L367" t="s">
        <v>69</v>
      </c>
      <c r="M367">
        <v>19619430</v>
      </c>
      <c r="N367">
        <v>1585940</v>
      </c>
      <c r="O367">
        <v>3728155</v>
      </c>
      <c r="P367">
        <v>9475620</v>
      </c>
      <c r="Q367">
        <v>163750</v>
      </c>
      <c r="R367">
        <v>0</v>
      </c>
      <c r="S367">
        <v>745806</v>
      </c>
      <c r="T367">
        <v>100717</v>
      </c>
      <c r="U367">
        <v>0</v>
      </c>
      <c r="V367">
        <v>89089330</v>
      </c>
      <c r="W367">
        <v>79636</v>
      </c>
      <c r="X367">
        <v>89009694</v>
      </c>
      <c r="Y367">
        <v>10092251</v>
      </c>
      <c r="Z367">
        <v>53669912</v>
      </c>
      <c r="AA367" s="3" t="str">
        <f t="shared" si="10"/>
        <v>6762</v>
      </c>
      <c r="AB367" s="4" t="str">
        <f t="shared" si="11"/>
        <v>Non-TIF</v>
      </c>
    </row>
    <row r="368" spans="1:28" x14ac:dyDescent="0.25">
      <c r="A368">
        <v>2021</v>
      </c>
      <c r="B368">
        <v>10</v>
      </c>
      <c r="C368" t="s">
        <v>32</v>
      </c>
      <c r="D368">
        <v>2021</v>
      </c>
      <c r="E368">
        <v>10</v>
      </c>
      <c r="F368">
        <v>3</v>
      </c>
      <c r="G368">
        <v>105</v>
      </c>
      <c r="H368">
        <v>103105</v>
      </c>
      <c r="I368" t="s">
        <v>27</v>
      </c>
      <c r="J368" t="s">
        <v>27</v>
      </c>
      <c r="K368" t="s">
        <v>68</v>
      </c>
      <c r="L368" t="s">
        <v>69</v>
      </c>
      <c r="M368">
        <v>145521200</v>
      </c>
      <c r="N368">
        <v>8280410</v>
      </c>
      <c r="O368">
        <v>43779301</v>
      </c>
      <c r="P368">
        <v>7892110</v>
      </c>
      <c r="Q368">
        <v>10488606</v>
      </c>
      <c r="R368">
        <v>0</v>
      </c>
      <c r="S368">
        <v>2120292</v>
      </c>
      <c r="T368">
        <v>7939719</v>
      </c>
      <c r="U368">
        <v>0</v>
      </c>
      <c r="V368">
        <v>683268653</v>
      </c>
      <c r="W368">
        <v>725984</v>
      </c>
      <c r="X368">
        <v>682542669</v>
      </c>
      <c r="Y368">
        <v>47382783</v>
      </c>
      <c r="Z368">
        <v>457247015</v>
      </c>
      <c r="AA368" s="3" t="str">
        <f t="shared" si="10"/>
        <v>3105</v>
      </c>
      <c r="AB368" s="4" t="str">
        <f t="shared" si="11"/>
        <v>Non-TIF</v>
      </c>
    </row>
    <row r="369" spans="1:28" x14ac:dyDescent="0.25">
      <c r="A369">
        <v>2021</v>
      </c>
      <c r="B369">
        <v>10</v>
      </c>
      <c r="C369" t="s">
        <v>32</v>
      </c>
      <c r="D369">
        <v>2021</v>
      </c>
      <c r="E369">
        <v>10</v>
      </c>
      <c r="F369">
        <v>6</v>
      </c>
      <c r="G369">
        <v>175</v>
      </c>
      <c r="H369">
        <v>226175</v>
      </c>
      <c r="I369" t="s">
        <v>27</v>
      </c>
      <c r="J369" t="s">
        <v>27</v>
      </c>
      <c r="K369" t="s">
        <v>176</v>
      </c>
      <c r="L369" t="s">
        <v>69</v>
      </c>
      <c r="M369">
        <v>41065800</v>
      </c>
      <c r="N369">
        <v>2699170</v>
      </c>
      <c r="O369">
        <v>2390590</v>
      </c>
      <c r="P369">
        <v>0</v>
      </c>
      <c r="Q369">
        <v>151600</v>
      </c>
      <c r="R369">
        <v>0</v>
      </c>
      <c r="S369">
        <v>0</v>
      </c>
      <c r="T369">
        <v>12201292</v>
      </c>
      <c r="U369">
        <v>0</v>
      </c>
      <c r="V369">
        <v>89347472</v>
      </c>
      <c r="W369">
        <v>96304</v>
      </c>
      <c r="X369">
        <v>89251168</v>
      </c>
      <c r="Y369">
        <v>16137929</v>
      </c>
      <c r="Z369">
        <v>30839020</v>
      </c>
      <c r="AA369" s="3" t="str">
        <f t="shared" si="10"/>
        <v>6175</v>
      </c>
      <c r="AB369" s="4" t="str">
        <f t="shared" si="11"/>
        <v>Non-TIF</v>
      </c>
    </row>
    <row r="370" spans="1:28" x14ac:dyDescent="0.25">
      <c r="A370">
        <v>2021</v>
      </c>
      <c r="B370">
        <v>10</v>
      </c>
      <c r="C370" t="s">
        <v>32</v>
      </c>
      <c r="D370">
        <v>2021</v>
      </c>
      <c r="E370">
        <v>10</v>
      </c>
      <c r="F370">
        <v>1</v>
      </c>
      <c r="G370">
        <v>935</v>
      </c>
      <c r="H370">
        <v>861935</v>
      </c>
      <c r="I370" t="s">
        <v>27</v>
      </c>
      <c r="J370" t="s">
        <v>27</v>
      </c>
      <c r="K370" t="s">
        <v>177</v>
      </c>
      <c r="L370" t="s">
        <v>69</v>
      </c>
      <c r="M370">
        <v>4173470</v>
      </c>
      <c r="N370">
        <v>468440</v>
      </c>
      <c r="O370">
        <v>11820</v>
      </c>
      <c r="P370">
        <v>0</v>
      </c>
      <c r="Q370">
        <v>0</v>
      </c>
      <c r="R370">
        <v>0</v>
      </c>
      <c r="S370">
        <v>0</v>
      </c>
      <c r="T370">
        <v>14704</v>
      </c>
      <c r="U370">
        <v>0</v>
      </c>
      <c r="V370">
        <v>10689464</v>
      </c>
      <c r="W370">
        <v>5556</v>
      </c>
      <c r="X370">
        <v>10683908</v>
      </c>
      <c r="Y370">
        <v>521435</v>
      </c>
      <c r="Z370">
        <v>6021030</v>
      </c>
      <c r="AA370" s="3" t="str">
        <f t="shared" si="10"/>
        <v>1935</v>
      </c>
      <c r="AB370" s="4" t="str">
        <f t="shared" si="11"/>
        <v>Non-TIF</v>
      </c>
    </row>
    <row r="371" spans="1:28" x14ac:dyDescent="0.25">
      <c r="A371">
        <v>2021</v>
      </c>
      <c r="B371">
        <v>11</v>
      </c>
      <c r="C371" t="s">
        <v>45</v>
      </c>
      <c r="D371">
        <v>2021</v>
      </c>
      <c r="E371">
        <v>11</v>
      </c>
      <c r="F371">
        <v>0</v>
      </c>
      <c r="G371">
        <v>171</v>
      </c>
      <c r="H371">
        <v>110171</v>
      </c>
      <c r="I371" t="s">
        <v>27</v>
      </c>
      <c r="J371" t="s">
        <v>27</v>
      </c>
      <c r="K371" t="s">
        <v>1070</v>
      </c>
      <c r="L371" t="s">
        <v>75</v>
      </c>
      <c r="M371">
        <v>3055</v>
      </c>
      <c r="N371">
        <v>0</v>
      </c>
      <c r="O371">
        <v>437344</v>
      </c>
      <c r="P371">
        <v>107632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1882517</v>
      </c>
      <c r="W371">
        <v>0</v>
      </c>
      <c r="X371">
        <v>1882517</v>
      </c>
      <c r="Y371">
        <v>0</v>
      </c>
      <c r="Z371">
        <v>1334486</v>
      </c>
      <c r="AA371" s="3" t="str">
        <f t="shared" si="10"/>
        <v>0171</v>
      </c>
      <c r="AB371" s="4" t="str">
        <f t="shared" si="11"/>
        <v>Non-TIF</v>
      </c>
    </row>
    <row r="372" spans="1:28" x14ac:dyDescent="0.25">
      <c r="A372">
        <v>2021</v>
      </c>
      <c r="B372">
        <v>11</v>
      </c>
      <c r="C372" t="s">
        <v>24</v>
      </c>
      <c r="D372">
        <v>2021</v>
      </c>
      <c r="E372">
        <v>11</v>
      </c>
      <c r="F372">
        <v>0</v>
      </c>
      <c r="G372">
        <v>171</v>
      </c>
      <c r="H372" t="s">
        <v>178</v>
      </c>
      <c r="I372" t="s">
        <v>26</v>
      </c>
      <c r="J372" t="s">
        <v>27</v>
      </c>
      <c r="K372" t="s">
        <v>179</v>
      </c>
      <c r="L372" t="s">
        <v>75</v>
      </c>
      <c r="M372">
        <v>1255</v>
      </c>
      <c r="N372">
        <v>0</v>
      </c>
      <c r="O372">
        <v>1122316</v>
      </c>
      <c r="P372">
        <v>276208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2974583</v>
      </c>
      <c r="W372">
        <v>0</v>
      </c>
      <c r="X372">
        <v>2974583</v>
      </c>
      <c r="Y372">
        <v>0</v>
      </c>
      <c r="Z372">
        <v>1574804</v>
      </c>
      <c r="AA372" s="3" t="str">
        <f t="shared" si="10"/>
        <v>0171</v>
      </c>
      <c r="AB372" s="4" t="str">
        <f t="shared" si="11"/>
        <v>TIF</v>
      </c>
    </row>
    <row r="373" spans="1:28" x14ac:dyDescent="0.25">
      <c r="A373">
        <v>2021</v>
      </c>
      <c r="B373">
        <v>11</v>
      </c>
      <c r="C373" t="s">
        <v>32</v>
      </c>
      <c r="D373">
        <v>2021</v>
      </c>
      <c r="E373">
        <v>11</v>
      </c>
      <c r="F373">
        <v>2</v>
      </c>
      <c r="G373">
        <v>376</v>
      </c>
      <c r="H373">
        <v>472376</v>
      </c>
      <c r="I373" t="s">
        <v>27</v>
      </c>
      <c r="J373" t="s">
        <v>27</v>
      </c>
      <c r="K373" t="s">
        <v>180</v>
      </c>
      <c r="L373" t="s">
        <v>75</v>
      </c>
      <c r="M373">
        <v>1399070</v>
      </c>
      <c r="N373">
        <v>53440</v>
      </c>
      <c r="O373">
        <v>0</v>
      </c>
      <c r="P373">
        <v>2917360</v>
      </c>
      <c r="Q373">
        <v>0</v>
      </c>
      <c r="R373">
        <v>0</v>
      </c>
      <c r="S373">
        <v>0</v>
      </c>
      <c r="T373">
        <v>1801</v>
      </c>
      <c r="U373">
        <v>0</v>
      </c>
      <c r="V373">
        <v>4816931</v>
      </c>
      <c r="W373">
        <v>0</v>
      </c>
      <c r="X373">
        <v>4816931</v>
      </c>
      <c r="Y373">
        <v>331</v>
      </c>
      <c r="Z373">
        <v>445260</v>
      </c>
      <c r="AA373" s="3" t="str">
        <f t="shared" si="10"/>
        <v>2376</v>
      </c>
      <c r="AB373" s="4" t="str">
        <f t="shared" si="11"/>
        <v>Non-TIF</v>
      </c>
    </row>
    <row r="374" spans="1:28" x14ac:dyDescent="0.25">
      <c r="A374">
        <v>2021</v>
      </c>
      <c r="B374">
        <v>12</v>
      </c>
      <c r="C374" t="s">
        <v>45</v>
      </c>
      <c r="D374">
        <v>2021</v>
      </c>
      <c r="E374">
        <v>12</v>
      </c>
      <c r="F374">
        <v>0</v>
      </c>
      <c r="G374">
        <v>153</v>
      </c>
      <c r="H374">
        <v>120153</v>
      </c>
      <c r="I374" t="s">
        <v>27</v>
      </c>
      <c r="J374" t="s">
        <v>27</v>
      </c>
      <c r="K374" t="s">
        <v>181</v>
      </c>
      <c r="L374" t="s">
        <v>78</v>
      </c>
      <c r="M374">
        <v>0</v>
      </c>
      <c r="N374">
        <v>0</v>
      </c>
      <c r="O374">
        <v>3948866</v>
      </c>
      <c r="P374">
        <v>50365</v>
      </c>
      <c r="Q374">
        <v>114551</v>
      </c>
      <c r="R374">
        <v>0</v>
      </c>
      <c r="S374">
        <v>0</v>
      </c>
      <c r="T374">
        <v>0</v>
      </c>
      <c r="U374">
        <v>0</v>
      </c>
      <c r="V374">
        <v>13721085</v>
      </c>
      <c r="W374">
        <v>25928</v>
      </c>
      <c r="X374">
        <v>13695157</v>
      </c>
      <c r="Y374">
        <v>0</v>
      </c>
      <c r="Z374">
        <v>9607303</v>
      </c>
      <c r="AA374" s="3" t="str">
        <f t="shared" si="10"/>
        <v>0153</v>
      </c>
      <c r="AB374" s="4" t="str">
        <f t="shared" si="11"/>
        <v>Non-TIF</v>
      </c>
    </row>
    <row r="375" spans="1:28" x14ac:dyDescent="0.25">
      <c r="A375">
        <v>2021</v>
      </c>
      <c r="B375">
        <v>12</v>
      </c>
      <c r="C375" t="s">
        <v>24</v>
      </c>
      <c r="D375">
        <v>2021</v>
      </c>
      <c r="E375">
        <v>12</v>
      </c>
      <c r="F375">
        <v>6</v>
      </c>
      <c r="G375">
        <v>840</v>
      </c>
      <c r="H375" t="s">
        <v>182</v>
      </c>
      <c r="I375" t="s">
        <v>26</v>
      </c>
      <c r="J375" t="s">
        <v>27</v>
      </c>
      <c r="K375" t="s">
        <v>183</v>
      </c>
      <c r="L375" t="s">
        <v>78</v>
      </c>
      <c r="M375">
        <v>217587</v>
      </c>
      <c r="N375">
        <v>62279</v>
      </c>
      <c r="O375">
        <v>39555765</v>
      </c>
      <c r="P375">
        <v>21878446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65852468</v>
      </c>
      <c r="W375">
        <v>1852</v>
      </c>
      <c r="X375">
        <v>65850616</v>
      </c>
      <c r="Y375">
        <v>0</v>
      </c>
      <c r="Z375">
        <v>4138391</v>
      </c>
      <c r="AA375" s="3" t="str">
        <f t="shared" si="10"/>
        <v>6840</v>
      </c>
      <c r="AB375" s="4" t="str">
        <f t="shared" si="11"/>
        <v>TIF</v>
      </c>
    </row>
    <row r="376" spans="1:28" x14ac:dyDescent="0.25">
      <c r="A376">
        <v>2021</v>
      </c>
      <c r="B376">
        <v>12</v>
      </c>
      <c r="C376" t="s">
        <v>32</v>
      </c>
      <c r="D376">
        <v>2021</v>
      </c>
      <c r="E376">
        <v>12</v>
      </c>
      <c r="F376">
        <v>4</v>
      </c>
      <c r="G376">
        <v>599</v>
      </c>
      <c r="H376">
        <v>194599</v>
      </c>
      <c r="I376" t="s">
        <v>27</v>
      </c>
      <c r="J376" t="s">
        <v>27</v>
      </c>
      <c r="K376" t="s">
        <v>146</v>
      </c>
      <c r="L376" t="s">
        <v>78</v>
      </c>
      <c r="M376">
        <v>21283280</v>
      </c>
      <c r="N376">
        <v>1219440</v>
      </c>
      <c r="O376">
        <v>41090</v>
      </c>
      <c r="P376">
        <v>0</v>
      </c>
      <c r="Q376">
        <v>0</v>
      </c>
      <c r="R376">
        <v>0</v>
      </c>
      <c r="S376">
        <v>0</v>
      </c>
      <c r="T376">
        <v>144465</v>
      </c>
      <c r="U376">
        <v>0</v>
      </c>
      <c r="V376">
        <v>36123155</v>
      </c>
      <c r="W376">
        <v>14816</v>
      </c>
      <c r="X376">
        <v>36108339</v>
      </c>
      <c r="Y376">
        <v>796870</v>
      </c>
      <c r="Z376">
        <v>13434880</v>
      </c>
      <c r="AA376" s="3" t="str">
        <f t="shared" si="10"/>
        <v>4599</v>
      </c>
      <c r="AB376" s="4" t="str">
        <f t="shared" si="11"/>
        <v>Non-TIF</v>
      </c>
    </row>
    <row r="377" spans="1:28" x14ac:dyDescent="0.25">
      <c r="A377">
        <v>2021</v>
      </c>
      <c r="B377">
        <v>13</v>
      </c>
      <c r="C377" t="s">
        <v>45</v>
      </c>
      <c r="D377">
        <v>2021</v>
      </c>
      <c r="E377">
        <v>13</v>
      </c>
      <c r="F377">
        <v>6</v>
      </c>
      <c r="G377">
        <v>91</v>
      </c>
      <c r="H377">
        <v>136091</v>
      </c>
      <c r="I377" t="s">
        <v>27</v>
      </c>
      <c r="J377" t="s">
        <v>27</v>
      </c>
      <c r="K377" t="s">
        <v>184</v>
      </c>
      <c r="L377" t="s">
        <v>151</v>
      </c>
      <c r="M377">
        <v>0</v>
      </c>
      <c r="N377">
        <v>0</v>
      </c>
      <c r="O377">
        <v>2554693</v>
      </c>
      <c r="P377">
        <v>426457</v>
      </c>
      <c r="Q377">
        <v>267145</v>
      </c>
      <c r="R377">
        <v>0</v>
      </c>
      <c r="S377">
        <v>0</v>
      </c>
      <c r="T377">
        <v>0</v>
      </c>
      <c r="U377">
        <v>0</v>
      </c>
      <c r="V377">
        <v>4008528</v>
      </c>
      <c r="W377">
        <v>3704</v>
      </c>
      <c r="X377">
        <v>4004824</v>
      </c>
      <c r="Y377">
        <v>0</v>
      </c>
      <c r="Z377">
        <v>760233</v>
      </c>
      <c r="AA377" s="3" t="str">
        <f t="shared" si="10"/>
        <v>6091</v>
      </c>
      <c r="AB377" s="4" t="str">
        <f t="shared" si="11"/>
        <v>Non-TIF</v>
      </c>
    </row>
    <row r="378" spans="1:28" x14ac:dyDescent="0.25">
      <c r="A378">
        <v>2021</v>
      </c>
      <c r="B378">
        <v>14</v>
      </c>
      <c r="C378" t="s">
        <v>45</v>
      </c>
      <c r="D378">
        <v>2021</v>
      </c>
      <c r="E378">
        <v>14</v>
      </c>
      <c r="F378">
        <v>2</v>
      </c>
      <c r="G378">
        <v>520</v>
      </c>
      <c r="H378">
        <v>142520</v>
      </c>
      <c r="I378" t="s">
        <v>27</v>
      </c>
      <c r="J378" t="s">
        <v>27</v>
      </c>
      <c r="K378" t="s">
        <v>185</v>
      </c>
      <c r="L378" t="s">
        <v>152</v>
      </c>
      <c r="M378">
        <v>0</v>
      </c>
      <c r="N378">
        <v>0</v>
      </c>
      <c r="O378">
        <v>3425296</v>
      </c>
      <c r="P378">
        <v>0</v>
      </c>
      <c r="Q378">
        <v>21226</v>
      </c>
      <c r="R378">
        <v>0</v>
      </c>
      <c r="S378">
        <v>0</v>
      </c>
      <c r="T378">
        <v>0</v>
      </c>
      <c r="U378">
        <v>0</v>
      </c>
      <c r="V378">
        <v>7626789</v>
      </c>
      <c r="W378">
        <v>7408</v>
      </c>
      <c r="X378">
        <v>7619381</v>
      </c>
      <c r="Y378">
        <v>0</v>
      </c>
      <c r="Z378">
        <v>4180267</v>
      </c>
      <c r="AA378" s="3" t="str">
        <f t="shared" si="10"/>
        <v>2520</v>
      </c>
      <c r="AB378" s="4" t="str">
        <f t="shared" si="11"/>
        <v>Non-TIF</v>
      </c>
    </row>
    <row r="379" spans="1:28" x14ac:dyDescent="0.25">
      <c r="A379">
        <v>2021</v>
      </c>
      <c r="B379">
        <v>14</v>
      </c>
      <c r="C379" t="s">
        <v>24</v>
      </c>
      <c r="D379">
        <v>2021</v>
      </c>
      <c r="E379">
        <v>14</v>
      </c>
      <c r="F379">
        <v>0</v>
      </c>
      <c r="G379">
        <v>999</v>
      </c>
      <c r="H379" t="s">
        <v>186</v>
      </c>
      <c r="I379" t="s">
        <v>26</v>
      </c>
      <c r="J379" t="s">
        <v>27</v>
      </c>
      <c r="K379" t="s">
        <v>187</v>
      </c>
      <c r="L379" t="s">
        <v>152</v>
      </c>
      <c r="M379">
        <v>35548</v>
      </c>
      <c r="N379">
        <v>0</v>
      </c>
      <c r="O379">
        <v>51476477</v>
      </c>
      <c r="P379">
        <v>6087048</v>
      </c>
      <c r="Q379">
        <v>1332975</v>
      </c>
      <c r="R379">
        <v>0</v>
      </c>
      <c r="S379">
        <v>0</v>
      </c>
      <c r="T379">
        <v>0</v>
      </c>
      <c r="U379">
        <v>0</v>
      </c>
      <c r="V379">
        <v>63405481</v>
      </c>
      <c r="W379">
        <v>1852</v>
      </c>
      <c r="X379">
        <v>63403629</v>
      </c>
      <c r="Y379">
        <v>0</v>
      </c>
      <c r="Z379">
        <v>4473433</v>
      </c>
      <c r="AA379" s="3" t="str">
        <f t="shared" si="10"/>
        <v>0999</v>
      </c>
      <c r="AB379" s="4" t="str">
        <f t="shared" si="11"/>
        <v>TIF</v>
      </c>
    </row>
    <row r="380" spans="1:28" x14ac:dyDescent="0.25">
      <c r="A380">
        <v>2021</v>
      </c>
      <c r="B380">
        <v>14</v>
      </c>
      <c r="C380" t="s">
        <v>24</v>
      </c>
      <c r="D380">
        <v>2021</v>
      </c>
      <c r="E380">
        <v>14</v>
      </c>
      <c r="F380">
        <v>2</v>
      </c>
      <c r="G380">
        <v>520</v>
      </c>
      <c r="H380" t="s">
        <v>188</v>
      </c>
      <c r="I380" t="s">
        <v>26</v>
      </c>
      <c r="J380" t="s">
        <v>27</v>
      </c>
      <c r="K380" t="s">
        <v>189</v>
      </c>
      <c r="L380" t="s">
        <v>152</v>
      </c>
      <c r="M380">
        <v>0</v>
      </c>
      <c r="N380">
        <v>0</v>
      </c>
      <c r="O380">
        <v>1993784</v>
      </c>
      <c r="P380">
        <v>0</v>
      </c>
      <c r="Q380">
        <v>5264</v>
      </c>
      <c r="R380">
        <v>0</v>
      </c>
      <c r="S380">
        <v>0</v>
      </c>
      <c r="T380">
        <v>0</v>
      </c>
      <c r="U380">
        <v>0</v>
      </c>
      <c r="V380">
        <v>5144471</v>
      </c>
      <c r="W380">
        <v>0</v>
      </c>
      <c r="X380">
        <v>5144471</v>
      </c>
      <c r="Y380">
        <v>0</v>
      </c>
      <c r="Z380">
        <v>3145423</v>
      </c>
      <c r="AA380" s="3" t="str">
        <f t="shared" si="10"/>
        <v>2520</v>
      </c>
      <c r="AB380" s="4" t="str">
        <f t="shared" si="11"/>
        <v>TIF</v>
      </c>
    </row>
    <row r="381" spans="1:28" x14ac:dyDescent="0.25">
      <c r="A381">
        <v>2021</v>
      </c>
      <c r="B381">
        <v>25</v>
      </c>
      <c r="C381" t="s">
        <v>45</v>
      </c>
      <c r="D381">
        <v>2021</v>
      </c>
      <c r="E381">
        <v>25</v>
      </c>
      <c r="F381">
        <v>6</v>
      </c>
      <c r="G381">
        <v>264</v>
      </c>
      <c r="H381">
        <v>256264</v>
      </c>
      <c r="I381" t="s">
        <v>27</v>
      </c>
      <c r="J381" t="s">
        <v>27</v>
      </c>
      <c r="K381" t="s">
        <v>34</v>
      </c>
      <c r="L381" t="s">
        <v>257</v>
      </c>
      <c r="M381">
        <v>298980</v>
      </c>
      <c r="N381">
        <v>25350</v>
      </c>
      <c r="O381">
        <v>3356664</v>
      </c>
      <c r="P381">
        <v>512850</v>
      </c>
      <c r="Q381">
        <v>8576</v>
      </c>
      <c r="R381">
        <v>0</v>
      </c>
      <c r="S381">
        <v>0</v>
      </c>
      <c r="T381">
        <v>0</v>
      </c>
      <c r="U381">
        <v>0</v>
      </c>
      <c r="V381">
        <v>21958890</v>
      </c>
      <c r="W381">
        <v>27780</v>
      </c>
      <c r="X381">
        <v>21931110</v>
      </c>
      <c r="Y381">
        <v>0</v>
      </c>
      <c r="Z381">
        <v>17756470</v>
      </c>
      <c r="AA381" s="3" t="str">
        <f t="shared" si="10"/>
        <v>6264</v>
      </c>
      <c r="AB381" s="4" t="str">
        <f t="shared" si="11"/>
        <v>Non-TIF</v>
      </c>
    </row>
    <row r="382" spans="1:28" x14ac:dyDescent="0.25">
      <c r="A382">
        <v>2021</v>
      </c>
      <c r="B382">
        <v>25</v>
      </c>
      <c r="C382" t="s">
        <v>45</v>
      </c>
      <c r="D382">
        <v>2021</v>
      </c>
      <c r="E382">
        <v>25</v>
      </c>
      <c r="F382">
        <v>6</v>
      </c>
      <c r="G382">
        <v>822</v>
      </c>
      <c r="H382">
        <v>256822</v>
      </c>
      <c r="I382" t="s">
        <v>27</v>
      </c>
      <c r="J382" t="s">
        <v>27</v>
      </c>
      <c r="K382" t="s">
        <v>366</v>
      </c>
      <c r="L382" t="s">
        <v>257</v>
      </c>
      <c r="M382">
        <v>626450</v>
      </c>
      <c r="N382">
        <v>24320</v>
      </c>
      <c r="O382">
        <v>806707626</v>
      </c>
      <c r="P382">
        <v>1862581</v>
      </c>
      <c r="Q382">
        <v>87894722</v>
      </c>
      <c r="R382">
        <v>0</v>
      </c>
      <c r="S382">
        <v>0</v>
      </c>
      <c r="T382">
        <v>0</v>
      </c>
      <c r="U382">
        <v>0</v>
      </c>
      <c r="V382">
        <v>1840837489</v>
      </c>
      <c r="W382">
        <v>357436</v>
      </c>
      <c r="X382">
        <v>1840480053</v>
      </c>
      <c r="Y382">
        <v>0</v>
      </c>
      <c r="Z382">
        <v>943721790</v>
      </c>
      <c r="AA382" s="3" t="str">
        <f t="shared" si="10"/>
        <v>6822</v>
      </c>
      <c r="AB382" s="4" t="str">
        <f t="shared" si="11"/>
        <v>Non-TIF</v>
      </c>
    </row>
    <row r="383" spans="1:28" x14ac:dyDescent="0.25">
      <c r="A383">
        <v>2021</v>
      </c>
      <c r="B383">
        <v>25</v>
      </c>
      <c r="C383" t="s">
        <v>45</v>
      </c>
      <c r="D383">
        <v>2021</v>
      </c>
      <c r="E383">
        <v>25</v>
      </c>
      <c r="F383">
        <v>7</v>
      </c>
      <c r="G383">
        <v>110</v>
      </c>
      <c r="H383">
        <v>257110</v>
      </c>
      <c r="I383" t="s">
        <v>27</v>
      </c>
      <c r="J383" t="s">
        <v>27</v>
      </c>
      <c r="K383" t="s">
        <v>63</v>
      </c>
      <c r="L383" t="s">
        <v>257</v>
      </c>
      <c r="M383">
        <v>423530</v>
      </c>
      <c r="N383">
        <v>0</v>
      </c>
      <c r="O383">
        <v>15407388</v>
      </c>
      <c r="P383">
        <v>0</v>
      </c>
      <c r="Q383">
        <v>2710569</v>
      </c>
      <c r="R383">
        <v>0</v>
      </c>
      <c r="S383">
        <v>0</v>
      </c>
      <c r="T383">
        <v>0</v>
      </c>
      <c r="U383">
        <v>0</v>
      </c>
      <c r="V383">
        <v>32152122</v>
      </c>
      <c r="W383">
        <v>12964</v>
      </c>
      <c r="X383">
        <v>32139158</v>
      </c>
      <c r="Y383">
        <v>0</v>
      </c>
      <c r="Z383">
        <v>13610635</v>
      </c>
      <c r="AA383" s="3" t="str">
        <f t="shared" si="10"/>
        <v>7110</v>
      </c>
      <c r="AB383" s="4" t="str">
        <f t="shared" si="11"/>
        <v>Non-TIF</v>
      </c>
    </row>
    <row r="384" spans="1:28" x14ac:dyDescent="0.25">
      <c r="A384">
        <v>2021</v>
      </c>
      <c r="B384">
        <v>25</v>
      </c>
      <c r="C384" t="s">
        <v>24</v>
      </c>
      <c r="D384">
        <v>2021</v>
      </c>
      <c r="E384">
        <v>25</v>
      </c>
      <c r="F384">
        <v>0</v>
      </c>
      <c r="G384">
        <v>27</v>
      </c>
      <c r="H384" t="s">
        <v>367</v>
      </c>
      <c r="I384" t="s">
        <v>26</v>
      </c>
      <c r="J384" t="s">
        <v>27</v>
      </c>
      <c r="K384" t="s">
        <v>368</v>
      </c>
      <c r="L384" t="s">
        <v>257</v>
      </c>
      <c r="M384">
        <v>0</v>
      </c>
      <c r="N384">
        <v>0</v>
      </c>
      <c r="O384">
        <v>10134563</v>
      </c>
      <c r="P384">
        <v>731437</v>
      </c>
      <c r="Q384">
        <v>1005555</v>
      </c>
      <c r="R384">
        <v>0</v>
      </c>
      <c r="S384">
        <v>0</v>
      </c>
      <c r="T384">
        <v>0</v>
      </c>
      <c r="U384">
        <v>0</v>
      </c>
      <c r="V384">
        <v>36524272</v>
      </c>
      <c r="W384">
        <v>1852</v>
      </c>
      <c r="X384">
        <v>36522420</v>
      </c>
      <c r="Y384">
        <v>0</v>
      </c>
      <c r="Z384">
        <v>24652717</v>
      </c>
      <c r="AA384" s="3" t="str">
        <f t="shared" si="10"/>
        <v>0027</v>
      </c>
      <c r="AB384" s="4" t="str">
        <f t="shared" si="11"/>
        <v>TIF</v>
      </c>
    </row>
    <row r="385" spans="1:28" x14ac:dyDescent="0.25">
      <c r="A385">
        <v>2021</v>
      </c>
      <c r="B385">
        <v>25</v>
      </c>
      <c r="C385" t="s">
        <v>32</v>
      </c>
      <c r="D385">
        <v>2021</v>
      </c>
      <c r="E385">
        <v>25</v>
      </c>
      <c r="F385">
        <v>3</v>
      </c>
      <c r="G385">
        <v>942</v>
      </c>
      <c r="H385">
        <v>83942</v>
      </c>
      <c r="I385" t="s">
        <v>27</v>
      </c>
      <c r="J385" t="s">
        <v>27</v>
      </c>
      <c r="K385" t="s">
        <v>60</v>
      </c>
      <c r="L385" t="s">
        <v>257</v>
      </c>
      <c r="M385">
        <v>2441530</v>
      </c>
      <c r="N385">
        <v>16490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17746</v>
      </c>
      <c r="U385">
        <v>0</v>
      </c>
      <c r="V385">
        <v>15726556</v>
      </c>
      <c r="W385">
        <v>12964</v>
      </c>
      <c r="X385">
        <v>15713592</v>
      </c>
      <c r="Y385">
        <v>492130</v>
      </c>
      <c r="Z385">
        <v>13250790</v>
      </c>
      <c r="AA385" s="3" t="str">
        <f t="shared" si="10"/>
        <v>3942</v>
      </c>
      <c r="AB385" s="4" t="str">
        <f t="shared" si="11"/>
        <v>Non-TIF</v>
      </c>
    </row>
    <row r="386" spans="1:28" x14ac:dyDescent="0.25">
      <c r="A386">
        <v>2021</v>
      </c>
      <c r="B386">
        <v>25</v>
      </c>
      <c r="C386" t="s">
        <v>32</v>
      </c>
      <c r="D386">
        <v>2021</v>
      </c>
      <c r="E386">
        <v>25</v>
      </c>
      <c r="F386">
        <v>0</v>
      </c>
      <c r="G386">
        <v>27</v>
      </c>
      <c r="H386">
        <v>250027</v>
      </c>
      <c r="I386" t="s">
        <v>27</v>
      </c>
      <c r="J386" t="s">
        <v>27</v>
      </c>
      <c r="K386" t="s">
        <v>328</v>
      </c>
      <c r="L386" t="s">
        <v>257</v>
      </c>
      <c r="M386">
        <v>87959087</v>
      </c>
      <c r="N386">
        <v>3468620</v>
      </c>
      <c r="O386">
        <v>33307011</v>
      </c>
      <c r="P386">
        <v>9108680</v>
      </c>
      <c r="Q386">
        <v>7487899</v>
      </c>
      <c r="R386">
        <v>0</v>
      </c>
      <c r="S386">
        <v>1124323</v>
      </c>
      <c r="T386">
        <v>15497788</v>
      </c>
      <c r="U386">
        <v>0</v>
      </c>
      <c r="V386">
        <v>679803133</v>
      </c>
      <c r="W386">
        <v>421974</v>
      </c>
      <c r="X386">
        <v>679381159</v>
      </c>
      <c r="Y386">
        <v>116123487</v>
      </c>
      <c r="Z386">
        <v>521849725</v>
      </c>
      <c r="AA386" s="3" t="str">
        <f t="shared" si="10"/>
        <v>0027</v>
      </c>
      <c r="AB386" s="4" t="str">
        <f t="shared" si="11"/>
        <v>Non-TIF</v>
      </c>
    </row>
    <row r="387" spans="1:28" x14ac:dyDescent="0.25">
      <c r="A387">
        <v>2021</v>
      </c>
      <c r="B387">
        <v>25</v>
      </c>
      <c r="C387" t="s">
        <v>32</v>
      </c>
      <c r="D387">
        <v>2021</v>
      </c>
      <c r="E387">
        <v>25</v>
      </c>
      <c r="F387">
        <v>5</v>
      </c>
      <c r="G387">
        <v>121</v>
      </c>
      <c r="H387">
        <v>395121</v>
      </c>
      <c r="I387" t="s">
        <v>27</v>
      </c>
      <c r="J387" t="s">
        <v>27</v>
      </c>
      <c r="K387" t="s">
        <v>369</v>
      </c>
      <c r="L387" t="s">
        <v>257</v>
      </c>
      <c r="M387">
        <v>23387870</v>
      </c>
      <c r="N387">
        <v>669280</v>
      </c>
      <c r="O387">
        <v>711334</v>
      </c>
      <c r="P387">
        <v>0</v>
      </c>
      <c r="Q387">
        <v>484516</v>
      </c>
      <c r="R387">
        <v>0</v>
      </c>
      <c r="S387">
        <v>0</v>
      </c>
      <c r="T387">
        <v>10190447</v>
      </c>
      <c r="U387">
        <v>0</v>
      </c>
      <c r="V387">
        <v>59718887</v>
      </c>
      <c r="W387">
        <v>61115</v>
      </c>
      <c r="X387">
        <v>59657772</v>
      </c>
      <c r="Y387">
        <v>2675283</v>
      </c>
      <c r="Z387">
        <v>24275440</v>
      </c>
      <c r="AA387" s="3" t="str">
        <f t="shared" ref="AA387:AA450" si="12">CONCATENATE(F387,TEXT(G387,"000"))</f>
        <v>5121</v>
      </c>
      <c r="AB387" s="4" t="str">
        <f t="shared" ref="AB387:AB450" si="13">IF(C387="I","TIF","Non-TIF")</f>
        <v>Non-TIF</v>
      </c>
    </row>
    <row r="388" spans="1:28" x14ac:dyDescent="0.25">
      <c r="A388">
        <v>2021</v>
      </c>
      <c r="B388">
        <v>25</v>
      </c>
      <c r="C388" t="s">
        <v>32</v>
      </c>
      <c r="D388">
        <v>2021</v>
      </c>
      <c r="E388">
        <v>25</v>
      </c>
      <c r="F388">
        <v>1</v>
      </c>
      <c r="G388">
        <v>953</v>
      </c>
      <c r="H388">
        <v>611953</v>
      </c>
      <c r="I388" t="s">
        <v>27</v>
      </c>
      <c r="J388" t="s">
        <v>27</v>
      </c>
      <c r="K388" t="s">
        <v>370</v>
      </c>
      <c r="L388" t="s">
        <v>257</v>
      </c>
      <c r="M388">
        <v>10770510</v>
      </c>
      <c r="N388">
        <v>417860</v>
      </c>
      <c r="O388">
        <v>3385650</v>
      </c>
      <c r="P388">
        <v>0</v>
      </c>
      <c r="Q388">
        <v>555470</v>
      </c>
      <c r="R388">
        <v>0</v>
      </c>
      <c r="S388">
        <v>0</v>
      </c>
      <c r="T388">
        <v>289650</v>
      </c>
      <c r="U388">
        <v>0</v>
      </c>
      <c r="V388">
        <v>120169450</v>
      </c>
      <c r="W388">
        <v>64820</v>
      </c>
      <c r="X388">
        <v>120104630</v>
      </c>
      <c r="Y388">
        <v>2246296</v>
      </c>
      <c r="Z388">
        <v>104750310</v>
      </c>
      <c r="AA388" s="3" t="str">
        <f t="shared" si="12"/>
        <v>1953</v>
      </c>
      <c r="AB388" s="4" t="str">
        <f t="shared" si="13"/>
        <v>Non-TIF</v>
      </c>
    </row>
    <row r="389" spans="1:28" x14ac:dyDescent="0.25">
      <c r="A389">
        <v>2021</v>
      </c>
      <c r="B389">
        <v>26</v>
      </c>
      <c r="C389" t="s">
        <v>45</v>
      </c>
      <c r="D389">
        <v>2021</v>
      </c>
      <c r="E389">
        <v>26</v>
      </c>
      <c r="F389">
        <v>1</v>
      </c>
      <c r="G389">
        <v>619</v>
      </c>
      <c r="H389">
        <v>261619</v>
      </c>
      <c r="I389" t="s">
        <v>27</v>
      </c>
      <c r="J389" t="s">
        <v>27</v>
      </c>
      <c r="K389" t="s">
        <v>292</v>
      </c>
      <c r="L389" t="s">
        <v>292</v>
      </c>
      <c r="M389">
        <v>0</v>
      </c>
      <c r="N389">
        <v>0</v>
      </c>
      <c r="O389">
        <v>20019163</v>
      </c>
      <c r="P389">
        <v>4539560</v>
      </c>
      <c r="Q389">
        <v>2614137</v>
      </c>
      <c r="R389">
        <v>0</v>
      </c>
      <c r="S389">
        <v>0</v>
      </c>
      <c r="T389">
        <v>0</v>
      </c>
      <c r="U389">
        <v>0</v>
      </c>
      <c r="V389">
        <v>45455026</v>
      </c>
      <c r="W389">
        <v>51856</v>
      </c>
      <c r="X389">
        <v>45403170</v>
      </c>
      <c r="Y389">
        <v>0</v>
      </c>
      <c r="Z389">
        <v>18282166</v>
      </c>
      <c r="AA389" s="3" t="str">
        <f t="shared" si="12"/>
        <v>1619</v>
      </c>
      <c r="AB389" s="4" t="str">
        <f t="shared" si="13"/>
        <v>Non-TIF</v>
      </c>
    </row>
    <row r="390" spans="1:28" x14ac:dyDescent="0.25">
      <c r="A390">
        <v>2021</v>
      </c>
      <c r="B390">
        <v>27</v>
      </c>
      <c r="C390" t="s">
        <v>45</v>
      </c>
      <c r="D390">
        <v>2021</v>
      </c>
      <c r="E390">
        <v>27</v>
      </c>
      <c r="F390">
        <v>1</v>
      </c>
      <c r="G390">
        <v>93</v>
      </c>
      <c r="H390">
        <v>271093</v>
      </c>
      <c r="I390" t="s">
        <v>27</v>
      </c>
      <c r="J390" t="s">
        <v>27</v>
      </c>
      <c r="K390" t="s">
        <v>297</v>
      </c>
      <c r="L390" t="s">
        <v>294</v>
      </c>
      <c r="M390">
        <v>0</v>
      </c>
      <c r="N390">
        <v>0</v>
      </c>
      <c r="O390">
        <v>40241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40241</v>
      </c>
      <c r="W390">
        <v>0</v>
      </c>
      <c r="X390">
        <v>40241</v>
      </c>
      <c r="Y390">
        <v>0</v>
      </c>
      <c r="Z390">
        <v>0</v>
      </c>
      <c r="AA390" s="3" t="str">
        <f t="shared" si="12"/>
        <v>1093</v>
      </c>
      <c r="AB390" s="4" t="str">
        <f t="shared" si="13"/>
        <v>Non-TIF</v>
      </c>
    </row>
    <row r="391" spans="1:28" x14ac:dyDescent="0.25">
      <c r="A391">
        <v>2021</v>
      </c>
      <c r="B391">
        <v>28</v>
      </c>
      <c r="C391" t="s">
        <v>45</v>
      </c>
      <c r="D391">
        <v>2021</v>
      </c>
      <c r="E391">
        <v>28</v>
      </c>
      <c r="F391">
        <v>4</v>
      </c>
      <c r="G391">
        <v>43</v>
      </c>
      <c r="H391">
        <v>284043</v>
      </c>
      <c r="I391" t="s">
        <v>27</v>
      </c>
      <c r="J391" t="s">
        <v>27</v>
      </c>
      <c r="K391" t="s">
        <v>302</v>
      </c>
      <c r="L391" t="s">
        <v>299</v>
      </c>
      <c r="M391">
        <v>349200</v>
      </c>
      <c r="N391">
        <v>9700</v>
      </c>
      <c r="O391">
        <v>7318113</v>
      </c>
      <c r="P391">
        <v>3981196</v>
      </c>
      <c r="Q391">
        <v>777258</v>
      </c>
      <c r="R391">
        <v>0</v>
      </c>
      <c r="S391">
        <v>0</v>
      </c>
      <c r="T391">
        <v>0</v>
      </c>
      <c r="U391">
        <v>0</v>
      </c>
      <c r="V391">
        <v>54945330</v>
      </c>
      <c r="W391">
        <v>77784</v>
      </c>
      <c r="X391">
        <v>54867546</v>
      </c>
      <c r="Y391">
        <v>0</v>
      </c>
      <c r="Z391">
        <v>42509863</v>
      </c>
      <c r="AA391" s="3" t="str">
        <f t="shared" si="12"/>
        <v>4043</v>
      </c>
      <c r="AB391" s="4" t="str">
        <f t="shared" si="13"/>
        <v>Non-TIF</v>
      </c>
    </row>
    <row r="392" spans="1:28" x14ac:dyDescent="0.25">
      <c r="A392">
        <v>2021</v>
      </c>
      <c r="B392">
        <v>28</v>
      </c>
      <c r="C392" t="s">
        <v>24</v>
      </c>
      <c r="D392">
        <v>2021</v>
      </c>
      <c r="E392">
        <v>28</v>
      </c>
      <c r="F392">
        <v>1</v>
      </c>
      <c r="G392">
        <v>989</v>
      </c>
      <c r="H392" t="s">
        <v>371</v>
      </c>
      <c r="I392" t="s">
        <v>26</v>
      </c>
      <c r="J392" t="s">
        <v>27</v>
      </c>
      <c r="K392" t="s">
        <v>372</v>
      </c>
      <c r="L392" t="s">
        <v>299</v>
      </c>
      <c r="M392">
        <v>0</v>
      </c>
      <c r="N392">
        <v>0</v>
      </c>
      <c r="O392">
        <v>1309150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2189303</v>
      </c>
      <c r="W392">
        <v>0</v>
      </c>
      <c r="X392">
        <v>2189303</v>
      </c>
      <c r="Y392">
        <v>0</v>
      </c>
      <c r="Z392">
        <v>880153</v>
      </c>
      <c r="AA392" s="3" t="str">
        <f t="shared" si="12"/>
        <v>1989</v>
      </c>
      <c r="AB392" s="4" t="str">
        <f t="shared" si="13"/>
        <v>TIF</v>
      </c>
    </row>
    <row r="393" spans="1:28" x14ac:dyDescent="0.25">
      <c r="A393">
        <v>2021</v>
      </c>
      <c r="B393">
        <v>28</v>
      </c>
      <c r="C393" t="s">
        <v>24</v>
      </c>
      <c r="D393">
        <v>2021</v>
      </c>
      <c r="E393">
        <v>28</v>
      </c>
      <c r="F393">
        <v>6</v>
      </c>
      <c r="G393">
        <v>950</v>
      </c>
      <c r="H393" t="s">
        <v>373</v>
      </c>
      <c r="I393" t="s">
        <v>26</v>
      </c>
      <c r="J393" t="s">
        <v>27</v>
      </c>
      <c r="K393" t="s">
        <v>374</v>
      </c>
      <c r="L393" t="s">
        <v>299</v>
      </c>
      <c r="M393">
        <v>0</v>
      </c>
      <c r="N393">
        <v>0</v>
      </c>
      <c r="O393">
        <v>10475785</v>
      </c>
      <c r="P393">
        <v>2156953</v>
      </c>
      <c r="Q393">
        <v>972711</v>
      </c>
      <c r="R393">
        <v>0</v>
      </c>
      <c r="S393">
        <v>0</v>
      </c>
      <c r="T393">
        <v>0</v>
      </c>
      <c r="U393">
        <v>0</v>
      </c>
      <c r="V393">
        <v>24855862</v>
      </c>
      <c r="W393">
        <v>0</v>
      </c>
      <c r="X393">
        <v>24855862</v>
      </c>
      <c r="Y393">
        <v>0</v>
      </c>
      <c r="Z393">
        <v>11250413</v>
      </c>
      <c r="AA393" s="3" t="str">
        <f t="shared" si="12"/>
        <v>6950</v>
      </c>
      <c r="AB393" s="4" t="str">
        <f t="shared" si="13"/>
        <v>TIF</v>
      </c>
    </row>
    <row r="394" spans="1:28" x14ac:dyDescent="0.25">
      <c r="A394">
        <v>2021</v>
      </c>
      <c r="B394">
        <v>28</v>
      </c>
      <c r="C394" t="s">
        <v>32</v>
      </c>
      <c r="D394">
        <v>2021</v>
      </c>
      <c r="E394">
        <v>28</v>
      </c>
      <c r="F394">
        <v>1</v>
      </c>
      <c r="G394">
        <v>989</v>
      </c>
      <c r="H394">
        <v>281989</v>
      </c>
      <c r="I394" t="s">
        <v>27</v>
      </c>
      <c r="J394" t="s">
        <v>27</v>
      </c>
      <c r="K394" t="s">
        <v>298</v>
      </c>
      <c r="L394" t="s">
        <v>299</v>
      </c>
      <c r="M394">
        <v>36177600</v>
      </c>
      <c r="N394">
        <v>4403700</v>
      </c>
      <c r="O394">
        <v>16560476</v>
      </c>
      <c r="P394">
        <v>4339500</v>
      </c>
      <c r="Q394">
        <v>2769124</v>
      </c>
      <c r="R394">
        <v>0</v>
      </c>
      <c r="S394">
        <v>0</v>
      </c>
      <c r="T394">
        <v>280078</v>
      </c>
      <c r="U394">
        <v>0</v>
      </c>
      <c r="V394">
        <v>143639278</v>
      </c>
      <c r="W394">
        <v>101860</v>
      </c>
      <c r="X394">
        <v>143537418</v>
      </c>
      <c r="Y394">
        <v>7056049</v>
      </c>
      <c r="Z394">
        <v>79108800</v>
      </c>
      <c r="AA394" s="3" t="str">
        <f t="shared" si="12"/>
        <v>1989</v>
      </c>
      <c r="AB394" s="4" t="str">
        <f t="shared" si="13"/>
        <v>Non-TIF</v>
      </c>
    </row>
    <row r="395" spans="1:28" x14ac:dyDescent="0.25">
      <c r="A395">
        <v>2021</v>
      </c>
      <c r="B395">
        <v>29</v>
      </c>
      <c r="C395" t="s">
        <v>45</v>
      </c>
      <c r="D395">
        <v>2021</v>
      </c>
      <c r="E395">
        <v>29</v>
      </c>
      <c r="F395">
        <v>6</v>
      </c>
      <c r="G395">
        <v>937</v>
      </c>
      <c r="H395">
        <v>296937</v>
      </c>
      <c r="I395" t="s">
        <v>27</v>
      </c>
      <c r="J395" t="s">
        <v>27</v>
      </c>
      <c r="K395" t="s">
        <v>308</v>
      </c>
      <c r="L395" t="s">
        <v>304</v>
      </c>
      <c r="M395">
        <v>153100</v>
      </c>
      <c r="N395">
        <v>12000</v>
      </c>
      <c r="O395">
        <v>89660540</v>
      </c>
      <c r="P395">
        <v>7952510</v>
      </c>
      <c r="Q395">
        <v>4244260</v>
      </c>
      <c r="R395">
        <v>0</v>
      </c>
      <c r="S395">
        <v>0</v>
      </c>
      <c r="T395">
        <v>0</v>
      </c>
      <c r="U395">
        <v>0</v>
      </c>
      <c r="V395">
        <v>226022510</v>
      </c>
      <c r="W395">
        <v>222240</v>
      </c>
      <c r="X395">
        <v>225800270</v>
      </c>
      <c r="Y395">
        <v>0</v>
      </c>
      <c r="Z395">
        <v>124000100</v>
      </c>
      <c r="AA395" s="3" t="str">
        <f t="shared" si="12"/>
        <v>6937</v>
      </c>
      <c r="AB395" s="4" t="str">
        <f t="shared" si="13"/>
        <v>Non-TIF</v>
      </c>
    </row>
    <row r="396" spans="1:28" x14ac:dyDescent="0.25">
      <c r="A396">
        <v>2021</v>
      </c>
      <c r="B396">
        <v>29</v>
      </c>
      <c r="C396" t="s">
        <v>24</v>
      </c>
      <c r="D396">
        <v>2021</v>
      </c>
      <c r="E396">
        <v>29</v>
      </c>
      <c r="F396">
        <v>0</v>
      </c>
      <c r="G396">
        <v>882</v>
      </c>
      <c r="H396" t="s">
        <v>375</v>
      </c>
      <c r="I396" t="s">
        <v>26</v>
      </c>
      <c r="J396" t="s">
        <v>27</v>
      </c>
      <c r="K396" t="s">
        <v>376</v>
      </c>
      <c r="L396" t="s">
        <v>304</v>
      </c>
      <c r="M396">
        <v>0</v>
      </c>
      <c r="N396">
        <v>0</v>
      </c>
      <c r="O396">
        <v>86626294</v>
      </c>
      <c r="P396">
        <v>10173842</v>
      </c>
      <c r="Q396">
        <v>6816871</v>
      </c>
      <c r="R396">
        <v>0</v>
      </c>
      <c r="S396">
        <v>0</v>
      </c>
      <c r="T396">
        <v>0</v>
      </c>
      <c r="U396">
        <v>0</v>
      </c>
      <c r="V396">
        <v>130279862</v>
      </c>
      <c r="W396">
        <v>0</v>
      </c>
      <c r="X396">
        <v>130279862</v>
      </c>
      <c r="Y396">
        <v>0</v>
      </c>
      <c r="Z396">
        <v>26662855</v>
      </c>
      <c r="AA396" s="3" t="str">
        <f t="shared" si="12"/>
        <v>0882</v>
      </c>
      <c r="AB396" s="4" t="str">
        <f t="shared" si="13"/>
        <v>TIF</v>
      </c>
    </row>
    <row r="397" spans="1:28" x14ac:dyDescent="0.25">
      <c r="A397">
        <v>2021</v>
      </c>
      <c r="B397">
        <v>29</v>
      </c>
      <c r="C397" t="s">
        <v>32</v>
      </c>
      <c r="D397">
        <v>2021</v>
      </c>
      <c r="E397">
        <v>29</v>
      </c>
      <c r="F397">
        <v>0</v>
      </c>
      <c r="G397">
        <v>882</v>
      </c>
      <c r="H397">
        <v>290882</v>
      </c>
      <c r="I397" t="s">
        <v>27</v>
      </c>
      <c r="J397" t="s">
        <v>27</v>
      </c>
      <c r="K397" t="s">
        <v>303</v>
      </c>
      <c r="L397" t="s">
        <v>304</v>
      </c>
      <c r="M397">
        <v>21875700</v>
      </c>
      <c r="N397">
        <v>1220100</v>
      </c>
      <c r="O397">
        <v>169918265</v>
      </c>
      <c r="P397">
        <v>25517480</v>
      </c>
      <c r="Q397">
        <v>37946529</v>
      </c>
      <c r="R397">
        <v>0</v>
      </c>
      <c r="S397">
        <v>18121134</v>
      </c>
      <c r="T397">
        <v>3043676</v>
      </c>
      <c r="U397">
        <v>0</v>
      </c>
      <c r="V397">
        <v>1473579314</v>
      </c>
      <c r="W397">
        <v>2472420</v>
      </c>
      <c r="X397">
        <v>1471106894</v>
      </c>
      <c r="Y397">
        <v>306006151</v>
      </c>
      <c r="Z397">
        <v>1195936430</v>
      </c>
      <c r="AA397" s="3" t="str">
        <f t="shared" si="12"/>
        <v>0882</v>
      </c>
      <c r="AB397" s="4" t="str">
        <f t="shared" si="13"/>
        <v>Non-TIF</v>
      </c>
    </row>
    <row r="398" spans="1:28" x14ac:dyDescent="0.25">
      <c r="A398">
        <v>2021</v>
      </c>
      <c r="B398">
        <v>29</v>
      </c>
      <c r="C398" t="s">
        <v>32</v>
      </c>
      <c r="D398">
        <v>2021</v>
      </c>
      <c r="E398">
        <v>29</v>
      </c>
      <c r="F398">
        <v>1</v>
      </c>
      <c r="G398">
        <v>602</v>
      </c>
      <c r="H398">
        <v>291602</v>
      </c>
      <c r="I398" t="s">
        <v>27</v>
      </c>
      <c r="J398" t="s">
        <v>27</v>
      </c>
      <c r="K398" t="s">
        <v>377</v>
      </c>
      <c r="L398" t="s">
        <v>304</v>
      </c>
      <c r="M398">
        <v>48043100</v>
      </c>
      <c r="N398">
        <v>2638300</v>
      </c>
      <c r="O398">
        <v>7341490</v>
      </c>
      <c r="P398">
        <v>4901200</v>
      </c>
      <c r="Q398">
        <v>1994980</v>
      </c>
      <c r="R398">
        <v>0</v>
      </c>
      <c r="S398">
        <v>8097409</v>
      </c>
      <c r="T398">
        <v>2655266</v>
      </c>
      <c r="U398">
        <v>0</v>
      </c>
      <c r="V398">
        <v>238807845</v>
      </c>
      <c r="W398">
        <v>255576</v>
      </c>
      <c r="X398">
        <v>238552269</v>
      </c>
      <c r="Y398">
        <v>9343616</v>
      </c>
      <c r="Z398">
        <v>163136100</v>
      </c>
      <c r="AA398" s="3" t="str">
        <f t="shared" si="12"/>
        <v>1602</v>
      </c>
      <c r="AB398" s="4" t="str">
        <f t="shared" si="13"/>
        <v>Non-TIF</v>
      </c>
    </row>
    <row r="399" spans="1:28" x14ac:dyDescent="0.25">
      <c r="A399">
        <v>2021</v>
      </c>
      <c r="B399">
        <v>29</v>
      </c>
      <c r="C399" t="s">
        <v>32</v>
      </c>
      <c r="D399">
        <v>2021</v>
      </c>
      <c r="E399">
        <v>29</v>
      </c>
      <c r="F399">
        <v>6</v>
      </c>
      <c r="G399">
        <v>759</v>
      </c>
      <c r="H399">
        <v>586759</v>
      </c>
      <c r="I399" t="s">
        <v>27</v>
      </c>
      <c r="J399" t="s">
        <v>27</v>
      </c>
      <c r="K399" t="s">
        <v>378</v>
      </c>
      <c r="L399" t="s">
        <v>304</v>
      </c>
      <c r="M399">
        <v>1395400</v>
      </c>
      <c r="N399">
        <v>93500</v>
      </c>
      <c r="O399">
        <v>339810</v>
      </c>
      <c r="P399">
        <v>0</v>
      </c>
      <c r="Q399">
        <v>0</v>
      </c>
      <c r="R399">
        <v>0</v>
      </c>
      <c r="S399">
        <v>0</v>
      </c>
      <c r="T399">
        <v>6649</v>
      </c>
      <c r="U399">
        <v>0</v>
      </c>
      <c r="V399">
        <v>2284059</v>
      </c>
      <c r="W399">
        <v>0</v>
      </c>
      <c r="X399">
        <v>2284059</v>
      </c>
      <c r="Y399">
        <v>73990</v>
      </c>
      <c r="Z399">
        <v>448700</v>
      </c>
      <c r="AA399" s="3" t="str">
        <f t="shared" si="12"/>
        <v>6759</v>
      </c>
      <c r="AB399" s="4" t="str">
        <f t="shared" si="13"/>
        <v>Non-TIF</v>
      </c>
    </row>
    <row r="400" spans="1:28" x14ac:dyDescent="0.25">
      <c r="A400">
        <v>2021</v>
      </c>
      <c r="B400">
        <v>36</v>
      </c>
      <c r="C400" t="s">
        <v>32</v>
      </c>
      <c r="D400">
        <v>2021</v>
      </c>
      <c r="E400">
        <v>36</v>
      </c>
      <c r="F400">
        <v>2</v>
      </c>
      <c r="G400">
        <v>369</v>
      </c>
      <c r="H400">
        <v>362369</v>
      </c>
      <c r="I400" t="s">
        <v>27</v>
      </c>
      <c r="J400" t="s">
        <v>27</v>
      </c>
      <c r="K400" t="s">
        <v>400</v>
      </c>
      <c r="L400" t="s">
        <v>399</v>
      </c>
      <c r="M400">
        <v>81855530</v>
      </c>
      <c r="N400">
        <v>2230590</v>
      </c>
      <c r="O400">
        <v>10907880</v>
      </c>
      <c r="P400">
        <v>206970</v>
      </c>
      <c r="Q400">
        <v>1915860</v>
      </c>
      <c r="R400">
        <v>0</v>
      </c>
      <c r="S400">
        <v>7851137</v>
      </c>
      <c r="T400">
        <v>2996984</v>
      </c>
      <c r="U400">
        <v>0</v>
      </c>
      <c r="V400">
        <v>211253141</v>
      </c>
      <c r="W400">
        <v>166680</v>
      </c>
      <c r="X400">
        <v>211086461</v>
      </c>
      <c r="Y400">
        <v>10115138</v>
      </c>
      <c r="Z400">
        <v>103288190</v>
      </c>
      <c r="AA400" s="3" t="str">
        <f t="shared" si="12"/>
        <v>2369</v>
      </c>
      <c r="AB400" s="4" t="str">
        <f t="shared" si="13"/>
        <v>Non-TIF</v>
      </c>
    </row>
    <row r="401" spans="1:28" x14ac:dyDescent="0.25">
      <c r="A401">
        <v>2021</v>
      </c>
      <c r="B401">
        <v>37</v>
      </c>
      <c r="C401" t="s">
        <v>32</v>
      </c>
      <c r="D401">
        <v>2021</v>
      </c>
      <c r="E401">
        <v>37</v>
      </c>
      <c r="F401">
        <v>2</v>
      </c>
      <c r="G401">
        <v>520</v>
      </c>
      <c r="H401">
        <v>142520</v>
      </c>
      <c r="I401" t="s">
        <v>27</v>
      </c>
      <c r="J401" t="s">
        <v>27</v>
      </c>
      <c r="K401" t="s">
        <v>185</v>
      </c>
      <c r="L401" t="s">
        <v>64</v>
      </c>
      <c r="M401">
        <v>5674400</v>
      </c>
      <c r="N401">
        <v>130400</v>
      </c>
      <c r="O401">
        <v>178000</v>
      </c>
      <c r="P401">
        <v>0</v>
      </c>
      <c r="Q401">
        <v>0</v>
      </c>
      <c r="R401">
        <v>0</v>
      </c>
      <c r="S401">
        <v>974288</v>
      </c>
      <c r="T401">
        <v>157338</v>
      </c>
      <c r="U401">
        <v>0</v>
      </c>
      <c r="V401">
        <v>10204226</v>
      </c>
      <c r="W401">
        <v>5556</v>
      </c>
      <c r="X401">
        <v>10198670</v>
      </c>
      <c r="Y401">
        <v>779550</v>
      </c>
      <c r="Z401">
        <v>3089800</v>
      </c>
      <c r="AA401" s="3" t="str">
        <f t="shared" si="12"/>
        <v>2520</v>
      </c>
      <c r="AB401" s="4" t="str">
        <f t="shared" si="13"/>
        <v>Non-TIF</v>
      </c>
    </row>
    <row r="402" spans="1:28" x14ac:dyDescent="0.25">
      <c r="A402">
        <v>2021</v>
      </c>
      <c r="B402">
        <v>38</v>
      </c>
      <c r="C402" t="s">
        <v>45</v>
      </c>
      <c r="D402">
        <v>2021</v>
      </c>
      <c r="E402">
        <v>38</v>
      </c>
      <c r="F402">
        <v>0</v>
      </c>
      <c r="G402">
        <v>540</v>
      </c>
      <c r="H402">
        <v>380540</v>
      </c>
      <c r="I402" t="s">
        <v>27</v>
      </c>
      <c r="J402" t="s">
        <v>27</v>
      </c>
      <c r="K402" t="s">
        <v>409</v>
      </c>
      <c r="L402" t="s">
        <v>410</v>
      </c>
      <c r="M402">
        <v>0</v>
      </c>
      <c r="N402">
        <v>0</v>
      </c>
      <c r="O402">
        <v>6033407</v>
      </c>
      <c r="P402">
        <v>2306380</v>
      </c>
      <c r="Q402">
        <v>4050142</v>
      </c>
      <c r="R402">
        <v>0</v>
      </c>
      <c r="S402">
        <v>0</v>
      </c>
      <c r="T402">
        <v>0</v>
      </c>
      <c r="U402">
        <v>0</v>
      </c>
      <c r="V402">
        <v>40420623</v>
      </c>
      <c r="W402">
        <v>46300</v>
      </c>
      <c r="X402">
        <v>40374323</v>
      </c>
      <c r="Y402">
        <v>0</v>
      </c>
      <c r="Z402">
        <v>28030694</v>
      </c>
      <c r="AA402" s="3" t="str">
        <f t="shared" si="12"/>
        <v>0540</v>
      </c>
      <c r="AB402" s="4" t="str">
        <f t="shared" si="13"/>
        <v>Non-TIF</v>
      </c>
    </row>
    <row r="403" spans="1:28" x14ac:dyDescent="0.25">
      <c r="A403">
        <v>2021</v>
      </c>
      <c r="B403">
        <v>38</v>
      </c>
      <c r="C403" t="s">
        <v>45</v>
      </c>
      <c r="D403">
        <v>2021</v>
      </c>
      <c r="E403">
        <v>38</v>
      </c>
      <c r="F403">
        <v>1</v>
      </c>
      <c r="G403">
        <v>791</v>
      </c>
      <c r="H403">
        <v>381791</v>
      </c>
      <c r="I403" t="s">
        <v>27</v>
      </c>
      <c r="J403" t="s">
        <v>27</v>
      </c>
      <c r="K403" t="s">
        <v>149</v>
      </c>
      <c r="L403" t="s">
        <v>410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 s="3" t="str">
        <f t="shared" si="12"/>
        <v>1791</v>
      </c>
      <c r="AB403" s="4" t="str">
        <f t="shared" si="13"/>
        <v>Non-TIF</v>
      </c>
    </row>
    <row r="404" spans="1:28" x14ac:dyDescent="0.25">
      <c r="A404">
        <v>2021</v>
      </c>
      <c r="B404">
        <v>38</v>
      </c>
      <c r="C404" t="s">
        <v>24</v>
      </c>
      <c r="D404">
        <v>2021</v>
      </c>
      <c r="E404">
        <v>38</v>
      </c>
      <c r="F404">
        <v>1</v>
      </c>
      <c r="G404">
        <v>791</v>
      </c>
      <c r="H404" t="s">
        <v>136</v>
      </c>
      <c r="I404" t="s">
        <v>26</v>
      </c>
      <c r="J404" t="s">
        <v>27</v>
      </c>
      <c r="K404" t="s">
        <v>137</v>
      </c>
      <c r="L404" t="s">
        <v>410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 s="3" t="str">
        <f t="shared" si="12"/>
        <v>1791</v>
      </c>
      <c r="AB404" s="4" t="str">
        <f t="shared" si="13"/>
        <v>TIF</v>
      </c>
    </row>
    <row r="405" spans="1:28" x14ac:dyDescent="0.25">
      <c r="A405">
        <v>2021</v>
      </c>
      <c r="B405">
        <v>39</v>
      </c>
      <c r="C405" t="s">
        <v>45</v>
      </c>
      <c r="D405">
        <v>2021</v>
      </c>
      <c r="E405">
        <v>39</v>
      </c>
      <c r="F405">
        <v>1</v>
      </c>
      <c r="G405">
        <v>413</v>
      </c>
      <c r="H405">
        <v>141413</v>
      </c>
      <c r="I405" t="s">
        <v>27</v>
      </c>
      <c r="J405" t="s">
        <v>27</v>
      </c>
      <c r="K405" t="s">
        <v>97</v>
      </c>
      <c r="L405" t="s">
        <v>411</v>
      </c>
      <c r="M405">
        <v>0</v>
      </c>
      <c r="N405">
        <v>0</v>
      </c>
      <c r="O405">
        <v>1246480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1246480</v>
      </c>
      <c r="W405">
        <v>0</v>
      </c>
      <c r="X405">
        <v>1246480</v>
      </c>
      <c r="Y405">
        <v>0</v>
      </c>
      <c r="Z405">
        <v>0</v>
      </c>
      <c r="AA405" s="3" t="str">
        <f t="shared" si="12"/>
        <v>1413</v>
      </c>
      <c r="AB405" s="4" t="str">
        <f t="shared" si="13"/>
        <v>Non-TIF</v>
      </c>
    </row>
    <row r="406" spans="1:28" x14ac:dyDescent="0.25">
      <c r="A406">
        <v>2021</v>
      </c>
      <c r="B406">
        <v>39</v>
      </c>
      <c r="C406" t="s">
        <v>45</v>
      </c>
      <c r="D406">
        <v>2021</v>
      </c>
      <c r="E406">
        <v>39</v>
      </c>
      <c r="F406">
        <v>2</v>
      </c>
      <c r="G406">
        <v>754</v>
      </c>
      <c r="H406">
        <v>392754</v>
      </c>
      <c r="I406" t="s">
        <v>27</v>
      </c>
      <c r="J406" t="s">
        <v>27</v>
      </c>
      <c r="K406" t="s">
        <v>98</v>
      </c>
      <c r="L406" t="s">
        <v>411</v>
      </c>
      <c r="M406">
        <v>319744</v>
      </c>
      <c r="N406">
        <v>0</v>
      </c>
      <c r="O406">
        <v>5625589</v>
      </c>
      <c r="P406">
        <v>0</v>
      </c>
      <c r="Q406">
        <v>221657</v>
      </c>
      <c r="R406">
        <v>0</v>
      </c>
      <c r="S406">
        <v>0</v>
      </c>
      <c r="T406">
        <v>0</v>
      </c>
      <c r="U406">
        <v>0</v>
      </c>
      <c r="V406">
        <v>7387412</v>
      </c>
      <c r="W406">
        <v>3704</v>
      </c>
      <c r="X406">
        <v>7383708</v>
      </c>
      <c r="Y406">
        <v>0</v>
      </c>
      <c r="Z406">
        <v>1220422</v>
      </c>
      <c r="AA406" s="3" t="str">
        <f t="shared" si="12"/>
        <v>2754</v>
      </c>
      <c r="AB406" s="4" t="str">
        <f t="shared" si="13"/>
        <v>Non-TIF</v>
      </c>
    </row>
    <row r="407" spans="1:28" x14ac:dyDescent="0.25">
      <c r="A407">
        <v>2021</v>
      </c>
      <c r="B407">
        <v>39</v>
      </c>
      <c r="C407" t="s">
        <v>32</v>
      </c>
      <c r="D407">
        <v>2021</v>
      </c>
      <c r="E407">
        <v>39</v>
      </c>
      <c r="F407">
        <v>6</v>
      </c>
      <c r="G407">
        <v>264</v>
      </c>
      <c r="H407">
        <v>256264</v>
      </c>
      <c r="I407" t="s">
        <v>27</v>
      </c>
      <c r="J407" t="s">
        <v>27</v>
      </c>
      <c r="K407" t="s">
        <v>34</v>
      </c>
      <c r="L407" t="s">
        <v>411</v>
      </c>
      <c r="M407">
        <v>42142900</v>
      </c>
      <c r="N407">
        <v>1065700</v>
      </c>
      <c r="O407">
        <v>1150800</v>
      </c>
      <c r="P407">
        <v>27817200</v>
      </c>
      <c r="Q407">
        <v>0</v>
      </c>
      <c r="R407">
        <v>0</v>
      </c>
      <c r="S407">
        <v>2882881</v>
      </c>
      <c r="T407">
        <v>1012904</v>
      </c>
      <c r="U407">
        <v>0</v>
      </c>
      <c r="V407">
        <v>137948485</v>
      </c>
      <c r="W407">
        <v>90748</v>
      </c>
      <c r="X407">
        <v>137857737</v>
      </c>
      <c r="Y407">
        <v>24208765</v>
      </c>
      <c r="Z407">
        <v>61876100</v>
      </c>
      <c r="AA407" s="3" t="str">
        <f t="shared" si="12"/>
        <v>6264</v>
      </c>
      <c r="AB407" s="4" t="str">
        <f t="shared" si="13"/>
        <v>Non-TIF</v>
      </c>
    </row>
    <row r="408" spans="1:28" x14ac:dyDescent="0.25">
      <c r="A408">
        <v>2021</v>
      </c>
      <c r="B408">
        <v>39</v>
      </c>
      <c r="C408" t="s">
        <v>32</v>
      </c>
      <c r="D408">
        <v>2021</v>
      </c>
      <c r="E408">
        <v>39</v>
      </c>
      <c r="F408">
        <v>0</v>
      </c>
      <c r="G408">
        <v>18</v>
      </c>
      <c r="H408">
        <v>390018</v>
      </c>
      <c r="I408" t="s">
        <v>27</v>
      </c>
      <c r="J408" t="s">
        <v>27</v>
      </c>
      <c r="K408" t="s">
        <v>35</v>
      </c>
      <c r="L408" t="s">
        <v>411</v>
      </c>
      <c r="M408">
        <v>45531300</v>
      </c>
      <c r="N408">
        <v>963900</v>
      </c>
      <c r="O408">
        <v>2994996</v>
      </c>
      <c r="P408">
        <v>1165200</v>
      </c>
      <c r="Q408">
        <v>148150</v>
      </c>
      <c r="R408">
        <v>0</v>
      </c>
      <c r="S408">
        <v>2666665</v>
      </c>
      <c r="T408">
        <v>460686</v>
      </c>
      <c r="U408">
        <v>0</v>
      </c>
      <c r="V408">
        <v>81184997</v>
      </c>
      <c r="W408">
        <v>37040</v>
      </c>
      <c r="X408">
        <v>81147957</v>
      </c>
      <c r="Y408">
        <v>24716983</v>
      </c>
      <c r="Z408">
        <v>27254100</v>
      </c>
      <c r="AA408" s="3" t="str">
        <f t="shared" si="12"/>
        <v>0018</v>
      </c>
      <c r="AB408" s="4" t="str">
        <f t="shared" si="13"/>
        <v>Non-TIF</v>
      </c>
    </row>
    <row r="409" spans="1:28" x14ac:dyDescent="0.25">
      <c r="A409">
        <v>2021</v>
      </c>
      <c r="B409">
        <v>41</v>
      </c>
      <c r="C409" t="s">
        <v>45</v>
      </c>
      <c r="D409">
        <v>2021</v>
      </c>
      <c r="E409">
        <v>41</v>
      </c>
      <c r="F409">
        <v>0</v>
      </c>
      <c r="G409">
        <v>819</v>
      </c>
      <c r="H409">
        <v>410819</v>
      </c>
      <c r="I409" t="s">
        <v>27</v>
      </c>
      <c r="J409" t="s">
        <v>27</v>
      </c>
      <c r="K409" t="s">
        <v>412</v>
      </c>
      <c r="L409" t="s">
        <v>413</v>
      </c>
      <c r="M409">
        <v>0</v>
      </c>
      <c r="N409">
        <v>0</v>
      </c>
      <c r="O409">
        <v>56900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56900</v>
      </c>
      <c r="W409">
        <v>0</v>
      </c>
      <c r="X409">
        <v>56900</v>
      </c>
      <c r="Y409">
        <v>0</v>
      </c>
      <c r="Z409">
        <v>0</v>
      </c>
      <c r="AA409" s="3" t="str">
        <f t="shared" si="12"/>
        <v>0819</v>
      </c>
      <c r="AB409" s="4" t="str">
        <f t="shared" si="13"/>
        <v>Non-TIF</v>
      </c>
    </row>
    <row r="410" spans="1:28" x14ac:dyDescent="0.25">
      <c r="A410">
        <v>2021</v>
      </c>
      <c r="B410">
        <v>41</v>
      </c>
      <c r="C410" t="s">
        <v>24</v>
      </c>
      <c r="D410">
        <v>2021</v>
      </c>
      <c r="E410">
        <v>41</v>
      </c>
      <c r="F410">
        <v>2</v>
      </c>
      <c r="G410">
        <v>403</v>
      </c>
      <c r="H410" t="s">
        <v>313</v>
      </c>
      <c r="I410" t="s">
        <v>26</v>
      </c>
      <c r="J410" t="s">
        <v>27</v>
      </c>
      <c r="K410" t="s">
        <v>314</v>
      </c>
      <c r="L410" t="s">
        <v>413</v>
      </c>
      <c r="M410">
        <v>0</v>
      </c>
      <c r="N410">
        <v>0</v>
      </c>
      <c r="O410">
        <v>9491519</v>
      </c>
      <c r="P410">
        <v>5256644</v>
      </c>
      <c r="Q410">
        <v>197818</v>
      </c>
      <c r="R410">
        <v>0</v>
      </c>
      <c r="S410">
        <v>0</v>
      </c>
      <c r="T410">
        <v>0</v>
      </c>
      <c r="U410">
        <v>0</v>
      </c>
      <c r="V410">
        <v>16768863</v>
      </c>
      <c r="W410">
        <v>0</v>
      </c>
      <c r="X410">
        <v>16768863</v>
      </c>
      <c r="Y410">
        <v>0</v>
      </c>
      <c r="Z410">
        <v>1822882</v>
      </c>
      <c r="AA410" s="3" t="str">
        <f t="shared" si="12"/>
        <v>2403</v>
      </c>
      <c r="AB410" s="4" t="str">
        <f t="shared" si="13"/>
        <v>TIF</v>
      </c>
    </row>
    <row r="411" spans="1:28" x14ac:dyDescent="0.25">
      <c r="A411">
        <v>2021</v>
      </c>
      <c r="B411">
        <v>41</v>
      </c>
      <c r="C411" t="s">
        <v>24</v>
      </c>
      <c r="D411">
        <v>2021</v>
      </c>
      <c r="E411">
        <v>41</v>
      </c>
      <c r="F411">
        <v>2</v>
      </c>
      <c r="G411">
        <v>295</v>
      </c>
      <c r="H411" t="s">
        <v>414</v>
      </c>
      <c r="I411" t="s">
        <v>26</v>
      </c>
      <c r="J411" t="s">
        <v>27</v>
      </c>
      <c r="K411" t="s">
        <v>415</v>
      </c>
      <c r="L411" t="s">
        <v>413</v>
      </c>
      <c r="M411">
        <v>618</v>
      </c>
      <c r="N411">
        <v>0</v>
      </c>
      <c r="O411">
        <v>2966136</v>
      </c>
      <c r="P411">
        <v>1408068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4374822</v>
      </c>
      <c r="W411">
        <v>0</v>
      </c>
      <c r="X411">
        <v>4374822</v>
      </c>
      <c r="Y411">
        <v>0</v>
      </c>
      <c r="Z411">
        <v>0</v>
      </c>
      <c r="AA411" s="3" t="str">
        <f t="shared" si="12"/>
        <v>2295</v>
      </c>
      <c r="AB411" s="4" t="str">
        <f t="shared" si="13"/>
        <v>TIF</v>
      </c>
    </row>
    <row r="412" spans="1:28" x14ac:dyDescent="0.25">
      <c r="A412">
        <v>2021</v>
      </c>
      <c r="B412">
        <v>41</v>
      </c>
      <c r="C412" t="s">
        <v>24</v>
      </c>
      <c r="D412">
        <v>2021</v>
      </c>
      <c r="E412">
        <v>41</v>
      </c>
      <c r="F412">
        <v>0</v>
      </c>
      <c r="G412">
        <v>594</v>
      </c>
      <c r="H412" t="s">
        <v>427</v>
      </c>
      <c r="I412" t="s">
        <v>26</v>
      </c>
      <c r="J412" t="s">
        <v>27</v>
      </c>
      <c r="K412" t="s">
        <v>428</v>
      </c>
      <c r="L412" t="s">
        <v>413</v>
      </c>
      <c r="M412">
        <v>0</v>
      </c>
      <c r="N412">
        <v>0</v>
      </c>
      <c r="O412">
        <v>212950</v>
      </c>
      <c r="P412">
        <v>75332</v>
      </c>
      <c r="Q412">
        <v>1549</v>
      </c>
      <c r="R412">
        <v>0</v>
      </c>
      <c r="S412">
        <v>0</v>
      </c>
      <c r="T412">
        <v>0</v>
      </c>
      <c r="U412">
        <v>0</v>
      </c>
      <c r="V412">
        <v>304396</v>
      </c>
      <c r="W412">
        <v>0</v>
      </c>
      <c r="X412">
        <v>304396</v>
      </c>
      <c r="Y412">
        <v>0</v>
      </c>
      <c r="Z412">
        <v>14565</v>
      </c>
      <c r="AA412" s="3" t="str">
        <f t="shared" si="12"/>
        <v>0594</v>
      </c>
      <c r="AB412" s="4" t="str">
        <f t="shared" si="13"/>
        <v>TIF</v>
      </c>
    </row>
    <row r="413" spans="1:28" x14ac:dyDescent="0.25">
      <c r="A413">
        <v>2021</v>
      </c>
      <c r="B413">
        <v>41</v>
      </c>
      <c r="C413" t="s">
        <v>32</v>
      </c>
      <c r="D413">
        <v>2021</v>
      </c>
      <c r="E413">
        <v>41</v>
      </c>
      <c r="F413">
        <v>5</v>
      </c>
      <c r="G413">
        <v>922</v>
      </c>
      <c r="H413">
        <v>355922</v>
      </c>
      <c r="I413" t="s">
        <v>27</v>
      </c>
      <c r="J413" t="s">
        <v>27</v>
      </c>
      <c r="K413" t="s">
        <v>168</v>
      </c>
      <c r="L413" t="s">
        <v>413</v>
      </c>
      <c r="M413">
        <v>6541310</v>
      </c>
      <c r="N413">
        <v>184630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43537</v>
      </c>
      <c r="U413">
        <v>0</v>
      </c>
      <c r="V413">
        <v>8606137</v>
      </c>
      <c r="W413">
        <v>5556</v>
      </c>
      <c r="X413">
        <v>8600581</v>
      </c>
      <c r="Y413">
        <v>360249</v>
      </c>
      <c r="Z413">
        <v>1836660</v>
      </c>
      <c r="AA413" s="3" t="str">
        <f t="shared" si="12"/>
        <v>5922</v>
      </c>
      <c r="AB413" s="4" t="str">
        <f t="shared" si="13"/>
        <v>Non-TIF</v>
      </c>
    </row>
    <row r="414" spans="1:28" x14ac:dyDescent="0.25">
      <c r="A414">
        <v>2021</v>
      </c>
      <c r="B414">
        <v>41</v>
      </c>
      <c r="C414" t="s">
        <v>32</v>
      </c>
      <c r="D414">
        <v>2021</v>
      </c>
      <c r="E414">
        <v>41</v>
      </c>
      <c r="F414">
        <v>2</v>
      </c>
      <c r="G414">
        <v>295</v>
      </c>
      <c r="H414">
        <v>952295</v>
      </c>
      <c r="I414" t="s">
        <v>27</v>
      </c>
      <c r="J414" t="s">
        <v>27</v>
      </c>
      <c r="K414" t="s">
        <v>319</v>
      </c>
      <c r="L414" t="s">
        <v>413</v>
      </c>
      <c r="M414">
        <v>71617340</v>
      </c>
      <c r="N414">
        <v>3751650</v>
      </c>
      <c r="O414">
        <v>16733271</v>
      </c>
      <c r="P414">
        <v>31282650</v>
      </c>
      <c r="Q414">
        <v>1725709</v>
      </c>
      <c r="R414">
        <v>0</v>
      </c>
      <c r="S414">
        <v>986121</v>
      </c>
      <c r="T414">
        <v>7835536</v>
      </c>
      <c r="U414">
        <v>0</v>
      </c>
      <c r="V414">
        <v>222672277</v>
      </c>
      <c r="W414">
        <v>187052</v>
      </c>
      <c r="X414">
        <v>222485225</v>
      </c>
      <c r="Y414">
        <v>15635838</v>
      </c>
      <c r="Z414">
        <v>88740000</v>
      </c>
      <c r="AA414" s="3" t="str">
        <f t="shared" si="12"/>
        <v>2295</v>
      </c>
      <c r="AB414" s="4" t="str">
        <f t="shared" si="13"/>
        <v>Non-TIF</v>
      </c>
    </row>
    <row r="415" spans="1:28" x14ac:dyDescent="0.25">
      <c r="A415">
        <v>2021</v>
      </c>
      <c r="B415">
        <v>41</v>
      </c>
      <c r="C415" t="s">
        <v>32</v>
      </c>
      <c r="D415">
        <v>2021</v>
      </c>
      <c r="E415">
        <v>41</v>
      </c>
      <c r="F415">
        <v>0</v>
      </c>
      <c r="G415">
        <v>594</v>
      </c>
      <c r="H415">
        <v>990594</v>
      </c>
      <c r="I415" t="s">
        <v>27</v>
      </c>
      <c r="J415" t="s">
        <v>27</v>
      </c>
      <c r="K415" t="s">
        <v>416</v>
      </c>
      <c r="L415" t="s">
        <v>413</v>
      </c>
      <c r="M415">
        <v>67078020</v>
      </c>
      <c r="N415">
        <v>5187780</v>
      </c>
      <c r="O415">
        <v>1432465</v>
      </c>
      <c r="P415">
        <v>5747120</v>
      </c>
      <c r="Q415">
        <v>412985</v>
      </c>
      <c r="R415">
        <v>0</v>
      </c>
      <c r="S415">
        <v>2695953</v>
      </c>
      <c r="T415">
        <v>8610191</v>
      </c>
      <c r="U415">
        <v>0</v>
      </c>
      <c r="V415">
        <v>128051794</v>
      </c>
      <c r="W415">
        <v>90748</v>
      </c>
      <c r="X415">
        <v>127961046</v>
      </c>
      <c r="Y415">
        <v>8777546</v>
      </c>
      <c r="Z415">
        <v>36887280</v>
      </c>
      <c r="AA415" s="3" t="str">
        <f t="shared" si="12"/>
        <v>0594</v>
      </c>
      <c r="AB415" s="4" t="str">
        <f t="shared" si="13"/>
        <v>Non-TIF</v>
      </c>
    </row>
    <row r="416" spans="1:28" x14ac:dyDescent="0.25">
      <c r="A416">
        <v>2021</v>
      </c>
      <c r="B416">
        <v>41</v>
      </c>
      <c r="C416" t="s">
        <v>32</v>
      </c>
      <c r="D416">
        <v>2021</v>
      </c>
      <c r="E416">
        <v>41</v>
      </c>
      <c r="F416">
        <v>1</v>
      </c>
      <c r="G416">
        <v>206</v>
      </c>
      <c r="H416">
        <v>991206</v>
      </c>
      <c r="I416" t="s">
        <v>27</v>
      </c>
      <c r="J416" t="s">
        <v>27</v>
      </c>
      <c r="K416" t="s">
        <v>417</v>
      </c>
      <c r="L416" t="s">
        <v>413</v>
      </c>
      <c r="M416">
        <v>252300</v>
      </c>
      <c r="N416">
        <v>1290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542</v>
      </c>
      <c r="U416">
        <v>0</v>
      </c>
      <c r="V416">
        <v>254132</v>
      </c>
      <c r="W416">
        <v>0</v>
      </c>
      <c r="X416">
        <v>254132</v>
      </c>
      <c r="Y416">
        <v>525</v>
      </c>
      <c r="Z416">
        <v>0</v>
      </c>
      <c r="AA416" s="3" t="str">
        <f t="shared" si="12"/>
        <v>1206</v>
      </c>
      <c r="AB416" s="4" t="str">
        <f t="shared" si="13"/>
        <v>Non-TIF</v>
      </c>
    </row>
    <row r="417" spans="1:28" x14ac:dyDescent="0.25">
      <c r="A417">
        <v>2021</v>
      </c>
      <c r="B417">
        <v>42</v>
      </c>
      <c r="C417" t="s">
        <v>45</v>
      </c>
      <c r="D417">
        <v>2021</v>
      </c>
      <c r="E417">
        <v>42</v>
      </c>
      <c r="F417">
        <v>0</v>
      </c>
      <c r="G417">
        <v>9</v>
      </c>
      <c r="H417">
        <v>380009</v>
      </c>
      <c r="I417" t="s">
        <v>27</v>
      </c>
      <c r="J417" t="s">
        <v>27</v>
      </c>
      <c r="K417" t="s">
        <v>229</v>
      </c>
      <c r="L417" t="s">
        <v>418</v>
      </c>
      <c r="M417">
        <v>0</v>
      </c>
      <c r="N417">
        <v>0</v>
      </c>
      <c r="O417">
        <v>813611</v>
      </c>
      <c r="P417">
        <v>808950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7183235</v>
      </c>
      <c r="W417">
        <v>5556</v>
      </c>
      <c r="X417">
        <v>7177679</v>
      </c>
      <c r="Y417">
        <v>0</v>
      </c>
      <c r="Z417">
        <v>5560674</v>
      </c>
      <c r="AA417" s="3" t="str">
        <f t="shared" si="12"/>
        <v>0009</v>
      </c>
      <c r="AB417" s="4" t="str">
        <f t="shared" si="13"/>
        <v>Non-TIF</v>
      </c>
    </row>
    <row r="418" spans="1:28" x14ac:dyDescent="0.25">
      <c r="A418">
        <v>2021</v>
      </c>
      <c r="B418">
        <v>42</v>
      </c>
      <c r="C418" t="s">
        <v>24</v>
      </c>
      <c r="D418">
        <v>2021</v>
      </c>
      <c r="E418">
        <v>42</v>
      </c>
      <c r="F418">
        <v>0</v>
      </c>
      <c r="G418">
        <v>108</v>
      </c>
      <c r="H418" t="s">
        <v>419</v>
      </c>
      <c r="I418" t="s">
        <v>26</v>
      </c>
      <c r="J418" t="s">
        <v>27</v>
      </c>
      <c r="K418" t="s">
        <v>420</v>
      </c>
      <c r="L418" t="s">
        <v>418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 s="3" t="str">
        <f t="shared" si="12"/>
        <v>0108</v>
      </c>
      <c r="AB418" s="4" t="str">
        <f t="shared" si="13"/>
        <v>TIF</v>
      </c>
    </row>
    <row r="419" spans="1:28" x14ac:dyDescent="0.25">
      <c r="A419">
        <v>2021</v>
      </c>
      <c r="B419">
        <v>30</v>
      </c>
      <c r="C419" t="s">
        <v>45</v>
      </c>
      <c r="D419">
        <v>2021</v>
      </c>
      <c r="E419">
        <v>30</v>
      </c>
      <c r="F419">
        <v>6</v>
      </c>
      <c r="G419">
        <v>120</v>
      </c>
      <c r="H419">
        <v>306120</v>
      </c>
      <c r="I419" t="s">
        <v>27</v>
      </c>
      <c r="J419" t="s">
        <v>27</v>
      </c>
      <c r="K419" t="s">
        <v>379</v>
      </c>
      <c r="L419" t="s">
        <v>340</v>
      </c>
      <c r="M419">
        <v>176000</v>
      </c>
      <c r="N419">
        <v>0</v>
      </c>
      <c r="O419">
        <v>91799178</v>
      </c>
      <c r="P419">
        <v>24528190</v>
      </c>
      <c r="Q419">
        <v>10698415</v>
      </c>
      <c r="R419">
        <v>0</v>
      </c>
      <c r="S419">
        <v>0</v>
      </c>
      <c r="T419">
        <v>0</v>
      </c>
      <c r="U419">
        <v>0</v>
      </c>
      <c r="V419">
        <v>225158028</v>
      </c>
      <c r="W419">
        <v>81488</v>
      </c>
      <c r="X419">
        <v>225076540</v>
      </c>
      <c r="Y419">
        <v>0</v>
      </c>
      <c r="Z419">
        <v>97956245</v>
      </c>
      <c r="AA419" s="3" t="str">
        <f t="shared" si="12"/>
        <v>6120</v>
      </c>
      <c r="AB419" s="4" t="str">
        <f t="shared" si="13"/>
        <v>Non-TIF</v>
      </c>
    </row>
    <row r="420" spans="1:28" x14ac:dyDescent="0.25">
      <c r="A420">
        <v>2021</v>
      </c>
      <c r="B420">
        <v>33</v>
      </c>
      <c r="C420" t="s">
        <v>24</v>
      </c>
      <c r="D420">
        <v>2021</v>
      </c>
      <c r="E420">
        <v>33</v>
      </c>
      <c r="F420">
        <v>6</v>
      </c>
      <c r="G420">
        <v>273</v>
      </c>
      <c r="H420" t="s">
        <v>204</v>
      </c>
      <c r="I420" t="s">
        <v>26</v>
      </c>
      <c r="J420" t="s">
        <v>27</v>
      </c>
      <c r="K420" t="s">
        <v>205</v>
      </c>
      <c r="L420" t="s">
        <v>380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 s="3" t="str">
        <f t="shared" si="12"/>
        <v>6273</v>
      </c>
      <c r="AB420" s="4" t="str">
        <f t="shared" si="13"/>
        <v>TIF</v>
      </c>
    </row>
    <row r="421" spans="1:28" x14ac:dyDescent="0.25">
      <c r="A421">
        <v>2021</v>
      </c>
      <c r="B421">
        <v>33</v>
      </c>
      <c r="C421" t="s">
        <v>24</v>
      </c>
      <c r="D421">
        <v>2021</v>
      </c>
      <c r="E421">
        <v>33</v>
      </c>
      <c r="F421">
        <v>4</v>
      </c>
      <c r="G421">
        <v>869</v>
      </c>
      <c r="H421" t="s">
        <v>70</v>
      </c>
      <c r="I421" t="s">
        <v>26</v>
      </c>
      <c r="J421" t="s">
        <v>27</v>
      </c>
      <c r="K421" t="s">
        <v>71</v>
      </c>
      <c r="L421" t="s">
        <v>380</v>
      </c>
      <c r="M421">
        <v>0</v>
      </c>
      <c r="N421">
        <v>0</v>
      </c>
      <c r="O421">
        <v>6680276</v>
      </c>
      <c r="P421">
        <v>21890199</v>
      </c>
      <c r="Q421">
        <v>457497</v>
      </c>
      <c r="R421">
        <v>0</v>
      </c>
      <c r="S421">
        <v>0</v>
      </c>
      <c r="T421">
        <v>0</v>
      </c>
      <c r="U421">
        <v>0</v>
      </c>
      <c r="V421">
        <v>29027972</v>
      </c>
      <c r="W421">
        <v>0</v>
      </c>
      <c r="X421">
        <v>29027972</v>
      </c>
      <c r="Y421">
        <v>0</v>
      </c>
      <c r="Z421">
        <v>0</v>
      </c>
      <c r="AA421" s="3" t="str">
        <f t="shared" si="12"/>
        <v>4869</v>
      </c>
      <c r="AB421" s="4" t="str">
        <f t="shared" si="13"/>
        <v>TIF</v>
      </c>
    </row>
    <row r="422" spans="1:28" x14ac:dyDescent="0.25">
      <c r="A422">
        <v>2021</v>
      </c>
      <c r="B422">
        <v>33</v>
      </c>
      <c r="C422" t="s">
        <v>32</v>
      </c>
      <c r="D422">
        <v>2021</v>
      </c>
      <c r="E422">
        <v>33</v>
      </c>
      <c r="F422">
        <v>6</v>
      </c>
      <c r="G422">
        <v>273</v>
      </c>
      <c r="H422">
        <v>96273</v>
      </c>
      <c r="I422" t="s">
        <v>27</v>
      </c>
      <c r="J422" t="s">
        <v>27</v>
      </c>
      <c r="K422" t="s">
        <v>145</v>
      </c>
      <c r="L422" t="s">
        <v>380</v>
      </c>
      <c r="M422">
        <v>56994730</v>
      </c>
      <c r="N422">
        <v>3051550</v>
      </c>
      <c r="O422">
        <v>641999</v>
      </c>
      <c r="P422">
        <v>12264710</v>
      </c>
      <c r="Q422">
        <v>16761</v>
      </c>
      <c r="R422">
        <v>0</v>
      </c>
      <c r="S422">
        <v>0</v>
      </c>
      <c r="T422">
        <v>8999803</v>
      </c>
      <c r="U422">
        <v>0</v>
      </c>
      <c r="V422">
        <v>108622233</v>
      </c>
      <c r="W422">
        <v>25928</v>
      </c>
      <c r="X422">
        <v>108596305</v>
      </c>
      <c r="Y422">
        <v>5866372</v>
      </c>
      <c r="Z422">
        <v>26652680</v>
      </c>
      <c r="AA422" s="3" t="str">
        <f t="shared" si="12"/>
        <v>6273</v>
      </c>
      <c r="AB422" s="4" t="str">
        <f t="shared" si="13"/>
        <v>Non-TIF</v>
      </c>
    </row>
    <row r="423" spans="1:28" x14ac:dyDescent="0.25">
      <c r="A423">
        <v>2021</v>
      </c>
      <c r="B423">
        <v>33</v>
      </c>
      <c r="C423" t="s">
        <v>32</v>
      </c>
      <c r="D423">
        <v>2021</v>
      </c>
      <c r="E423">
        <v>33</v>
      </c>
      <c r="F423">
        <v>6</v>
      </c>
      <c r="G423">
        <v>175</v>
      </c>
      <c r="H423">
        <v>226175</v>
      </c>
      <c r="I423" t="s">
        <v>27</v>
      </c>
      <c r="J423" t="s">
        <v>27</v>
      </c>
      <c r="K423" t="s">
        <v>176</v>
      </c>
      <c r="L423" t="s">
        <v>380</v>
      </c>
      <c r="M423">
        <v>71709970</v>
      </c>
      <c r="N423">
        <v>5910310</v>
      </c>
      <c r="O423">
        <v>2548858</v>
      </c>
      <c r="P423">
        <v>1411290</v>
      </c>
      <c r="Q423">
        <v>349575</v>
      </c>
      <c r="R423">
        <v>0</v>
      </c>
      <c r="S423">
        <v>0</v>
      </c>
      <c r="T423">
        <v>802698</v>
      </c>
      <c r="U423">
        <v>0</v>
      </c>
      <c r="V423">
        <v>130709221</v>
      </c>
      <c r="W423">
        <v>87044</v>
      </c>
      <c r="X423">
        <v>130622177</v>
      </c>
      <c r="Y423">
        <v>6756406</v>
      </c>
      <c r="Z423">
        <v>47976520</v>
      </c>
      <c r="AA423" s="3" t="str">
        <f t="shared" si="12"/>
        <v>6175</v>
      </c>
      <c r="AB423" s="4" t="str">
        <f t="shared" si="13"/>
        <v>Non-TIF</v>
      </c>
    </row>
    <row r="424" spans="1:28" x14ac:dyDescent="0.25">
      <c r="A424">
        <v>2021</v>
      </c>
      <c r="B424">
        <v>33</v>
      </c>
      <c r="C424" t="s">
        <v>32</v>
      </c>
      <c r="D424">
        <v>2021</v>
      </c>
      <c r="E424">
        <v>33</v>
      </c>
      <c r="F424">
        <v>4</v>
      </c>
      <c r="G424">
        <v>869</v>
      </c>
      <c r="H424">
        <v>334869</v>
      </c>
      <c r="I424" t="s">
        <v>27</v>
      </c>
      <c r="J424" t="s">
        <v>27</v>
      </c>
      <c r="K424" t="s">
        <v>72</v>
      </c>
      <c r="L424" t="s">
        <v>380</v>
      </c>
      <c r="M424">
        <v>74884990</v>
      </c>
      <c r="N424">
        <v>3500750</v>
      </c>
      <c r="O424">
        <v>15603012</v>
      </c>
      <c r="P424">
        <v>4588300</v>
      </c>
      <c r="Q424">
        <v>7528930</v>
      </c>
      <c r="R424">
        <v>0</v>
      </c>
      <c r="S424">
        <v>1767838</v>
      </c>
      <c r="T424">
        <v>11783266</v>
      </c>
      <c r="U424">
        <v>0</v>
      </c>
      <c r="V424">
        <v>372608336</v>
      </c>
      <c r="W424">
        <v>727836</v>
      </c>
      <c r="X424">
        <v>371880500</v>
      </c>
      <c r="Y424">
        <v>38415056</v>
      </c>
      <c r="Z424">
        <v>252951250</v>
      </c>
      <c r="AA424" s="3" t="str">
        <f t="shared" si="12"/>
        <v>4869</v>
      </c>
      <c r="AB424" s="4" t="str">
        <f t="shared" si="13"/>
        <v>Non-TIF</v>
      </c>
    </row>
    <row r="425" spans="1:28" x14ac:dyDescent="0.25">
      <c r="A425">
        <v>2021</v>
      </c>
      <c r="B425">
        <v>34</v>
      </c>
      <c r="C425" t="s">
        <v>45</v>
      </c>
      <c r="D425">
        <v>2021</v>
      </c>
      <c r="E425">
        <v>34</v>
      </c>
      <c r="F425">
        <v>4</v>
      </c>
      <c r="G425">
        <v>772</v>
      </c>
      <c r="H425">
        <v>984772</v>
      </c>
      <c r="I425" t="s">
        <v>27</v>
      </c>
      <c r="J425" t="s">
        <v>27</v>
      </c>
      <c r="K425" t="s">
        <v>320</v>
      </c>
      <c r="L425" t="s">
        <v>390</v>
      </c>
      <c r="M425">
        <v>132530</v>
      </c>
      <c r="N425">
        <v>490</v>
      </c>
      <c r="O425">
        <v>390197</v>
      </c>
      <c r="P425">
        <v>9337</v>
      </c>
      <c r="Q425">
        <v>398079</v>
      </c>
      <c r="R425">
        <v>0</v>
      </c>
      <c r="S425">
        <v>0</v>
      </c>
      <c r="T425">
        <v>0</v>
      </c>
      <c r="U425">
        <v>0</v>
      </c>
      <c r="V425">
        <v>3832700</v>
      </c>
      <c r="W425">
        <v>11112</v>
      </c>
      <c r="X425">
        <v>3821588</v>
      </c>
      <c r="Y425">
        <v>0</v>
      </c>
      <c r="Z425">
        <v>2902067</v>
      </c>
      <c r="AA425" s="3" t="str">
        <f t="shared" si="12"/>
        <v>4772</v>
      </c>
      <c r="AB425" s="4" t="str">
        <f t="shared" si="13"/>
        <v>Non-TIF</v>
      </c>
    </row>
    <row r="426" spans="1:28" x14ac:dyDescent="0.25">
      <c r="A426">
        <v>2021</v>
      </c>
      <c r="B426">
        <v>34</v>
      </c>
      <c r="C426" t="s">
        <v>32</v>
      </c>
      <c r="D426">
        <v>2021</v>
      </c>
      <c r="E426">
        <v>34</v>
      </c>
      <c r="F426">
        <v>0</v>
      </c>
      <c r="G426">
        <v>153</v>
      </c>
      <c r="H426">
        <v>120153</v>
      </c>
      <c r="I426" t="s">
        <v>27</v>
      </c>
      <c r="J426" t="s">
        <v>27</v>
      </c>
      <c r="K426" t="s">
        <v>181</v>
      </c>
      <c r="L426" t="s">
        <v>390</v>
      </c>
      <c r="M426">
        <v>22651540</v>
      </c>
      <c r="N426">
        <v>1026560</v>
      </c>
      <c r="O426">
        <v>1076300</v>
      </c>
      <c r="P426">
        <v>2730810</v>
      </c>
      <c r="Q426">
        <v>0</v>
      </c>
      <c r="R426">
        <v>0</v>
      </c>
      <c r="S426">
        <v>400526</v>
      </c>
      <c r="T426">
        <v>204699</v>
      </c>
      <c r="U426">
        <v>0</v>
      </c>
      <c r="V426">
        <v>42476415</v>
      </c>
      <c r="W426">
        <v>11112</v>
      </c>
      <c r="X426">
        <v>42465303</v>
      </c>
      <c r="Y426">
        <v>1363700</v>
      </c>
      <c r="Z426">
        <v>14385980</v>
      </c>
      <c r="AA426" s="3" t="str">
        <f t="shared" si="12"/>
        <v>0153</v>
      </c>
      <c r="AB426" s="4" t="str">
        <f t="shared" si="13"/>
        <v>Non-TIF</v>
      </c>
    </row>
    <row r="427" spans="1:28" x14ac:dyDescent="0.25">
      <c r="A427">
        <v>2021</v>
      </c>
      <c r="B427">
        <v>35</v>
      </c>
      <c r="C427" t="s">
        <v>45</v>
      </c>
      <c r="D427">
        <v>2021</v>
      </c>
      <c r="E427">
        <v>35</v>
      </c>
      <c r="F427">
        <v>0</v>
      </c>
      <c r="G427">
        <v>916</v>
      </c>
      <c r="H427">
        <v>350916</v>
      </c>
      <c r="I427" t="s">
        <v>27</v>
      </c>
      <c r="J427" t="s">
        <v>27</v>
      </c>
      <c r="K427" t="s">
        <v>424</v>
      </c>
      <c r="L427" t="s">
        <v>394</v>
      </c>
      <c r="M427">
        <v>45300</v>
      </c>
      <c r="N427">
        <v>0</v>
      </c>
      <c r="O427">
        <v>826400</v>
      </c>
      <c r="P427">
        <v>235000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1106700</v>
      </c>
      <c r="W427">
        <v>0</v>
      </c>
      <c r="X427">
        <v>1106700</v>
      </c>
      <c r="Y427">
        <v>0</v>
      </c>
      <c r="Z427">
        <v>0</v>
      </c>
      <c r="AA427" s="3" t="str">
        <f t="shared" si="12"/>
        <v>0916</v>
      </c>
      <c r="AB427" s="4" t="str">
        <f t="shared" si="13"/>
        <v>Non-TIF</v>
      </c>
    </row>
    <row r="428" spans="1:28" x14ac:dyDescent="0.25">
      <c r="A428">
        <v>2021</v>
      </c>
      <c r="B428">
        <v>35</v>
      </c>
      <c r="C428" t="s">
        <v>24</v>
      </c>
      <c r="D428">
        <v>2021</v>
      </c>
      <c r="E428">
        <v>35</v>
      </c>
      <c r="F428">
        <v>3</v>
      </c>
      <c r="G428">
        <v>150</v>
      </c>
      <c r="H428" t="s">
        <v>425</v>
      </c>
      <c r="I428" t="s">
        <v>26</v>
      </c>
      <c r="J428" t="s">
        <v>27</v>
      </c>
      <c r="K428" t="s">
        <v>426</v>
      </c>
      <c r="L428" t="s">
        <v>394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 s="3" t="str">
        <f t="shared" si="12"/>
        <v>3150</v>
      </c>
      <c r="AB428" s="4" t="str">
        <f t="shared" si="13"/>
        <v>TIF</v>
      </c>
    </row>
    <row r="429" spans="1:28" x14ac:dyDescent="0.25">
      <c r="A429">
        <v>2021</v>
      </c>
      <c r="B429">
        <v>35</v>
      </c>
      <c r="C429" t="s">
        <v>24</v>
      </c>
      <c r="D429">
        <v>2021</v>
      </c>
      <c r="E429">
        <v>35</v>
      </c>
      <c r="F429">
        <v>0</v>
      </c>
      <c r="G429">
        <v>594</v>
      </c>
      <c r="H429" t="s">
        <v>427</v>
      </c>
      <c r="I429" t="s">
        <v>26</v>
      </c>
      <c r="J429" t="s">
        <v>27</v>
      </c>
      <c r="K429" t="s">
        <v>428</v>
      </c>
      <c r="L429" t="s">
        <v>394</v>
      </c>
      <c r="M429">
        <v>0</v>
      </c>
      <c r="N429">
        <v>0</v>
      </c>
      <c r="O429">
        <v>8996310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8996310</v>
      </c>
      <c r="W429">
        <v>0</v>
      </c>
      <c r="X429">
        <v>8996310</v>
      </c>
      <c r="Y429">
        <v>0</v>
      </c>
      <c r="Z429">
        <v>0</v>
      </c>
      <c r="AA429" s="3" t="str">
        <f t="shared" si="12"/>
        <v>0594</v>
      </c>
      <c r="AB429" s="4" t="str">
        <f t="shared" si="13"/>
        <v>TIF</v>
      </c>
    </row>
    <row r="430" spans="1:28" x14ac:dyDescent="0.25">
      <c r="A430">
        <v>2021</v>
      </c>
      <c r="B430">
        <v>35</v>
      </c>
      <c r="C430" t="s">
        <v>24</v>
      </c>
      <c r="D430">
        <v>2021</v>
      </c>
      <c r="E430">
        <v>35</v>
      </c>
      <c r="F430">
        <v>1</v>
      </c>
      <c r="G430">
        <v>854</v>
      </c>
      <c r="H430" t="s">
        <v>429</v>
      </c>
      <c r="I430" t="s">
        <v>26</v>
      </c>
      <c r="J430" t="s">
        <v>27</v>
      </c>
      <c r="K430" t="s">
        <v>430</v>
      </c>
      <c r="L430" t="s">
        <v>394</v>
      </c>
      <c r="M430">
        <v>27513</v>
      </c>
      <c r="N430">
        <v>0</v>
      </c>
      <c r="O430">
        <v>1102487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1130000</v>
      </c>
      <c r="W430">
        <v>0</v>
      </c>
      <c r="X430">
        <v>1130000</v>
      </c>
      <c r="Y430">
        <v>0</v>
      </c>
      <c r="Z430">
        <v>0</v>
      </c>
      <c r="AA430" s="3" t="str">
        <f t="shared" si="12"/>
        <v>1854</v>
      </c>
      <c r="AB430" s="4" t="str">
        <f t="shared" si="13"/>
        <v>TIF</v>
      </c>
    </row>
    <row r="431" spans="1:28" x14ac:dyDescent="0.25">
      <c r="A431">
        <v>2021</v>
      </c>
      <c r="B431">
        <v>35</v>
      </c>
      <c r="C431" t="s">
        <v>32</v>
      </c>
      <c r="D431">
        <v>2021</v>
      </c>
      <c r="E431">
        <v>35</v>
      </c>
      <c r="F431">
        <v>0</v>
      </c>
      <c r="G431">
        <v>9</v>
      </c>
      <c r="H431">
        <v>380009</v>
      </c>
      <c r="I431" t="s">
        <v>27</v>
      </c>
      <c r="J431" t="s">
        <v>27</v>
      </c>
      <c r="K431" t="s">
        <v>229</v>
      </c>
      <c r="L431" t="s">
        <v>394</v>
      </c>
      <c r="M431">
        <v>63938700</v>
      </c>
      <c r="N431">
        <v>5916600</v>
      </c>
      <c r="O431">
        <v>5107700</v>
      </c>
      <c r="P431">
        <v>0</v>
      </c>
      <c r="Q431">
        <v>0</v>
      </c>
      <c r="R431">
        <v>0</v>
      </c>
      <c r="S431">
        <v>248507</v>
      </c>
      <c r="T431">
        <v>6099764</v>
      </c>
      <c r="U431">
        <v>0</v>
      </c>
      <c r="V431">
        <v>108658671</v>
      </c>
      <c r="W431">
        <v>55560</v>
      </c>
      <c r="X431">
        <v>108603111</v>
      </c>
      <c r="Y431">
        <v>30249418</v>
      </c>
      <c r="Z431">
        <v>27347400</v>
      </c>
      <c r="AA431" s="3" t="str">
        <f t="shared" si="12"/>
        <v>0009</v>
      </c>
      <c r="AB431" s="4" t="str">
        <f t="shared" si="13"/>
        <v>Non-TIF</v>
      </c>
    </row>
    <row r="432" spans="1:28" x14ac:dyDescent="0.25">
      <c r="A432">
        <v>2021</v>
      </c>
      <c r="B432">
        <v>35</v>
      </c>
      <c r="C432" t="s">
        <v>32</v>
      </c>
      <c r="D432">
        <v>2021</v>
      </c>
      <c r="E432">
        <v>35</v>
      </c>
      <c r="F432">
        <v>3</v>
      </c>
      <c r="G432">
        <v>150</v>
      </c>
      <c r="H432">
        <v>423150</v>
      </c>
      <c r="I432" t="s">
        <v>27</v>
      </c>
      <c r="J432" t="s">
        <v>27</v>
      </c>
      <c r="K432" t="s">
        <v>395</v>
      </c>
      <c r="L432" t="s">
        <v>394</v>
      </c>
      <c r="M432">
        <v>37184900</v>
      </c>
      <c r="N432">
        <v>6526700</v>
      </c>
      <c r="O432">
        <v>4639510</v>
      </c>
      <c r="P432">
        <v>1324500</v>
      </c>
      <c r="Q432">
        <v>30890</v>
      </c>
      <c r="R432">
        <v>0</v>
      </c>
      <c r="S432">
        <v>6795964</v>
      </c>
      <c r="T432">
        <v>616091</v>
      </c>
      <c r="U432">
        <v>0</v>
      </c>
      <c r="V432">
        <v>71061355</v>
      </c>
      <c r="W432">
        <v>24076</v>
      </c>
      <c r="X432">
        <v>71037279</v>
      </c>
      <c r="Y432">
        <v>34470576</v>
      </c>
      <c r="Z432">
        <v>13942800</v>
      </c>
      <c r="AA432" s="3" t="str">
        <f t="shared" si="12"/>
        <v>3150</v>
      </c>
      <c r="AB432" s="4" t="str">
        <f t="shared" si="13"/>
        <v>Non-TIF</v>
      </c>
    </row>
    <row r="433" spans="1:28" x14ac:dyDescent="0.25">
      <c r="A433">
        <v>2021</v>
      </c>
      <c r="B433">
        <v>35</v>
      </c>
      <c r="C433" t="s">
        <v>32</v>
      </c>
      <c r="D433">
        <v>2021</v>
      </c>
      <c r="E433">
        <v>35</v>
      </c>
      <c r="F433">
        <v>0</v>
      </c>
      <c r="G433">
        <v>594</v>
      </c>
      <c r="H433">
        <v>990594</v>
      </c>
      <c r="I433" t="s">
        <v>27</v>
      </c>
      <c r="J433" t="s">
        <v>27</v>
      </c>
      <c r="K433" t="s">
        <v>416</v>
      </c>
      <c r="L433" t="s">
        <v>394</v>
      </c>
      <c r="M433">
        <v>593600</v>
      </c>
      <c r="N433">
        <v>0</v>
      </c>
      <c r="O433">
        <v>45400</v>
      </c>
      <c r="P433">
        <v>0</v>
      </c>
      <c r="Q433">
        <v>0</v>
      </c>
      <c r="R433">
        <v>0</v>
      </c>
      <c r="S433">
        <v>0</v>
      </c>
      <c r="T433">
        <v>1074</v>
      </c>
      <c r="U433">
        <v>0</v>
      </c>
      <c r="V433">
        <v>700274</v>
      </c>
      <c r="W433">
        <v>0</v>
      </c>
      <c r="X433">
        <v>700274</v>
      </c>
      <c r="Y433">
        <v>17742</v>
      </c>
      <c r="Z433">
        <v>60200</v>
      </c>
      <c r="AA433" s="3" t="str">
        <f t="shared" si="12"/>
        <v>0594</v>
      </c>
      <c r="AB433" s="4" t="str">
        <f t="shared" si="13"/>
        <v>Non-TIF</v>
      </c>
    </row>
    <row r="434" spans="1:28" x14ac:dyDescent="0.25">
      <c r="A434">
        <v>2021</v>
      </c>
      <c r="B434">
        <v>35</v>
      </c>
      <c r="C434" t="s">
        <v>32</v>
      </c>
      <c r="D434">
        <v>2021</v>
      </c>
      <c r="E434">
        <v>35</v>
      </c>
      <c r="F434">
        <v>1</v>
      </c>
      <c r="G434">
        <v>854</v>
      </c>
      <c r="H434">
        <v>991854</v>
      </c>
      <c r="I434" t="s">
        <v>27</v>
      </c>
      <c r="J434" t="s">
        <v>27</v>
      </c>
      <c r="K434" t="s">
        <v>431</v>
      </c>
      <c r="L434" t="s">
        <v>394</v>
      </c>
      <c r="M434">
        <v>33093100</v>
      </c>
      <c r="N434">
        <v>2498700</v>
      </c>
      <c r="O434">
        <v>4184100</v>
      </c>
      <c r="P434">
        <v>0</v>
      </c>
      <c r="Q434">
        <v>0</v>
      </c>
      <c r="R434">
        <v>0</v>
      </c>
      <c r="S434">
        <v>0</v>
      </c>
      <c r="T434">
        <v>941428</v>
      </c>
      <c r="U434">
        <v>0</v>
      </c>
      <c r="V434">
        <v>52722728</v>
      </c>
      <c r="W434">
        <v>31484</v>
      </c>
      <c r="X434">
        <v>52691244</v>
      </c>
      <c r="Y434">
        <v>5322759</v>
      </c>
      <c r="Z434">
        <v>12005400</v>
      </c>
      <c r="AA434" s="3" t="str">
        <f t="shared" si="12"/>
        <v>1854</v>
      </c>
      <c r="AB434" s="4" t="str">
        <f t="shared" si="13"/>
        <v>Non-TIF</v>
      </c>
    </row>
    <row r="435" spans="1:28" x14ac:dyDescent="0.25">
      <c r="A435">
        <v>2021</v>
      </c>
      <c r="B435">
        <v>36</v>
      </c>
      <c r="C435" t="s">
        <v>24</v>
      </c>
      <c r="D435">
        <v>2021</v>
      </c>
      <c r="E435">
        <v>36</v>
      </c>
      <c r="F435">
        <v>6</v>
      </c>
      <c r="G435">
        <v>3</v>
      </c>
      <c r="H435" t="s">
        <v>432</v>
      </c>
      <c r="I435" t="s">
        <v>26</v>
      </c>
      <c r="J435" t="s">
        <v>27</v>
      </c>
      <c r="K435" t="s">
        <v>433</v>
      </c>
      <c r="L435" t="s">
        <v>399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 s="3" t="str">
        <f t="shared" si="12"/>
        <v>6003</v>
      </c>
      <c r="AB435" s="4" t="str">
        <f t="shared" si="13"/>
        <v>TIF</v>
      </c>
    </row>
    <row r="436" spans="1:28" x14ac:dyDescent="0.25">
      <c r="A436">
        <v>2021</v>
      </c>
      <c r="B436">
        <v>36</v>
      </c>
      <c r="C436" t="s">
        <v>32</v>
      </c>
      <c r="D436">
        <v>2021</v>
      </c>
      <c r="E436">
        <v>36</v>
      </c>
      <c r="F436">
        <v>6</v>
      </c>
      <c r="G436">
        <v>3</v>
      </c>
      <c r="H436">
        <v>366003</v>
      </c>
      <c r="I436" t="s">
        <v>27</v>
      </c>
      <c r="J436" t="s">
        <v>27</v>
      </c>
      <c r="K436" t="s">
        <v>434</v>
      </c>
      <c r="L436" t="s">
        <v>399</v>
      </c>
      <c r="M436">
        <v>115951340</v>
      </c>
      <c r="N436">
        <v>2806330</v>
      </c>
      <c r="O436">
        <v>6379000</v>
      </c>
      <c r="P436">
        <v>125980</v>
      </c>
      <c r="Q436">
        <v>1394370</v>
      </c>
      <c r="R436">
        <v>0</v>
      </c>
      <c r="S436">
        <v>6009026</v>
      </c>
      <c r="T436">
        <v>792305</v>
      </c>
      <c r="U436">
        <v>0</v>
      </c>
      <c r="V436">
        <v>244199251</v>
      </c>
      <c r="W436">
        <v>251872</v>
      </c>
      <c r="X436">
        <v>243947379</v>
      </c>
      <c r="Y436">
        <v>10661554</v>
      </c>
      <c r="Z436">
        <v>110740900</v>
      </c>
      <c r="AA436" s="3" t="str">
        <f t="shared" si="12"/>
        <v>6003</v>
      </c>
      <c r="AB436" s="4" t="str">
        <f t="shared" si="13"/>
        <v>Non-TIF</v>
      </c>
    </row>
    <row r="437" spans="1:28" x14ac:dyDescent="0.25">
      <c r="A437">
        <v>2021</v>
      </c>
      <c r="B437">
        <v>37</v>
      </c>
      <c r="C437" t="s">
        <v>24</v>
      </c>
      <c r="D437">
        <v>2021</v>
      </c>
      <c r="E437">
        <v>37</v>
      </c>
      <c r="F437">
        <v>3</v>
      </c>
      <c r="G437">
        <v>195</v>
      </c>
      <c r="H437" t="s">
        <v>435</v>
      </c>
      <c r="I437" t="s">
        <v>26</v>
      </c>
      <c r="J437" t="s">
        <v>27</v>
      </c>
      <c r="K437" t="s">
        <v>436</v>
      </c>
      <c r="L437" t="s">
        <v>64</v>
      </c>
      <c r="M437">
        <v>0</v>
      </c>
      <c r="N437">
        <v>0</v>
      </c>
      <c r="O437">
        <v>23138829</v>
      </c>
      <c r="P437">
        <v>41426301</v>
      </c>
      <c r="Q437">
        <v>143293</v>
      </c>
      <c r="R437">
        <v>0</v>
      </c>
      <c r="S437">
        <v>0</v>
      </c>
      <c r="T437">
        <v>0</v>
      </c>
      <c r="U437">
        <v>0</v>
      </c>
      <c r="V437">
        <v>68152485</v>
      </c>
      <c r="W437">
        <v>0</v>
      </c>
      <c r="X437">
        <v>68152485</v>
      </c>
      <c r="Y437">
        <v>0</v>
      </c>
      <c r="Z437">
        <v>3444062</v>
      </c>
      <c r="AA437" s="3" t="str">
        <f t="shared" si="12"/>
        <v>3195</v>
      </c>
      <c r="AB437" s="4" t="str">
        <f t="shared" si="13"/>
        <v>TIF</v>
      </c>
    </row>
    <row r="438" spans="1:28" x14ac:dyDescent="0.25">
      <c r="A438">
        <v>2021</v>
      </c>
      <c r="B438">
        <v>42</v>
      </c>
      <c r="C438" t="s">
        <v>32</v>
      </c>
      <c r="D438">
        <v>2021</v>
      </c>
      <c r="E438">
        <v>42</v>
      </c>
      <c r="F438">
        <v>0</v>
      </c>
      <c r="G438">
        <v>540</v>
      </c>
      <c r="H438">
        <v>380540</v>
      </c>
      <c r="I438" t="s">
        <v>27</v>
      </c>
      <c r="J438" t="s">
        <v>27</v>
      </c>
      <c r="K438" t="s">
        <v>409</v>
      </c>
      <c r="L438" t="s">
        <v>418</v>
      </c>
      <c r="M438">
        <v>28089010</v>
      </c>
      <c r="N438">
        <v>891420</v>
      </c>
      <c r="O438">
        <v>4851030</v>
      </c>
      <c r="P438">
        <v>0</v>
      </c>
      <c r="Q438">
        <v>173200</v>
      </c>
      <c r="R438">
        <v>0</v>
      </c>
      <c r="S438">
        <v>0</v>
      </c>
      <c r="T438">
        <v>147824</v>
      </c>
      <c r="U438">
        <v>0</v>
      </c>
      <c r="V438">
        <v>62015334</v>
      </c>
      <c r="W438">
        <v>68524</v>
      </c>
      <c r="X438">
        <v>61946810</v>
      </c>
      <c r="Y438">
        <v>7554565</v>
      </c>
      <c r="Z438">
        <v>27862850</v>
      </c>
      <c r="AA438" s="3" t="str">
        <f t="shared" si="12"/>
        <v>0540</v>
      </c>
      <c r="AB438" s="4" t="str">
        <f t="shared" si="13"/>
        <v>Non-TIF</v>
      </c>
    </row>
    <row r="439" spans="1:28" x14ac:dyDescent="0.25">
      <c r="A439">
        <v>2021</v>
      </c>
      <c r="B439">
        <v>42</v>
      </c>
      <c r="C439" t="s">
        <v>32</v>
      </c>
      <c r="D439">
        <v>2021</v>
      </c>
      <c r="E439">
        <v>42</v>
      </c>
      <c r="F439">
        <v>0</v>
      </c>
      <c r="G439">
        <v>108</v>
      </c>
      <c r="H439">
        <v>420108</v>
      </c>
      <c r="I439" t="s">
        <v>27</v>
      </c>
      <c r="J439" t="s">
        <v>27</v>
      </c>
      <c r="K439" t="s">
        <v>393</v>
      </c>
      <c r="L439" t="s">
        <v>418</v>
      </c>
      <c r="M439">
        <v>61559370</v>
      </c>
      <c r="N439">
        <v>8445830</v>
      </c>
      <c r="O439">
        <v>16340320</v>
      </c>
      <c r="P439">
        <v>3283420</v>
      </c>
      <c r="Q439">
        <v>83230</v>
      </c>
      <c r="R439">
        <v>0</v>
      </c>
      <c r="S439">
        <v>11066010</v>
      </c>
      <c r="T439">
        <v>1486349</v>
      </c>
      <c r="U439">
        <v>0</v>
      </c>
      <c r="V439">
        <v>151432359</v>
      </c>
      <c r="W439">
        <v>124084</v>
      </c>
      <c r="X439">
        <v>151308275</v>
      </c>
      <c r="Y439">
        <v>9881667</v>
      </c>
      <c r="Z439">
        <v>49167830</v>
      </c>
      <c r="AA439" s="3" t="str">
        <f t="shared" si="12"/>
        <v>0108</v>
      </c>
      <c r="AB439" s="4" t="str">
        <f t="shared" si="13"/>
        <v>Non-TIF</v>
      </c>
    </row>
    <row r="440" spans="1:28" x14ac:dyDescent="0.25">
      <c r="A440">
        <v>2021</v>
      </c>
      <c r="B440">
        <v>42</v>
      </c>
      <c r="C440" t="s">
        <v>32</v>
      </c>
      <c r="D440">
        <v>2021</v>
      </c>
      <c r="E440">
        <v>42</v>
      </c>
      <c r="F440">
        <v>5</v>
      </c>
      <c r="G440">
        <v>643</v>
      </c>
      <c r="H440">
        <v>855643</v>
      </c>
      <c r="I440" t="s">
        <v>27</v>
      </c>
      <c r="J440" t="s">
        <v>27</v>
      </c>
      <c r="K440" t="s">
        <v>209</v>
      </c>
      <c r="L440" t="s">
        <v>418</v>
      </c>
      <c r="M440">
        <v>938430</v>
      </c>
      <c r="N440">
        <v>186450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135769</v>
      </c>
      <c r="U440">
        <v>0</v>
      </c>
      <c r="V440">
        <v>1754589</v>
      </c>
      <c r="W440">
        <v>0</v>
      </c>
      <c r="X440">
        <v>1754589</v>
      </c>
      <c r="Y440">
        <v>113759</v>
      </c>
      <c r="Z440">
        <v>493940</v>
      </c>
      <c r="AA440" s="3" t="str">
        <f t="shared" si="12"/>
        <v>5643</v>
      </c>
      <c r="AB440" s="4" t="str">
        <f t="shared" si="13"/>
        <v>Non-TIF</v>
      </c>
    </row>
    <row r="441" spans="1:28" x14ac:dyDescent="0.25">
      <c r="A441">
        <v>2021</v>
      </c>
      <c r="B441">
        <v>43</v>
      </c>
      <c r="C441" t="s">
        <v>24</v>
      </c>
      <c r="D441">
        <v>2021</v>
      </c>
      <c r="E441">
        <v>43</v>
      </c>
      <c r="F441">
        <v>4</v>
      </c>
      <c r="G441">
        <v>356</v>
      </c>
      <c r="H441" t="s">
        <v>421</v>
      </c>
      <c r="I441" t="s">
        <v>26</v>
      </c>
      <c r="J441" t="s">
        <v>27</v>
      </c>
      <c r="K441" t="s">
        <v>422</v>
      </c>
      <c r="L441" t="s">
        <v>423</v>
      </c>
      <c r="M441">
        <v>0</v>
      </c>
      <c r="N441">
        <v>0</v>
      </c>
      <c r="O441">
        <v>0</v>
      </c>
      <c r="P441">
        <v>0</v>
      </c>
      <c r="Q441">
        <v>913018</v>
      </c>
      <c r="R441">
        <v>0</v>
      </c>
      <c r="S441">
        <v>0</v>
      </c>
      <c r="T441">
        <v>0</v>
      </c>
      <c r="U441">
        <v>0</v>
      </c>
      <c r="V441">
        <v>940114</v>
      </c>
      <c r="W441">
        <v>0</v>
      </c>
      <c r="X441">
        <v>940114</v>
      </c>
      <c r="Y441">
        <v>0</v>
      </c>
      <c r="Z441">
        <v>27096</v>
      </c>
      <c r="AA441" s="3" t="str">
        <f t="shared" si="12"/>
        <v>4356</v>
      </c>
      <c r="AB441" s="4" t="str">
        <f t="shared" si="13"/>
        <v>TIF</v>
      </c>
    </row>
    <row r="442" spans="1:28" x14ac:dyDescent="0.25">
      <c r="A442">
        <v>2021</v>
      </c>
      <c r="B442">
        <v>43</v>
      </c>
      <c r="C442" t="s">
        <v>32</v>
      </c>
      <c r="D442">
        <v>2021</v>
      </c>
      <c r="E442">
        <v>43</v>
      </c>
      <c r="F442">
        <v>4</v>
      </c>
      <c r="G442">
        <v>356</v>
      </c>
      <c r="H442">
        <v>434356</v>
      </c>
      <c r="I442" t="s">
        <v>27</v>
      </c>
      <c r="J442" t="s">
        <v>27</v>
      </c>
      <c r="K442" t="s">
        <v>460</v>
      </c>
      <c r="L442" t="s">
        <v>423</v>
      </c>
      <c r="M442">
        <v>60934448</v>
      </c>
      <c r="N442">
        <v>1584339</v>
      </c>
      <c r="O442">
        <v>15814832</v>
      </c>
      <c r="P442">
        <v>0</v>
      </c>
      <c r="Q442">
        <v>2839126</v>
      </c>
      <c r="R442">
        <v>0</v>
      </c>
      <c r="S442">
        <v>27282054</v>
      </c>
      <c r="T442">
        <v>1113706</v>
      </c>
      <c r="U442">
        <v>528666</v>
      </c>
      <c r="V442">
        <v>370853453</v>
      </c>
      <c r="W442">
        <v>400032</v>
      </c>
      <c r="X442">
        <v>370453421</v>
      </c>
      <c r="Y442">
        <v>7983807</v>
      </c>
      <c r="Z442">
        <v>260756282</v>
      </c>
      <c r="AA442" s="3" t="str">
        <f t="shared" si="12"/>
        <v>4356</v>
      </c>
      <c r="AB442" s="4" t="str">
        <f t="shared" si="13"/>
        <v>Non-TIF</v>
      </c>
    </row>
    <row r="443" spans="1:28" x14ac:dyDescent="0.25">
      <c r="A443">
        <v>2021</v>
      </c>
      <c r="B443">
        <v>43</v>
      </c>
      <c r="C443" t="s">
        <v>32</v>
      </c>
      <c r="D443">
        <v>2021</v>
      </c>
      <c r="E443">
        <v>43</v>
      </c>
      <c r="F443">
        <v>7</v>
      </c>
      <c r="G443">
        <v>92</v>
      </c>
      <c r="H443">
        <v>437092</v>
      </c>
      <c r="I443" t="s">
        <v>27</v>
      </c>
      <c r="J443" t="s">
        <v>27</v>
      </c>
      <c r="K443" t="s">
        <v>461</v>
      </c>
      <c r="L443" t="s">
        <v>423</v>
      </c>
      <c r="M443">
        <v>105686007</v>
      </c>
      <c r="N443">
        <v>3707051</v>
      </c>
      <c r="O443">
        <v>8288343</v>
      </c>
      <c r="P443">
        <v>0</v>
      </c>
      <c r="Q443">
        <v>3751555</v>
      </c>
      <c r="R443">
        <v>0</v>
      </c>
      <c r="S443">
        <v>14657741</v>
      </c>
      <c r="T443">
        <v>802840</v>
      </c>
      <c r="U443">
        <v>3</v>
      </c>
      <c r="V443">
        <v>276504947</v>
      </c>
      <c r="W443">
        <v>222240</v>
      </c>
      <c r="X443">
        <v>276282707</v>
      </c>
      <c r="Y443">
        <v>11288502</v>
      </c>
      <c r="Z443">
        <v>139611407</v>
      </c>
      <c r="AA443" s="3" t="str">
        <f t="shared" si="12"/>
        <v>7092</v>
      </c>
      <c r="AB443" s="4" t="str">
        <f t="shared" si="13"/>
        <v>Non-TIF</v>
      </c>
    </row>
    <row r="444" spans="1:28" x14ac:dyDescent="0.25">
      <c r="A444">
        <v>2021</v>
      </c>
      <c r="B444">
        <v>43</v>
      </c>
      <c r="C444" t="s">
        <v>32</v>
      </c>
      <c r="D444">
        <v>2021</v>
      </c>
      <c r="E444">
        <v>43</v>
      </c>
      <c r="F444">
        <v>6</v>
      </c>
      <c r="G444">
        <v>460</v>
      </c>
      <c r="H444">
        <v>786460</v>
      </c>
      <c r="I444" t="s">
        <v>27</v>
      </c>
      <c r="J444" t="s">
        <v>27</v>
      </c>
      <c r="K444" t="s">
        <v>462</v>
      </c>
      <c r="L444" t="s">
        <v>423</v>
      </c>
      <c r="M444">
        <v>65870502</v>
      </c>
      <c r="N444">
        <v>2267006</v>
      </c>
      <c r="O444">
        <v>877198</v>
      </c>
      <c r="P444">
        <v>0</v>
      </c>
      <c r="Q444">
        <v>188807</v>
      </c>
      <c r="R444">
        <v>0</v>
      </c>
      <c r="S444">
        <v>6905455</v>
      </c>
      <c r="T444">
        <v>831993</v>
      </c>
      <c r="U444">
        <v>259</v>
      </c>
      <c r="V444">
        <v>140831716</v>
      </c>
      <c r="W444">
        <v>114824</v>
      </c>
      <c r="X444">
        <v>140716892</v>
      </c>
      <c r="Y444">
        <v>3977596</v>
      </c>
      <c r="Z444">
        <v>63890496</v>
      </c>
      <c r="AA444" s="3" t="str">
        <f t="shared" si="12"/>
        <v>6460</v>
      </c>
      <c r="AB444" s="4" t="str">
        <f t="shared" si="13"/>
        <v>Non-TIF</v>
      </c>
    </row>
    <row r="445" spans="1:28" x14ac:dyDescent="0.25">
      <c r="A445">
        <v>2021</v>
      </c>
      <c r="B445">
        <v>44</v>
      </c>
      <c r="C445" t="s">
        <v>45</v>
      </c>
      <c r="D445">
        <v>2021</v>
      </c>
      <c r="E445">
        <v>44</v>
      </c>
      <c r="F445">
        <v>4</v>
      </c>
      <c r="G445">
        <v>536</v>
      </c>
      <c r="H445">
        <v>444536</v>
      </c>
      <c r="I445" t="s">
        <v>27</v>
      </c>
      <c r="J445" t="s">
        <v>27</v>
      </c>
      <c r="K445" t="s">
        <v>463</v>
      </c>
      <c r="L445" t="s">
        <v>464</v>
      </c>
      <c r="M445">
        <v>4211540</v>
      </c>
      <c r="N445">
        <v>100260</v>
      </c>
      <c r="O445">
        <v>127743953</v>
      </c>
      <c r="P445">
        <v>38558407</v>
      </c>
      <c r="Q445">
        <v>11515440</v>
      </c>
      <c r="R445">
        <v>0</v>
      </c>
      <c r="S445">
        <v>0</v>
      </c>
      <c r="T445">
        <v>0</v>
      </c>
      <c r="U445">
        <v>0</v>
      </c>
      <c r="V445">
        <v>355134825</v>
      </c>
      <c r="W445">
        <v>274096</v>
      </c>
      <c r="X445">
        <v>354860729</v>
      </c>
      <c r="Y445">
        <v>0</v>
      </c>
      <c r="Z445">
        <v>173005225</v>
      </c>
      <c r="AA445" s="3" t="str">
        <f t="shared" si="12"/>
        <v>4536</v>
      </c>
      <c r="AB445" s="4" t="str">
        <f t="shared" si="13"/>
        <v>Non-TIF</v>
      </c>
    </row>
    <row r="446" spans="1:28" x14ac:dyDescent="0.25">
      <c r="A446">
        <v>2021</v>
      </c>
      <c r="B446">
        <v>44</v>
      </c>
      <c r="C446" t="s">
        <v>45</v>
      </c>
      <c r="D446">
        <v>2021</v>
      </c>
      <c r="E446">
        <v>44</v>
      </c>
      <c r="F446">
        <v>6</v>
      </c>
      <c r="G446">
        <v>700</v>
      </c>
      <c r="H446">
        <v>446700</v>
      </c>
      <c r="I446" t="s">
        <v>27</v>
      </c>
      <c r="J446" t="s">
        <v>27</v>
      </c>
      <c r="K446" t="s">
        <v>465</v>
      </c>
      <c r="L446" t="s">
        <v>464</v>
      </c>
      <c r="M446">
        <v>6165310</v>
      </c>
      <c r="N446">
        <v>923490</v>
      </c>
      <c r="O446">
        <v>10060717</v>
      </c>
      <c r="P446">
        <v>980290</v>
      </c>
      <c r="Q446">
        <v>666293</v>
      </c>
      <c r="R446">
        <v>0</v>
      </c>
      <c r="S446">
        <v>0</v>
      </c>
      <c r="T446">
        <v>0</v>
      </c>
      <c r="U446">
        <v>0</v>
      </c>
      <c r="V446">
        <v>66778364</v>
      </c>
      <c r="W446">
        <v>64820</v>
      </c>
      <c r="X446">
        <v>66713544</v>
      </c>
      <c r="Y446">
        <v>0</v>
      </c>
      <c r="Z446">
        <v>47982264</v>
      </c>
      <c r="AA446" s="3" t="str">
        <f t="shared" si="12"/>
        <v>6700</v>
      </c>
      <c r="AB446" s="4" t="str">
        <f t="shared" si="13"/>
        <v>Non-TIF</v>
      </c>
    </row>
    <row r="447" spans="1:28" x14ac:dyDescent="0.25">
      <c r="A447">
        <v>2021</v>
      </c>
      <c r="B447">
        <v>44</v>
      </c>
      <c r="C447" t="s">
        <v>32</v>
      </c>
      <c r="D447">
        <v>2021</v>
      </c>
      <c r="E447">
        <v>44</v>
      </c>
      <c r="F447">
        <v>4</v>
      </c>
      <c r="G447">
        <v>689</v>
      </c>
      <c r="H447">
        <v>444689</v>
      </c>
      <c r="I447" t="s">
        <v>27</v>
      </c>
      <c r="J447" t="s">
        <v>27</v>
      </c>
      <c r="K447" t="s">
        <v>338</v>
      </c>
      <c r="L447" t="s">
        <v>464</v>
      </c>
      <c r="M447">
        <v>28453040</v>
      </c>
      <c r="N447">
        <v>1115990</v>
      </c>
      <c r="O447">
        <v>8567430</v>
      </c>
      <c r="P447">
        <v>0</v>
      </c>
      <c r="Q447">
        <v>861800</v>
      </c>
      <c r="R447">
        <v>0</v>
      </c>
      <c r="S447">
        <v>5191405</v>
      </c>
      <c r="T447">
        <v>1546551</v>
      </c>
      <c r="U447">
        <v>0</v>
      </c>
      <c r="V447">
        <v>200492336</v>
      </c>
      <c r="W447">
        <v>344472</v>
      </c>
      <c r="X447">
        <v>200147864</v>
      </c>
      <c r="Y447">
        <v>3149902</v>
      </c>
      <c r="Z447">
        <v>154756120</v>
      </c>
      <c r="AA447" s="3" t="str">
        <f t="shared" si="12"/>
        <v>4689</v>
      </c>
      <c r="AB447" s="4" t="str">
        <f t="shared" si="13"/>
        <v>Non-TIF</v>
      </c>
    </row>
    <row r="448" spans="1:28" x14ac:dyDescent="0.25">
      <c r="A448">
        <v>2021</v>
      </c>
      <c r="B448">
        <v>45</v>
      </c>
      <c r="C448" t="s">
        <v>45</v>
      </c>
      <c r="D448">
        <v>2021</v>
      </c>
      <c r="E448">
        <v>45</v>
      </c>
      <c r="F448">
        <v>3</v>
      </c>
      <c r="G448">
        <v>29</v>
      </c>
      <c r="H448">
        <v>453029</v>
      </c>
      <c r="I448" t="s">
        <v>27</v>
      </c>
      <c r="J448" t="s">
        <v>27</v>
      </c>
      <c r="K448" t="s">
        <v>325</v>
      </c>
      <c r="L448" t="s">
        <v>466</v>
      </c>
      <c r="M448">
        <v>214610</v>
      </c>
      <c r="N448">
        <v>48510</v>
      </c>
      <c r="O448">
        <v>38868948</v>
      </c>
      <c r="P448">
        <v>17379091</v>
      </c>
      <c r="Q448">
        <v>694852</v>
      </c>
      <c r="R448">
        <v>0</v>
      </c>
      <c r="S448">
        <v>0</v>
      </c>
      <c r="T448">
        <v>0</v>
      </c>
      <c r="U448">
        <v>0</v>
      </c>
      <c r="V448">
        <v>63256701</v>
      </c>
      <c r="W448">
        <v>7408</v>
      </c>
      <c r="X448">
        <v>63249293</v>
      </c>
      <c r="Y448">
        <v>0</v>
      </c>
      <c r="Z448">
        <v>6050690</v>
      </c>
      <c r="AA448" s="3" t="str">
        <f t="shared" si="12"/>
        <v>3029</v>
      </c>
      <c r="AB448" s="4" t="str">
        <f t="shared" si="13"/>
        <v>Non-TIF</v>
      </c>
    </row>
    <row r="449" spans="1:28" x14ac:dyDescent="0.25">
      <c r="A449">
        <v>2021</v>
      </c>
      <c r="B449">
        <v>45</v>
      </c>
      <c r="C449" t="s">
        <v>24</v>
      </c>
      <c r="D449">
        <v>2021</v>
      </c>
      <c r="E449">
        <v>45</v>
      </c>
      <c r="F449">
        <v>3</v>
      </c>
      <c r="G449">
        <v>29</v>
      </c>
      <c r="H449" t="s">
        <v>467</v>
      </c>
      <c r="I449" t="s">
        <v>26</v>
      </c>
      <c r="J449" t="s">
        <v>27</v>
      </c>
      <c r="K449" t="s">
        <v>468</v>
      </c>
      <c r="L449" t="s">
        <v>466</v>
      </c>
      <c r="M449">
        <v>0</v>
      </c>
      <c r="N449">
        <v>0</v>
      </c>
      <c r="O449">
        <v>379210</v>
      </c>
      <c r="P449">
        <v>2186479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5376159</v>
      </c>
      <c r="W449">
        <v>0</v>
      </c>
      <c r="X449">
        <v>5376159</v>
      </c>
      <c r="Y449">
        <v>0</v>
      </c>
      <c r="Z449">
        <v>2810470</v>
      </c>
      <c r="AA449" s="3" t="str">
        <f t="shared" si="12"/>
        <v>3029</v>
      </c>
      <c r="AB449" s="4" t="str">
        <f t="shared" si="13"/>
        <v>TIF</v>
      </c>
    </row>
    <row r="450" spans="1:28" x14ac:dyDescent="0.25">
      <c r="A450">
        <v>2021</v>
      </c>
      <c r="B450">
        <v>46</v>
      </c>
      <c r="C450" t="s">
        <v>45</v>
      </c>
      <c r="D450">
        <v>2021</v>
      </c>
      <c r="E450">
        <v>46</v>
      </c>
      <c r="F450">
        <v>6</v>
      </c>
      <c r="G450">
        <v>516</v>
      </c>
      <c r="H450">
        <v>466516</v>
      </c>
      <c r="I450" t="s">
        <v>27</v>
      </c>
      <c r="J450" t="s">
        <v>27</v>
      </c>
      <c r="K450" t="s">
        <v>469</v>
      </c>
      <c r="L450" t="s">
        <v>470</v>
      </c>
      <c r="M450">
        <v>211330</v>
      </c>
      <c r="N450">
        <v>47720</v>
      </c>
      <c r="O450">
        <v>4894365</v>
      </c>
      <c r="P450">
        <v>0</v>
      </c>
      <c r="Q450">
        <v>136965</v>
      </c>
      <c r="R450">
        <v>0</v>
      </c>
      <c r="S450">
        <v>0</v>
      </c>
      <c r="T450">
        <v>0</v>
      </c>
      <c r="U450">
        <v>0</v>
      </c>
      <c r="V450">
        <v>15192658</v>
      </c>
      <c r="W450">
        <v>35188</v>
      </c>
      <c r="X450">
        <v>15157470</v>
      </c>
      <c r="Y450">
        <v>0</v>
      </c>
      <c r="Z450">
        <v>9902278</v>
      </c>
      <c r="AA450" s="3" t="str">
        <f t="shared" si="12"/>
        <v>6516</v>
      </c>
      <c r="AB450" s="4" t="str">
        <f t="shared" si="13"/>
        <v>Non-TIF</v>
      </c>
    </row>
    <row r="451" spans="1:28" x14ac:dyDescent="0.25">
      <c r="A451">
        <v>2021</v>
      </c>
      <c r="B451">
        <v>46</v>
      </c>
      <c r="C451" t="s">
        <v>24</v>
      </c>
      <c r="D451">
        <v>2021</v>
      </c>
      <c r="E451">
        <v>46</v>
      </c>
      <c r="F451">
        <v>2</v>
      </c>
      <c r="G451">
        <v>493</v>
      </c>
      <c r="H451" t="s">
        <v>471</v>
      </c>
      <c r="I451" t="s">
        <v>26</v>
      </c>
      <c r="J451" t="s">
        <v>27</v>
      </c>
      <c r="K451" t="s">
        <v>472</v>
      </c>
      <c r="L451" t="s">
        <v>470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 s="3" t="str">
        <f t="shared" ref="AA451:AA514" si="14">CONCATENATE(F451,TEXT(G451,"000"))</f>
        <v>2493</v>
      </c>
      <c r="AB451" s="4" t="str">
        <f t="shared" ref="AB451:AB514" si="15">IF(C451="I","TIF","Non-TIF")</f>
        <v>TIF</v>
      </c>
    </row>
    <row r="452" spans="1:28" x14ac:dyDescent="0.25">
      <c r="A452">
        <v>2021</v>
      </c>
      <c r="B452">
        <v>46</v>
      </c>
      <c r="C452" t="s">
        <v>32</v>
      </c>
      <c r="D452">
        <v>2021</v>
      </c>
      <c r="E452">
        <v>46</v>
      </c>
      <c r="F452">
        <v>2</v>
      </c>
      <c r="G452">
        <v>493</v>
      </c>
      <c r="H452">
        <v>462493</v>
      </c>
      <c r="I452" t="s">
        <v>27</v>
      </c>
      <c r="J452" t="s">
        <v>27</v>
      </c>
      <c r="K452" t="s">
        <v>473</v>
      </c>
      <c r="L452" t="s">
        <v>470</v>
      </c>
      <c r="M452">
        <v>50829880</v>
      </c>
      <c r="N452">
        <v>2370520</v>
      </c>
      <c r="O452">
        <v>10933650</v>
      </c>
      <c r="P452">
        <v>0</v>
      </c>
      <c r="Q452">
        <v>0</v>
      </c>
      <c r="R452">
        <v>0</v>
      </c>
      <c r="S452">
        <v>7661996</v>
      </c>
      <c r="T452">
        <v>458257</v>
      </c>
      <c r="U452">
        <v>3960</v>
      </c>
      <c r="V452">
        <v>88984233</v>
      </c>
      <c r="W452">
        <v>56827</v>
      </c>
      <c r="X452">
        <v>88927406</v>
      </c>
      <c r="Y452">
        <v>2066312</v>
      </c>
      <c r="Z452">
        <v>16725970</v>
      </c>
      <c r="AA452" s="3" t="str">
        <f t="shared" si="14"/>
        <v>2493</v>
      </c>
      <c r="AB452" s="4" t="str">
        <f t="shared" si="15"/>
        <v>Non-TIF</v>
      </c>
    </row>
    <row r="453" spans="1:28" x14ac:dyDescent="0.25">
      <c r="A453">
        <v>2021</v>
      </c>
      <c r="B453">
        <v>46</v>
      </c>
      <c r="C453" t="s">
        <v>32</v>
      </c>
      <c r="D453">
        <v>2021</v>
      </c>
      <c r="E453">
        <v>46</v>
      </c>
      <c r="F453">
        <v>1</v>
      </c>
      <c r="G453">
        <v>206</v>
      </c>
      <c r="H453">
        <v>991206</v>
      </c>
      <c r="I453" t="s">
        <v>27</v>
      </c>
      <c r="J453" t="s">
        <v>27</v>
      </c>
      <c r="K453" t="s">
        <v>417</v>
      </c>
      <c r="L453" t="s">
        <v>470</v>
      </c>
      <c r="M453">
        <v>7064970</v>
      </c>
      <c r="N453">
        <v>294270</v>
      </c>
      <c r="O453">
        <v>0</v>
      </c>
      <c r="P453">
        <v>0</v>
      </c>
      <c r="Q453">
        <v>0</v>
      </c>
      <c r="R453">
        <v>0</v>
      </c>
      <c r="S453">
        <v>589385</v>
      </c>
      <c r="T453">
        <v>15520</v>
      </c>
      <c r="U453">
        <v>86</v>
      </c>
      <c r="V453">
        <v>10474761</v>
      </c>
      <c r="W453">
        <v>3704</v>
      </c>
      <c r="X453">
        <v>10471057</v>
      </c>
      <c r="Y453">
        <v>327739</v>
      </c>
      <c r="Z453">
        <v>2510530</v>
      </c>
      <c r="AA453" s="3" t="str">
        <f t="shared" si="14"/>
        <v>1206</v>
      </c>
      <c r="AB453" s="4" t="str">
        <f t="shared" si="15"/>
        <v>Non-TIF</v>
      </c>
    </row>
    <row r="454" spans="1:28" x14ac:dyDescent="0.25">
      <c r="A454">
        <v>2021</v>
      </c>
      <c r="B454">
        <v>47</v>
      </c>
      <c r="C454" t="s">
        <v>45</v>
      </c>
      <c r="D454">
        <v>2021</v>
      </c>
      <c r="E454">
        <v>47</v>
      </c>
      <c r="F454">
        <v>5</v>
      </c>
      <c r="G454">
        <v>832</v>
      </c>
      <c r="H454">
        <v>245832</v>
      </c>
      <c r="I454" t="s">
        <v>27</v>
      </c>
      <c r="J454" t="s">
        <v>27</v>
      </c>
      <c r="K454" t="s">
        <v>277</v>
      </c>
      <c r="L454" t="s">
        <v>474</v>
      </c>
      <c r="M454">
        <v>0</v>
      </c>
      <c r="N454">
        <v>0</v>
      </c>
      <c r="O454">
        <v>0</v>
      </c>
      <c r="P454">
        <v>276736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276736</v>
      </c>
      <c r="W454">
        <v>0</v>
      </c>
      <c r="X454">
        <v>276736</v>
      </c>
      <c r="Y454">
        <v>0</v>
      </c>
      <c r="Z454">
        <v>0</v>
      </c>
      <c r="AA454" s="3" t="str">
        <f t="shared" si="14"/>
        <v>5832</v>
      </c>
      <c r="AB454" s="4" t="str">
        <f t="shared" si="15"/>
        <v>Non-TIF</v>
      </c>
    </row>
    <row r="455" spans="1:28" x14ac:dyDescent="0.25">
      <c r="A455">
        <v>2021</v>
      </c>
      <c r="B455">
        <v>47</v>
      </c>
      <c r="C455" t="s">
        <v>45</v>
      </c>
      <c r="D455">
        <v>2021</v>
      </c>
      <c r="E455">
        <v>47</v>
      </c>
      <c r="F455">
        <v>2</v>
      </c>
      <c r="G455">
        <v>376</v>
      </c>
      <c r="H455">
        <v>472376</v>
      </c>
      <c r="I455" t="s">
        <v>27</v>
      </c>
      <c r="J455" t="s">
        <v>27</v>
      </c>
      <c r="K455" t="s">
        <v>180</v>
      </c>
      <c r="L455" t="s">
        <v>474</v>
      </c>
      <c r="M455">
        <v>0</v>
      </c>
      <c r="N455">
        <v>0</v>
      </c>
      <c r="O455">
        <v>658872</v>
      </c>
      <c r="P455">
        <v>810917</v>
      </c>
      <c r="Q455">
        <v>2420833</v>
      </c>
      <c r="R455">
        <v>0</v>
      </c>
      <c r="S455">
        <v>0</v>
      </c>
      <c r="T455">
        <v>0</v>
      </c>
      <c r="U455">
        <v>0</v>
      </c>
      <c r="V455">
        <v>8075161</v>
      </c>
      <c r="W455">
        <v>1852</v>
      </c>
      <c r="X455">
        <v>8073309</v>
      </c>
      <c r="Y455">
        <v>0</v>
      </c>
      <c r="Z455">
        <v>4184539</v>
      </c>
      <c r="AA455" s="3" t="str">
        <f t="shared" si="14"/>
        <v>2376</v>
      </c>
      <c r="AB455" s="4" t="str">
        <f t="shared" si="15"/>
        <v>Non-TIF</v>
      </c>
    </row>
    <row r="456" spans="1:28" x14ac:dyDescent="0.25">
      <c r="A456">
        <v>2021</v>
      </c>
      <c r="B456">
        <v>47</v>
      </c>
      <c r="C456" t="s">
        <v>24</v>
      </c>
      <c r="D456">
        <v>2021</v>
      </c>
      <c r="E456">
        <v>47</v>
      </c>
      <c r="F456">
        <v>2</v>
      </c>
      <c r="G456">
        <v>376</v>
      </c>
      <c r="H456" t="s">
        <v>475</v>
      </c>
      <c r="I456" t="s">
        <v>26</v>
      </c>
      <c r="J456" t="s">
        <v>27</v>
      </c>
      <c r="K456" t="s">
        <v>476</v>
      </c>
      <c r="L456" t="s">
        <v>474</v>
      </c>
      <c r="M456">
        <v>0</v>
      </c>
      <c r="N456">
        <v>0</v>
      </c>
      <c r="O456">
        <v>5929848</v>
      </c>
      <c r="P456">
        <v>14274013</v>
      </c>
      <c r="Q456">
        <v>1419617</v>
      </c>
      <c r="R456">
        <v>0</v>
      </c>
      <c r="S456">
        <v>0</v>
      </c>
      <c r="T456">
        <v>0</v>
      </c>
      <c r="U456">
        <v>0</v>
      </c>
      <c r="V456">
        <v>24089384</v>
      </c>
      <c r="W456">
        <v>0</v>
      </c>
      <c r="X456">
        <v>24089384</v>
      </c>
      <c r="Y456">
        <v>0</v>
      </c>
      <c r="Z456">
        <v>2465906</v>
      </c>
      <c r="AA456" s="3" t="str">
        <f t="shared" si="14"/>
        <v>2376</v>
      </c>
      <c r="AB456" s="4" t="str">
        <f t="shared" si="15"/>
        <v>TIF</v>
      </c>
    </row>
    <row r="457" spans="1:28" x14ac:dyDescent="0.25">
      <c r="A457">
        <v>2021</v>
      </c>
      <c r="B457">
        <v>30</v>
      </c>
      <c r="C457" t="s">
        <v>32</v>
      </c>
      <c r="D457">
        <v>2021</v>
      </c>
      <c r="E457">
        <v>30</v>
      </c>
      <c r="F457">
        <v>1</v>
      </c>
      <c r="G457">
        <v>218</v>
      </c>
      <c r="H457">
        <v>211218</v>
      </c>
      <c r="I457" t="s">
        <v>27</v>
      </c>
      <c r="J457" t="s">
        <v>27</v>
      </c>
      <c r="K457" t="s">
        <v>241</v>
      </c>
      <c r="L457" t="s">
        <v>340</v>
      </c>
      <c r="M457">
        <v>14204300</v>
      </c>
      <c r="N457">
        <v>627500</v>
      </c>
      <c r="O457">
        <v>95800</v>
      </c>
      <c r="P457">
        <v>5460700</v>
      </c>
      <c r="Q457">
        <v>0</v>
      </c>
      <c r="R457">
        <v>0</v>
      </c>
      <c r="S457">
        <v>0</v>
      </c>
      <c r="T457">
        <v>21964</v>
      </c>
      <c r="U457">
        <v>0</v>
      </c>
      <c r="V457">
        <v>24208564</v>
      </c>
      <c r="W457">
        <v>7408</v>
      </c>
      <c r="X457">
        <v>24201156</v>
      </c>
      <c r="Y457">
        <v>352547</v>
      </c>
      <c r="Z457">
        <v>3798300</v>
      </c>
      <c r="AA457" s="3" t="str">
        <f t="shared" si="14"/>
        <v>1218</v>
      </c>
      <c r="AB457" s="4" t="str">
        <f t="shared" si="15"/>
        <v>Non-TIF</v>
      </c>
    </row>
    <row r="458" spans="1:28" x14ac:dyDescent="0.25">
      <c r="A458">
        <v>2021</v>
      </c>
      <c r="B458">
        <v>30</v>
      </c>
      <c r="C458" t="s">
        <v>32</v>
      </c>
      <c r="D458">
        <v>2021</v>
      </c>
      <c r="E458">
        <v>30</v>
      </c>
      <c r="F458">
        <v>4</v>
      </c>
      <c r="G458">
        <v>890</v>
      </c>
      <c r="H458">
        <v>304890</v>
      </c>
      <c r="I458" t="s">
        <v>27</v>
      </c>
      <c r="J458" t="s">
        <v>27</v>
      </c>
      <c r="K458" t="s">
        <v>264</v>
      </c>
      <c r="L458" t="s">
        <v>340</v>
      </c>
      <c r="M458">
        <v>85103800</v>
      </c>
      <c r="N458">
        <v>2820300</v>
      </c>
      <c r="O458">
        <v>118187991</v>
      </c>
      <c r="P458">
        <v>70336800</v>
      </c>
      <c r="Q458">
        <v>22385491</v>
      </c>
      <c r="R458">
        <v>0</v>
      </c>
      <c r="S458">
        <v>0</v>
      </c>
      <c r="T458">
        <v>10134119</v>
      </c>
      <c r="U458">
        <v>0</v>
      </c>
      <c r="V458">
        <v>2125212401</v>
      </c>
      <c r="W458">
        <v>524116</v>
      </c>
      <c r="X458">
        <v>2124688285</v>
      </c>
      <c r="Y458">
        <v>37142209</v>
      </c>
      <c r="Z458">
        <v>1816243900</v>
      </c>
      <c r="AA458" s="3" t="str">
        <f t="shared" si="14"/>
        <v>4890</v>
      </c>
      <c r="AB458" s="4" t="str">
        <f t="shared" si="15"/>
        <v>Non-TIF</v>
      </c>
    </row>
    <row r="459" spans="1:28" x14ac:dyDescent="0.25">
      <c r="A459">
        <v>2021</v>
      </c>
      <c r="B459">
        <v>30</v>
      </c>
      <c r="C459" t="s">
        <v>32</v>
      </c>
      <c r="D459">
        <v>2021</v>
      </c>
      <c r="E459">
        <v>30</v>
      </c>
      <c r="F459">
        <v>2</v>
      </c>
      <c r="G459">
        <v>124</v>
      </c>
      <c r="H459">
        <v>322124</v>
      </c>
      <c r="I459" t="s">
        <v>27</v>
      </c>
      <c r="J459" t="s">
        <v>27</v>
      </c>
      <c r="K459" t="s">
        <v>383</v>
      </c>
      <c r="L459" t="s">
        <v>340</v>
      </c>
      <c r="M459">
        <v>8527000</v>
      </c>
      <c r="N459">
        <v>512900</v>
      </c>
      <c r="O459">
        <v>1982700</v>
      </c>
      <c r="P459">
        <v>1423700</v>
      </c>
      <c r="Q459">
        <v>0</v>
      </c>
      <c r="R459">
        <v>0</v>
      </c>
      <c r="S459">
        <v>2213198</v>
      </c>
      <c r="T459">
        <v>668018</v>
      </c>
      <c r="U459">
        <v>0</v>
      </c>
      <c r="V459">
        <v>22226216</v>
      </c>
      <c r="W459">
        <v>16668</v>
      </c>
      <c r="X459">
        <v>22209548</v>
      </c>
      <c r="Y459">
        <v>580185</v>
      </c>
      <c r="Z459">
        <v>6898700</v>
      </c>
      <c r="AA459" s="3" t="str">
        <f t="shared" si="14"/>
        <v>2124</v>
      </c>
      <c r="AB459" s="4" t="str">
        <f t="shared" si="15"/>
        <v>Non-TIF</v>
      </c>
    </row>
    <row r="460" spans="1:28" x14ac:dyDescent="0.25">
      <c r="A460">
        <v>2021</v>
      </c>
      <c r="B460">
        <v>30</v>
      </c>
      <c r="C460" t="s">
        <v>32</v>
      </c>
      <c r="D460">
        <v>2021</v>
      </c>
      <c r="E460">
        <v>30</v>
      </c>
      <c r="F460">
        <v>2</v>
      </c>
      <c r="G460">
        <v>556</v>
      </c>
      <c r="H460">
        <v>742556</v>
      </c>
      <c r="I460" t="s">
        <v>27</v>
      </c>
      <c r="J460" t="s">
        <v>27</v>
      </c>
      <c r="K460" t="s">
        <v>245</v>
      </c>
      <c r="L460" t="s">
        <v>340</v>
      </c>
      <c r="M460">
        <v>58573500</v>
      </c>
      <c r="N460">
        <v>1201300</v>
      </c>
      <c r="O460">
        <v>779600</v>
      </c>
      <c r="P460">
        <v>0</v>
      </c>
      <c r="Q460">
        <v>0</v>
      </c>
      <c r="R460">
        <v>0</v>
      </c>
      <c r="S460">
        <v>0</v>
      </c>
      <c r="T460">
        <v>1453330</v>
      </c>
      <c r="U460">
        <v>0</v>
      </c>
      <c r="V460">
        <v>84956630</v>
      </c>
      <c r="W460">
        <v>33336</v>
      </c>
      <c r="X460">
        <v>84923294</v>
      </c>
      <c r="Y460">
        <v>4233645</v>
      </c>
      <c r="Z460">
        <v>22948900</v>
      </c>
      <c r="AA460" s="3" t="str">
        <f t="shared" si="14"/>
        <v>2556</v>
      </c>
      <c r="AB460" s="4" t="str">
        <f t="shared" si="15"/>
        <v>Non-TIF</v>
      </c>
    </row>
    <row r="461" spans="1:28" x14ac:dyDescent="0.25">
      <c r="A461">
        <v>2021</v>
      </c>
      <c r="B461">
        <v>31</v>
      </c>
      <c r="C461" t="s">
        <v>45</v>
      </c>
      <c r="D461">
        <v>2021</v>
      </c>
      <c r="E461">
        <v>31</v>
      </c>
      <c r="F461">
        <v>1</v>
      </c>
      <c r="G461">
        <v>863</v>
      </c>
      <c r="H461">
        <v>311863</v>
      </c>
      <c r="I461" t="s">
        <v>27</v>
      </c>
      <c r="J461" t="s">
        <v>27</v>
      </c>
      <c r="K461" t="s">
        <v>439</v>
      </c>
      <c r="L461" t="s">
        <v>382</v>
      </c>
      <c r="M461">
        <v>290583</v>
      </c>
      <c r="N461">
        <v>608</v>
      </c>
      <c r="O461">
        <v>140579889</v>
      </c>
      <c r="P461">
        <v>55122962</v>
      </c>
      <c r="Q461">
        <v>33345461</v>
      </c>
      <c r="R461">
        <v>0</v>
      </c>
      <c r="S461">
        <v>0</v>
      </c>
      <c r="T461">
        <v>0</v>
      </c>
      <c r="U461">
        <v>532424</v>
      </c>
      <c r="V461">
        <v>487154906</v>
      </c>
      <c r="W461">
        <v>251872</v>
      </c>
      <c r="X461">
        <v>486903034</v>
      </c>
      <c r="Y461">
        <v>0</v>
      </c>
      <c r="Z461">
        <v>257282979</v>
      </c>
      <c r="AA461" s="3" t="str">
        <f t="shared" si="14"/>
        <v>1863</v>
      </c>
      <c r="AB461" s="4" t="str">
        <f t="shared" si="15"/>
        <v>Non-TIF</v>
      </c>
    </row>
    <row r="462" spans="1:28" x14ac:dyDescent="0.25">
      <c r="A462">
        <v>2021</v>
      </c>
      <c r="B462">
        <v>31</v>
      </c>
      <c r="C462" t="s">
        <v>24</v>
      </c>
      <c r="D462">
        <v>2021</v>
      </c>
      <c r="E462">
        <v>31</v>
      </c>
      <c r="F462">
        <v>6</v>
      </c>
      <c r="G462">
        <v>961</v>
      </c>
      <c r="H462" t="s">
        <v>510</v>
      </c>
      <c r="I462" t="s">
        <v>26</v>
      </c>
      <c r="J462" t="s">
        <v>27</v>
      </c>
      <c r="K462" t="s">
        <v>511</v>
      </c>
      <c r="L462" t="s">
        <v>382</v>
      </c>
      <c r="M462">
        <v>65237</v>
      </c>
      <c r="N462">
        <v>0</v>
      </c>
      <c r="O462">
        <v>26181520</v>
      </c>
      <c r="P462">
        <v>40545082</v>
      </c>
      <c r="Q462">
        <v>3177212</v>
      </c>
      <c r="R462">
        <v>0</v>
      </c>
      <c r="S462">
        <v>0</v>
      </c>
      <c r="T462">
        <v>0</v>
      </c>
      <c r="U462">
        <v>0</v>
      </c>
      <c r="V462">
        <v>105525059</v>
      </c>
      <c r="W462">
        <v>18520</v>
      </c>
      <c r="X462">
        <v>105506539</v>
      </c>
      <c r="Y462">
        <v>0</v>
      </c>
      <c r="Z462">
        <v>35556008</v>
      </c>
      <c r="AA462" s="3" t="str">
        <f t="shared" si="14"/>
        <v>6961</v>
      </c>
      <c r="AB462" s="4" t="str">
        <f t="shared" si="15"/>
        <v>TIF</v>
      </c>
    </row>
    <row r="463" spans="1:28" x14ac:dyDescent="0.25">
      <c r="A463">
        <v>2021</v>
      </c>
      <c r="B463">
        <v>31</v>
      </c>
      <c r="C463" t="s">
        <v>32</v>
      </c>
      <c r="D463">
        <v>2021</v>
      </c>
      <c r="E463">
        <v>31</v>
      </c>
      <c r="F463">
        <v>6</v>
      </c>
      <c r="G463">
        <v>961</v>
      </c>
      <c r="H463">
        <v>316961</v>
      </c>
      <c r="I463" t="s">
        <v>27</v>
      </c>
      <c r="J463" t="s">
        <v>27</v>
      </c>
      <c r="K463" t="s">
        <v>247</v>
      </c>
      <c r="L463" t="s">
        <v>382</v>
      </c>
      <c r="M463">
        <v>309933670</v>
      </c>
      <c r="N463">
        <v>19029860</v>
      </c>
      <c r="O463">
        <v>156078763</v>
      </c>
      <c r="P463">
        <v>36877135</v>
      </c>
      <c r="Q463">
        <v>24373925</v>
      </c>
      <c r="R463">
        <v>0</v>
      </c>
      <c r="S463">
        <v>4220065</v>
      </c>
      <c r="T463">
        <v>17055041</v>
      </c>
      <c r="U463">
        <v>0</v>
      </c>
      <c r="V463">
        <v>1936557217</v>
      </c>
      <c r="W463">
        <v>1279732</v>
      </c>
      <c r="X463">
        <v>1935277485</v>
      </c>
      <c r="Y463">
        <v>147293570</v>
      </c>
      <c r="Z463">
        <v>1368988758</v>
      </c>
      <c r="AA463" s="3" t="str">
        <f t="shared" si="14"/>
        <v>6961</v>
      </c>
      <c r="AB463" s="4" t="str">
        <f t="shared" si="15"/>
        <v>Non-TIF</v>
      </c>
    </row>
    <row r="464" spans="1:28" x14ac:dyDescent="0.25">
      <c r="A464">
        <v>2021</v>
      </c>
      <c r="B464">
        <v>31</v>
      </c>
      <c r="C464" t="s">
        <v>32</v>
      </c>
      <c r="D464">
        <v>2021</v>
      </c>
      <c r="E464">
        <v>31</v>
      </c>
      <c r="F464">
        <v>4</v>
      </c>
      <c r="G464">
        <v>446</v>
      </c>
      <c r="H464">
        <v>534446</v>
      </c>
      <c r="I464" t="s">
        <v>27</v>
      </c>
      <c r="J464" t="s">
        <v>27</v>
      </c>
      <c r="K464" t="s">
        <v>335</v>
      </c>
      <c r="L464" t="s">
        <v>382</v>
      </c>
      <c r="M464">
        <v>663230</v>
      </c>
      <c r="N464">
        <v>21910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2994</v>
      </c>
      <c r="U464">
        <v>0</v>
      </c>
      <c r="V464">
        <v>1384714</v>
      </c>
      <c r="W464">
        <v>0</v>
      </c>
      <c r="X464">
        <v>1384714</v>
      </c>
      <c r="Y464">
        <v>11025</v>
      </c>
      <c r="Z464">
        <v>696580</v>
      </c>
      <c r="AA464" s="3" t="str">
        <f t="shared" si="14"/>
        <v>4446</v>
      </c>
      <c r="AB464" s="4" t="str">
        <f t="shared" si="15"/>
        <v>Non-TIF</v>
      </c>
    </row>
    <row r="465" spans="1:28" x14ac:dyDescent="0.25">
      <c r="A465">
        <v>2021</v>
      </c>
      <c r="B465">
        <v>32</v>
      </c>
      <c r="C465" t="s">
        <v>45</v>
      </c>
      <c r="D465">
        <v>2021</v>
      </c>
      <c r="E465">
        <v>32</v>
      </c>
      <c r="F465">
        <v>0</v>
      </c>
      <c r="G465">
        <v>333</v>
      </c>
      <c r="H465">
        <v>320333</v>
      </c>
      <c r="I465" t="s">
        <v>27</v>
      </c>
      <c r="J465" t="s">
        <v>27</v>
      </c>
      <c r="K465" t="s">
        <v>387</v>
      </c>
      <c r="L465" t="s">
        <v>384</v>
      </c>
      <c r="M465">
        <v>0</v>
      </c>
      <c r="N465">
        <v>0</v>
      </c>
      <c r="O465">
        <v>0</v>
      </c>
      <c r="P465">
        <v>0</v>
      </c>
      <c r="Q465">
        <v>1175368</v>
      </c>
      <c r="R465">
        <v>0</v>
      </c>
      <c r="S465">
        <v>0</v>
      </c>
      <c r="T465">
        <v>0</v>
      </c>
      <c r="U465">
        <v>0</v>
      </c>
      <c r="V465">
        <v>1608372</v>
      </c>
      <c r="W465">
        <v>0</v>
      </c>
      <c r="X465">
        <v>1608372</v>
      </c>
      <c r="Y465">
        <v>0</v>
      </c>
      <c r="Z465">
        <v>433004</v>
      </c>
      <c r="AA465" s="3" t="str">
        <f t="shared" si="14"/>
        <v>0333</v>
      </c>
      <c r="AB465" s="4" t="str">
        <f t="shared" si="15"/>
        <v>Non-TIF</v>
      </c>
    </row>
    <row r="466" spans="1:28" x14ac:dyDescent="0.25">
      <c r="A466">
        <v>2021</v>
      </c>
      <c r="B466">
        <v>33</v>
      </c>
      <c r="C466" t="s">
        <v>24</v>
      </c>
      <c r="D466">
        <v>2021</v>
      </c>
      <c r="E466">
        <v>33</v>
      </c>
      <c r="F466">
        <v>6</v>
      </c>
      <c r="G466">
        <v>762</v>
      </c>
      <c r="H466" t="s">
        <v>172</v>
      </c>
      <c r="I466" t="s">
        <v>26</v>
      </c>
      <c r="J466" t="s">
        <v>27</v>
      </c>
      <c r="K466" t="s">
        <v>173</v>
      </c>
      <c r="L466" t="s">
        <v>380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33761</v>
      </c>
      <c r="W466">
        <v>0</v>
      </c>
      <c r="X466">
        <v>33761</v>
      </c>
      <c r="Y466">
        <v>0</v>
      </c>
      <c r="Z466">
        <v>33761</v>
      </c>
      <c r="AA466" s="3" t="str">
        <f t="shared" si="14"/>
        <v>6762</v>
      </c>
      <c r="AB466" s="4" t="str">
        <f t="shared" si="15"/>
        <v>TIF</v>
      </c>
    </row>
    <row r="467" spans="1:28" x14ac:dyDescent="0.25">
      <c r="A467">
        <v>2021</v>
      </c>
      <c r="B467">
        <v>33</v>
      </c>
      <c r="C467" t="s">
        <v>24</v>
      </c>
      <c r="D467">
        <v>2021</v>
      </c>
      <c r="E467">
        <v>33</v>
      </c>
      <c r="F467">
        <v>6</v>
      </c>
      <c r="G467">
        <v>943</v>
      </c>
      <c r="H467" t="s">
        <v>578</v>
      </c>
      <c r="I467" t="s">
        <v>26</v>
      </c>
      <c r="J467" t="s">
        <v>27</v>
      </c>
      <c r="K467" t="s">
        <v>579</v>
      </c>
      <c r="L467" t="s">
        <v>380</v>
      </c>
      <c r="M467">
        <v>0</v>
      </c>
      <c r="N467">
        <v>0</v>
      </c>
      <c r="O467">
        <v>1250540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1250540</v>
      </c>
      <c r="W467">
        <v>0</v>
      </c>
      <c r="X467">
        <v>1250540</v>
      </c>
      <c r="Y467">
        <v>0</v>
      </c>
      <c r="Z467">
        <v>0</v>
      </c>
      <c r="AA467" s="3" t="str">
        <f t="shared" si="14"/>
        <v>6943</v>
      </c>
      <c r="AB467" s="4" t="str">
        <f t="shared" si="15"/>
        <v>TIF</v>
      </c>
    </row>
    <row r="468" spans="1:28" x14ac:dyDescent="0.25">
      <c r="A468">
        <v>2021</v>
      </c>
      <c r="B468">
        <v>33</v>
      </c>
      <c r="C468" t="s">
        <v>32</v>
      </c>
      <c r="D468">
        <v>2021</v>
      </c>
      <c r="E468">
        <v>33</v>
      </c>
      <c r="F468">
        <v>6</v>
      </c>
      <c r="G468">
        <v>762</v>
      </c>
      <c r="H468">
        <v>96762</v>
      </c>
      <c r="I468" t="s">
        <v>27</v>
      </c>
      <c r="J468" t="s">
        <v>27</v>
      </c>
      <c r="K468" t="s">
        <v>57</v>
      </c>
      <c r="L468" t="s">
        <v>380</v>
      </c>
      <c r="M468">
        <v>21418720</v>
      </c>
      <c r="N468">
        <v>2667950</v>
      </c>
      <c r="O468">
        <v>2322002</v>
      </c>
      <c r="P468">
        <v>9675110</v>
      </c>
      <c r="Q468">
        <v>71591</v>
      </c>
      <c r="R468">
        <v>0</v>
      </c>
      <c r="S468">
        <v>718184</v>
      </c>
      <c r="T468">
        <v>84780</v>
      </c>
      <c r="U468">
        <v>0</v>
      </c>
      <c r="V468">
        <v>62198237</v>
      </c>
      <c r="W468">
        <v>44448</v>
      </c>
      <c r="X468">
        <v>62153789</v>
      </c>
      <c r="Y468">
        <v>2021937</v>
      </c>
      <c r="Z468">
        <v>25239900</v>
      </c>
      <c r="AA468" s="3" t="str">
        <f t="shared" si="14"/>
        <v>6762</v>
      </c>
      <c r="AB468" s="4" t="str">
        <f t="shared" si="15"/>
        <v>Non-TIF</v>
      </c>
    </row>
    <row r="469" spans="1:28" x14ac:dyDescent="0.25">
      <c r="A469">
        <v>2021</v>
      </c>
      <c r="B469">
        <v>33</v>
      </c>
      <c r="C469" t="s">
        <v>32</v>
      </c>
      <c r="D469">
        <v>2021</v>
      </c>
      <c r="E469">
        <v>33</v>
      </c>
      <c r="F469">
        <v>4</v>
      </c>
      <c r="G469">
        <v>774</v>
      </c>
      <c r="H469">
        <v>334774</v>
      </c>
      <c r="I469" t="s">
        <v>27</v>
      </c>
      <c r="J469" t="s">
        <v>27</v>
      </c>
      <c r="K469" t="s">
        <v>1467</v>
      </c>
      <c r="L469" t="s">
        <v>380</v>
      </c>
      <c r="M469">
        <v>195988990</v>
      </c>
      <c r="N469">
        <v>18619550</v>
      </c>
      <c r="O469">
        <v>23391845</v>
      </c>
      <c r="P469">
        <v>6552590</v>
      </c>
      <c r="Q469">
        <v>4998048</v>
      </c>
      <c r="R469">
        <v>0</v>
      </c>
      <c r="S469">
        <v>0</v>
      </c>
      <c r="T469">
        <v>5177600</v>
      </c>
      <c r="U469">
        <v>0</v>
      </c>
      <c r="V469">
        <v>593690163</v>
      </c>
      <c r="W469">
        <v>653756</v>
      </c>
      <c r="X469">
        <v>593036407</v>
      </c>
      <c r="Y469">
        <v>48466411</v>
      </c>
      <c r="Z469">
        <v>338961540</v>
      </c>
      <c r="AA469" s="3" t="str">
        <f t="shared" si="14"/>
        <v>4774</v>
      </c>
      <c r="AB469" s="4" t="str">
        <f t="shared" si="15"/>
        <v>Non-TIF</v>
      </c>
    </row>
    <row r="470" spans="1:28" x14ac:dyDescent="0.25">
      <c r="A470">
        <v>2021</v>
      </c>
      <c r="B470">
        <v>33</v>
      </c>
      <c r="C470" t="s">
        <v>32</v>
      </c>
      <c r="D470">
        <v>2021</v>
      </c>
      <c r="E470">
        <v>33</v>
      </c>
      <c r="F470">
        <v>6</v>
      </c>
      <c r="G470">
        <v>943</v>
      </c>
      <c r="H470">
        <v>336943</v>
      </c>
      <c r="I470" t="s">
        <v>27</v>
      </c>
      <c r="J470" t="s">
        <v>27</v>
      </c>
      <c r="K470" t="s">
        <v>442</v>
      </c>
      <c r="L470" t="s">
        <v>380</v>
      </c>
      <c r="M470">
        <v>124539040</v>
      </c>
      <c r="N470">
        <v>10559310</v>
      </c>
      <c r="O470">
        <v>3347868</v>
      </c>
      <c r="P470">
        <v>142820</v>
      </c>
      <c r="Q470">
        <v>622785</v>
      </c>
      <c r="R470">
        <v>0</v>
      </c>
      <c r="S470">
        <v>0</v>
      </c>
      <c r="T470">
        <v>12088779</v>
      </c>
      <c r="U470">
        <v>0</v>
      </c>
      <c r="V470">
        <v>227526032</v>
      </c>
      <c r="W470">
        <v>144456</v>
      </c>
      <c r="X470">
        <v>227381576</v>
      </c>
      <c r="Y470">
        <v>16339379</v>
      </c>
      <c r="Z470">
        <v>76225430</v>
      </c>
      <c r="AA470" s="3" t="str">
        <f t="shared" si="14"/>
        <v>6943</v>
      </c>
      <c r="AB470" s="4" t="str">
        <f t="shared" si="15"/>
        <v>Non-TIF</v>
      </c>
    </row>
    <row r="471" spans="1:28" x14ac:dyDescent="0.25">
      <c r="A471">
        <v>2021</v>
      </c>
      <c r="B471">
        <v>34</v>
      </c>
      <c r="C471" t="s">
        <v>24</v>
      </c>
      <c r="D471">
        <v>2021</v>
      </c>
      <c r="E471">
        <v>34</v>
      </c>
      <c r="F471">
        <v>4</v>
      </c>
      <c r="G471">
        <v>772</v>
      </c>
      <c r="H471" t="s">
        <v>315</v>
      </c>
      <c r="I471" t="s">
        <v>26</v>
      </c>
      <c r="J471" t="s">
        <v>27</v>
      </c>
      <c r="K471" t="s">
        <v>316</v>
      </c>
      <c r="L471" t="s">
        <v>390</v>
      </c>
      <c r="M471">
        <v>103840</v>
      </c>
      <c r="N471">
        <v>3980</v>
      </c>
      <c r="O471">
        <v>3456222</v>
      </c>
      <c r="P471">
        <v>84033</v>
      </c>
      <c r="Q471">
        <v>2076792</v>
      </c>
      <c r="R471">
        <v>0</v>
      </c>
      <c r="S471">
        <v>0</v>
      </c>
      <c r="T471">
        <v>0</v>
      </c>
      <c r="U471">
        <v>0</v>
      </c>
      <c r="V471">
        <v>9595750</v>
      </c>
      <c r="W471">
        <v>0</v>
      </c>
      <c r="X471">
        <v>9595750</v>
      </c>
      <c r="Y471">
        <v>0</v>
      </c>
      <c r="Z471">
        <v>3870883</v>
      </c>
      <c r="AA471" s="3" t="str">
        <f t="shared" si="14"/>
        <v>4772</v>
      </c>
      <c r="AB471" s="4" t="str">
        <f t="shared" si="15"/>
        <v>TIF</v>
      </c>
    </row>
    <row r="472" spans="1:28" x14ac:dyDescent="0.25">
      <c r="A472">
        <v>2021</v>
      </c>
      <c r="B472">
        <v>34</v>
      </c>
      <c r="C472" t="s">
        <v>32</v>
      </c>
      <c r="D472">
        <v>2021</v>
      </c>
      <c r="E472">
        <v>34</v>
      </c>
      <c r="F472">
        <v>5</v>
      </c>
      <c r="G472">
        <v>697</v>
      </c>
      <c r="H472">
        <v>345697</v>
      </c>
      <c r="I472" t="s">
        <v>27</v>
      </c>
      <c r="J472" t="s">
        <v>27</v>
      </c>
      <c r="K472" t="s">
        <v>318</v>
      </c>
      <c r="L472" t="s">
        <v>390</v>
      </c>
      <c r="M472">
        <v>138143670</v>
      </c>
      <c r="N472">
        <v>7691080</v>
      </c>
      <c r="O472">
        <v>9443968</v>
      </c>
      <c r="P472">
        <v>1220800</v>
      </c>
      <c r="Q472">
        <v>1321617</v>
      </c>
      <c r="R472">
        <v>0</v>
      </c>
      <c r="S472">
        <v>6408034</v>
      </c>
      <c r="T472">
        <v>2152081</v>
      </c>
      <c r="U472">
        <v>0</v>
      </c>
      <c r="V472">
        <v>303480530</v>
      </c>
      <c r="W472">
        <v>266688</v>
      </c>
      <c r="X472">
        <v>303213842</v>
      </c>
      <c r="Y472">
        <v>17163272</v>
      </c>
      <c r="Z472">
        <v>137099280</v>
      </c>
      <c r="AA472" s="3" t="str">
        <f t="shared" si="14"/>
        <v>5697</v>
      </c>
      <c r="AB472" s="4" t="str">
        <f t="shared" si="15"/>
        <v>Non-TIF</v>
      </c>
    </row>
    <row r="473" spans="1:28" x14ac:dyDescent="0.25">
      <c r="A473">
        <v>2021</v>
      </c>
      <c r="B473">
        <v>34</v>
      </c>
      <c r="C473" t="s">
        <v>32</v>
      </c>
      <c r="D473">
        <v>2021</v>
      </c>
      <c r="E473">
        <v>34</v>
      </c>
      <c r="F473">
        <v>4</v>
      </c>
      <c r="G473">
        <v>995</v>
      </c>
      <c r="H473">
        <v>664995</v>
      </c>
      <c r="I473" t="s">
        <v>27</v>
      </c>
      <c r="J473" t="s">
        <v>27</v>
      </c>
      <c r="K473" t="s">
        <v>580</v>
      </c>
      <c r="L473" t="s">
        <v>390</v>
      </c>
      <c r="M473">
        <v>19644350</v>
      </c>
      <c r="N473">
        <v>1049310</v>
      </c>
      <c r="O473">
        <v>222880</v>
      </c>
      <c r="P473">
        <v>0</v>
      </c>
      <c r="Q473">
        <v>0</v>
      </c>
      <c r="R473">
        <v>0</v>
      </c>
      <c r="S473">
        <v>816128</v>
      </c>
      <c r="T473">
        <v>447985</v>
      </c>
      <c r="U473">
        <v>0</v>
      </c>
      <c r="V473">
        <v>34814653</v>
      </c>
      <c r="W473">
        <v>14816</v>
      </c>
      <c r="X473">
        <v>34799837</v>
      </c>
      <c r="Y473">
        <v>1976739</v>
      </c>
      <c r="Z473">
        <v>12634000</v>
      </c>
      <c r="AA473" s="3" t="str">
        <f t="shared" si="14"/>
        <v>4995</v>
      </c>
      <c r="AB473" s="4" t="str">
        <f t="shared" si="15"/>
        <v>Non-TIF</v>
      </c>
    </row>
    <row r="474" spans="1:28" x14ac:dyDescent="0.25">
      <c r="A474">
        <v>2021</v>
      </c>
      <c r="B474">
        <v>34</v>
      </c>
      <c r="C474" t="s">
        <v>32</v>
      </c>
      <c r="D474">
        <v>2021</v>
      </c>
      <c r="E474">
        <v>34</v>
      </c>
      <c r="F474">
        <v>4</v>
      </c>
      <c r="G474">
        <v>772</v>
      </c>
      <c r="H474">
        <v>984772</v>
      </c>
      <c r="I474" t="s">
        <v>27</v>
      </c>
      <c r="J474" t="s">
        <v>27</v>
      </c>
      <c r="K474" t="s">
        <v>320</v>
      </c>
      <c r="L474" t="s">
        <v>390</v>
      </c>
      <c r="M474">
        <v>20949910</v>
      </c>
      <c r="N474">
        <v>807450</v>
      </c>
      <c r="O474">
        <v>2150967</v>
      </c>
      <c r="P474">
        <v>458940</v>
      </c>
      <c r="Q474">
        <v>968903</v>
      </c>
      <c r="R474">
        <v>0</v>
      </c>
      <c r="S474">
        <v>1893426</v>
      </c>
      <c r="T474">
        <v>349983</v>
      </c>
      <c r="U474">
        <v>0</v>
      </c>
      <c r="V474">
        <v>99397209</v>
      </c>
      <c r="W474">
        <v>122232</v>
      </c>
      <c r="X474">
        <v>99274977</v>
      </c>
      <c r="Y474">
        <v>8095737</v>
      </c>
      <c r="Z474">
        <v>71817630</v>
      </c>
      <c r="AA474" s="3" t="str">
        <f t="shared" si="14"/>
        <v>4772</v>
      </c>
      <c r="AB474" s="4" t="str">
        <f t="shared" si="15"/>
        <v>Non-TIF</v>
      </c>
    </row>
    <row r="475" spans="1:28" x14ac:dyDescent="0.25">
      <c r="A475">
        <v>2021</v>
      </c>
      <c r="B475">
        <v>35</v>
      </c>
      <c r="C475" t="s">
        <v>45</v>
      </c>
      <c r="D475">
        <v>2021</v>
      </c>
      <c r="E475">
        <v>35</v>
      </c>
      <c r="F475">
        <v>2</v>
      </c>
      <c r="G475">
        <v>781</v>
      </c>
      <c r="H475">
        <v>352781</v>
      </c>
      <c r="I475" t="s">
        <v>27</v>
      </c>
      <c r="J475" t="s">
        <v>27</v>
      </c>
      <c r="K475" t="s">
        <v>148</v>
      </c>
      <c r="L475" t="s">
        <v>394</v>
      </c>
      <c r="M475">
        <v>227700</v>
      </c>
      <c r="N475">
        <v>2500</v>
      </c>
      <c r="O475">
        <v>23005285</v>
      </c>
      <c r="P475">
        <v>69001213</v>
      </c>
      <c r="Q475">
        <v>6721186</v>
      </c>
      <c r="R475">
        <v>0</v>
      </c>
      <c r="S475">
        <v>0</v>
      </c>
      <c r="T475">
        <v>0</v>
      </c>
      <c r="U475">
        <v>0</v>
      </c>
      <c r="V475">
        <v>125016590</v>
      </c>
      <c r="W475">
        <v>92600</v>
      </c>
      <c r="X475">
        <v>124923990</v>
      </c>
      <c r="Y475">
        <v>0</v>
      </c>
      <c r="Z475">
        <v>26058706</v>
      </c>
      <c r="AA475" s="3" t="str">
        <f t="shared" si="14"/>
        <v>2781</v>
      </c>
      <c r="AB475" s="4" t="str">
        <f t="shared" si="15"/>
        <v>Non-TIF</v>
      </c>
    </row>
    <row r="476" spans="1:28" x14ac:dyDescent="0.25">
      <c r="A476">
        <v>2021</v>
      </c>
      <c r="B476">
        <v>14</v>
      </c>
      <c r="C476" t="s">
        <v>32</v>
      </c>
      <c r="D476">
        <v>2021</v>
      </c>
      <c r="E476">
        <v>14</v>
      </c>
      <c r="F476">
        <v>6</v>
      </c>
      <c r="G476">
        <v>91</v>
      </c>
      <c r="H476">
        <v>136091</v>
      </c>
      <c r="I476" t="s">
        <v>27</v>
      </c>
      <c r="J476" t="s">
        <v>27</v>
      </c>
      <c r="K476" t="s">
        <v>184</v>
      </c>
      <c r="L476" t="s">
        <v>152</v>
      </c>
      <c r="M476">
        <v>20740650</v>
      </c>
      <c r="N476">
        <v>1185160</v>
      </c>
      <c r="O476">
        <v>1879210</v>
      </c>
      <c r="P476">
        <v>0</v>
      </c>
      <c r="Q476">
        <v>64890</v>
      </c>
      <c r="R476">
        <v>0</v>
      </c>
      <c r="S476">
        <v>0</v>
      </c>
      <c r="T476">
        <v>51249</v>
      </c>
      <c r="U476">
        <v>0</v>
      </c>
      <c r="V476">
        <v>32500139</v>
      </c>
      <c r="W476">
        <v>18520</v>
      </c>
      <c r="X476">
        <v>32481619</v>
      </c>
      <c r="Y476">
        <v>1306004</v>
      </c>
      <c r="Z476">
        <v>8578980</v>
      </c>
      <c r="AA476" s="3" t="str">
        <f t="shared" si="14"/>
        <v>6091</v>
      </c>
      <c r="AB476" s="4" t="str">
        <f t="shared" si="15"/>
        <v>Non-TIF</v>
      </c>
    </row>
    <row r="477" spans="1:28" x14ac:dyDescent="0.25">
      <c r="A477">
        <v>2021</v>
      </c>
      <c r="B477">
        <v>14</v>
      </c>
      <c r="C477" t="s">
        <v>32</v>
      </c>
      <c r="D477">
        <v>2021</v>
      </c>
      <c r="E477">
        <v>14</v>
      </c>
      <c r="F477">
        <v>0</v>
      </c>
      <c r="G477">
        <v>999</v>
      </c>
      <c r="H477">
        <v>140999</v>
      </c>
      <c r="I477" t="s">
        <v>27</v>
      </c>
      <c r="J477" t="s">
        <v>27</v>
      </c>
      <c r="K477" t="s">
        <v>190</v>
      </c>
      <c r="L477" t="s">
        <v>152</v>
      </c>
      <c r="M477">
        <v>246453010</v>
      </c>
      <c r="N477">
        <v>29014280</v>
      </c>
      <c r="O477">
        <v>170099070</v>
      </c>
      <c r="P477">
        <v>127412100</v>
      </c>
      <c r="Q477">
        <v>38815750</v>
      </c>
      <c r="R477">
        <v>0</v>
      </c>
      <c r="S477">
        <v>26570149</v>
      </c>
      <c r="T477">
        <v>3005728</v>
      </c>
      <c r="U477">
        <v>0</v>
      </c>
      <c r="V477">
        <v>1541031977</v>
      </c>
      <c r="W477">
        <v>1079716</v>
      </c>
      <c r="X477">
        <v>1539952261</v>
      </c>
      <c r="Y477">
        <v>45362198</v>
      </c>
      <c r="Z477">
        <v>899661890</v>
      </c>
      <c r="AA477" s="3" t="str">
        <f t="shared" si="14"/>
        <v>0999</v>
      </c>
      <c r="AB477" s="4" t="str">
        <f t="shared" si="15"/>
        <v>Non-TIF</v>
      </c>
    </row>
    <row r="478" spans="1:28" x14ac:dyDescent="0.25">
      <c r="A478">
        <v>2021</v>
      </c>
      <c r="B478">
        <v>15</v>
      </c>
      <c r="C478" t="s">
        <v>45</v>
      </c>
      <c r="D478">
        <v>2021</v>
      </c>
      <c r="E478">
        <v>15</v>
      </c>
      <c r="F478">
        <v>0</v>
      </c>
      <c r="G478">
        <v>914</v>
      </c>
      <c r="H478">
        <v>150914</v>
      </c>
      <c r="I478" t="s">
        <v>27</v>
      </c>
      <c r="J478" t="s">
        <v>27</v>
      </c>
      <c r="K478" t="s">
        <v>33</v>
      </c>
      <c r="L478" t="s">
        <v>156</v>
      </c>
      <c r="M478">
        <v>0</v>
      </c>
      <c r="N478">
        <v>0</v>
      </c>
      <c r="O478">
        <v>0</v>
      </c>
      <c r="P478">
        <v>3393400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3572390</v>
      </c>
      <c r="W478">
        <v>0</v>
      </c>
      <c r="X478">
        <v>3572390</v>
      </c>
      <c r="Y478">
        <v>0</v>
      </c>
      <c r="Z478">
        <v>178990</v>
      </c>
      <c r="AA478" s="3" t="str">
        <f t="shared" si="14"/>
        <v>0914</v>
      </c>
      <c r="AB478" s="4" t="str">
        <f t="shared" si="15"/>
        <v>Non-TIF</v>
      </c>
    </row>
    <row r="479" spans="1:28" x14ac:dyDescent="0.25">
      <c r="A479">
        <v>2021</v>
      </c>
      <c r="B479">
        <v>15</v>
      </c>
      <c r="C479" t="s">
        <v>45</v>
      </c>
      <c r="D479">
        <v>2021</v>
      </c>
      <c r="E479">
        <v>15</v>
      </c>
      <c r="F479">
        <v>2</v>
      </c>
      <c r="G479">
        <v>718</v>
      </c>
      <c r="H479">
        <v>152718</v>
      </c>
      <c r="I479" t="s">
        <v>27</v>
      </c>
      <c r="J479" t="s">
        <v>27</v>
      </c>
      <c r="K479" t="s">
        <v>37</v>
      </c>
      <c r="L479" t="s">
        <v>156</v>
      </c>
      <c r="M479">
        <v>0</v>
      </c>
      <c r="N479">
        <v>0</v>
      </c>
      <c r="O479">
        <v>417317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417317</v>
      </c>
      <c r="W479">
        <v>0</v>
      </c>
      <c r="X479">
        <v>417317</v>
      </c>
      <c r="Y479">
        <v>0</v>
      </c>
      <c r="Z479">
        <v>0</v>
      </c>
      <c r="AA479" s="3" t="str">
        <f t="shared" si="14"/>
        <v>2718</v>
      </c>
      <c r="AB479" s="4" t="str">
        <f t="shared" si="15"/>
        <v>Non-TIF</v>
      </c>
    </row>
    <row r="480" spans="1:28" x14ac:dyDescent="0.25">
      <c r="A480">
        <v>2021</v>
      </c>
      <c r="B480">
        <v>15</v>
      </c>
      <c r="C480" t="s">
        <v>32</v>
      </c>
      <c r="D480">
        <v>2021</v>
      </c>
      <c r="E480">
        <v>15</v>
      </c>
      <c r="F480">
        <v>0</v>
      </c>
      <c r="G480">
        <v>387</v>
      </c>
      <c r="H480">
        <v>150387</v>
      </c>
      <c r="I480" t="s">
        <v>27</v>
      </c>
      <c r="J480" t="s">
        <v>27</v>
      </c>
      <c r="K480" t="s">
        <v>131</v>
      </c>
      <c r="L480" t="s">
        <v>156</v>
      </c>
      <c r="M480">
        <v>165745310</v>
      </c>
      <c r="N480">
        <v>7286180</v>
      </c>
      <c r="O480">
        <v>17414428</v>
      </c>
      <c r="P480">
        <v>5286180</v>
      </c>
      <c r="Q480">
        <v>2535857</v>
      </c>
      <c r="R480">
        <v>0</v>
      </c>
      <c r="S480">
        <v>4719276</v>
      </c>
      <c r="T480">
        <v>14818598</v>
      </c>
      <c r="U480">
        <v>0</v>
      </c>
      <c r="V480">
        <v>506063819</v>
      </c>
      <c r="W480">
        <v>553748</v>
      </c>
      <c r="X480">
        <v>505510071</v>
      </c>
      <c r="Y480">
        <v>38210977</v>
      </c>
      <c r="Z480">
        <v>288257990</v>
      </c>
      <c r="AA480" s="3" t="str">
        <f t="shared" si="14"/>
        <v>0387</v>
      </c>
      <c r="AB480" s="4" t="str">
        <f t="shared" si="15"/>
        <v>Non-TIF</v>
      </c>
    </row>
    <row r="481" spans="1:28" x14ac:dyDescent="0.25">
      <c r="A481">
        <v>2021</v>
      </c>
      <c r="B481">
        <v>16</v>
      </c>
      <c r="C481" t="s">
        <v>45</v>
      </c>
      <c r="D481">
        <v>2021</v>
      </c>
      <c r="E481">
        <v>16</v>
      </c>
      <c r="F481">
        <v>3</v>
      </c>
      <c r="G481">
        <v>691</v>
      </c>
      <c r="H481">
        <v>163691</v>
      </c>
      <c r="I481" t="s">
        <v>27</v>
      </c>
      <c r="J481" t="s">
        <v>27</v>
      </c>
      <c r="K481" t="s">
        <v>163</v>
      </c>
      <c r="L481" t="s">
        <v>159</v>
      </c>
      <c r="M481">
        <v>259280</v>
      </c>
      <c r="N481">
        <v>144160</v>
      </c>
      <c r="O481">
        <v>6613452</v>
      </c>
      <c r="P481">
        <v>3491070</v>
      </c>
      <c r="Q481">
        <v>3304641</v>
      </c>
      <c r="R481">
        <v>0</v>
      </c>
      <c r="S481">
        <v>0</v>
      </c>
      <c r="T481">
        <v>0</v>
      </c>
      <c r="U481">
        <v>0</v>
      </c>
      <c r="V481">
        <v>50083233</v>
      </c>
      <c r="W481">
        <v>88896</v>
      </c>
      <c r="X481">
        <v>49994337</v>
      </c>
      <c r="Y481">
        <v>0</v>
      </c>
      <c r="Z481">
        <v>36270630</v>
      </c>
      <c r="AA481" s="3" t="str">
        <f t="shared" si="14"/>
        <v>3691</v>
      </c>
      <c r="AB481" s="4" t="str">
        <f t="shared" si="15"/>
        <v>Non-TIF</v>
      </c>
    </row>
    <row r="482" spans="1:28" x14ac:dyDescent="0.25">
      <c r="A482">
        <v>2021</v>
      </c>
      <c r="B482">
        <v>16</v>
      </c>
      <c r="C482" t="s">
        <v>45</v>
      </c>
      <c r="D482">
        <v>2021</v>
      </c>
      <c r="E482">
        <v>16</v>
      </c>
      <c r="F482">
        <v>6</v>
      </c>
      <c r="G482">
        <v>930</v>
      </c>
      <c r="H482">
        <v>166930</v>
      </c>
      <c r="I482" t="s">
        <v>27</v>
      </c>
      <c r="J482" t="s">
        <v>27</v>
      </c>
      <c r="K482" t="s">
        <v>164</v>
      </c>
      <c r="L482" t="s">
        <v>159</v>
      </c>
      <c r="M482">
        <v>138680</v>
      </c>
      <c r="N482">
        <v>0</v>
      </c>
      <c r="O482">
        <v>50474599</v>
      </c>
      <c r="P482">
        <v>12776660</v>
      </c>
      <c r="Q482">
        <v>1786580</v>
      </c>
      <c r="R482">
        <v>0</v>
      </c>
      <c r="S482">
        <v>0</v>
      </c>
      <c r="T482">
        <v>0</v>
      </c>
      <c r="U482">
        <v>0</v>
      </c>
      <c r="V482">
        <v>76945967</v>
      </c>
      <c r="W482">
        <v>7408</v>
      </c>
      <c r="X482">
        <v>76938559</v>
      </c>
      <c r="Y482">
        <v>0</v>
      </c>
      <c r="Z482">
        <v>11769448</v>
      </c>
      <c r="AA482" s="3" t="str">
        <f t="shared" si="14"/>
        <v>6930</v>
      </c>
      <c r="AB482" s="4" t="str">
        <f t="shared" si="15"/>
        <v>Non-TIF</v>
      </c>
    </row>
    <row r="483" spans="1:28" x14ac:dyDescent="0.25">
      <c r="A483">
        <v>2021</v>
      </c>
      <c r="B483">
        <v>16</v>
      </c>
      <c r="C483" t="s">
        <v>32</v>
      </c>
      <c r="D483">
        <v>2021</v>
      </c>
      <c r="E483">
        <v>16</v>
      </c>
      <c r="F483">
        <v>0</v>
      </c>
      <c r="G483">
        <v>603</v>
      </c>
      <c r="H483">
        <v>160603</v>
      </c>
      <c r="I483" t="s">
        <v>27</v>
      </c>
      <c r="J483" t="s">
        <v>27</v>
      </c>
      <c r="K483" t="s">
        <v>213</v>
      </c>
      <c r="L483" t="s">
        <v>159</v>
      </c>
      <c r="M483">
        <v>54964780</v>
      </c>
      <c r="N483">
        <v>2743092</v>
      </c>
      <c r="O483">
        <v>2114613</v>
      </c>
      <c r="P483">
        <v>22960</v>
      </c>
      <c r="Q483">
        <v>375947</v>
      </c>
      <c r="R483">
        <v>0</v>
      </c>
      <c r="S483">
        <v>0</v>
      </c>
      <c r="T483">
        <v>2450778</v>
      </c>
      <c r="U483">
        <v>0</v>
      </c>
      <c r="V483">
        <v>111261545</v>
      </c>
      <c r="W483">
        <v>88896</v>
      </c>
      <c r="X483">
        <v>111172649</v>
      </c>
      <c r="Y483">
        <v>5456814</v>
      </c>
      <c r="Z483">
        <v>48589375</v>
      </c>
      <c r="AA483" s="3" t="str">
        <f t="shared" si="14"/>
        <v>0603</v>
      </c>
      <c r="AB483" s="4" t="str">
        <f t="shared" si="15"/>
        <v>Non-TIF</v>
      </c>
    </row>
    <row r="484" spans="1:28" x14ac:dyDescent="0.25">
      <c r="A484">
        <v>2021</v>
      </c>
      <c r="B484">
        <v>16</v>
      </c>
      <c r="C484" t="s">
        <v>32</v>
      </c>
      <c r="D484">
        <v>2021</v>
      </c>
      <c r="E484">
        <v>16</v>
      </c>
      <c r="F484">
        <v>6</v>
      </c>
      <c r="G484">
        <v>408</v>
      </c>
      <c r="H484">
        <v>166408</v>
      </c>
      <c r="I484" t="s">
        <v>27</v>
      </c>
      <c r="J484" t="s">
        <v>27</v>
      </c>
      <c r="K484" t="s">
        <v>214</v>
      </c>
      <c r="L484" t="s">
        <v>159</v>
      </c>
      <c r="M484">
        <v>114452824</v>
      </c>
      <c r="N484">
        <v>5205278</v>
      </c>
      <c r="O484">
        <v>7439151</v>
      </c>
      <c r="P484">
        <v>7345460</v>
      </c>
      <c r="Q484">
        <v>2716981</v>
      </c>
      <c r="R484">
        <v>0</v>
      </c>
      <c r="S484">
        <v>0</v>
      </c>
      <c r="T484">
        <v>4388999</v>
      </c>
      <c r="U484">
        <v>0</v>
      </c>
      <c r="V484">
        <v>421818159</v>
      </c>
      <c r="W484">
        <v>418552</v>
      </c>
      <c r="X484">
        <v>421399607</v>
      </c>
      <c r="Y484">
        <v>16662834</v>
      </c>
      <c r="Z484">
        <v>280269466</v>
      </c>
      <c r="AA484" s="3" t="str">
        <f t="shared" si="14"/>
        <v>6408</v>
      </c>
      <c r="AB484" s="4" t="str">
        <f t="shared" si="15"/>
        <v>Non-TIF</v>
      </c>
    </row>
    <row r="485" spans="1:28" x14ac:dyDescent="0.25">
      <c r="A485">
        <v>2021</v>
      </c>
      <c r="B485">
        <v>16</v>
      </c>
      <c r="C485" t="s">
        <v>32</v>
      </c>
      <c r="D485">
        <v>2021</v>
      </c>
      <c r="E485">
        <v>16</v>
      </c>
      <c r="F485">
        <v>4</v>
      </c>
      <c r="G485">
        <v>269</v>
      </c>
      <c r="H485">
        <v>534269</v>
      </c>
      <c r="I485" t="s">
        <v>27</v>
      </c>
      <c r="J485" t="s">
        <v>27</v>
      </c>
      <c r="K485" t="s">
        <v>215</v>
      </c>
      <c r="L485" t="s">
        <v>159</v>
      </c>
      <c r="M485">
        <v>1732220</v>
      </c>
      <c r="N485">
        <v>29950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2540</v>
      </c>
      <c r="U485">
        <v>0</v>
      </c>
      <c r="V485">
        <v>2440530</v>
      </c>
      <c r="W485">
        <v>5556</v>
      </c>
      <c r="X485">
        <v>2434974</v>
      </c>
      <c r="Y485">
        <v>174246</v>
      </c>
      <c r="Z485">
        <v>675820</v>
      </c>
      <c r="AA485" s="3" t="str">
        <f t="shared" si="14"/>
        <v>4269</v>
      </c>
      <c r="AB485" s="4" t="str">
        <f t="shared" si="15"/>
        <v>Non-TIF</v>
      </c>
    </row>
    <row r="486" spans="1:28" x14ac:dyDescent="0.25">
      <c r="A486">
        <v>2021</v>
      </c>
      <c r="B486">
        <v>16</v>
      </c>
      <c r="C486" t="s">
        <v>32</v>
      </c>
      <c r="D486">
        <v>2021</v>
      </c>
      <c r="E486">
        <v>16</v>
      </c>
      <c r="F486">
        <v>3</v>
      </c>
      <c r="G486">
        <v>744</v>
      </c>
      <c r="H486">
        <v>573744</v>
      </c>
      <c r="I486" t="s">
        <v>27</v>
      </c>
      <c r="J486" t="s">
        <v>27</v>
      </c>
      <c r="K486" t="s">
        <v>216</v>
      </c>
      <c r="L486" t="s">
        <v>159</v>
      </c>
      <c r="M486">
        <v>17446825</v>
      </c>
      <c r="N486">
        <v>636590</v>
      </c>
      <c r="O486">
        <v>0</v>
      </c>
      <c r="P486">
        <v>0</v>
      </c>
      <c r="Q486">
        <v>241770</v>
      </c>
      <c r="R486">
        <v>0</v>
      </c>
      <c r="S486">
        <v>2477820</v>
      </c>
      <c r="T486">
        <v>160624</v>
      </c>
      <c r="U486">
        <v>0</v>
      </c>
      <c r="V486">
        <v>80655559</v>
      </c>
      <c r="W486">
        <v>46300</v>
      </c>
      <c r="X486">
        <v>80609259</v>
      </c>
      <c r="Y486">
        <v>3004398</v>
      </c>
      <c r="Z486">
        <v>59691930</v>
      </c>
      <c r="AA486" s="3" t="str">
        <f t="shared" si="14"/>
        <v>3744</v>
      </c>
      <c r="AB486" s="4" t="str">
        <f t="shared" si="15"/>
        <v>Non-TIF</v>
      </c>
    </row>
    <row r="487" spans="1:28" x14ac:dyDescent="0.25">
      <c r="A487">
        <v>2021</v>
      </c>
      <c r="B487">
        <v>17</v>
      </c>
      <c r="C487" t="s">
        <v>32</v>
      </c>
      <c r="D487">
        <v>2021</v>
      </c>
      <c r="E487">
        <v>17</v>
      </c>
      <c r="F487">
        <v>4</v>
      </c>
      <c r="G487">
        <v>131</v>
      </c>
      <c r="H487">
        <v>174131</v>
      </c>
      <c r="I487" t="s">
        <v>27</v>
      </c>
      <c r="J487" t="s">
        <v>27</v>
      </c>
      <c r="K487" t="s">
        <v>166</v>
      </c>
      <c r="L487" t="s">
        <v>167</v>
      </c>
      <c r="M487">
        <v>52762580</v>
      </c>
      <c r="N487">
        <v>1762580</v>
      </c>
      <c r="O487">
        <v>82540243</v>
      </c>
      <c r="P487">
        <v>27089890</v>
      </c>
      <c r="Q487">
        <v>36455577</v>
      </c>
      <c r="R487">
        <v>0</v>
      </c>
      <c r="S487">
        <v>43979359</v>
      </c>
      <c r="T487">
        <v>3470006</v>
      </c>
      <c r="U487">
        <v>0</v>
      </c>
      <c r="V487">
        <v>1577293715</v>
      </c>
      <c r="W487">
        <v>2405748</v>
      </c>
      <c r="X487">
        <v>1574887967</v>
      </c>
      <c r="Y487">
        <v>220630198</v>
      </c>
      <c r="Z487">
        <v>1329233480</v>
      </c>
      <c r="AA487" s="3" t="str">
        <f t="shared" si="14"/>
        <v>4131</v>
      </c>
      <c r="AB487" s="4" t="str">
        <f t="shared" si="15"/>
        <v>Non-TIF</v>
      </c>
    </row>
    <row r="488" spans="1:28" x14ac:dyDescent="0.25">
      <c r="A488">
        <v>2021</v>
      </c>
      <c r="B488">
        <v>17</v>
      </c>
      <c r="C488" t="s">
        <v>32</v>
      </c>
      <c r="D488">
        <v>2021</v>
      </c>
      <c r="E488">
        <v>17</v>
      </c>
      <c r="F488">
        <v>2</v>
      </c>
      <c r="G488">
        <v>403</v>
      </c>
      <c r="H488">
        <v>412403</v>
      </c>
      <c r="I488" t="s">
        <v>27</v>
      </c>
      <c r="J488" t="s">
        <v>27</v>
      </c>
      <c r="K488" t="s">
        <v>217</v>
      </c>
      <c r="L488" t="s">
        <v>167</v>
      </c>
      <c r="M488">
        <v>50231720</v>
      </c>
      <c r="N488">
        <v>1627820</v>
      </c>
      <c r="O488">
        <v>7886127</v>
      </c>
      <c r="P488">
        <v>524220</v>
      </c>
      <c r="Q488">
        <v>1133033</v>
      </c>
      <c r="R488">
        <v>0</v>
      </c>
      <c r="S488">
        <v>1110175</v>
      </c>
      <c r="T488">
        <v>5364888</v>
      </c>
      <c r="U488">
        <v>0</v>
      </c>
      <c r="V488">
        <v>373481353</v>
      </c>
      <c r="W488">
        <v>164828</v>
      </c>
      <c r="X488">
        <v>373316525</v>
      </c>
      <c r="Y488">
        <v>24444089</v>
      </c>
      <c r="Z488">
        <v>305603370</v>
      </c>
      <c r="AA488" s="3" t="str">
        <f t="shared" si="14"/>
        <v>2403</v>
      </c>
      <c r="AB488" s="4" t="str">
        <f t="shared" si="15"/>
        <v>Non-TIF</v>
      </c>
    </row>
    <row r="489" spans="1:28" x14ac:dyDescent="0.25">
      <c r="A489">
        <v>2021</v>
      </c>
      <c r="B489">
        <v>18</v>
      </c>
      <c r="C489" t="s">
        <v>45</v>
      </c>
      <c r="D489">
        <v>2021</v>
      </c>
      <c r="E489">
        <v>18</v>
      </c>
      <c r="F489">
        <v>1</v>
      </c>
      <c r="G489">
        <v>152</v>
      </c>
      <c r="H489">
        <v>181152</v>
      </c>
      <c r="I489" t="s">
        <v>27</v>
      </c>
      <c r="J489" t="s">
        <v>27</v>
      </c>
      <c r="K489" t="s">
        <v>218</v>
      </c>
      <c r="L489" t="s">
        <v>219</v>
      </c>
      <c r="M489">
        <v>241080</v>
      </c>
      <c r="N489">
        <v>0</v>
      </c>
      <c r="O489">
        <v>12535898</v>
      </c>
      <c r="P489">
        <v>9313752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22255060</v>
      </c>
      <c r="W489">
        <v>0</v>
      </c>
      <c r="X489">
        <v>22255060</v>
      </c>
      <c r="Y489">
        <v>0</v>
      </c>
      <c r="Z489">
        <v>164330</v>
      </c>
      <c r="AA489" s="3" t="str">
        <f t="shared" si="14"/>
        <v>1152</v>
      </c>
      <c r="AB489" s="4" t="str">
        <f t="shared" si="15"/>
        <v>Non-TIF</v>
      </c>
    </row>
    <row r="490" spans="1:28" x14ac:dyDescent="0.25">
      <c r="A490">
        <v>2021</v>
      </c>
      <c r="B490">
        <v>18</v>
      </c>
      <c r="C490" t="s">
        <v>45</v>
      </c>
      <c r="D490">
        <v>2021</v>
      </c>
      <c r="E490">
        <v>18</v>
      </c>
      <c r="F490">
        <v>4</v>
      </c>
      <c r="G490">
        <v>68</v>
      </c>
      <c r="H490">
        <v>184068</v>
      </c>
      <c r="I490" t="s">
        <v>27</v>
      </c>
      <c r="J490" t="s">
        <v>27</v>
      </c>
      <c r="K490" t="s">
        <v>220</v>
      </c>
      <c r="L490" t="s">
        <v>219</v>
      </c>
      <c r="M490">
        <v>59720</v>
      </c>
      <c r="N490">
        <v>6240</v>
      </c>
      <c r="O490">
        <v>4539062</v>
      </c>
      <c r="P490">
        <v>17397169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22701733</v>
      </c>
      <c r="W490">
        <v>5556</v>
      </c>
      <c r="X490">
        <v>22696177</v>
      </c>
      <c r="Y490">
        <v>0</v>
      </c>
      <c r="Z490">
        <v>699542</v>
      </c>
      <c r="AA490" s="3" t="str">
        <f t="shared" si="14"/>
        <v>4068</v>
      </c>
      <c r="AB490" s="4" t="str">
        <f t="shared" si="15"/>
        <v>Non-TIF</v>
      </c>
    </row>
    <row r="491" spans="1:28" x14ac:dyDescent="0.25">
      <c r="A491">
        <v>2021</v>
      </c>
      <c r="B491">
        <v>18</v>
      </c>
      <c r="C491" t="s">
        <v>32</v>
      </c>
      <c r="D491">
        <v>2021</v>
      </c>
      <c r="E491">
        <v>18</v>
      </c>
      <c r="F491">
        <v>6</v>
      </c>
      <c r="G491">
        <v>48</v>
      </c>
      <c r="H491">
        <v>116048</v>
      </c>
      <c r="I491" t="s">
        <v>27</v>
      </c>
      <c r="J491" t="s">
        <v>27</v>
      </c>
      <c r="K491" t="s">
        <v>221</v>
      </c>
      <c r="L491" t="s">
        <v>219</v>
      </c>
      <c r="M491">
        <v>372560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372560</v>
      </c>
      <c r="W491">
        <v>0</v>
      </c>
      <c r="X491">
        <v>372560</v>
      </c>
      <c r="Y491">
        <v>13182</v>
      </c>
      <c r="Z491">
        <v>0</v>
      </c>
      <c r="AA491" s="3" t="str">
        <f t="shared" si="14"/>
        <v>6048</v>
      </c>
      <c r="AB491" s="4" t="str">
        <f t="shared" si="15"/>
        <v>Non-TIF</v>
      </c>
    </row>
    <row r="492" spans="1:28" x14ac:dyDescent="0.25">
      <c r="A492">
        <v>2021</v>
      </c>
      <c r="B492">
        <v>18</v>
      </c>
      <c r="C492" t="s">
        <v>32</v>
      </c>
      <c r="D492">
        <v>2021</v>
      </c>
      <c r="E492">
        <v>18</v>
      </c>
      <c r="F492">
        <v>2</v>
      </c>
      <c r="G492">
        <v>376</v>
      </c>
      <c r="H492">
        <v>472376</v>
      </c>
      <c r="I492" t="s">
        <v>27</v>
      </c>
      <c r="J492" t="s">
        <v>27</v>
      </c>
      <c r="K492" t="s">
        <v>180</v>
      </c>
      <c r="L492" t="s">
        <v>219</v>
      </c>
      <c r="M492">
        <v>19299400</v>
      </c>
      <c r="N492">
        <v>788770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89813</v>
      </c>
      <c r="U492">
        <v>0</v>
      </c>
      <c r="V492">
        <v>26137633</v>
      </c>
      <c r="W492">
        <v>16668</v>
      </c>
      <c r="X492">
        <v>26120965</v>
      </c>
      <c r="Y492">
        <v>706357</v>
      </c>
      <c r="Z492">
        <v>5959650</v>
      </c>
      <c r="AA492" s="3" t="str">
        <f t="shared" si="14"/>
        <v>2376</v>
      </c>
      <c r="AB492" s="4" t="str">
        <f t="shared" si="15"/>
        <v>Non-TIF</v>
      </c>
    </row>
    <row r="493" spans="1:28" x14ac:dyDescent="0.25">
      <c r="A493">
        <v>2021</v>
      </c>
      <c r="B493">
        <v>19</v>
      </c>
      <c r="C493" t="s">
        <v>45</v>
      </c>
      <c r="D493">
        <v>2021</v>
      </c>
      <c r="E493">
        <v>19</v>
      </c>
      <c r="F493">
        <v>6</v>
      </c>
      <c r="G493">
        <v>273</v>
      </c>
      <c r="H493">
        <v>96273</v>
      </c>
      <c r="I493" t="s">
        <v>27</v>
      </c>
      <c r="J493" t="s">
        <v>27</v>
      </c>
      <c r="K493" t="s">
        <v>145</v>
      </c>
      <c r="L493" t="s">
        <v>222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 s="3" t="str">
        <f t="shared" si="14"/>
        <v>6273</v>
      </c>
      <c r="AB493" s="4" t="str">
        <f t="shared" si="15"/>
        <v>Non-TIF</v>
      </c>
    </row>
    <row r="494" spans="1:28" x14ac:dyDescent="0.25">
      <c r="A494">
        <v>2021</v>
      </c>
      <c r="B494">
        <v>19</v>
      </c>
      <c r="C494" t="s">
        <v>45</v>
      </c>
      <c r="D494">
        <v>2021</v>
      </c>
      <c r="E494">
        <v>19</v>
      </c>
      <c r="F494">
        <v>4</v>
      </c>
      <c r="G494">
        <v>599</v>
      </c>
      <c r="H494">
        <v>194599</v>
      </c>
      <c r="I494" t="s">
        <v>27</v>
      </c>
      <c r="J494" t="s">
        <v>27</v>
      </c>
      <c r="K494" t="s">
        <v>146</v>
      </c>
      <c r="L494" t="s">
        <v>222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 s="3" t="str">
        <f t="shared" si="14"/>
        <v>4599</v>
      </c>
      <c r="AB494" s="4" t="str">
        <f t="shared" si="15"/>
        <v>Non-TIF</v>
      </c>
    </row>
    <row r="495" spans="1:28" x14ac:dyDescent="0.25">
      <c r="A495">
        <v>2021</v>
      </c>
      <c r="B495">
        <v>35</v>
      </c>
      <c r="C495" t="s">
        <v>45</v>
      </c>
      <c r="D495">
        <v>2021</v>
      </c>
      <c r="E495">
        <v>35</v>
      </c>
      <c r="F495">
        <v>0</v>
      </c>
      <c r="G495">
        <v>594</v>
      </c>
      <c r="H495">
        <v>990594</v>
      </c>
      <c r="I495" t="s">
        <v>27</v>
      </c>
      <c r="J495" t="s">
        <v>27</v>
      </c>
      <c r="K495" t="s">
        <v>416</v>
      </c>
      <c r="L495" t="s">
        <v>394</v>
      </c>
      <c r="M495">
        <v>0</v>
      </c>
      <c r="N495">
        <v>0</v>
      </c>
      <c r="O495">
        <v>12674090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12674090</v>
      </c>
      <c r="W495">
        <v>0</v>
      </c>
      <c r="X495">
        <v>12674090</v>
      </c>
      <c r="Y495">
        <v>0</v>
      </c>
      <c r="Z495">
        <v>0</v>
      </c>
      <c r="AA495" s="3" t="str">
        <f t="shared" si="14"/>
        <v>0594</v>
      </c>
      <c r="AB495" s="4" t="str">
        <f t="shared" si="15"/>
        <v>Non-TIF</v>
      </c>
    </row>
    <row r="496" spans="1:28" x14ac:dyDescent="0.25">
      <c r="A496">
        <v>2021</v>
      </c>
      <c r="B496">
        <v>35</v>
      </c>
      <c r="C496" t="s">
        <v>45</v>
      </c>
      <c r="D496">
        <v>2021</v>
      </c>
      <c r="E496">
        <v>35</v>
      </c>
      <c r="F496">
        <v>1</v>
      </c>
      <c r="G496">
        <v>854</v>
      </c>
      <c r="H496">
        <v>991854</v>
      </c>
      <c r="I496" t="s">
        <v>27</v>
      </c>
      <c r="J496" t="s">
        <v>27</v>
      </c>
      <c r="K496" t="s">
        <v>431</v>
      </c>
      <c r="L496" t="s">
        <v>394</v>
      </c>
      <c r="M496">
        <v>3387</v>
      </c>
      <c r="N496">
        <v>0</v>
      </c>
      <c r="O496">
        <v>797813</v>
      </c>
      <c r="P496">
        <v>10536500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11337700</v>
      </c>
      <c r="W496">
        <v>0</v>
      </c>
      <c r="X496">
        <v>11337700</v>
      </c>
      <c r="Y496">
        <v>0</v>
      </c>
      <c r="Z496">
        <v>0</v>
      </c>
      <c r="AA496" s="3" t="str">
        <f t="shared" si="14"/>
        <v>1854</v>
      </c>
      <c r="AB496" s="4" t="str">
        <f t="shared" si="15"/>
        <v>Non-TIF</v>
      </c>
    </row>
    <row r="497" spans="1:28" x14ac:dyDescent="0.25">
      <c r="A497">
        <v>2021</v>
      </c>
      <c r="B497">
        <v>35</v>
      </c>
      <c r="C497" t="s">
        <v>24</v>
      </c>
      <c r="D497">
        <v>2021</v>
      </c>
      <c r="E497">
        <v>35</v>
      </c>
      <c r="F497">
        <v>0</v>
      </c>
      <c r="G497">
        <v>916</v>
      </c>
      <c r="H497" t="s">
        <v>581</v>
      </c>
      <c r="I497" t="s">
        <v>26</v>
      </c>
      <c r="J497" t="s">
        <v>27</v>
      </c>
      <c r="K497" t="s">
        <v>582</v>
      </c>
      <c r="L497" t="s">
        <v>394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 s="3" t="str">
        <f t="shared" si="14"/>
        <v>0916</v>
      </c>
      <c r="AB497" s="4" t="str">
        <f t="shared" si="15"/>
        <v>TIF</v>
      </c>
    </row>
    <row r="498" spans="1:28" x14ac:dyDescent="0.25">
      <c r="A498">
        <v>2021</v>
      </c>
      <c r="B498">
        <v>35</v>
      </c>
      <c r="C498" t="s">
        <v>24</v>
      </c>
      <c r="D498">
        <v>2021</v>
      </c>
      <c r="E498">
        <v>35</v>
      </c>
      <c r="F498">
        <v>2</v>
      </c>
      <c r="G498">
        <v>781</v>
      </c>
      <c r="H498" t="s">
        <v>583</v>
      </c>
      <c r="I498" t="s">
        <v>26</v>
      </c>
      <c r="J498" t="s">
        <v>27</v>
      </c>
      <c r="K498" t="s">
        <v>584</v>
      </c>
      <c r="L498" t="s">
        <v>394</v>
      </c>
      <c r="M498">
        <v>0</v>
      </c>
      <c r="N498">
        <v>0</v>
      </c>
      <c r="O498">
        <v>747629</v>
      </c>
      <c r="P498">
        <v>431687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9458810</v>
      </c>
      <c r="W498">
        <v>0</v>
      </c>
      <c r="X498">
        <v>9458810</v>
      </c>
      <c r="Y498">
        <v>0</v>
      </c>
      <c r="Z498">
        <v>8279494</v>
      </c>
      <c r="AA498" s="3" t="str">
        <f t="shared" si="14"/>
        <v>2781</v>
      </c>
      <c r="AB498" s="4" t="str">
        <f t="shared" si="15"/>
        <v>TIF</v>
      </c>
    </row>
    <row r="499" spans="1:28" x14ac:dyDescent="0.25">
      <c r="A499">
        <v>2021</v>
      </c>
      <c r="B499">
        <v>35</v>
      </c>
      <c r="C499" t="s">
        <v>24</v>
      </c>
      <c r="D499">
        <v>2021</v>
      </c>
      <c r="E499">
        <v>35</v>
      </c>
      <c r="F499">
        <v>5</v>
      </c>
      <c r="G499">
        <v>922</v>
      </c>
      <c r="H499" t="s">
        <v>311</v>
      </c>
      <c r="I499" t="s">
        <v>26</v>
      </c>
      <c r="J499" t="s">
        <v>27</v>
      </c>
      <c r="K499" t="s">
        <v>312</v>
      </c>
      <c r="L499" t="s">
        <v>394</v>
      </c>
      <c r="M499">
        <v>0</v>
      </c>
      <c r="N499">
        <v>0</v>
      </c>
      <c r="O499">
        <v>2148176</v>
      </c>
      <c r="P499">
        <v>0</v>
      </c>
      <c r="Q499">
        <v>51057</v>
      </c>
      <c r="R499">
        <v>0</v>
      </c>
      <c r="S499">
        <v>0</v>
      </c>
      <c r="T499">
        <v>0</v>
      </c>
      <c r="U499">
        <v>0</v>
      </c>
      <c r="V499">
        <v>7137692</v>
      </c>
      <c r="W499">
        <v>0</v>
      </c>
      <c r="X499">
        <v>7137692</v>
      </c>
      <c r="Y499">
        <v>0</v>
      </c>
      <c r="Z499">
        <v>4938459</v>
      </c>
      <c r="AA499" s="3" t="str">
        <f t="shared" si="14"/>
        <v>5922</v>
      </c>
      <c r="AB499" s="4" t="str">
        <f t="shared" si="15"/>
        <v>TIF</v>
      </c>
    </row>
    <row r="500" spans="1:28" x14ac:dyDescent="0.25">
      <c r="A500">
        <v>2021</v>
      </c>
      <c r="B500">
        <v>35</v>
      </c>
      <c r="C500" t="s">
        <v>24</v>
      </c>
      <c r="D500">
        <v>2021</v>
      </c>
      <c r="E500">
        <v>35</v>
      </c>
      <c r="F500">
        <v>0</v>
      </c>
      <c r="G500">
        <v>108</v>
      </c>
      <c r="H500" t="s">
        <v>419</v>
      </c>
      <c r="I500" t="s">
        <v>26</v>
      </c>
      <c r="J500" t="s">
        <v>27</v>
      </c>
      <c r="K500" t="s">
        <v>420</v>
      </c>
      <c r="L500" t="s">
        <v>394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 s="3" t="str">
        <f t="shared" si="14"/>
        <v>0108</v>
      </c>
      <c r="AB500" s="4" t="str">
        <f t="shared" si="15"/>
        <v>TIF</v>
      </c>
    </row>
    <row r="501" spans="1:28" x14ac:dyDescent="0.25">
      <c r="A501">
        <v>2021</v>
      </c>
      <c r="B501">
        <v>35</v>
      </c>
      <c r="C501" t="s">
        <v>32</v>
      </c>
      <c r="D501">
        <v>2021</v>
      </c>
      <c r="E501">
        <v>35</v>
      </c>
      <c r="F501">
        <v>0</v>
      </c>
      <c r="G501">
        <v>916</v>
      </c>
      <c r="H501">
        <v>350916</v>
      </c>
      <c r="I501" t="s">
        <v>27</v>
      </c>
      <c r="J501" t="s">
        <v>27</v>
      </c>
      <c r="K501" t="s">
        <v>424</v>
      </c>
      <c r="L501" t="s">
        <v>394</v>
      </c>
      <c r="M501">
        <v>90954500</v>
      </c>
      <c r="N501">
        <v>8522100</v>
      </c>
      <c r="O501">
        <v>7949496</v>
      </c>
      <c r="P501">
        <v>2379500</v>
      </c>
      <c r="Q501">
        <v>264204</v>
      </c>
      <c r="R501">
        <v>0</v>
      </c>
      <c r="S501">
        <v>0</v>
      </c>
      <c r="T501">
        <v>9982133</v>
      </c>
      <c r="U501">
        <v>0</v>
      </c>
      <c r="V501">
        <v>175938433</v>
      </c>
      <c r="W501">
        <v>103712</v>
      </c>
      <c r="X501">
        <v>175834721</v>
      </c>
      <c r="Y501">
        <v>18758870</v>
      </c>
      <c r="Z501">
        <v>55886500</v>
      </c>
      <c r="AA501" s="3" t="str">
        <f t="shared" si="14"/>
        <v>0916</v>
      </c>
      <c r="AB501" s="4" t="str">
        <f t="shared" si="15"/>
        <v>Non-TIF</v>
      </c>
    </row>
    <row r="502" spans="1:28" x14ac:dyDescent="0.25">
      <c r="A502">
        <v>2021</v>
      </c>
      <c r="B502">
        <v>35</v>
      </c>
      <c r="C502" t="s">
        <v>32</v>
      </c>
      <c r="D502">
        <v>2021</v>
      </c>
      <c r="E502">
        <v>35</v>
      </c>
      <c r="F502">
        <v>5</v>
      </c>
      <c r="G502">
        <v>922</v>
      </c>
      <c r="H502">
        <v>355922</v>
      </c>
      <c r="I502" t="s">
        <v>27</v>
      </c>
      <c r="J502" t="s">
        <v>27</v>
      </c>
      <c r="K502" t="s">
        <v>168</v>
      </c>
      <c r="L502" t="s">
        <v>394</v>
      </c>
      <c r="M502">
        <v>79515300</v>
      </c>
      <c r="N502">
        <v>5447200</v>
      </c>
      <c r="O502">
        <v>13301750</v>
      </c>
      <c r="P502">
        <v>1938700</v>
      </c>
      <c r="Q502">
        <v>271050</v>
      </c>
      <c r="R502">
        <v>0</v>
      </c>
      <c r="S502">
        <v>7349261</v>
      </c>
      <c r="T502">
        <v>3151002</v>
      </c>
      <c r="U502">
        <v>0</v>
      </c>
      <c r="V502">
        <v>178461763</v>
      </c>
      <c r="W502">
        <v>111120</v>
      </c>
      <c r="X502">
        <v>178350643</v>
      </c>
      <c r="Y502">
        <v>25869566</v>
      </c>
      <c r="Z502">
        <v>67487500</v>
      </c>
      <c r="AA502" s="3" t="str">
        <f t="shared" si="14"/>
        <v>5922</v>
      </c>
      <c r="AB502" s="4" t="str">
        <f t="shared" si="15"/>
        <v>Non-TIF</v>
      </c>
    </row>
    <row r="503" spans="1:28" x14ac:dyDescent="0.25">
      <c r="A503">
        <v>2021</v>
      </c>
      <c r="B503">
        <v>35</v>
      </c>
      <c r="C503" t="s">
        <v>32</v>
      </c>
      <c r="D503">
        <v>2021</v>
      </c>
      <c r="E503">
        <v>35</v>
      </c>
      <c r="F503">
        <v>0</v>
      </c>
      <c r="G503">
        <v>108</v>
      </c>
      <c r="H503">
        <v>420108</v>
      </c>
      <c r="I503" t="s">
        <v>27</v>
      </c>
      <c r="J503" t="s">
        <v>27</v>
      </c>
      <c r="K503" t="s">
        <v>393</v>
      </c>
      <c r="L503" t="s">
        <v>394</v>
      </c>
      <c r="M503">
        <v>23926100</v>
      </c>
      <c r="N503">
        <v>2722900</v>
      </c>
      <c r="O503">
        <v>325400</v>
      </c>
      <c r="P503">
        <v>0</v>
      </c>
      <c r="Q503">
        <v>0</v>
      </c>
      <c r="R503">
        <v>0</v>
      </c>
      <c r="S503">
        <v>0</v>
      </c>
      <c r="T503">
        <v>429934</v>
      </c>
      <c r="U503">
        <v>0</v>
      </c>
      <c r="V503">
        <v>36659334</v>
      </c>
      <c r="W503">
        <v>24076</v>
      </c>
      <c r="X503">
        <v>36635258</v>
      </c>
      <c r="Y503">
        <v>1952323</v>
      </c>
      <c r="Z503">
        <v>9255000</v>
      </c>
      <c r="AA503" s="3" t="str">
        <f t="shared" si="14"/>
        <v>0108</v>
      </c>
      <c r="AB503" s="4" t="str">
        <f t="shared" si="15"/>
        <v>Non-TIF</v>
      </c>
    </row>
    <row r="504" spans="1:28" x14ac:dyDescent="0.25">
      <c r="A504">
        <v>2021</v>
      </c>
      <c r="B504">
        <v>36</v>
      </c>
      <c r="C504" t="s">
        <v>45</v>
      </c>
      <c r="D504">
        <v>2021</v>
      </c>
      <c r="E504">
        <v>36</v>
      </c>
      <c r="F504">
        <v>6</v>
      </c>
      <c r="G504">
        <v>3</v>
      </c>
      <c r="H504">
        <v>366003</v>
      </c>
      <c r="I504" t="s">
        <v>27</v>
      </c>
      <c r="J504" t="s">
        <v>27</v>
      </c>
      <c r="K504" t="s">
        <v>434</v>
      </c>
      <c r="L504" t="s">
        <v>399</v>
      </c>
      <c r="M504">
        <v>0</v>
      </c>
      <c r="N504">
        <v>0</v>
      </c>
      <c r="O504">
        <v>1871410</v>
      </c>
      <c r="P504">
        <v>0</v>
      </c>
      <c r="Q504">
        <v>137800</v>
      </c>
      <c r="R504">
        <v>0</v>
      </c>
      <c r="S504">
        <v>0</v>
      </c>
      <c r="T504">
        <v>0</v>
      </c>
      <c r="U504">
        <v>0</v>
      </c>
      <c r="V504">
        <v>7827450</v>
      </c>
      <c r="W504">
        <v>3704</v>
      </c>
      <c r="X504">
        <v>7823746</v>
      </c>
      <c r="Y504">
        <v>0</v>
      </c>
      <c r="Z504">
        <v>5818240</v>
      </c>
      <c r="AA504" s="3" t="str">
        <f t="shared" si="14"/>
        <v>6003</v>
      </c>
      <c r="AB504" s="4" t="str">
        <f t="shared" si="15"/>
        <v>Non-TIF</v>
      </c>
    </row>
    <row r="505" spans="1:28" x14ac:dyDescent="0.25">
      <c r="A505">
        <v>2021</v>
      </c>
      <c r="B505">
        <v>36</v>
      </c>
      <c r="C505" t="s">
        <v>24</v>
      </c>
      <c r="D505">
        <v>2021</v>
      </c>
      <c r="E505">
        <v>36</v>
      </c>
      <c r="F505">
        <v>2</v>
      </c>
      <c r="G505">
        <v>772</v>
      </c>
      <c r="H505" t="s">
        <v>585</v>
      </c>
      <c r="I505" t="s">
        <v>26</v>
      </c>
      <c r="J505" t="s">
        <v>27</v>
      </c>
      <c r="K505" t="s">
        <v>586</v>
      </c>
      <c r="L505" t="s">
        <v>399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 s="3" t="str">
        <f t="shared" si="14"/>
        <v>2772</v>
      </c>
      <c r="AB505" s="4" t="str">
        <f t="shared" si="15"/>
        <v>TIF</v>
      </c>
    </row>
    <row r="506" spans="1:28" x14ac:dyDescent="0.25">
      <c r="A506">
        <v>2021</v>
      </c>
      <c r="B506">
        <v>36</v>
      </c>
      <c r="C506" t="s">
        <v>24</v>
      </c>
      <c r="D506">
        <v>2021</v>
      </c>
      <c r="E506">
        <v>36</v>
      </c>
      <c r="F506">
        <v>5</v>
      </c>
      <c r="G506">
        <v>976</v>
      </c>
      <c r="H506" t="s">
        <v>587</v>
      </c>
      <c r="I506" t="s">
        <v>26</v>
      </c>
      <c r="J506" t="s">
        <v>27</v>
      </c>
      <c r="K506" t="s">
        <v>588</v>
      </c>
      <c r="L506" t="s">
        <v>399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 s="3" t="str">
        <f t="shared" si="14"/>
        <v>5976</v>
      </c>
      <c r="AB506" s="4" t="str">
        <f t="shared" si="15"/>
        <v>TIF</v>
      </c>
    </row>
    <row r="507" spans="1:28" x14ac:dyDescent="0.25">
      <c r="A507">
        <v>2021</v>
      </c>
      <c r="B507">
        <v>36</v>
      </c>
      <c r="C507" t="s">
        <v>32</v>
      </c>
      <c r="D507">
        <v>2021</v>
      </c>
      <c r="E507">
        <v>36</v>
      </c>
      <c r="F507">
        <v>5</v>
      </c>
      <c r="G507">
        <v>976</v>
      </c>
      <c r="H507">
        <v>735976</v>
      </c>
      <c r="I507" t="s">
        <v>27</v>
      </c>
      <c r="J507" t="s">
        <v>27</v>
      </c>
      <c r="K507" t="s">
        <v>445</v>
      </c>
      <c r="L507" t="s">
        <v>399</v>
      </c>
      <c r="M507">
        <v>93103410</v>
      </c>
      <c r="N507">
        <v>2315190</v>
      </c>
      <c r="O507">
        <v>8285837</v>
      </c>
      <c r="P507">
        <v>5345270</v>
      </c>
      <c r="Q507">
        <v>1136703</v>
      </c>
      <c r="R507">
        <v>0</v>
      </c>
      <c r="S507">
        <v>0</v>
      </c>
      <c r="T507">
        <v>3937475</v>
      </c>
      <c r="U507">
        <v>0</v>
      </c>
      <c r="V507">
        <v>170445095</v>
      </c>
      <c r="W507">
        <v>116676</v>
      </c>
      <c r="X507">
        <v>170328419</v>
      </c>
      <c r="Y507">
        <v>4859861</v>
      </c>
      <c r="Z507">
        <v>56321210</v>
      </c>
      <c r="AA507" s="3" t="str">
        <f t="shared" si="14"/>
        <v>5976</v>
      </c>
      <c r="AB507" s="4" t="str">
        <f t="shared" si="15"/>
        <v>Non-TIF</v>
      </c>
    </row>
    <row r="508" spans="1:28" x14ac:dyDescent="0.25">
      <c r="A508">
        <v>2021</v>
      </c>
      <c r="B508">
        <v>37</v>
      </c>
      <c r="C508" t="s">
        <v>45</v>
      </c>
      <c r="D508">
        <v>2021</v>
      </c>
      <c r="E508">
        <v>37</v>
      </c>
      <c r="F508">
        <v>3</v>
      </c>
      <c r="G508">
        <v>195</v>
      </c>
      <c r="H508">
        <v>373195</v>
      </c>
      <c r="I508" t="s">
        <v>27</v>
      </c>
      <c r="J508" t="s">
        <v>27</v>
      </c>
      <c r="K508" t="s">
        <v>64</v>
      </c>
      <c r="L508" t="s">
        <v>64</v>
      </c>
      <c r="M508">
        <v>0</v>
      </c>
      <c r="N508">
        <v>0</v>
      </c>
      <c r="O508">
        <v>29385771</v>
      </c>
      <c r="P508">
        <v>11232099</v>
      </c>
      <c r="Q508">
        <v>445907</v>
      </c>
      <c r="R508">
        <v>0</v>
      </c>
      <c r="S508">
        <v>0</v>
      </c>
      <c r="T508">
        <v>0</v>
      </c>
      <c r="U508">
        <v>0</v>
      </c>
      <c r="V508">
        <v>50974415</v>
      </c>
      <c r="W508">
        <v>27780</v>
      </c>
      <c r="X508">
        <v>50946635</v>
      </c>
      <c r="Y508">
        <v>0</v>
      </c>
      <c r="Z508">
        <v>9910638</v>
      </c>
      <c r="AA508" s="3" t="str">
        <f t="shared" si="14"/>
        <v>3195</v>
      </c>
      <c r="AB508" s="4" t="str">
        <f t="shared" si="15"/>
        <v>Non-TIF</v>
      </c>
    </row>
    <row r="509" spans="1:28" x14ac:dyDescent="0.25">
      <c r="A509">
        <v>2021</v>
      </c>
      <c r="B509">
        <v>37</v>
      </c>
      <c r="C509" t="s">
        <v>24</v>
      </c>
      <c r="D509">
        <v>2021</v>
      </c>
      <c r="E509">
        <v>37</v>
      </c>
      <c r="F509">
        <v>5</v>
      </c>
      <c r="G509">
        <v>139</v>
      </c>
      <c r="H509" t="s">
        <v>589</v>
      </c>
      <c r="I509" t="s">
        <v>26</v>
      </c>
      <c r="J509" t="s">
        <v>27</v>
      </c>
      <c r="K509" t="s">
        <v>590</v>
      </c>
      <c r="L509" t="s">
        <v>64</v>
      </c>
      <c r="M509">
        <v>0</v>
      </c>
      <c r="N509">
        <v>0</v>
      </c>
      <c r="O509">
        <v>0</v>
      </c>
      <c r="P509">
        <v>3846150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3846150</v>
      </c>
      <c r="W509">
        <v>0</v>
      </c>
      <c r="X509">
        <v>3846150</v>
      </c>
      <c r="Y509">
        <v>0</v>
      </c>
      <c r="Z509">
        <v>0</v>
      </c>
      <c r="AA509" s="3" t="str">
        <f t="shared" si="14"/>
        <v>5139</v>
      </c>
      <c r="AB509" s="4" t="str">
        <f t="shared" si="15"/>
        <v>TIF</v>
      </c>
    </row>
    <row r="510" spans="1:28" x14ac:dyDescent="0.25">
      <c r="A510">
        <v>2021</v>
      </c>
      <c r="B510">
        <v>37</v>
      </c>
      <c r="C510" t="s">
        <v>32</v>
      </c>
      <c r="D510">
        <v>2021</v>
      </c>
      <c r="E510">
        <v>37</v>
      </c>
      <c r="F510">
        <v>1</v>
      </c>
      <c r="G510">
        <v>413</v>
      </c>
      <c r="H510">
        <v>141413</v>
      </c>
      <c r="I510" t="s">
        <v>27</v>
      </c>
      <c r="J510" t="s">
        <v>27</v>
      </c>
      <c r="K510" t="s">
        <v>97</v>
      </c>
      <c r="L510" t="s">
        <v>64</v>
      </c>
      <c r="M510">
        <v>31569900</v>
      </c>
      <c r="N510">
        <v>1418800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192849</v>
      </c>
      <c r="U510">
        <v>0</v>
      </c>
      <c r="V510">
        <v>39322049</v>
      </c>
      <c r="W510">
        <v>9260</v>
      </c>
      <c r="X510">
        <v>39312789</v>
      </c>
      <c r="Y510">
        <v>2699201</v>
      </c>
      <c r="Z510">
        <v>6140500</v>
      </c>
      <c r="AA510" s="3" t="str">
        <f t="shared" si="14"/>
        <v>1413</v>
      </c>
      <c r="AB510" s="4" t="str">
        <f t="shared" si="15"/>
        <v>Non-TIF</v>
      </c>
    </row>
    <row r="511" spans="1:28" x14ac:dyDescent="0.25">
      <c r="A511">
        <v>2021</v>
      </c>
      <c r="B511">
        <v>37</v>
      </c>
      <c r="C511" t="s">
        <v>32</v>
      </c>
      <c r="D511">
        <v>2021</v>
      </c>
      <c r="E511">
        <v>37</v>
      </c>
      <c r="F511">
        <v>5</v>
      </c>
      <c r="G511">
        <v>184</v>
      </c>
      <c r="H511">
        <v>255184</v>
      </c>
      <c r="I511" t="s">
        <v>27</v>
      </c>
      <c r="J511" t="s">
        <v>27</v>
      </c>
      <c r="K511" t="s">
        <v>207</v>
      </c>
      <c r="L511" t="s">
        <v>64</v>
      </c>
      <c r="M511">
        <v>572500</v>
      </c>
      <c r="N511">
        <v>6700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1172</v>
      </c>
      <c r="U511">
        <v>0</v>
      </c>
      <c r="V511">
        <v>1327472</v>
      </c>
      <c r="W511">
        <v>1852</v>
      </c>
      <c r="X511">
        <v>1325620</v>
      </c>
      <c r="Y511">
        <v>28300</v>
      </c>
      <c r="Z511">
        <v>747100</v>
      </c>
      <c r="AA511" s="3" t="str">
        <f t="shared" si="14"/>
        <v>5184</v>
      </c>
      <c r="AB511" s="4" t="str">
        <f t="shared" si="15"/>
        <v>Non-TIF</v>
      </c>
    </row>
    <row r="512" spans="1:28" x14ac:dyDescent="0.25">
      <c r="A512">
        <v>2021</v>
      </c>
      <c r="B512">
        <v>37</v>
      </c>
      <c r="C512" t="s">
        <v>32</v>
      </c>
      <c r="D512">
        <v>2021</v>
      </c>
      <c r="E512">
        <v>37</v>
      </c>
      <c r="F512">
        <v>5</v>
      </c>
      <c r="G512">
        <v>139</v>
      </c>
      <c r="H512">
        <v>375139</v>
      </c>
      <c r="I512" t="s">
        <v>27</v>
      </c>
      <c r="J512" t="s">
        <v>27</v>
      </c>
      <c r="K512" t="s">
        <v>446</v>
      </c>
      <c r="L512" t="s">
        <v>64</v>
      </c>
      <c r="M512">
        <v>105932100</v>
      </c>
      <c r="N512">
        <v>4712100</v>
      </c>
      <c r="O512">
        <v>6847700</v>
      </c>
      <c r="P512">
        <v>11800000</v>
      </c>
      <c r="Q512">
        <v>54300</v>
      </c>
      <c r="R512">
        <v>0</v>
      </c>
      <c r="S512">
        <v>6098324</v>
      </c>
      <c r="T512">
        <v>224347</v>
      </c>
      <c r="U512">
        <v>0</v>
      </c>
      <c r="V512">
        <v>174138471</v>
      </c>
      <c r="W512">
        <v>125275</v>
      </c>
      <c r="X512">
        <v>174013196</v>
      </c>
      <c r="Y512">
        <v>8349903</v>
      </c>
      <c r="Z512">
        <v>38469600</v>
      </c>
      <c r="AA512" s="3" t="str">
        <f t="shared" si="14"/>
        <v>5139</v>
      </c>
      <c r="AB512" s="4" t="str">
        <f t="shared" si="15"/>
        <v>Non-TIF</v>
      </c>
    </row>
    <row r="513" spans="1:28" x14ac:dyDescent="0.25">
      <c r="A513">
        <v>2021</v>
      </c>
      <c r="B513">
        <v>37</v>
      </c>
      <c r="C513" t="s">
        <v>32</v>
      </c>
      <c r="D513">
        <v>2021</v>
      </c>
      <c r="E513">
        <v>37</v>
      </c>
      <c r="F513">
        <v>5</v>
      </c>
      <c r="G513">
        <v>121</v>
      </c>
      <c r="H513">
        <v>395121</v>
      </c>
      <c r="I513" t="s">
        <v>27</v>
      </c>
      <c r="J513" t="s">
        <v>27</v>
      </c>
      <c r="K513" t="s">
        <v>369</v>
      </c>
      <c r="L513" t="s">
        <v>64</v>
      </c>
      <c r="M513">
        <v>8268800</v>
      </c>
      <c r="N513">
        <v>143300</v>
      </c>
      <c r="O513">
        <v>169400</v>
      </c>
      <c r="P513">
        <v>0</v>
      </c>
      <c r="Q513">
        <v>0</v>
      </c>
      <c r="R513">
        <v>0</v>
      </c>
      <c r="S513">
        <v>0</v>
      </c>
      <c r="T513">
        <v>3341036</v>
      </c>
      <c r="U513">
        <v>0</v>
      </c>
      <c r="V513">
        <v>13885136</v>
      </c>
      <c r="W513">
        <v>3704</v>
      </c>
      <c r="X513">
        <v>13881432</v>
      </c>
      <c r="Y513">
        <v>414131</v>
      </c>
      <c r="Z513">
        <v>1962600</v>
      </c>
      <c r="AA513" s="3" t="str">
        <f t="shared" si="14"/>
        <v>5121</v>
      </c>
      <c r="AB513" s="4" t="str">
        <f t="shared" si="15"/>
        <v>Non-TIF</v>
      </c>
    </row>
    <row r="514" spans="1:28" x14ac:dyDescent="0.25">
      <c r="A514">
        <v>2021</v>
      </c>
      <c r="B514">
        <v>47</v>
      </c>
      <c r="C514" t="s">
        <v>32</v>
      </c>
      <c r="D514">
        <v>2021</v>
      </c>
      <c r="E514">
        <v>47</v>
      </c>
      <c r="F514">
        <v>1</v>
      </c>
      <c r="G514">
        <v>975</v>
      </c>
      <c r="H514">
        <v>971975</v>
      </c>
      <c r="I514" t="s">
        <v>27</v>
      </c>
      <c r="J514" t="s">
        <v>27</v>
      </c>
      <c r="K514" t="s">
        <v>321</v>
      </c>
      <c r="L514" t="s">
        <v>474</v>
      </c>
      <c r="M514">
        <v>38339463</v>
      </c>
      <c r="N514">
        <v>2492380</v>
      </c>
      <c r="O514">
        <v>255910</v>
      </c>
      <c r="P514">
        <v>0</v>
      </c>
      <c r="Q514">
        <v>0</v>
      </c>
      <c r="R514">
        <v>0</v>
      </c>
      <c r="S514">
        <v>0</v>
      </c>
      <c r="T514">
        <v>242159</v>
      </c>
      <c r="U514">
        <v>0</v>
      </c>
      <c r="V514">
        <v>50194208</v>
      </c>
      <c r="W514">
        <v>27780</v>
      </c>
      <c r="X514">
        <v>50166428</v>
      </c>
      <c r="Y514">
        <v>1445971</v>
      </c>
      <c r="Z514">
        <v>8864296</v>
      </c>
      <c r="AA514" s="3" t="str">
        <f t="shared" si="14"/>
        <v>1975</v>
      </c>
      <c r="AB514" s="4" t="str">
        <f t="shared" si="15"/>
        <v>Non-TIF</v>
      </c>
    </row>
    <row r="515" spans="1:28" x14ac:dyDescent="0.25">
      <c r="A515">
        <v>2021</v>
      </c>
      <c r="B515">
        <v>48</v>
      </c>
      <c r="C515" t="s">
        <v>32</v>
      </c>
      <c r="D515">
        <v>2021</v>
      </c>
      <c r="E515">
        <v>48</v>
      </c>
      <c r="F515">
        <v>2</v>
      </c>
      <c r="G515">
        <v>766</v>
      </c>
      <c r="H515">
        <v>482766</v>
      </c>
      <c r="I515" t="s">
        <v>27</v>
      </c>
      <c r="J515" t="s">
        <v>27</v>
      </c>
      <c r="K515" t="s">
        <v>477</v>
      </c>
      <c r="L515" t="s">
        <v>478</v>
      </c>
      <c r="M515">
        <v>64668439</v>
      </c>
      <c r="N515">
        <v>2713600</v>
      </c>
      <c r="O515">
        <v>6924788</v>
      </c>
      <c r="P515">
        <v>5033752</v>
      </c>
      <c r="Q515">
        <v>677522</v>
      </c>
      <c r="R515">
        <v>0</v>
      </c>
      <c r="S515">
        <v>2124684</v>
      </c>
      <c r="T515">
        <v>4357201</v>
      </c>
      <c r="U515">
        <v>0</v>
      </c>
      <c r="V515">
        <v>163327316</v>
      </c>
      <c r="W515">
        <v>146308</v>
      </c>
      <c r="X515">
        <v>163181008</v>
      </c>
      <c r="Y515">
        <v>10059446</v>
      </c>
      <c r="Z515">
        <v>76827330</v>
      </c>
      <c r="AA515" s="3" t="str">
        <f t="shared" ref="AA515:AA578" si="16">CONCATENATE(F515,TEXT(G515,"000"))</f>
        <v>2766</v>
      </c>
      <c r="AB515" s="4" t="str">
        <f t="shared" ref="AB515:AB578" si="17">IF(C515="I","TIF","Non-TIF")</f>
        <v>Non-TIF</v>
      </c>
    </row>
    <row r="516" spans="1:28" x14ac:dyDescent="0.25">
      <c r="A516">
        <v>2021</v>
      </c>
      <c r="B516">
        <v>49</v>
      </c>
      <c r="C516" t="s">
        <v>32</v>
      </c>
      <c r="D516">
        <v>2021</v>
      </c>
      <c r="E516">
        <v>49</v>
      </c>
      <c r="F516">
        <v>1</v>
      </c>
      <c r="G516">
        <v>863</v>
      </c>
      <c r="H516">
        <v>311863</v>
      </c>
      <c r="I516" t="s">
        <v>27</v>
      </c>
      <c r="J516" t="s">
        <v>27</v>
      </c>
      <c r="K516" t="s">
        <v>439</v>
      </c>
      <c r="L516" t="s">
        <v>479</v>
      </c>
      <c r="M516">
        <v>15805400</v>
      </c>
      <c r="N516">
        <v>1609400</v>
      </c>
      <c r="O516">
        <v>1170158</v>
      </c>
      <c r="P516">
        <v>103800</v>
      </c>
      <c r="Q516">
        <v>162942</v>
      </c>
      <c r="R516">
        <v>0</v>
      </c>
      <c r="S516">
        <v>0</v>
      </c>
      <c r="T516">
        <v>179470</v>
      </c>
      <c r="U516">
        <v>0</v>
      </c>
      <c r="V516">
        <v>59595970</v>
      </c>
      <c r="W516">
        <v>29632</v>
      </c>
      <c r="X516">
        <v>59566338</v>
      </c>
      <c r="Y516">
        <v>3552304</v>
      </c>
      <c r="Z516">
        <v>40564800</v>
      </c>
      <c r="AA516" s="3" t="str">
        <f t="shared" si="16"/>
        <v>1863</v>
      </c>
      <c r="AB516" s="4" t="str">
        <f t="shared" si="17"/>
        <v>Non-TIF</v>
      </c>
    </row>
    <row r="517" spans="1:28" x14ac:dyDescent="0.25">
      <c r="A517">
        <v>2021</v>
      </c>
      <c r="B517">
        <v>49</v>
      </c>
      <c r="C517" t="s">
        <v>32</v>
      </c>
      <c r="D517">
        <v>2021</v>
      </c>
      <c r="E517">
        <v>49</v>
      </c>
      <c r="F517">
        <v>0</v>
      </c>
      <c r="G517">
        <v>243</v>
      </c>
      <c r="H517">
        <v>490243</v>
      </c>
      <c r="I517" t="s">
        <v>27</v>
      </c>
      <c r="J517" t="s">
        <v>27</v>
      </c>
      <c r="K517" t="s">
        <v>480</v>
      </c>
      <c r="L517" t="s">
        <v>479</v>
      </c>
      <c r="M517">
        <v>68490300</v>
      </c>
      <c r="N517">
        <v>3620100</v>
      </c>
      <c r="O517">
        <v>2470891</v>
      </c>
      <c r="P517">
        <v>1999900</v>
      </c>
      <c r="Q517">
        <v>881109</v>
      </c>
      <c r="R517">
        <v>0</v>
      </c>
      <c r="S517">
        <v>0</v>
      </c>
      <c r="T517">
        <v>1452150</v>
      </c>
      <c r="U517">
        <v>0</v>
      </c>
      <c r="V517">
        <v>177572650</v>
      </c>
      <c r="W517">
        <v>114824</v>
      </c>
      <c r="X517">
        <v>177457826</v>
      </c>
      <c r="Y517">
        <v>16546852</v>
      </c>
      <c r="Z517">
        <v>98658200</v>
      </c>
      <c r="AA517" s="3" t="str">
        <f t="shared" si="16"/>
        <v>0243</v>
      </c>
      <c r="AB517" s="4" t="str">
        <f t="shared" si="17"/>
        <v>Non-TIF</v>
      </c>
    </row>
    <row r="518" spans="1:28" x14ac:dyDescent="0.25">
      <c r="A518">
        <v>2021</v>
      </c>
      <c r="B518">
        <v>49</v>
      </c>
      <c r="C518" t="s">
        <v>32</v>
      </c>
      <c r="D518">
        <v>2021</v>
      </c>
      <c r="E518">
        <v>49</v>
      </c>
      <c r="F518">
        <v>1</v>
      </c>
      <c r="G518">
        <v>965</v>
      </c>
      <c r="H518">
        <v>491965</v>
      </c>
      <c r="I518" t="s">
        <v>27</v>
      </c>
      <c r="J518" t="s">
        <v>27</v>
      </c>
      <c r="K518" t="s">
        <v>253</v>
      </c>
      <c r="L518" t="s">
        <v>479</v>
      </c>
      <c r="M518">
        <v>96897900</v>
      </c>
      <c r="N518">
        <v>5216200</v>
      </c>
      <c r="O518">
        <v>12210104</v>
      </c>
      <c r="P518">
        <v>2453700</v>
      </c>
      <c r="Q518">
        <v>1471396</v>
      </c>
      <c r="R518">
        <v>0</v>
      </c>
      <c r="S518">
        <v>4512860</v>
      </c>
      <c r="T518">
        <v>1726016</v>
      </c>
      <c r="U518">
        <v>545600</v>
      </c>
      <c r="V518">
        <v>314693976</v>
      </c>
      <c r="W518">
        <v>314840</v>
      </c>
      <c r="X518">
        <v>314379136</v>
      </c>
      <c r="Y518">
        <v>18055572</v>
      </c>
      <c r="Z518">
        <v>189660200</v>
      </c>
      <c r="AA518" s="3" t="str">
        <f t="shared" si="16"/>
        <v>1965</v>
      </c>
      <c r="AB518" s="4" t="str">
        <f t="shared" si="17"/>
        <v>Non-TIF</v>
      </c>
    </row>
    <row r="519" spans="1:28" x14ac:dyDescent="0.25">
      <c r="A519">
        <v>2021</v>
      </c>
      <c r="B519">
        <v>49</v>
      </c>
      <c r="C519" t="s">
        <v>32</v>
      </c>
      <c r="D519">
        <v>2021</v>
      </c>
      <c r="E519">
        <v>49</v>
      </c>
      <c r="F519">
        <v>4</v>
      </c>
      <c r="G519">
        <v>269</v>
      </c>
      <c r="H519">
        <v>534269</v>
      </c>
      <c r="I519" t="s">
        <v>27</v>
      </c>
      <c r="J519" t="s">
        <v>27</v>
      </c>
      <c r="K519" t="s">
        <v>215</v>
      </c>
      <c r="L519" t="s">
        <v>479</v>
      </c>
      <c r="M519">
        <v>11856200</v>
      </c>
      <c r="N519">
        <v>592000</v>
      </c>
      <c r="O519">
        <v>991354</v>
      </c>
      <c r="P519">
        <v>0</v>
      </c>
      <c r="Q519">
        <v>97446</v>
      </c>
      <c r="R519">
        <v>0</v>
      </c>
      <c r="S519">
        <v>0</v>
      </c>
      <c r="T519">
        <v>178498</v>
      </c>
      <c r="U519">
        <v>0</v>
      </c>
      <c r="V519">
        <v>25342698</v>
      </c>
      <c r="W519">
        <v>25928</v>
      </c>
      <c r="X519">
        <v>25316770</v>
      </c>
      <c r="Y519">
        <v>3365689</v>
      </c>
      <c r="Z519">
        <v>11627200</v>
      </c>
      <c r="AA519" s="3" t="str">
        <f t="shared" si="16"/>
        <v>4269</v>
      </c>
      <c r="AB519" s="4" t="str">
        <f t="shared" si="17"/>
        <v>Non-TIF</v>
      </c>
    </row>
    <row r="520" spans="1:28" x14ac:dyDescent="0.25">
      <c r="A520">
        <v>2021</v>
      </c>
      <c r="B520">
        <v>50</v>
      </c>
      <c r="C520" t="s">
        <v>45</v>
      </c>
      <c r="D520">
        <v>2021</v>
      </c>
      <c r="E520">
        <v>50</v>
      </c>
      <c r="F520">
        <v>3</v>
      </c>
      <c r="G520">
        <v>906</v>
      </c>
      <c r="H520">
        <v>503906</v>
      </c>
      <c r="I520" t="s">
        <v>27</v>
      </c>
      <c r="J520" t="s">
        <v>27</v>
      </c>
      <c r="K520" t="s">
        <v>543</v>
      </c>
      <c r="L520" t="s">
        <v>534</v>
      </c>
      <c r="M520">
        <v>0</v>
      </c>
      <c r="N520">
        <v>0</v>
      </c>
      <c r="O520">
        <v>5443718</v>
      </c>
      <c r="P520">
        <v>0</v>
      </c>
      <c r="Q520">
        <v>438890</v>
      </c>
      <c r="R520">
        <v>0</v>
      </c>
      <c r="S520">
        <v>0</v>
      </c>
      <c r="T520">
        <v>0</v>
      </c>
      <c r="U520">
        <v>0</v>
      </c>
      <c r="V520">
        <v>46992046</v>
      </c>
      <c r="W520">
        <v>38892</v>
      </c>
      <c r="X520">
        <v>46953154</v>
      </c>
      <c r="Y520">
        <v>0</v>
      </c>
      <c r="Z520">
        <v>41109438</v>
      </c>
      <c r="AA520" s="3" t="str">
        <f t="shared" si="16"/>
        <v>3906</v>
      </c>
      <c r="AB520" s="4" t="str">
        <f t="shared" si="17"/>
        <v>Non-TIF</v>
      </c>
    </row>
    <row r="521" spans="1:28" x14ac:dyDescent="0.25">
      <c r="A521">
        <v>2021</v>
      </c>
      <c r="B521">
        <v>50</v>
      </c>
      <c r="C521" t="s">
        <v>45</v>
      </c>
      <c r="D521">
        <v>2021</v>
      </c>
      <c r="E521">
        <v>50</v>
      </c>
      <c r="F521">
        <v>4</v>
      </c>
      <c r="G521">
        <v>725</v>
      </c>
      <c r="H521">
        <v>504725</v>
      </c>
      <c r="I521" t="s">
        <v>27</v>
      </c>
      <c r="J521" t="s">
        <v>27</v>
      </c>
      <c r="K521" t="s">
        <v>544</v>
      </c>
      <c r="L521" t="s">
        <v>534</v>
      </c>
      <c r="M521">
        <v>0</v>
      </c>
      <c r="N521">
        <v>0</v>
      </c>
      <c r="O521">
        <v>39113064</v>
      </c>
      <c r="P521">
        <v>2799863</v>
      </c>
      <c r="Q521">
        <v>6407925</v>
      </c>
      <c r="R521">
        <v>0</v>
      </c>
      <c r="S521">
        <v>0</v>
      </c>
      <c r="T521">
        <v>0</v>
      </c>
      <c r="U521">
        <v>0</v>
      </c>
      <c r="V521">
        <v>101550027</v>
      </c>
      <c r="W521">
        <v>85192</v>
      </c>
      <c r="X521">
        <v>101464835</v>
      </c>
      <c r="Y521">
        <v>0</v>
      </c>
      <c r="Z521">
        <v>53229175</v>
      </c>
      <c r="AA521" s="3" t="str">
        <f t="shared" si="16"/>
        <v>4725</v>
      </c>
      <c r="AB521" s="4" t="str">
        <f t="shared" si="17"/>
        <v>Non-TIF</v>
      </c>
    </row>
    <row r="522" spans="1:28" x14ac:dyDescent="0.25">
      <c r="A522">
        <v>2021</v>
      </c>
      <c r="B522">
        <v>50</v>
      </c>
      <c r="C522" t="s">
        <v>45</v>
      </c>
      <c r="D522">
        <v>2021</v>
      </c>
      <c r="E522">
        <v>50</v>
      </c>
      <c r="F522">
        <v>2</v>
      </c>
      <c r="G522">
        <v>709</v>
      </c>
      <c r="H522">
        <v>792709</v>
      </c>
      <c r="I522" t="s">
        <v>27</v>
      </c>
      <c r="J522" t="s">
        <v>27</v>
      </c>
      <c r="K522" t="s">
        <v>537</v>
      </c>
      <c r="L522" t="s">
        <v>534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 s="3" t="str">
        <f t="shared" si="16"/>
        <v>2709</v>
      </c>
      <c r="AB522" s="4" t="str">
        <f t="shared" si="17"/>
        <v>Non-TIF</v>
      </c>
    </row>
    <row r="523" spans="1:28" x14ac:dyDescent="0.25">
      <c r="A523">
        <v>2021</v>
      </c>
      <c r="B523">
        <v>50</v>
      </c>
      <c r="C523" t="s">
        <v>45</v>
      </c>
      <c r="D523">
        <v>2021</v>
      </c>
      <c r="E523">
        <v>50</v>
      </c>
      <c r="F523">
        <v>1</v>
      </c>
      <c r="G523">
        <v>350</v>
      </c>
      <c r="H523">
        <v>851350</v>
      </c>
      <c r="I523" t="s">
        <v>27</v>
      </c>
      <c r="J523" t="s">
        <v>27</v>
      </c>
      <c r="K523" t="s">
        <v>538</v>
      </c>
      <c r="L523" t="s">
        <v>534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 s="3" t="str">
        <f t="shared" si="16"/>
        <v>1350</v>
      </c>
      <c r="AB523" s="4" t="str">
        <f t="shared" si="17"/>
        <v>Non-TIF</v>
      </c>
    </row>
    <row r="524" spans="1:28" x14ac:dyDescent="0.25">
      <c r="A524">
        <v>2021</v>
      </c>
      <c r="B524">
        <v>50</v>
      </c>
      <c r="C524" t="s">
        <v>24</v>
      </c>
      <c r="D524">
        <v>2021</v>
      </c>
      <c r="E524">
        <v>50</v>
      </c>
      <c r="F524">
        <v>1</v>
      </c>
      <c r="G524">
        <v>332</v>
      </c>
      <c r="H524" t="s">
        <v>545</v>
      </c>
      <c r="I524" t="s">
        <v>26</v>
      </c>
      <c r="J524" t="s">
        <v>27</v>
      </c>
      <c r="K524" t="s">
        <v>546</v>
      </c>
      <c r="L524" t="s">
        <v>534</v>
      </c>
      <c r="M524">
        <v>0</v>
      </c>
      <c r="N524">
        <v>0</v>
      </c>
      <c r="O524">
        <v>275257</v>
      </c>
      <c r="P524">
        <v>0</v>
      </c>
      <c r="Q524">
        <v>5931</v>
      </c>
      <c r="R524">
        <v>0</v>
      </c>
      <c r="S524">
        <v>0</v>
      </c>
      <c r="T524">
        <v>0</v>
      </c>
      <c r="U524">
        <v>0</v>
      </c>
      <c r="V524">
        <v>528852</v>
      </c>
      <c r="W524">
        <v>0</v>
      </c>
      <c r="X524">
        <v>528852</v>
      </c>
      <c r="Y524">
        <v>0</v>
      </c>
      <c r="Z524">
        <v>247664</v>
      </c>
      <c r="AA524" s="3" t="str">
        <f t="shared" si="16"/>
        <v>1332</v>
      </c>
      <c r="AB524" s="4" t="str">
        <f t="shared" si="17"/>
        <v>TIF</v>
      </c>
    </row>
    <row r="525" spans="1:28" x14ac:dyDescent="0.25">
      <c r="A525">
        <v>2021</v>
      </c>
      <c r="B525">
        <v>50</v>
      </c>
      <c r="C525" t="s">
        <v>32</v>
      </c>
      <c r="D525">
        <v>2021</v>
      </c>
      <c r="E525">
        <v>50</v>
      </c>
      <c r="F525">
        <v>1</v>
      </c>
      <c r="G525">
        <v>332</v>
      </c>
      <c r="H525">
        <v>501332</v>
      </c>
      <c r="I525" t="s">
        <v>27</v>
      </c>
      <c r="J525" t="s">
        <v>27</v>
      </c>
      <c r="K525" t="s">
        <v>547</v>
      </c>
      <c r="L525" t="s">
        <v>534</v>
      </c>
      <c r="M525">
        <v>84224890</v>
      </c>
      <c r="N525">
        <v>2492480</v>
      </c>
      <c r="O525">
        <v>19862690</v>
      </c>
      <c r="P525">
        <v>463100</v>
      </c>
      <c r="Q525">
        <v>2962740</v>
      </c>
      <c r="R525">
        <v>0</v>
      </c>
      <c r="S525">
        <v>2773330</v>
      </c>
      <c r="T525">
        <v>33479931</v>
      </c>
      <c r="U525">
        <v>0</v>
      </c>
      <c r="V525">
        <v>373774821</v>
      </c>
      <c r="W525">
        <v>294468</v>
      </c>
      <c r="X525">
        <v>373480353</v>
      </c>
      <c r="Y525">
        <v>14497769</v>
      </c>
      <c r="Z525">
        <v>227515660</v>
      </c>
      <c r="AA525" s="3" t="str">
        <f t="shared" si="16"/>
        <v>1332</v>
      </c>
      <c r="AB525" s="4" t="str">
        <f t="shared" si="17"/>
        <v>Non-TIF</v>
      </c>
    </row>
    <row r="526" spans="1:28" x14ac:dyDescent="0.25">
      <c r="A526">
        <v>2021</v>
      </c>
      <c r="B526">
        <v>50</v>
      </c>
      <c r="C526" t="s">
        <v>32</v>
      </c>
      <c r="D526">
        <v>2021</v>
      </c>
      <c r="E526">
        <v>50</v>
      </c>
      <c r="F526">
        <v>6</v>
      </c>
      <c r="G526">
        <v>101</v>
      </c>
      <c r="H526">
        <v>776101</v>
      </c>
      <c r="I526" t="s">
        <v>27</v>
      </c>
      <c r="J526" t="s">
        <v>27</v>
      </c>
      <c r="K526" t="s">
        <v>548</v>
      </c>
      <c r="L526" t="s">
        <v>534</v>
      </c>
      <c r="M526">
        <v>3389210</v>
      </c>
      <c r="N526">
        <v>43520</v>
      </c>
      <c r="O526">
        <v>0</v>
      </c>
      <c r="P526">
        <v>0</v>
      </c>
      <c r="Q526">
        <v>0</v>
      </c>
      <c r="R526">
        <v>0</v>
      </c>
      <c r="S526">
        <v>86770</v>
      </c>
      <c r="T526">
        <v>424646</v>
      </c>
      <c r="U526">
        <v>0</v>
      </c>
      <c r="V526">
        <v>8372086</v>
      </c>
      <c r="W526">
        <v>1852</v>
      </c>
      <c r="X526">
        <v>8370234</v>
      </c>
      <c r="Y526">
        <v>1254752</v>
      </c>
      <c r="Z526">
        <v>4427940</v>
      </c>
      <c r="AA526" s="3" t="str">
        <f t="shared" si="16"/>
        <v>6101</v>
      </c>
      <c r="AB526" s="4" t="str">
        <f t="shared" si="17"/>
        <v>Non-TIF</v>
      </c>
    </row>
    <row r="527" spans="1:28" x14ac:dyDescent="0.25">
      <c r="A527">
        <v>2021</v>
      </c>
      <c r="B527">
        <v>51</v>
      </c>
      <c r="C527" t="s">
        <v>45</v>
      </c>
      <c r="D527">
        <v>2021</v>
      </c>
      <c r="E527">
        <v>51</v>
      </c>
      <c r="F527">
        <v>2</v>
      </c>
      <c r="G527">
        <v>169</v>
      </c>
      <c r="H527">
        <v>512169</v>
      </c>
      <c r="I527" t="s">
        <v>27</v>
      </c>
      <c r="J527" t="s">
        <v>27</v>
      </c>
      <c r="K527" t="s">
        <v>492</v>
      </c>
      <c r="L527" t="s">
        <v>541</v>
      </c>
      <c r="M527">
        <v>59600</v>
      </c>
      <c r="N527">
        <v>0</v>
      </c>
      <c r="O527">
        <v>11655323</v>
      </c>
      <c r="P527">
        <v>1481814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21245217</v>
      </c>
      <c r="W527">
        <v>3704</v>
      </c>
      <c r="X527">
        <v>21241513</v>
      </c>
      <c r="Y527">
        <v>0</v>
      </c>
      <c r="Z527">
        <v>8048480</v>
      </c>
      <c r="AA527" s="3" t="str">
        <f t="shared" si="16"/>
        <v>2169</v>
      </c>
      <c r="AB527" s="4" t="str">
        <f t="shared" si="17"/>
        <v>Non-TIF</v>
      </c>
    </row>
    <row r="528" spans="1:28" x14ac:dyDescent="0.25">
      <c r="A528">
        <v>2021</v>
      </c>
      <c r="B528">
        <v>52</v>
      </c>
      <c r="C528" t="s">
        <v>24</v>
      </c>
      <c r="D528">
        <v>2021</v>
      </c>
      <c r="E528">
        <v>52</v>
      </c>
      <c r="F528">
        <v>3</v>
      </c>
      <c r="G528">
        <v>816</v>
      </c>
      <c r="H528" t="s">
        <v>549</v>
      </c>
      <c r="I528" t="s">
        <v>26</v>
      </c>
      <c r="J528" t="s">
        <v>27</v>
      </c>
      <c r="K528" t="s">
        <v>550</v>
      </c>
      <c r="L528" t="s">
        <v>551</v>
      </c>
      <c r="M528">
        <v>10749</v>
      </c>
      <c r="N528">
        <v>0</v>
      </c>
      <c r="O528">
        <v>115347</v>
      </c>
      <c r="P528">
        <v>0</v>
      </c>
      <c r="Q528">
        <v>12805</v>
      </c>
      <c r="R528">
        <v>0</v>
      </c>
      <c r="S528">
        <v>0</v>
      </c>
      <c r="T528">
        <v>0</v>
      </c>
      <c r="U528">
        <v>0</v>
      </c>
      <c r="V528">
        <v>2754794</v>
      </c>
      <c r="W528">
        <v>0</v>
      </c>
      <c r="X528">
        <v>2754794</v>
      </c>
      <c r="Y528">
        <v>0</v>
      </c>
      <c r="Z528">
        <v>2615893</v>
      </c>
      <c r="AA528" s="3" t="str">
        <f t="shared" si="16"/>
        <v>3816</v>
      </c>
      <c r="AB528" s="4" t="str">
        <f t="shared" si="17"/>
        <v>TIF</v>
      </c>
    </row>
    <row r="529" spans="1:28" x14ac:dyDescent="0.25">
      <c r="A529">
        <v>2021</v>
      </c>
      <c r="B529">
        <v>52</v>
      </c>
      <c r="C529" t="s">
        <v>32</v>
      </c>
      <c r="D529">
        <v>2021</v>
      </c>
      <c r="E529">
        <v>52</v>
      </c>
      <c r="F529">
        <v>0</v>
      </c>
      <c r="G529">
        <v>216</v>
      </c>
      <c r="H529">
        <v>480216</v>
      </c>
      <c r="I529" t="s">
        <v>27</v>
      </c>
      <c r="J529" t="s">
        <v>27</v>
      </c>
      <c r="K529" t="s">
        <v>552</v>
      </c>
      <c r="L529" t="s">
        <v>551</v>
      </c>
      <c r="M529">
        <v>646100</v>
      </c>
      <c r="N529">
        <v>700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5455</v>
      </c>
      <c r="U529">
        <v>0</v>
      </c>
      <c r="V529">
        <v>652255</v>
      </c>
      <c r="W529">
        <v>0</v>
      </c>
      <c r="X529">
        <v>652255</v>
      </c>
      <c r="Y529">
        <v>22592</v>
      </c>
      <c r="Z529">
        <v>0</v>
      </c>
      <c r="AA529" s="3" t="str">
        <f t="shared" si="16"/>
        <v>0216</v>
      </c>
      <c r="AB529" s="4" t="str">
        <f t="shared" si="17"/>
        <v>Non-TIF</v>
      </c>
    </row>
    <row r="530" spans="1:28" x14ac:dyDescent="0.25">
      <c r="A530">
        <v>2021</v>
      </c>
      <c r="B530">
        <v>52</v>
      </c>
      <c r="C530" t="s">
        <v>32</v>
      </c>
      <c r="D530">
        <v>2021</v>
      </c>
      <c r="E530">
        <v>52</v>
      </c>
      <c r="F530">
        <v>7</v>
      </c>
      <c r="G530">
        <v>29</v>
      </c>
      <c r="H530">
        <v>487029</v>
      </c>
      <c r="I530" t="s">
        <v>27</v>
      </c>
      <c r="J530" t="s">
        <v>27</v>
      </c>
      <c r="K530" t="s">
        <v>527</v>
      </c>
      <c r="L530" t="s">
        <v>551</v>
      </c>
      <c r="M530">
        <v>2248000</v>
      </c>
      <c r="N530">
        <v>70500</v>
      </c>
      <c r="O530">
        <v>1200</v>
      </c>
      <c r="P530">
        <v>0</v>
      </c>
      <c r="Q530">
        <v>0</v>
      </c>
      <c r="R530">
        <v>0</v>
      </c>
      <c r="S530">
        <v>0</v>
      </c>
      <c r="T530">
        <v>381660</v>
      </c>
      <c r="U530">
        <v>0</v>
      </c>
      <c r="V530">
        <v>6404160</v>
      </c>
      <c r="W530">
        <v>0</v>
      </c>
      <c r="X530">
        <v>6404160</v>
      </c>
      <c r="Y530">
        <v>429104</v>
      </c>
      <c r="Z530">
        <v>3702800</v>
      </c>
      <c r="AA530" s="3" t="str">
        <f t="shared" si="16"/>
        <v>7029</v>
      </c>
      <c r="AB530" s="4" t="str">
        <f t="shared" si="17"/>
        <v>Non-TIF</v>
      </c>
    </row>
    <row r="531" spans="1:28" x14ac:dyDescent="0.25">
      <c r="A531">
        <v>2021</v>
      </c>
      <c r="B531">
        <v>52</v>
      </c>
      <c r="C531" t="s">
        <v>32</v>
      </c>
      <c r="D531">
        <v>2021</v>
      </c>
      <c r="E531">
        <v>52</v>
      </c>
      <c r="F531">
        <v>3</v>
      </c>
      <c r="G531">
        <v>816</v>
      </c>
      <c r="H531">
        <v>523816</v>
      </c>
      <c r="I531" t="s">
        <v>27</v>
      </c>
      <c r="J531" t="s">
        <v>27</v>
      </c>
      <c r="K531" t="s">
        <v>591</v>
      </c>
      <c r="L531" t="s">
        <v>551</v>
      </c>
      <c r="M531">
        <v>74247600</v>
      </c>
      <c r="N531">
        <v>4566800</v>
      </c>
      <c r="O531">
        <v>6718940</v>
      </c>
      <c r="P531">
        <v>7579000</v>
      </c>
      <c r="Q531">
        <v>3289293</v>
      </c>
      <c r="R531">
        <v>0</v>
      </c>
      <c r="S531">
        <v>164324</v>
      </c>
      <c r="T531">
        <v>16264253</v>
      </c>
      <c r="U531">
        <v>0</v>
      </c>
      <c r="V531">
        <v>229342610</v>
      </c>
      <c r="W531">
        <v>140752</v>
      </c>
      <c r="X531">
        <v>229201858</v>
      </c>
      <c r="Y531">
        <v>11465659</v>
      </c>
      <c r="Z531">
        <v>116512400</v>
      </c>
      <c r="AA531" s="3" t="str">
        <f t="shared" si="16"/>
        <v>3816</v>
      </c>
      <c r="AB531" s="4" t="str">
        <f t="shared" si="17"/>
        <v>Non-TIF</v>
      </c>
    </row>
    <row r="532" spans="1:28" x14ac:dyDescent="0.25">
      <c r="A532">
        <v>2021</v>
      </c>
      <c r="B532">
        <v>53</v>
      </c>
      <c r="C532" t="s">
        <v>32</v>
      </c>
      <c r="D532">
        <v>2021</v>
      </c>
      <c r="E532">
        <v>53</v>
      </c>
      <c r="F532">
        <v>3</v>
      </c>
      <c r="G532">
        <v>744</v>
      </c>
      <c r="H532">
        <v>573744</v>
      </c>
      <c r="I532" t="s">
        <v>27</v>
      </c>
      <c r="J532" t="s">
        <v>27</v>
      </c>
      <c r="K532" t="s">
        <v>216</v>
      </c>
      <c r="L532" t="s">
        <v>553</v>
      </c>
      <c r="M532">
        <v>6289550</v>
      </c>
      <c r="N532">
        <v>117690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134338</v>
      </c>
      <c r="U532">
        <v>0</v>
      </c>
      <c r="V532">
        <v>15082028</v>
      </c>
      <c r="W532">
        <v>9260</v>
      </c>
      <c r="X532">
        <v>15072768</v>
      </c>
      <c r="Y532">
        <v>576306</v>
      </c>
      <c r="Z532">
        <v>8540450</v>
      </c>
      <c r="AA532" s="3" t="str">
        <f t="shared" si="16"/>
        <v>3744</v>
      </c>
      <c r="AB532" s="4" t="str">
        <f t="shared" si="17"/>
        <v>Non-TIF</v>
      </c>
    </row>
    <row r="533" spans="1:28" x14ac:dyDescent="0.25">
      <c r="A533">
        <v>2021</v>
      </c>
      <c r="B533">
        <v>19</v>
      </c>
      <c r="C533" t="s">
        <v>32</v>
      </c>
      <c r="D533">
        <v>2021</v>
      </c>
      <c r="E533">
        <v>19</v>
      </c>
      <c r="F533">
        <v>4</v>
      </c>
      <c r="G533">
        <v>662</v>
      </c>
      <c r="H533">
        <v>194662</v>
      </c>
      <c r="I533" t="s">
        <v>27</v>
      </c>
      <c r="J533" t="s">
        <v>27</v>
      </c>
      <c r="K533" t="s">
        <v>223</v>
      </c>
      <c r="L533" t="s">
        <v>222</v>
      </c>
      <c r="M533">
        <v>193316900</v>
      </c>
      <c r="N533">
        <v>13610800</v>
      </c>
      <c r="O533">
        <v>46997836</v>
      </c>
      <c r="P533">
        <v>48874800</v>
      </c>
      <c r="Q533">
        <v>9420874</v>
      </c>
      <c r="R533">
        <v>0</v>
      </c>
      <c r="S533">
        <v>4318580</v>
      </c>
      <c r="T533">
        <v>37566104</v>
      </c>
      <c r="U533">
        <v>0</v>
      </c>
      <c r="V533">
        <v>700490994</v>
      </c>
      <c r="W533">
        <v>572268</v>
      </c>
      <c r="X533">
        <v>699918726</v>
      </c>
      <c r="Y533">
        <v>16144273</v>
      </c>
      <c r="Z533">
        <v>346385100</v>
      </c>
      <c r="AA533" s="3" t="str">
        <f t="shared" si="16"/>
        <v>4662</v>
      </c>
      <c r="AB533" s="4" t="str">
        <f t="shared" si="17"/>
        <v>Non-TIF</v>
      </c>
    </row>
    <row r="534" spans="1:28" x14ac:dyDescent="0.25">
      <c r="A534">
        <v>2021</v>
      </c>
      <c r="B534">
        <v>19</v>
      </c>
      <c r="C534" t="s">
        <v>32</v>
      </c>
      <c r="D534">
        <v>2021</v>
      </c>
      <c r="E534">
        <v>19</v>
      </c>
      <c r="F534">
        <v>6</v>
      </c>
      <c r="G534">
        <v>509</v>
      </c>
      <c r="H534">
        <v>336509</v>
      </c>
      <c r="I534" t="s">
        <v>27</v>
      </c>
      <c r="J534" t="s">
        <v>27</v>
      </c>
      <c r="K534" t="s">
        <v>224</v>
      </c>
      <c r="L534" t="s">
        <v>222</v>
      </c>
      <c r="M534">
        <v>50121900</v>
      </c>
      <c r="N534">
        <v>4829600</v>
      </c>
      <c r="O534">
        <v>8204900</v>
      </c>
      <c r="P534">
        <v>63400</v>
      </c>
      <c r="Q534">
        <v>292000</v>
      </c>
      <c r="R534">
        <v>0</v>
      </c>
      <c r="S534">
        <v>1815136</v>
      </c>
      <c r="T534">
        <v>547432</v>
      </c>
      <c r="U534">
        <v>0</v>
      </c>
      <c r="V534">
        <v>117071568</v>
      </c>
      <c r="W534">
        <v>85192</v>
      </c>
      <c r="X534">
        <v>116986376</v>
      </c>
      <c r="Y534">
        <v>2939991</v>
      </c>
      <c r="Z534">
        <v>51197200</v>
      </c>
      <c r="AA534" s="3" t="str">
        <f t="shared" si="16"/>
        <v>6509</v>
      </c>
      <c r="AB534" s="4" t="str">
        <f t="shared" si="17"/>
        <v>Non-TIF</v>
      </c>
    </row>
    <row r="535" spans="1:28" x14ac:dyDescent="0.25">
      <c r="A535">
        <v>2021</v>
      </c>
      <c r="B535">
        <v>20</v>
      </c>
      <c r="C535" t="s">
        <v>45</v>
      </c>
      <c r="D535">
        <v>2021</v>
      </c>
      <c r="E535">
        <v>20</v>
      </c>
      <c r="F535">
        <v>1</v>
      </c>
      <c r="G535">
        <v>211</v>
      </c>
      <c r="H535">
        <v>201211</v>
      </c>
      <c r="I535" t="s">
        <v>27</v>
      </c>
      <c r="J535" t="s">
        <v>27</v>
      </c>
      <c r="K535" t="s">
        <v>225</v>
      </c>
      <c r="L535" t="s">
        <v>226</v>
      </c>
      <c r="M535">
        <v>0</v>
      </c>
      <c r="N535">
        <v>0</v>
      </c>
      <c r="O535">
        <v>17223060</v>
      </c>
      <c r="P535">
        <v>0</v>
      </c>
      <c r="Q535">
        <v>1703264</v>
      </c>
      <c r="R535">
        <v>0</v>
      </c>
      <c r="S535">
        <v>0</v>
      </c>
      <c r="T535">
        <v>0</v>
      </c>
      <c r="U535">
        <v>0</v>
      </c>
      <c r="V535">
        <v>24212836</v>
      </c>
      <c r="W535">
        <v>0</v>
      </c>
      <c r="X535">
        <v>24212836</v>
      </c>
      <c r="Y535">
        <v>0</v>
      </c>
      <c r="Z535">
        <v>5286512</v>
      </c>
      <c r="AA535" s="3" t="str">
        <f t="shared" si="16"/>
        <v>1211</v>
      </c>
      <c r="AB535" s="4" t="str">
        <f t="shared" si="17"/>
        <v>Non-TIF</v>
      </c>
    </row>
    <row r="536" spans="1:28" x14ac:dyDescent="0.25">
      <c r="A536">
        <v>2021</v>
      </c>
      <c r="B536">
        <v>20</v>
      </c>
      <c r="C536" t="s">
        <v>32</v>
      </c>
      <c r="D536">
        <v>2021</v>
      </c>
      <c r="E536">
        <v>20</v>
      </c>
      <c r="F536">
        <v>3</v>
      </c>
      <c r="G536">
        <v>119</v>
      </c>
      <c r="H536">
        <v>613119</v>
      </c>
      <c r="I536" t="s">
        <v>27</v>
      </c>
      <c r="J536" t="s">
        <v>27</v>
      </c>
      <c r="K536" t="s">
        <v>240</v>
      </c>
      <c r="L536" t="s">
        <v>226</v>
      </c>
      <c r="M536">
        <v>8549350</v>
      </c>
      <c r="N536">
        <v>496420</v>
      </c>
      <c r="O536">
        <v>302920</v>
      </c>
      <c r="P536">
        <v>0</v>
      </c>
      <c r="Q536">
        <v>0</v>
      </c>
      <c r="R536">
        <v>0</v>
      </c>
      <c r="S536">
        <v>0</v>
      </c>
      <c r="T536">
        <v>170374</v>
      </c>
      <c r="U536">
        <v>0</v>
      </c>
      <c r="V536">
        <v>31569484</v>
      </c>
      <c r="W536">
        <v>35188</v>
      </c>
      <c r="X536">
        <v>31534296</v>
      </c>
      <c r="Y536">
        <v>10039570</v>
      </c>
      <c r="Z536">
        <v>22050420</v>
      </c>
      <c r="AA536" s="3" t="str">
        <f t="shared" si="16"/>
        <v>3119</v>
      </c>
      <c r="AB536" s="4" t="str">
        <f t="shared" si="17"/>
        <v>Non-TIF</v>
      </c>
    </row>
    <row r="537" spans="1:28" x14ac:dyDescent="0.25">
      <c r="A537">
        <v>2021</v>
      </c>
      <c r="B537">
        <v>21</v>
      </c>
      <c r="C537" t="s">
        <v>45</v>
      </c>
      <c r="D537">
        <v>2021</v>
      </c>
      <c r="E537">
        <v>21</v>
      </c>
      <c r="F537">
        <v>1</v>
      </c>
      <c r="G537">
        <v>218</v>
      </c>
      <c r="H537">
        <v>211218</v>
      </c>
      <c r="I537" t="s">
        <v>27</v>
      </c>
      <c r="J537" t="s">
        <v>27</v>
      </c>
      <c r="K537" t="s">
        <v>241</v>
      </c>
      <c r="L537" t="s">
        <v>242</v>
      </c>
      <c r="M537">
        <v>0</v>
      </c>
      <c r="N537">
        <v>0</v>
      </c>
      <c r="O537">
        <v>0</v>
      </c>
      <c r="P537">
        <v>1494021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1494021</v>
      </c>
      <c r="W537">
        <v>0</v>
      </c>
      <c r="X537">
        <v>1494021</v>
      </c>
      <c r="Y537">
        <v>0</v>
      </c>
      <c r="Z537">
        <v>0</v>
      </c>
      <c r="AA537" s="3" t="str">
        <f t="shared" si="16"/>
        <v>1218</v>
      </c>
      <c r="AB537" s="4" t="str">
        <f t="shared" si="17"/>
        <v>Non-TIF</v>
      </c>
    </row>
    <row r="538" spans="1:28" x14ac:dyDescent="0.25">
      <c r="A538">
        <v>2021</v>
      </c>
      <c r="B538">
        <v>21</v>
      </c>
      <c r="C538" t="s">
        <v>24</v>
      </c>
      <c r="D538">
        <v>2021</v>
      </c>
      <c r="E538">
        <v>21</v>
      </c>
      <c r="F538">
        <v>6</v>
      </c>
      <c r="G538">
        <v>48</v>
      </c>
      <c r="H538" t="s">
        <v>243</v>
      </c>
      <c r="I538" t="s">
        <v>26</v>
      </c>
      <c r="J538" t="s">
        <v>27</v>
      </c>
      <c r="K538" t="s">
        <v>244</v>
      </c>
      <c r="L538" t="s">
        <v>242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 s="3" t="str">
        <f t="shared" si="16"/>
        <v>6048</v>
      </c>
      <c r="AB538" s="4" t="str">
        <f t="shared" si="17"/>
        <v>TIF</v>
      </c>
    </row>
    <row r="539" spans="1:28" x14ac:dyDescent="0.25">
      <c r="A539">
        <v>2021</v>
      </c>
      <c r="B539">
        <v>21</v>
      </c>
      <c r="C539" t="s">
        <v>32</v>
      </c>
      <c r="D539">
        <v>2021</v>
      </c>
      <c r="E539">
        <v>21</v>
      </c>
      <c r="F539">
        <v>6</v>
      </c>
      <c r="G539">
        <v>48</v>
      </c>
      <c r="H539">
        <v>116048</v>
      </c>
      <c r="I539" t="s">
        <v>27</v>
      </c>
      <c r="J539" t="s">
        <v>27</v>
      </c>
      <c r="K539" t="s">
        <v>221</v>
      </c>
      <c r="L539" t="s">
        <v>242</v>
      </c>
      <c r="M539">
        <v>106694313</v>
      </c>
      <c r="N539">
        <v>5638398</v>
      </c>
      <c r="O539">
        <v>4543120</v>
      </c>
      <c r="P539">
        <v>0</v>
      </c>
      <c r="Q539">
        <v>0</v>
      </c>
      <c r="R539">
        <v>0</v>
      </c>
      <c r="S539">
        <v>0</v>
      </c>
      <c r="T539">
        <v>839295</v>
      </c>
      <c r="U539">
        <v>0</v>
      </c>
      <c r="V539">
        <v>157555266</v>
      </c>
      <c r="W539">
        <v>130566</v>
      </c>
      <c r="X539">
        <v>157424700</v>
      </c>
      <c r="Y539">
        <v>11123458</v>
      </c>
      <c r="Z539">
        <v>39840140</v>
      </c>
      <c r="AA539" s="3" t="str">
        <f t="shared" si="16"/>
        <v>6048</v>
      </c>
      <c r="AB539" s="4" t="str">
        <f t="shared" si="17"/>
        <v>Non-TIF</v>
      </c>
    </row>
    <row r="540" spans="1:28" x14ac:dyDescent="0.25">
      <c r="A540">
        <v>2021</v>
      </c>
      <c r="B540">
        <v>21</v>
      </c>
      <c r="C540" t="s">
        <v>32</v>
      </c>
      <c r="D540">
        <v>2021</v>
      </c>
      <c r="E540">
        <v>21</v>
      </c>
      <c r="F540">
        <v>2</v>
      </c>
      <c r="G540">
        <v>556</v>
      </c>
      <c r="H540">
        <v>742556</v>
      </c>
      <c r="I540" t="s">
        <v>27</v>
      </c>
      <c r="J540" t="s">
        <v>27</v>
      </c>
      <c r="K540" t="s">
        <v>245</v>
      </c>
      <c r="L540" t="s">
        <v>242</v>
      </c>
      <c r="M540">
        <v>32204313</v>
      </c>
      <c r="N540">
        <v>1013765</v>
      </c>
      <c r="O540">
        <v>1788590</v>
      </c>
      <c r="P540">
        <v>0</v>
      </c>
      <c r="Q540">
        <v>0</v>
      </c>
      <c r="R540">
        <v>0</v>
      </c>
      <c r="S540">
        <v>0</v>
      </c>
      <c r="T540">
        <v>56789</v>
      </c>
      <c r="U540">
        <v>0</v>
      </c>
      <c r="V540">
        <v>68291407</v>
      </c>
      <c r="W540">
        <v>32410</v>
      </c>
      <c r="X540">
        <v>68258997</v>
      </c>
      <c r="Y540">
        <v>15626335</v>
      </c>
      <c r="Z540">
        <v>33227950</v>
      </c>
      <c r="AA540" s="3" t="str">
        <f t="shared" si="16"/>
        <v>2556</v>
      </c>
      <c r="AB540" s="4" t="str">
        <f t="shared" si="17"/>
        <v>Non-TIF</v>
      </c>
    </row>
    <row r="541" spans="1:28" x14ac:dyDescent="0.25">
      <c r="A541">
        <v>2021</v>
      </c>
      <c r="B541">
        <v>22</v>
      </c>
      <c r="C541" t="s">
        <v>45</v>
      </c>
      <c r="D541">
        <v>2021</v>
      </c>
      <c r="E541">
        <v>22</v>
      </c>
      <c r="F541">
        <v>5</v>
      </c>
      <c r="G541">
        <v>310</v>
      </c>
      <c r="H541">
        <v>35310</v>
      </c>
      <c r="I541" t="s">
        <v>27</v>
      </c>
      <c r="J541" t="s">
        <v>27</v>
      </c>
      <c r="K541" t="s">
        <v>90</v>
      </c>
      <c r="L541" t="s">
        <v>246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 s="3" t="str">
        <f t="shared" si="16"/>
        <v>5310</v>
      </c>
      <c r="AB541" s="4" t="str">
        <f t="shared" si="17"/>
        <v>Non-TIF</v>
      </c>
    </row>
    <row r="542" spans="1:28" x14ac:dyDescent="0.25">
      <c r="A542">
        <v>2021</v>
      </c>
      <c r="B542">
        <v>22</v>
      </c>
      <c r="C542" t="s">
        <v>32</v>
      </c>
      <c r="D542">
        <v>2021</v>
      </c>
      <c r="E542">
        <v>22</v>
      </c>
      <c r="F542">
        <v>6</v>
      </c>
      <c r="G542">
        <v>175</v>
      </c>
      <c r="H542">
        <v>226175</v>
      </c>
      <c r="I542" t="s">
        <v>27</v>
      </c>
      <c r="J542" t="s">
        <v>27</v>
      </c>
      <c r="K542" t="s">
        <v>176</v>
      </c>
      <c r="L542" t="s">
        <v>246</v>
      </c>
      <c r="M542">
        <v>45584056</v>
      </c>
      <c r="N542">
        <v>2778180</v>
      </c>
      <c r="O542">
        <v>13378704</v>
      </c>
      <c r="P542">
        <v>2248954</v>
      </c>
      <c r="Q542">
        <v>803631</v>
      </c>
      <c r="R542">
        <v>0</v>
      </c>
      <c r="S542">
        <v>0</v>
      </c>
      <c r="T542">
        <v>771274</v>
      </c>
      <c r="U542">
        <v>0</v>
      </c>
      <c r="V542">
        <v>152054383</v>
      </c>
      <c r="W542">
        <v>177792</v>
      </c>
      <c r="X542">
        <v>151876591</v>
      </c>
      <c r="Y542">
        <v>6776495</v>
      </c>
      <c r="Z542">
        <v>86489584</v>
      </c>
      <c r="AA542" s="3" t="str">
        <f t="shared" si="16"/>
        <v>6175</v>
      </c>
      <c r="AB542" s="4" t="str">
        <f t="shared" si="17"/>
        <v>Non-TIF</v>
      </c>
    </row>
    <row r="543" spans="1:28" x14ac:dyDescent="0.25">
      <c r="A543">
        <v>2021</v>
      </c>
      <c r="B543">
        <v>22</v>
      </c>
      <c r="C543" t="s">
        <v>32</v>
      </c>
      <c r="D543">
        <v>2021</v>
      </c>
      <c r="E543">
        <v>22</v>
      </c>
      <c r="F543">
        <v>6</v>
      </c>
      <c r="G543">
        <v>961</v>
      </c>
      <c r="H543">
        <v>316961</v>
      </c>
      <c r="I543" t="s">
        <v>27</v>
      </c>
      <c r="J543" t="s">
        <v>27</v>
      </c>
      <c r="K543" t="s">
        <v>247</v>
      </c>
      <c r="L543" t="s">
        <v>246</v>
      </c>
      <c r="M543">
        <v>1812578</v>
      </c>
      <c r="N543">
        <v>70949</v>
      </c>
      <c r="O543">
        <v>114225</v>
      </c>
      <c r="P543">
        <v>0</v>
      </c>
      <c r="Q543">
        <v>0</v>
      </c>
      <c r="R543">
        <v>0</v>
      </c>
      <c r="S543">
        <v>0</v>
      </c>
      <c r="T543">
        <v>13381</v>
      </c>
      <c r="U543">
        <v>0</v>
      </c>
      <c r="V543">
        <v>4539055</v>
      </c>
      <c r="W543">
        <v>1852</v>
      </c>
      <c r="X543">
        <v>4537203</v>
      </c>
      <c r="Y543">
        <v>153968</v>
      </c>
      <c r="Z543">
        <v>2527922</v>
      </c>
      <c r="AA543" s="3" t="str">
        <f t="shared" si="16"/>
        <v>6961</v>
      </c>
      <c r="AB543" s="4" t="str">
        <f t="shared" si="17"/>
        <v>Non-TIF</v>
      </c>
    </row>
    <row r="544" spans="1:28" x14ac:dyDescent="0.25">
      <c r="A544">
        <v>2021</v>
      </c>
      <c r="B544">
        <v>22</v>
      </c>
      <c r="C544" t="s">
        <v>32</v>
      </c>
      <c r="D544">
        <v>2021</v>
      </c>
      <c r="E544">
        <v>22</v>
      </c>
      <c r="F544">
        <v>4</v>
      </c>
      <c r="G544">
        <v>774</v>
      </c>
      <c r="H544">
        <v>334774</v>
      </c>
      <c r="I544" t="s">
        <v>27</v>
      </c>
      <c r="J544" t="s">
        <v>27</v>
      </c>
      <c r="K544" t="s">
        <v>1467</v>
      </c>
      <c r="L544" t="s">
        <v>246</v>
      </c>
      <c r="M544">
        <v>26092168</v>
      </c>
      <c r="N544">
        <v>1826941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60456</v>
      </c>
      <c r="U544">
        <v>0</v>
      </c>
      <c r="V544">
        <v>43094712</v>
      </c>
      <c r="W544">
        <v>25928</v>
      </c>
      <c r="X544">
        <v>43068784</v>
      </c>
      <c r="Y544">
        <v>2142031</v>
      </c>
      <c r="Z544">
        <v>15115147</v>
      </c>
      <c r="AA544" s="3" t="str">
        <f t="shared" si="16"/>
        <v>4774</v>
      </c>
      <c r="AB544" s="4" t="str">
        <f t="shared" si="17"/>
        <v>Non-TIF</v>
      </c>
    </row>
    <row r="545" spans="1:28" x14ac:dyDescent="0.25">
      <c r="A545">
        <v>2021</v>
      </c>
      <c r="B545">
        <v>23</v>
      </c>
      <c r="C545" t="s">
        <v>24</v>
      </c>
      <c r="D545">
        <v>2021</v>
      </c>
      <c r="E545">
        <v>23</v>
      </c>
      <c r="F545">
        <v>0</v>
      </c>
      <c r="G545">
        <v>936</v>
      </c>
      <c r="H545" t="s">
        <v>250</v>
      </c>
      <c r="I545" t="s">
        <v>26</v>
      </c>
      <c r="J545" t="s">
        <v>27</v>
      </c>
      <c r="K545" t="s">
        <v>251</v>
      </c>
      <c r="L545" t="s">
        <v>249</v>
      </c>
      <c r="M545">
        <v>0</v>
      </c>
      <c r="N545">
        <v>0</v>
      </c>
      <c r="O545">
        <v>0</v>
      </c>
      <c r="P545">
        <v>0</v>
      </c>
      <c r="Q545">
        <v>419584</v>
      </c>
      <c r="R545">
        <v>0</v>
      </c>
      <c r="S545">
        <v>0</v>
      </c>
      <c r="T545">
        <v>0</v>
      </c>
      <c r="U545">
        <v>0</v>
      </c>
      <c r="V545">
        <v>4630945</v>
      </c>
      <c r="W545">
        <v>14816</v>
      </c>
      <c r="X545">
        <v>4616129</v>
      </c>
      <c r="Y545">
        <v>0</v>
      </c>
      <c r="Z545">
        <v>4211361</v>
      </c>
      <c r="AA545" s="3" t="str">
        <f t="shared" si="16"/>
        <v>0936</v>
      </c>
      <c r="AB545" s="4" t="str">
        <f t="shared" si="17"/>
        <v>TIF</v>
      </c>
    </row>
    <row r="546" spans="1:28" x14ac:dyDescent="0.25">
      <c r="A546">
        <v>2021</v>
      </c>
      <c r="B546">
        <v>23</v>
      </c>
      <c r="C546" t="s">
        <v>32</v>
      </c>
      <c r="D546">
        <v>2021</v>
      </c>
      <c r="E546">
        <v>23</v>
      </c>
      <c r="F546">
        <v>0</v>
      </c>
      <c r="G546">
        <v>936</v>
      </c>
      <c r="H546">
        <v>230936</v>
      </c>
      <c r="I546" t="s">
        <v>27</v>
      </c>
      <c r="J546" t="s">
        <v>27</v>
      </c>
      <c r="K546" t="s">
        <v>252</v>
      </c>
      <c r="L546" t="s">
        <v>249</v>
      </c>
      <c r="M546">
        <v>24747160</v>
      </c>
      <c r="N546">
        <v>1143070</v>
      </c>
      <c r="O546">
        <v>63848719</v>
      </c>
      <c r="P546">
        <v>52117751</v>
      </c>
      <c r="Q546">
        <v>3551646</v>
      </c>
      <c r="R546">
        <v>0</v>
      </c>
      <c r="S546">
        <v>8205799</v>
      </c>
      <c r="T546">
        <v>7457800</v>
      </c>
      <c r="U546">
        <v>0</v>
      </c>
      <c r="V546">
        <v>473210842</v>
      </c>
      <c r="W546">
        <v>535228</v>
      </c>
      <c r="X546">
        <v>472675614</v>
      </c>
      <c r="Y546">
        <v>191047157</v>
      </c>
      <c r="Z546">
        <v>312138897</v>
      </c>
      <c r="AA546" s="3" t="str">
        <f t="shared" si="16"/>
        <v>0936</v>
      </c>
      <c r="AB546" s="4" t="str">
        <f t="shared" si="17"/>
        <v>Non-TIF</v>
      </c>
    </row>
    <row r="547" spans="1:28" x14ac:dyDescent="0.25">
      <c r="A547">
        <v>2021</v>
      </c>
      <c r="B547">
        <v>23</v>
      </c>
      <c r="C547" t="s">
        <v>32</v>
      </c>
      <c r="D547">
        <v>2021</v>
      </c>
      <c r="E547">
        <v>23</v>
      </c>
      <c r="F547">
        <v>1</v>
      </c>
      <c r="G547">
        <v>965</v>
      </c>
      <c r="H547">
        <v>491965</v>
      </c>
      <c r="I547" t="s">
        <v>27</v>
      </c>
      <c r="J547" t="s">
        <v>27</v>
      </c>
      <c r="K547" t="s">
        <v>253</v>
      </c>
      <c r="L547" t="s">
        <v>249</v>
      </c>
      <c r="M547">
        <v>28594370</v>
      </c>
      <c r="N547">
        <v>1418300</v>
      </c>
      <c r="O547">
        <v>371871</v>
      </c>
      <c r="P547">
        <v>0</v>
      </c>
      <c r="Q547">
        <v>0</v>
      </c>
      <c r="R547">
        <v>0</v>
      </c>
      <c r="S547">
        <v>1168459</v>
      </c>
      <c r="T547">
        <v>79281</v>
      </c>
      <c r="U547">
        <v>0</v>
      </c>
      <c r="V547">
        <v>67588661</v>
      </c>
      <c r="W547">
        <v>72228</v>
      </c>
      <c r="X547">
        <v>67516433</v>
      </c>
      <c r="Y547">
        <v>4614967</v>
      </c>
      <c r="Z547">
        <v>35956380</v>
      </c>
      <c r="AA547" s="3" t="str">
        <f t="shared" si="16"/>
        <v>1965</v>
      </c>
      <c r="AB547" s="4" t="str">
        <f t="shared" si="17"/>
        <v>Non-TIF</v>
      </c>
    </row>
    <row r="548" spans="1:28" x14ac:dyDescent="0.25">
      <c r="A548">
        <v>2021</v>
      </c>
      <c r="B548">
        <v>23</v>
      </c>
      <c r="C548" t="s">
        <v>32</v>
      </c>
      <c r="D548">
        <v>2021</v>
      </c>
      <c r="E548">
        <v>23</v>
      </c>
      <c r="F548">
        <v>4</v>
      </c>
      <c r="G548">
        <v>269</v>
      </c>
      <c r="H548">
        <v>534269</v>
      </c>
      <c r="I548" t="s">
        <v>27</v>
      </c>
      <c r="J548" t="s">
        <v>27</v>
      </c>
      <c r="K548" t="s">
        <v>215</v>
      </c>
      <c r="L548" t="s">
        <v>249</v>
      </c>
      <c r="M548">
        <v>53743470</v>
      </c>
      <c r="N548">
        <v>1792520</v>
      </c>
      <c r="O548">
        <v>4358697</v>
      </c>
      <c r="P548">
        <v>0</v>
      </c>
      <c r="Q548">
        <v>308771</v>
      </c>
      <c r="R548">
        <v>0</v>
      </c>
      <c r="S548">
        <v>0</v>
      </c>
      <c r="T548">
        <v>12817901</v>
      </c>
      <c r="U548">
        <v>0</v>
      </c>
      <c r="V548">
        <v>110676459</v>
      </c>
      <c r="W548">
        <v>94452</v>
      </c>
      <c r="X548">
        <v>110582007</v>
      </c>
      <c r="Y548">
        <v>5483562</v>
      </c>
      <c r="Z548">
        <v>37655100</v>
      </c>
      <c r="AA548" s="3" t="str">
        <f t="shared" si="16"/>
        <v>4269</v>
      </c>
      <c r="AB548" s="4" t="str">
        <f t="shared" si="17"/>
        <v>Non-TIF</v>
      </c>
    </row>
    <row r="549" spans="1:28" x14ac:dyDescent="0.25">
      <c r="A549">
        <v>2021</v>
      </c>
      <c r="B549">
        <v>24</v>
      </c>
      <c r="C549" t="s">
        <v>32</v>
      </c>
      <c r="D549">
        <v>2021</v>
      </c>
      <c r="E549">
        <v>24</v>
      </c>
      <c r="F549">
        <v>1</v>
      </c>
      <c r="G549">
        <v>134</v>
      </c>
      <c r="H549">
        <v>241134</v>
      </c>
      <c r="I549" t="s">
        <v>27</v>
      </c>
      <c r="J549" t="s">
        <v>27</v>
      </c>
      <c r="K549" t="s">
        <v>254</v>
      </c>
      <c r="L549" t="s">
        <v>255</v>
      </c>
      <c r="M549">
        <v>82708800</v>
      </c>
      <c r="N549">
        <v>6710230</v>
      </c>
      <c r="O549">
        <v>3207104</v>
      </c>
      <c r="P549">
        <v>0</v>
      </c>
      <c r="Q549">
        <v>17450</v>
      </c>
      <c r="R549">
        <v>0</v>
      </c>
      <c r="S549">
        <v>0</v>
      </c>
      <c r="T549">
        <v>829770</v>
      </c>
      <c r="U549">
        <v>0</v>
      </c>
      <c r="V549">
        <v>131974904</v>
      </c>
      <c r="W549">
        <v>87044</v>
      </c>
      <c r="X549">
        <v>131887860</v>
      </c>
      <c r="Y549">
        <v>5407897</v>
      </c>
      <c r="Z549">
        <v>38501550</v>
      </c>
      <c r="AA549" s="3" t="str">
        <f t="shared" si="16"/>
        <v>1134</v>
      </c>
      <c r="AB549" s="4" t="str">
        <f t="shared" si="17"/>
        <v>Non-TIF</v>
      </c>
    </row>
    <row r="550" spans="1:28" x14ac:dyDescent="0.25">
      <c r="A550">
        <v>2021</v>
      </c>
      <c r="B550">
        <v>24</v>
      </c>
      <c r="C550" t="s">
        <v>32</v>
      </c>
      <c r="D550">
        <v>2021</v>
      </c>
      <c r="E550">
        <v>24</v>
      </c>
      <c r="F550">
        <v>4</v>
      </c>
      <c r="G550">
        <v>33</v>
      </c>
      <c r="H550">
        <v>674033</v>
      </c>
      <c r="I550" t="s">
        <v>27</v>
      </c>
      <c r="J550" t="s">
        <v>27</v>
      </c>
      <c r="K550" t="s">
        <v>1738</v>
      </c>
      <c r="L550" t="s">
        <v>255</v>
      </c>
      <c r="M550">
        <v>2681150</v>
      </c>
      <c r="N550">
        <v>94630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3724</v>
      </c>
      <c r="U550">
        <v>0</v>
      </c>
      <c r="V550">
        <v>3525814</v>
      </c>
      <c r="W550">
        <v>1852</v>
      </c>
      <c r="X550">
        <v>3523962</v>
      </c>
      <c r="Y550">
        <v>83317</v>
      </c>
      <c r="Z550">
        <v>746310</v>
      </c>
      <c r="AA550" s="3" t="str">
        <f t="shared" si="16"/>
        <v>4033</v>
      </c>
      <c r="AB550" s="4" t="str">
        <f t="shared" si="17"/>
        <v>Non-TIF</v>
      </c>
    </row>
    <row r="551" spans="1:28" x14ac:dyDescent="0.25">
      <c r="A551">
        <v>2021</v>
      </c>
      <c r="B551">
        <v>24</v>
      </c>
      <c r="C551" t="s">
        <v>32</v>
      </c>
      <c r="D551">
        <v>2021</v>
      </c>
      <c r="E551">
        <v>24</v>
      </c>
      <c r="F551">
        <v>4</v>
      </c>
      <c r="G551">
        <v>860</v>
      </c>
      <c r="H551">
        <v>814860</v>
      </c>
      <c r="I551" t="s">
        <v>27</v>
      </c>
      <c r="J551" t="s">
        <v>27</v>
      </c>
      <c r="K551" t="s">
        <v>256</v>
      </c>
      <c r="L551" t="s">
        <v>255</v>
      </c>
      <c r="M551">
        <v>10678940</v>
      </c>
      <c r="N551">
        <v>419810</v>
      </c>
      <c r="O551">
        <v>41110</v>
      </c>
      <c r="P551">
        <v>0</v>
      </c>
      <c r="Q551">
        <v>0</v>
      </c>
      <c r="R551">
        <v>0</v>
      </c>
      <c r="S551">
        <v>786560</v>
      </c>
      <c r="T551">
        <v>16927</v>
      </c>
      <c r="U551">
        <v>0</v>
      </c>
      <c r="V551">
        <v>15732597</v>
      </c>
      <c r="W551">
        <v>5556</v>
      </c>
      <c r="X551">
        <v>15727041</v>
      </c>
      <c r="Y551">
        <v>407993</v>
      </c>
      <c r="Z551">
        <v>3789250</v>
      </c>
      <c r="AA551" s="3" t="str">
        <f t="shared" si="16"/>
        <v>4860</v>
      </c>
      <c r="AB551" s="4" t="str">
        <f t="shared" si="17"/>
        <v>Non-TIF</v>
      </c>
    </row>
    <row r="552" spans="1:28" x14ac:dyDescent="0.25">
      <c r="A552">
        <v>2021</v>
      </c>
      <c r="B552">
        <v>37</v>
      </c>
      <c r="C552" t="s">
        <v>32</v>
      </c>
      <c r="D552">
        <v>2021</v>
      </c>
      <c r="E552">
        <v>37</v>
      </c>
      <c r="F552">
        <v>3</v>
      </c>
      <c r="G552">
        <v>195</v>
      </c>
      <c r="H552">
        <v>373195</v>
      </c>
      <c r="I552" t="s">
        <v>27</v>
      </c>
      <c r="J552" t="s">
        <v>27</v>
      </c>
      <c r="K552" t="s">
        <v>64</v>
      </c>
      <c r="L552" t="s">
        <v>64</v>
      </c>
      <c r="M552">
        <v>310898900</v>
      </c>
      <c r="N552">
        <v>10803500</v>
      </c>
      <c r="O552">
        <v>16207400</v>
      </c>
      <c r="P552">
        <v>47093300</v>
      </c>
      <c r="Q552">
        <v>5198300</v>
      </c>
      <c r="R552">
        <v>0</v>
      </c>
      <c r="S552">
        <v>37275552</v>
      </c>
      <c r="T552">
        <v>13636782</v>
      </c>
      <c r="U552">
        <v>0</v>
      </c>
      <c r="V552">
        <v>727767934</v>
      </c>
      <c r="W552">
        <v>650149</v>
      </c>
      <c r="X552">
        <v>727117785</v>
      </c>
      <c r="Y552">
        <v>67546841</v>
      </c>
      <c r="Z552">
        <v>286654200</v>
      </c>
      <c r="AA552" s="3" t="str">
        <f t="shared" si="16"/>
        <v>3195</v>
      </c>
      <c r="AB552" s="4" t="str">
        <f t="shared" si="17"/>
        <v>Non-TIF</v>
      </c>
    </row>
    <row r="553" spans="1:28" x14ac:dyDescent="0.25">
      <c r="A553">
        <v>2021</v>
      </c>
      <c r="B553">
        <v>38</v>
      </c>
      <c r="C553" t="s">
        <v>45</v>
      </c>
      <c r="D553">
        <v>2021</v>
      </c>
      <c r="E553">
        <v>38</v>
      </c>
      <c r="F553">
        <v>2</v>
      </c>
      <c r="G553">
        <v>727</v>
      </c>
      <c r="H553">
        <v>382727</v>
      </c>
      <c r="I553" t="s">
        <v>27</v>
      </c>
      <c r="J553" t="s">
        <v>27</v>
      </c>
      <c r="K553" t="s">
        <v>481</v>
      </c>
      <c r="L553" t="s">
        <v>410</v>
      </c>
      <c r="M553">
        <v>0</v>
      </c>
      <c r="N553">
        <v>0</v>
      </c>
      <c r="O553">
        <v>24144133</v>
      </c>
      <c r="P553">
        <v>1851542</v>
      </c>
      <c r="Q553">
        <v>2819097</v>
      </c>
      <c r="R553">
        <v>0</v>
      </c>
      <c r="S553">
        <v>0</v>
      </c>
      <c r="T553">
        <v>0</v>
      </c>
      <c r="U553">
        <v>0</v>
      </c>
      <c r="V553">
        <v>160317796</v>
      </c>
      <c r="W553">
        <v>237056</v>
      </c>
      <c r="X553">
        <v>160080740</v>
      </c>
      <c r="Y553">
        <v>0</v>
      </c>
      <c r="Z553">
        <v>131503024</v>
      </c>
      <c r="AA553" s="3" t="str">
        <f t="shared" si="16"/>
        <v>2727</v>
      </c>
      <c r="AB553" s="4" t="str">
        <f t="shared" si="17"/>
        <v>Non-TIF</v>
      </c>
    </row>
    <row r="554" spans="1:28" x14ac:dyDescent="0.25">
      <c r="A554">
        <v>2021</v>
      </c>
      <c r="B554">
        <v>38</v>
      </c>
      <c r="C554" t="s">
        <v>45</v>
      </c>
      <c r="D554">
        <v>2021</v>
      </c>
      <c r="E554">
        <v>38</v>
      </c>
      <c r="F554">
        <v>2</v>
      </c>
      <c r="G554">
        <v>502</v>
      </c>
      <c r="H554">
        <v>862502</v>
      </c>
      <c r="I554" t="s">
        <v>27</v>
      </c>
      <c r="J554" t="s">
        <v>27</v>
      </c>
      <c r="K554" t="s">
        <v>59</v>
      </c>
      <c r="L554" t="s">
        <v>410</v>
      </c>
      <c r="M554">
        <v>586020</v>
      </c>
      <c r="N554">
        <v>28967</v>
      </c>
      <c r="O554">
        <v>12415506</v>
      </c>
      <c r="P554">
        <v>5222411</v>
      </c>
      <c r="Q554">
        <v>1454983</v>
      </c>
      <c r="R554">
        <v>0</v>
      </c>
      <c r="S554">
        <v>0</v>
      </c>
      <c r="T554">
        <v>0</v>
      </c>
      <c r="U554">
        <v>0</v>
      </c>
      <c r="V554">
        <v>41292904</v>
      </c>
      <c r="W554">
        <v>16668</v>
      </c>
      <c r="X554">
        <v>41276236</v>
      </c>
      <c r="Y554">
        <v>0</v>
      </c>
      <c r="Z554">
        <v>21585017</v>
      </c>
      <c r="AA554" s="3" t="str">
        <f t="shared" si="16"/>
        <v>2502</v>
      </c>
      <c r="AB554" s="4" t="str">
        <f t="shared" si="17"/>
        <v>Non-TIF</v>
      </c>
    </row>
    <row r="555" spans="1:28" x14ac:dyDescent="0.25">
      <c r="A555">
        <v>2021</v>
      </c>
      <c r="B555">
        <v>38</v>
      </c>
      <c r="C555" t="s">
        <v>24</v>
      </c>
      <c r="D555">
        <v>2021</v>
      </c>
      <c r="E555">
        <v>38</v>
      </c>
      <c r="F555">
        <v>0</v>
      </c>
      <c r="G555">
        <v>9</v>
      </c>
      <c r="H555" t="s">
        <v>396</v>
      </c>
      <c r="I555" t="s">
        <v>26</v>
      </c>
      <c r="J555" t="s">
        <v>27</v>
      </c>
      <c r="K555" t="s">
        <v>397</v>
      </c>
      <c r="L555" t="s">
        <v>410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675247</v>
      </c>
      <c r="W555">
        <v>0</v>
      </c>
      <c r="X555">
        <v>675247</v>
      </c>
      <c r="Y555">
        <v>0</v>
      </c>
      <c r="Z555">
        <v>675247</v>
      </c>
      <c r="AA555" s="3" t="str">
        <f t="shared" si="16"/>
        <v>0009</v>
      </c>
      <c r="AB555" s="4" t="str">
        <f t="shared" si="17"/>
        <v>TIF</v>
      </c>
    </row>
    <row r="556" spans="1:28" x14ac:dyDescent="0.25">
      <c r="A556">
        <v>2021</v>
      </c>
      <c r="B556">
        <v>38</v>
      </c>
      <c r="C556" t="s">
        <v>24</v>
      </c>
      <c r="D556">
        <v>2021</v>
      </c>
      <c r="E556">
        <v>38</v>
      </c>
      <c r="F556">
        <v>0</v>
      </c>
      <c r="G556">
        <v>540</v>
      </c>
      <c r="H556" t="s">
        <v>482</v>
      </c>
      <c r="I556" t="s">
        <v>26</v>
      </c>
      <c r="J556" t="s">
        <v>27</v>
      </c>
      <c r="K556" t="s">
        <v>483</v>
      </c>
      <c r="L556" t="s">
        <v>410</v>
      </c>
      <c r="M556">
        <v>0</v>
      </c>
      <c r="N556">
        <v>0</v>
      </c>
      <c r="O556">
        <v>1039661</v>
      </c>
      <c r="P556">
        <v>397430</v>
      </c>
      <c r="Q556">
        <v>697910</v>
      </c>
      <c r="R556">
        <v>0</v>
      </c>
      <c r="S556">
        <v>0</v>
      </c>
      <c r="T556">
        <v>0</v>
      </c>
      <c r="U556">
        <v>0</v>
      </c>
      <c r="V556">
        <v>6965177</v>
      </c>
      <c r="W556">
        <v>0</v>
      </c>
      <c r="X556">
        <v>6965177</v>
      </c>
      <c r="Y556">
        <v>0</v>
      </c>
      <c r="Z556">
        <v>4830176</v>
      </c>
      <c r="AA556" s="3" t="str">
        <f t="shared" si="16"/>
        <v>0540</v>
      </c>
      <c r="AB556" s="4" t="str">
        <f t="shared" si="17"/>
        <v>TIF</v>
      </c>
    </row>
    <row r="557" spans="1:28" x14ac:dyDescent="0.25">
      <c r="A557">
        <v>2021</v>
      </c>
      <c r="B557">
        <v>38</v>
      </c>
      <c r="C557" t="s">
        <v>32</v>
      </c>
      <c r="D557">
        <v>2021</v>
      </c>
      <c r="E557">
        <v>38</v>
      </c>
      <c r="F557">
        <v>0</v>
      </c>
      <c r="G557">
        <v>279</v>
      </c>
      <c r="H557">
        <v>120279</v>
      </c>
      <c r="I557" t="s">
        <v>27</v>
      </c>
      <c r="J557" t="s">
        <v>27</v>
      </c>
      <c r="K557" t="s">
        <v>147</v>
      </c>
      <c r="L557" t="s">
        <v>410</v>
      </c>
      <c r="M557">
        <v>41475072</v>
      </c>
      <c r="N557">
        <v>3162860</v>
      </c>
      <c r="O557">
        <v>219280</v>
      </c>
      <c r="P557">
        <v>0</v>
      </c>
      <c r="Q557">
        <v>0</v>
      </c>
      <c r="R557">
        <v>0</v>
      </c>
      <c r="S557">
        <v>0</v>
      </c>
      <c r="T557">
        <v>523872</v>
      </c>
      <c r="U557">
        <v>0</v>
      </c>
      <c r="V557">
        <v>71701504</v>
      </c>
      <c r="W557">
        <v>42596</v>
      </c>
      <c r="X557">
        <v>71658908</v>
      </c>
      <c r="Y557">
        <v>1254181</v>
      </c>
      <c r="Z557">
        <v>26320420</v>
      </c>
      <c r="AA557" s="3" t="str">
        <f t="shared" si="16"/>
        <v>0279</v>
      </c>
      <c r="AB557" s="4" t="str">
        <f t="shared" si="17"/>
        <v>Non-TIF</v>
      </c>
    </row>
    <row r="558" spans="1:28" x14ac:dyDescent="0.25">
      <c r="A558">
        <v>2021</v>
      </c>
      <c r="B558">
        <v>38</v>
      </c>
      <c r="C558" t="s">
        <v>32</v>
      </c>
      <c r="D558">
        <v>2021</v>
      </c>
      <c r="E558">
        <v>38</v>
      </c>
      <c r="F558">
        <v>0</v>
      </c>
      <c r="G558">
        <v>9</v>
      </c>
      <c r="H558">
        <v>380009</v>
      </c>
      <c r="I558" t="s">
        <v>27</v>
      </c>
      <c r="J558" t="s">
        <v>27</v>
      </c>
      <c r="K558" t="s">
        <v>229</v>
      </c>
      <c r="L558" t="s">
        <v>410</v>
      </c>
      <c r="M558">
        <v>107123581</v>
      </c>
      <c r="N558">
        <v>6614180</v>
      </c>
      <c r="O558">
        <v>9748176</v>
      </c>
      <c r="P558">
        <v>60587070</v>
      </c>
      <c r="Q558">
        <v>317600</v>
      </c>
      <c r="R558">
        <v>0</v>
      </c>
      <c r="S558">
        <v>0</v>
      </c>
      <c r="T558">
        <v>16779975</v>
      </c>
      <c r="U558">
        <v>0</v>
      </c>
      <c r="V558">
        <v>274180032</v>
      </c>
      <c r="W558">
        <v>133344</v>
      </c>
      <c r="X558">
        <v>274046688</v>
      </c>
      <c r="Y558">
        <v>21660326</v>
      </c>
      <c r="Z558">
        <v>73009450</v>
      </c>
      <c r="AA558" s="3" t="str">
        <f t="shared" si="16"/>
        <v>0009</v>
      </c>
      <c r="AB558" s="4" t="str">
        <f t="shared" si="17"/>
        <v>Non-TIF</v>
      </c>
    </row>
    <row r="559" spans="1:28" x14ac:dyDescent="0.25">
      <c r="A559">
        <v>2021</v>
      </c>
      <c r="B559">
        <v>38</v>
      </c>
      <c r="C559" t="s">
        <v>32</v>
      </c>
      <c r="D559">
        <v>2021</v>
      </c>
      <c r="E559">
        <v>38</v>
      </c>
      <c r="F559">
        <v>0</v>
      </c>
      <c r="G559">
        <v>540</v>
      </c>
      <c r="H559">
        <v>380540</v>
      </c>
      <c r="I559" t="s">
        <v>27</v>
      </c>
      <c r="J559" t="s">
        <v>27</v>
      </c>
      <c r="K559" t="s">
        <v>409</v>
      </c>
      <c r="L559" t="s">
        <v>410</v>
      </c>
      <c r="M559">
        <v>85569297</v>
      </c>
      <c r="N559">
        <v>2788050</v>
      </c>
      <c r="O559">
        <v>5608191</v>
      </c>
      <c r="P559">
        <v>4930280</v>
      </c>
      <c r="Q559">
        <v>262749</v>
      </c>
      <c r="R559">
        <v>0</v>
      </c>
      <c r="S559">
        <v>0</v>
      </c>
      <c r="T559">
        <v>6269350</v>
      </c>
      <c r="U559">
        <v>0</v>
      </c>
      <c r="V559">
        <v>167426077</v>
      </c>
      <c r="W559">
        <v>125936</v>
      </c>
      <c r="X559">
        <v>167300141</v>
      </c>
      <c r="Y559">
        <v>26409143</v>
      </c>
      <c r="Z559">
        <v>61998160</v>
      </c>
      <c r="AA559" s="3" t="str">
        <f t="shared" si="16"/>
        <v>0540</v>
      </c>
      <c r="AB559" s="4" t="str">
        <f t="shared" si="17"/>
        <v>Non-TIF</v>
      </c>
    </row>
    <row r="560" spans="1:28" x14ac:dyDescent="0.25">
      <c r="A560">
        <v>2021</v>
      </c>
      <c r="B560">
        <v>38</v>
      </c>
      <c r="C560" t="s">
        <v>32</v>
      </c>
      <c r="D560">
        <v>2021</v>
      </c>
      <c r="E560">
        <v>38</v>
      </c>
      <c r="F560">
        <v>2</v>
      </c>
      <c r="G560">
        <v>7</v>
      </c>
      <c r="H560">
        <v>422007</v>
      </c>
      <c r="I560" t="s">
        <v>27</v>
      </c>
      <c r="J560" t="s">
        <v>27</v>
      </c>
      <c r="K560" t="s">
        <v>458</v>
      </c>
      <c r="L560" t="s">
        <v>410</v>
      </c>
      <c r="M560">
        <v>10484366</v>
      </c>
      <c r="N560">
        <v>789310</v>
      </c>
      <c r="O560">
        <v>0</v>
      </c>
      <c r="P560">
        <v>18222730</v>
      </c>
      <c r="Q560">
        <v>0</v>
      </c>
      <c r="R560">
        <v>0</v>
      </c>
      <c r="S560">
        <v>0</v>
      </c>
      <c r="T560">
        <v>462764</v>
      </c>
      <c r="U560">
        <v>0</v>
      </c>
      <c r="V560">
        <v>32524330</v>
      </c>
      <c r="W560">
        <v>3704</v>
      </c>
      <c r="X560">
        <v>32520626</v>
      </c>
      <c r="Y560">
        <v>539212</v>
      </c>
      <c r="Z560">
        <v>2565160</v>
      </c>
      <c r="AA560" s="3" t="str">
        <f t="shared" si="16"/>
        <v>2007</v>
      </c>
      <c r="AB560" s="4" t="str">
        <f t="shared" si="17"/>
        <v>Non-TIF</v>
      </c>
    </row>
    <row r="561" spans="1:28" x14ac:dyDescent="0.25">
      <c r="A561">
        <v>2021</v>
      </c>
      <c r="B561">
        <v>39</v>
      </c>
      <c r="C561" t="s">
        <v>45</v>
      </c>
      <c r="D561">
        <v>2021</v>
      </c>
      <c r="E561">
        <v>39</v>
      </c>
      <c r="F561">
        <v>0</v>
      </c>
      <c r="G561">
        <v>18</v>
      </c>
      <c r="H561">
        <v>390018</v>
      </c>
      <c r="I561" t="s">
        <v>27</v>
      </c>
      <c r="J561" t="s">
        <v>27</v>
      </c>
      <c r="K561" t="s">
        <v>35</v>
      </c>
      <c r="L561" t="s">
        <v>411</v>
      </c>
      <c r="M561">
        <v>23751</v>
      </c>
      <c r="N561">
        <v>977</v>
      </c>
      <c r="O561">
        <v>3607423</v>
      </c>
      <c r="P561">
        <v>6958110</v>
      </c>
      <c r="Q561">
        <v>67185</v>
      </c>
      <c r="R561">
        <v>0</v>
      </c>
      <c r="S561">
        <v>0</v>
      </c>
      <c r="T561">
        <v>0</v>
      </c>
      <c r="U561">
        <v>0</v>
      </c>
      <c r="V561">
        <v>20814014</v>
      </c>
      <c r="W561">
        <v>57412</v>
      </c>
      <c r="X561">
        <v>20756602</v>
      </c>
      <c r="Y561">
        <v>0</v>
      </c>
      <c r="Z561">
        <v>10156568</v>
      </c>
      <c r="AA561" s="3" t="str">
        <f t="shared" si="16"/>
        <v>0018</v>
      </c>
      <c r="AB561" s="4" t="str">
        <f t="shared" si="17"/>
        <v>Non-TIF</v>
      </c>
    </row>
    <row r="562" spans="1:28" x14ac:dyDescent="0.25">
      <c r="A562">
        <v>2021</v>
      </c>
      <c r="B562">
        <v>39</v>
      </c>
      <c r="C562" t="s">
        <v>45</v>
      </c>
      <c r="D562">
        <v>2021</v>
      </c>
      <c r="E562">
        <v>39</v>
      </c>
      <c r="F562">
        <v>5</v>
      </c>
      <c r="G562">
        <v>121</v>
      </c>
      <c r="H562">
        <v>395121</v>
      </c>
      <c r="I562" t="s">
        <v>27</v>
      </c>
      <c r="J562" t="s">
        <v>27</v>
      </c>
      <c r="K562" t="s">
        <v>369</v>
      </c>
      <c r="L562" t="s">
        <v>411</v>
      </c>
      <c r="M562">
        <v>575101</v>
      </c>
      <c r="N562">
        <v>11720</v>
      </c>
      <c r="O562">
        <v>13694523</v>
      </c>
      <c r="P562">
        <v>0</v>
      </c>
      <c r="Q562">
        <v>2738576</v>
      </c>
      <c r="R562">
        <v>0</v>
      </c>
      <c r="S562">
        <v>0</v>
      </c>
      <c r="T562">
        <v>0</v>
      </c>
      <c r="U562">
        <v>0</v>
      </c>
      <c r="V562">
        <v>440011254</v>
      </c>
      <c r="W562">
        <v>161124</v>
      </c>
      <c r="X562">
        <v>439850130</v>
      </c>
      <c r="Y562">
        <v>0</v>
      </c>
      <c r="Z562">
        <v>422991334</v>
      </c>
      <c r="AA562" s="3" t="str">
        <f t="shared" si="16"/>
        <v>5121</v>
      </c>
      <c r="AB562" s="4" t="str">
        <f t="shared" si="17"/>
        <v>Non-TIF</v>
      </c>
    </row>
    <row r="563" spans="1:28" x14ac:dyDescent="0.25">
      <c r="A563">
        <v>2021</v>
      </c>
      <c r="B563">
        <v>39</v>
      </c>
      <c r="C563" t="s">
        <v>24</v>
      </c>
      <c r="D563">
        <v>2021</v>
      </c>
      <c r="E563">
        <v>39</v>
      </c>
      <c r="F563">
        <v>0</v>
      </c>
      <c r="G563">
        <v>18</v>
      </c>
      <c r="H563" t="s">
        <v>30</v>
      </c>
      <c r="I563" t="s">
        <v>26</v>
      </c>
      <c r="J563" t="s">
        <v>27</v>
      </c>
      <c r="K563" t="s">
        <v>31</v>
      </c>
      <c r="L563" t="s">
        <v>411</v>
      </c>
      <c r="M563">
        <v>549</v>
      </c>
      <c r="N563">
        <v>23</v>
      </c>
      <c r="O563">
        <v>161867</v>
      </c>
      <c r="P563">
        <v>62622990</v>
      </c>
      <c r="Q563">
        <v>3015</v>
      </c>
      <c r="R563">
        <v>0</v>
      </c>
      <c r="S563">
        <v>0</v>
      </c>
      <c r="T563">
        <v>0</v>
      </c>
      <c r="U563">
        <v>0</v>
      </c>
      <c r="V563">
        <v>63244176</v>
      </c>
      <c r="W563">
        <v>0</v>
      </c>
      <c r="X563">
        <v>63244176</v>
      </c>
      <c r="Y563">
        <v>0</v>
      </c>
      <c r="Z563">
        <v>455732</v>
      </c>
      <c r="AA563" s="3" t="str">
        <f t="shared" si="16"/>
        <v>0018</v>
      </c>
      <c r="AB563" s="4" t="str">
        <f t="shared" si="17"/>
        <v>TIF</v>
      </c>
    </row>
    <row r="564" spans="1:28" x14ac:dyDescent="0.25">
      <c r="A564">
        <v>2021</v>
      </c>
      <c r="B564">
        <v>39</v>
      </c>
      <c r="C564" t="s">
        <v>32</v>
      </c>
      <c r="D564">
        <v>2021</v>
      </c>
      <c r="E564">
        <v>39</v>
      </c>
      <c r="F564">
        <v>2</v>
      </c>
      <c r="G564">
        <v>151</v>
      </c>
      <c r="H564">
        <v>52151</v>
      </c>
      <c r="I564" t="s">
        <v>27</v>
      </c>
      <c r="J564" t="s">
        <v>27</v>
      </c>
      <c r="K564" t="s">
        <v>44</v>
      </c>
      <c r="L564" t="s">
        <v>411</v>
      </c>
      <c r="M564">
        <v>440300</v>
      </c>
      <c r="N564">
        <v>25400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467100</v>
      </c>
      <c r="W564">
        <v>0</v>
      </c>
      <c r="X564">
        <v>467100</v>
      </c>
      <c r="Y564">
        <v>0</v>
      </c>
      <c r="Z564">
        <v>1400</v>
      </c>
      <c r="AA564" s="3" t="str">
        <f t="shared" si="16"/>
        <v>2151</v>
      </c>
      <c r="AB564" s="4" t="str">
        <f t="shared" si="17"/>
        <v>Non-TIF</v>
      </c>
    </row>
    <row r="565" spans="1:28" x14ac:dyDescent="0.25">
      <c r="A565">
        <v>2021</v>
      </c>
      <c r="B565">
        <v>40</v>
      </c>
      <c r="C565" t="s">
        <v>45</v>
      </c>
      <c r="D565">
        <v>2021</v>
      </c>
      <c r="E565">
        <v>40</v>
      </c>
      <c r="F565">
        <v>6</v>
      </c>
      <c r="G565">
        <v>246</v>
      </c>
      <c r="H565">
        <v>406246</v>
      </c>
      <c r="I565" t="s">
        <v>27</v>
      </c>
      <c r="J565" t="s">
        <v>27</v>
      </c>
      <c r="K565" t="s">
        <v>143</v>
      </c>
      <c r="L565" t="s">
        <v>453</v>
      </c>
      <c r="M565">
        <v>41280</v>
      </c>
      <c r="N565">
        <v>0</v>
      </c>
      <c r="O565">
        <v>3176675</v>
      </c>
      <c r="P565">
        <v>0</v>
      </c>
      <c r="Q565">
        <v>115225</v>
      </c>
      <c r="R565">
        <v>0</v>
      </c>
      <c r="S565">
        <v>0</v>
      </c>
      <c r="T565">
        <v>0</v>
      </c>
      <c r="U565">
        <v>0</v>
      </c>
      <c r="V565">
        <v>9522840</v>
      </c>
      <c r="W565">
        <v>7408</v>
      </c>
      <c r="X565">
        <v>9515432</v>
      </c>
      <c r="Y565">
        <v>0</v>
      </c>
      <c r="Z565">
        <v>6189660</v>
      </c>
      <c r="AA565" s="3" t="str">
        <f t="shared" si="16"/>
        <v>6246</v>
      </c>
      <c r="AB565" s="4" t="str">
        <f t="shared" si="17"/>
        <v>Non-TIF</v>
      </c>
    </row>
    <row r="566" spans="1:28" x14ac:dyDescent="0.25">
      <c r="A566">
        <v>2021</v>
      </c>
      <c r="B566">
        <v>40</v>
      </c>
      <c r="C566" t="s">
        <v>45</v>
      </c>
      <c r="D566">
        <v>2021</v>
      </c>
      <c r="E566">
        <v>40</v>
      </c>
      <c r="F566">
        <v>6</v>
      </c>
      <c r="G566">
        <v>867</v>
      </c>
      <c r="H566">
        <v>406867</v>
      </c>
      <c r="I566" t="s">
        <v>27</v>
      </c>
      <c r="J566" t="s">
        <v>27</v>
      </c>
      <c r="K566" t="s">
        <v>484</v>
      </c>
      <c r="L566" t="s">
        <v>453</v>
      </c>
      <c r="M566">
        <v>1620580</v>
      </c>
      <c r="N566">
        <v>8640</v>
      </c>
      <c r="O566">
        <v>35852297</v>
      </c>
      <c r="P566">
        <v>27517057</v>
      </c>
      <c r="Q566">
        <v>3196934</v>
      </c>
      <c r="R566">
        <v>0</v>
      </c>
      <c r="S566">
        <v>0</v>
      </c>
      <c r="T566">
        <v>0</v>
      </c>
      <c r="U566">
        <v>100</v>
      </c>
      <c r="V566">
        <v>97463097</v>
      </c>
      <c r="W566">
        <v>27780</v>
      </c>
      <c r="X566">
        <v>97435317</v>
      </c>
      <c r="Y566">
        <v>0</v>
      </c>
      <c r="Z566">
        <v>29267489</v>
      </c>
      <c r="AA566" s="3" t="str">
        <f t="shared" si="16"/>
        <v>6867</v>
      </c>
      <c r="AB566" s="4" t="str">
        <f t="shared" si="17"/>
        <v>Non-TIF</v>
      </c>
    </row>
    <row r="567" spans="1:28" x14ac:dyDescent="0.25">
      <c r="A567">
        <v>2021</v>
      </c>
      <c r="B567">
        <v>40</v>
      </c>
      <c r="C567" t="s">
        <v>32</v>
      </c>
      <c r="D567">
        <v>2021</v>
      </c>
      <c r="E567">
        <v>40</v>
      </c>
      <c r="F567">
        <v>3</v>
      </c>
      <c r="G567">
        <v>33</v>
      </c>
      <c r="H567">
        <v>423033</v>
      </c>
      <c r="I567" t="s">
        <v>27</v>
      </c>
      <c r="J567" t="s">
        <v>27</v>
      </c>
      <c r="K567" t="s">
        <v>459</v>
      </c>
      <c r="L567" t="s">
        <v>453</v>
      </c>
      <c r="M567">
        <v>30329870</v>
      </c>
      <c r="N567">
        <v>1193210</v>
      </c>
      <c r="O567">
        <v>39730</v>
      </c>
      <c r="P567">
        <v>0</v>
      </c>
      <c r="Q567">
        <v>0</v>
      </c>
      <c r="R567">
        <v>0</v>
      </c>
      <c r="S567">
        <v>0</v>
      </c>
      <c r="T567">
        <v>2195778</v>
      </c>
      <c r="U567">
        <v>0</v>
      </c>
      <c r="V567">
        <v>43714498</v>
      </c>
      <c r="W567">
        <v>9260</v>
      </c>
      <c r="X567">
        <v>43705238</v>
      </c>
      <c r="Y567">
        <v>3416520</v>
      </c>
      <c r="Z567">
        <v>9955910</v>
      </c>
      <c r="AA567" s="3" t="str">
        <f t="shared" si="16"/>
        <v>3033</v>
      </c>
      <c r="AB567" s="4" t="str">
        <f t="shared" si="17"/>
        <v>Non-TIF</v>
      </c>
    </row>
    <row r="568" spans="1:28" x14ac:dyDescent="0.25">
      <c r="A568">
        <v>2021</v>
      </c>
      <c r="B568">
        <v>40</v>
      </c>
      <c r="C568" t="s">
        <v>32</v>
      </c>
      <c r="D568">
        <v>2021</v>
      </c>
      <c r="E568">
        <v>40</v>
      </c>
      <c r="F568">
        <v>5</v>
      </c>
      <c r="G568">
        <v>643</v>
      </c>
      <c r="H568">
        <v>855643</v>
      </c>
      <c r="I568" t="s">
        <v>27</v>
      </c>
      <c r="J568" t="s">
        <v>27</v>
      </c>
      <c r="K568" t="s">
        <v>209</v>
      </c>
      <c r="L568" t="s">
        <v>453</v>
      </c>
      <c r="M568">
        <v>12217410</v>
      </c>
      <c r="N568">
        <v>325520</v>
      </c>
      <c r="O568">
        <v>1276980</v>
      </c>
      <c r="P568">
        <v>0</v>
      </c>
      <c r="Q568">
        <v>0</v>
      </c>
      <c r="R568">
        <v>0</v>
      </c>
      <c r="S568">
        <v>0</v>
      </c>
      <c r="T568">
        <v>2364041</v>
      </c>
      <c r="U568">
        <v>0</v>
      </c>
      <c r="V568">
        <v>28000961</v>
      </c>
      <c r="W568">
        <v>14816</v>
      </c>
      <c r="X568">
        <v>27986145</v>
      </c>
      <c r="Y568">
        <v>1365696</v>
      </c>
      <c r="Z568">
        <v>11817010</v>
      </c>
      <c r="AA568" s="3" t="str">
        <f t="shared" si="16"/>
        <v>5643</v>
      </c>
      <c r="AB568" s="4" t="str">
        <f t="shared" si="17"/>
        <v>Non-TIF</v>
      </c>
    </row>
    <row r="569" spans="1:28" x14ac:dyDescent="0.25">
      <c r="A569">
        <v>2021</v>
      </c>
      <c r="B569">
        <v>41</v>
      </c>
      <c r="C569" t="s">
        <v>32</v>
      </c>
      <c r="D569">
        <v>2021</v>
      </c>
      <c r="E569">
        <v>41</v>
      </c>
      <c r="F569">
        <v>0</v>
      </c>
      <c r="G569">
        <v>819</v>
      </c>
      <c r="H569">
        <v>410819</v>
      </c>
      <c r="I569" t="s">
        <v>27</v>
      </c>
      <c r="J569" t="s">
        <v>27</v>
      </c>
      <c r="K569" t="s">
        <v>412</v>
      </c>
      <c r="L569" t="s">
        <v>413</v>
      </c>
      <c r="M569">
        <v>147241980</v>
      </c>
      <c r="N569">
        <v>9849970</v>
      </c>
      <c r="O569">
        <v>37097172</v>
      </c>
      <c r="P569">
        <v>18530350</v>
      </c>
      <c r="Q569">
        <v>5540765</v>
      </c>
      <c r="R569">
        <v>0</v>
      </c>
      <c r="S569">
        <v>7231408</v>
      </c>
      <c r="T569">
        <v>2348878</v>
      </c>
      <c r="U569">
        <v>0</v>
      </c>
      <c r="V569">
        <v>378730743</v>
      </c>
      <c r="W569">
        <v>329656</v>
      </c>
      <c r="X569">
        <v>378401087</v>
      </c>
      <c r="Y569">
        <v>26821390</v>
      </c>
      <c r="Z569">
        <v>150890220</v>
      </c>
      <c r="AA569" s="3" t="str">
        <f t="shared" si="16"/>
        <v>0819</v>
      </c>
      <c r="AB569" s="4" t="str">
        <f t="shared" si="17"/>
        <v>Non-TIF</v>
      </c>
    </row>
    <row r="570" spans="1:28" x14ac:dyDescent="0.25">
      <c r="A570">
        <v>2021</v>
      </c>
      <c r="B570">
        <v>41</v>
      </c>
      <c r="C570" t="s">
        <v>32</v>
      </c>
      <c r="D570">
        <v>2021</v>
      </c>
      <c r="E570">
        <v>41</v>
      </c>
      <c r="F570">
        <v>2</v>
      </c>
      <c r="G570">
        <v>403</v>
      </c>
      <c r="H570">
        <v>412403</v>
      </c>
      <c r="I570" t="s">
        <v>27</v>
      </c>
      <c r="J570" t="s">
        <v>27</v>
      </c>
      <c r="K570" t="s">
        <v>217</v>
      </c>
      <c r="L570" t="s">
        <v>413</v>
      </c>
      <c r="M570">
        <v>91249730</v>
      </c>
      <c r="N570">
        <v>8679080</v>
      </c>
      <c r="O570">
        <v>12387822</v>
      </c>
      <c r="P570">
        <v>9239760</v>
      </c>
      <c r="Q570">
        <v>6234060</v>
      </c>
      <c r="R570">
        <v>0</v>
      </c>
      <c r="S570">
        <v>6210321</v>
      </c>
      <c r="T570">
        <v>92404678</v>
      </c>
      <c r="U570">
        <v>0</v>
      </c>
      <c r="V570">
        <v>470907081</v>
      </c>
      <c r="W570">
        <v>419618</v>
      </c>
      <c r="X570">
        <v>470487463</v>
      </c>
      <c r="Y570">
        <v>38486231</v>
      </c>
      <c r="Z570">
        <v>244501630</v>
      </c>
      <c r="AA570" s="3" t="str">
        <f t="shared" si="16"/>
        <v>2403</v>
      </c>
      <c r="AB570" s="4" t="str">
        <f t="shared" si="17"/>
        <v>Non-TIF</v>
      </c>
    </row>
    <row r="571" spans="1:28" x14ac:dyDescent="0.25">
      <c r="A571">
        <v>2021</v>
      </c>
      <c r="B571">
        <v>37</v>
      </c>
      <c r="C571" t="s">
        <v>32</v>
      </c>
      <c r="D571">
        <v>2021</v>
      </c>
      <c r="E571">
        <v>37</v>
      </c>
      <c r="F571">
        <v>5</v>
      </c>
      <c r="G571">
        <v>323</v>
      </c>
      <c r="H571">
        <v>945323</v>
      </c>
      <c r="I571" t="s">
        <v>27</v>
      </c>
      <c r="J571" t="s">
        <v>27</v>
      </c>
      <c r="K571" t="s">
        <v>150</v>
      </c>
      <c r="L571" t="s">
        <v>64</v>
      </c>
      <c r="M571">
        <v>3460700</v>
      </c>
      <c r="N571">
        <v>63000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8292</v>
      </c>
      <c r="U571">
        <v>0</v>
      </c>
      <c r="V571">
        <v>4532092</v>
      </c>
      <c r="W571">
        <v>0</v>
      </c>
      <c r="X571">
        <v>4532092</v>
      </c>
      <c r="Y571">
        <v>815458</v>
      </c>
      <c r="Z571">
        <v>1000100</v>
      </c>
      <c r="AA571" s="3" t="str">
        <f t="shared" si="16"/>
        <v>5323</v>
      </c>
      <c r="AB571" s="4" t="str">
        <f t="shared" si="17"/>
        <v>Non-TIF</v>
      </c>
    </row>
    <row r="572" spans="1:28" x14ac:dyDescent="0.25">
      <c r="A572">
        <v>2021</v>
      </c>
      <c r="B572">
        <v>38</v>
      </c>
      <c r="C572" t="s">
        <v>45</v>
      </c>
      <c r="D572">
        <v>2021</v>
      </c>
      <c r="E572">
        <v>38</v>
      </c>
      <c r="F572">
        <v>0</v>
      </c>
      <c r="G572">
        <v>9</v>
      </c>
      <c r="H572">
        <v>380009</v>
      </c>
      <c r="I572" t="s">
        <v>27</v>
      </c>
      <c r="J572" t="s">
        <v>27</v>
      </c>
      <c r="K572" t="s">
        <v>229</v>
      </c>
      <c r="L572" t="s">
        <v>410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572213</v>
      </c>
      <c r="W572">
        <v>0</v>
      </c>
      <c r="X572">
        <v>572213</v>
      </c>
      <c r="Y572">
        <v>0</v>
      </c>
      <c r="Z572">
        <v>572213</v>
      </c>
      <c r="AA572" s="3" t="str">
        <f t="shared" si="16"/>
        <v>0009</v>
      </c>
      <c r="AB572" s="4" t="str">
        <f t="shared" si="17"/>
        <v>Non-TIF</v>
      </c>
    </row>
    <row r="573" spans="1:28" x14ac:dyDescent="0.25">
      <c r="A573">
        <v>2021</v>
      </c>
      <c r="B573">
        <v>38</v>
      </c>
      <c r="C573" t="s">
        <v>24</v>
      </c>
      <c r="D573">
        <v>2021</v>
      </c>
      <c r="E573">
        <v>38</v>
      </c>
      <c r="F573">
        <v>2</v>
      </c>
      <c r="G573">
        <v>727</v>
      </c>
      <c r="H573" t="s">
        <v>646</v>
      </c>
      <c r="I573" t="s">
        <v>26</v>
      </c>
      <c r="J573" t="s">
        <v>27</v>
      </c>
      <c r="K573" t="s">
        <v>647</v>
      </c>
      <c r="L573" t="s">
        <v>410</v>
      </c>
      <c r="M573">
        <v>0</v>
      </c>
      <c r="N573">
        <v>0</v>
      </c>
      <c r="O573">
        <v>14788313</v>
      </c>
      <c r="P573">
        <v>360698</v>
      </c>
      <c r="Q573">
        <v>45937</v>
      </c>
      <c r="R573">
        <v>0</v>
      </c>
      <c r="S573">
        <v>0</v>
      </c>
      <c r="T573">
        <v>0</v>
      </c>
      <c r="U573">
        <v>0</v>
      </c>
      <c r="V573">
        <v>17337794</v>
      </c>
      <c r="W573">
        <v>0</v>
      </c>
      <c r="X573">
        <v>17337794</v>
      </c>
      <c r="Y573">
        <v>0</v>
      </c>
      <c r="Z573">
        <v>2142846</v>
      </c>
      <c r="AA573" s="3" t="str">
        <f t="shared" si="16"/>
        <v>2727</v>
      </c>
      <c r="AB573" s="4" t="str">
        <f t="shared" si="17"/>
        <v>TIF</v>
      </c>
    </row>
    <row r="574" spans="1:28" x14ac:dyDescent="0.25">
      <c r="A574">
        <v>2021</v>
      </c>
      <c r="B574">
        <v>38</v>
      </c>
      <c r="C574" t="s">
        <v>32</v>
      </c>
      <c r="D574">
        <v>2021</v>
      </c>
      <c r="E574">
        <v>38</v>
      </c>
      <c r="F574">
        <v>1</v>
      </c>
      <c r="G574">
        <v>791</v>
      </c>
      <c r="H574">
        <v>381791</v>
      </c>
      <c r="I574" t="s">
        <v>27</v>
      </c>
      <c r="J574" t="s">
        <v>27</v>
      </c>
      <c r="K574" t="s">
        <v>149</v>
      </c>
      <c r="L574" t="s">
        <v>410</v>
      </c>
      <c r="M574">
        <v>101776332</v>
      </c>
      <c r="N574">
        <v>5814550</v>
      </c>
      <c r="O574">
        <v>12685261</v>
      </c>
      <c r="P574">
        <v>4358996</v>
      </c>
      <c r="Q574">
        <v>1920928</v>
      </c>
      <c r="R574">
        <v>0</v>
      </c>
      <c r="S574">
        <v>0</v>
      </c>
      <c r="T574">
        <v>2278381</v>
      </c>
      <c r="U574">
        <v>0</v>
      </c>
      <c r="V574">
        <v>339009788</v>
      </c>
      <c r="W574">
        <v>240760</v>
      </c>
      <c r="X574">
        <v>338769028</v>
      </c>
      <c r="Y574">
        <v>7725716</v>
      </c>
      <c r="Z574">
        <v>210175340</v>
      </c>
      <c r="AA574" s="3" t="str">
        <f t="shared" si="16"/>
        <v>1791</v>
      </c>
      <c r="AB574" s="4" t="str">
        <f t="shared" si="17"/>
        <v>Non-TIF</v>
      </c>
    </row>
    <row r="575" spans="1:28" x14ac:dyDescent="0.25">
      <c r="A575">
        <v>2021</v>
      </c>
      <c r="B575">
        <v>38</v>
      </c>
      <c r="C575" t="s">
        <v>32</v>
      </c>
      <c r="D575">
        <v>2021</v>
      </c>
      <c r="E575">
        <v>38</v>
      </c>
      <c r="F575">
        <v>2</v>
      </c>
      <c r="G575">
        <v>727</v>
      </c>
      <c r="H575">
        <v>382727</v>
      </c>
      <c r="I575" t="s">
        <v>27</v>
      </c>
      <c r="J575" t="s">
        <v>27</v>
      </c>
      <c r="K575" t="s">
        <v>481</v>
      </c>
      <c r="L575" t="s">
        <v>410</v>
      </c>
      <c r="M575">
        <v>117884625</v>
      </c>
      <c r="N575">
        <v>7696680</v>
      </c>
      <c r="O575">
        <v>8215606</v>
      </c>
      <c r="P575">
        <v>6757480</v>
      </c>
      <c r="Q575">
        <v>23250</v>
      </c>
      <c r="R575">
        <v>0</v>
      </c>
      <c r="S575">
        <v>0</v>
      </c>
      <c r="T575">
        <v>6889906</v>
      </c>
      <c r="U575">
        <v>0</v>
      </c>
      <c r="V575">
        <v>230983507</v>
      </c>
      <c r="W575">
        <v>111120</v>
      </c>
      <c r="X575">
        <v>230872387</v>
      </c>
      <c r="Y575">
        <v>16411615</v>
      </c>
      <c r="Z575">
        <v>83515960</v>
      </c>
      <c r="AA575" s="3" t="str">
        <f t="shared" si="16"/>
        <v>2727</v>
      </c>
      <c r="AB575" s="4" t="str">
        <f t="shared" si="17"/>
        <v>Non-TIF</v>
      </c>
    </row>
    <row r="576" spans="1:28" x14ac:dyDescent="0.25">
      <c r="A576">
        <v>2021</v>
      </c>
      <c r="B576">
        <v>38</v>
      </c>
      <c r="C576" t="s">
        <v>32</v>
      </c>
      <c r="D576">
        <v>2021</v>
      </c>
      <c r="E576">
        <v>38</v>
      </c>
      <c r="F576">
        <v>2</v>
      </c>
      <c r="G576">
        <v>502</v>
      </c>
      <c r="H576">
        <v>862502</v>
      </c>
      <c r="I576" t="s">
        <v>27</v>
      </c>
      <c r="J576" t="s">
        <v>27</v>
      </c>
      <c r="K576" t="s">
        <v>59</v>
      </c>
      <c r="L576" t="s">
        <v>410</v>
      </c>
      <c r="M576">
        <v>60577785</v>
      </c>
      <c r="N576">
        <v>3042940</v>
      </c>
      <c r="O576">
        <v>2705010</v>
      </c>
      <c r="P576">
        <v>0</v>
      </c>
      <c r="Q576">
        <v>822390</v>
      </c>
      <c r="R576">
        <v>0</v>
      </c>
      <c r="S576">
        <v>0</v>
      </c>
      <c r="T576">
        <v>1367192</v>
      </c>
      <c r="U576">
        <v>0</v>
      </c>
      <c r="V576">
        <v>169207357</v>
      </c>
      <c r="W576">
        <v>188904</v>
      </c>
      <c r="X576">
        <v>169018453</v>
      </c>
      <c r="Y576">
        <v>11380884</v>
      </c>
      <c r="Z576">
        <v>100692040</v>
      </c>
      <c r="AA576" s="3" t="str">
        <f t="shared" si="16"/>
        <v>2502</v>
      </c>
      <c r="AB576" s="4" t="str">
        <f t="shared" si="17"/>
        <v>Non-TIF</v>
      </c>
    </row>
    <row r="577" spans="1:28" x14ac:dyDescent="0.25">
      <c r="A577">
        <v>2021</v>
      </c>
      <c r="B577">
        <v>39</v>
      </c>
      <c r="C577" t="s">
        <v>45</v>
      </c>
      <c r="D577">
        <v>2021</v>
      </c>
      <c r="E577">
        <v>39</v>
      </c>
      <c r="F577">
        <v>6</v>
      </c>
      <c r="G577">
        <v>264</v>
      </c>
      <c r="H577">
        <v>256264</v>
      </c>
      <c r="I577" t="s">
        <v>27</v>
      </c>
      <c r="J577" t="s">
        <v>27</v>
      </c>
      <c r="K577" t="s">
        <v>34</v>
      </c>
      <c r="L577" t="s">
        <v>411</v>
      </c>
      <c r="M577">
        <v>321402</v>
      </c>
      <c r="N577">
        <v>14207</v>
      </c>
      <c r="O577">
        <v>1392260</v>
      </c>
      <c r="P577">
        <v>4710</v>
      </c>
      <c r="Q577">
        <v>259703</v>
      </c>
      <c r="R577">
        <v>0</v>
      </c>
      <c r="S577">
        <v>0</v>
      </c>
      <c r="T577">
        <v>0</v>
      </c>
      <c r="U577">
        <v>0</v>
      </c>
      <c r="V577">
        <v>68075206</v>
      </c>
      <c r="W577">
        <v>98156</v>
      </c>
      <c r="X577">
        <v>67977050</v>
      </c>
      <c r="Y577">
        <v>0</v>
      </c>
      <c r="Z577">
        <v>66082924</v>
      </c>
      <c r="AA577" s="3" t="str">
        <f t="shared" si="16"/>
        <v>6264</v>
      </c>
      <c r="AB577" s="4" t="str">
        <f t="shared" si="17"/>
        <v>Non-TIF</v>
      </c>
    </row>
    <row r="578" spans="1:28" x14ac:dyDescent="0.25">
      <c r="A578">
        <v>2021</v>
      </c>
      <c r="B578">
        <v>39</v>
      </c>
      <c r="C578" t="s">
        <v>24</v>
      </c>
      <c r="D578">
        <v>2021</v>
      </c>
      <c r="E578">
        <v>39</v>
      </c>
      <c r="F578">
        <v>6</v>
      </c>
      <c r="G578">
        <v>264</v>
      </c>
      <c r="H578" t="s">
        <v>25</v>
      </c>
      <c r="I578" t="s">
        <v>26</v>
      </c>
      <c r="J578" t="s">
        <v>27</v>
      </c>
      <c r="K578" t="s">
        <v>28</v>
      </c>
      <c r="L578" t="s">
        <v>411</v>
      </c>
      <c r="M578">
        <v>39298</v>
      </c>
      <c r="N578">
        <v>3893</v>
      </c>
      <c r="O578">
        <v>3752069</v>
      </c>
      <c r="P578">
        <v>42390</v>
      </c>
      <c r="Q578">
        <v>299045</v>
      </c>
      <c r="R578">
        <v>0</v>
      </c>
      <c r="S578">
        <v>0</v>
      </c>
      <c r="T578">
        <v>0</v>
      </c>
      <c r="U578">
        <v>0</v>
      </c>
      <c r="V578">
        <v>40533521</v>
      </c>
      <c r="W578">
        <v>24076</v>
      </c>
      <c r="X578">
        <v>40509445</v>
      </c>
      <c r="Y578">
        <v>0</v>
      </c>
      <c r="Z578">
        <v>36396826</v>
      </c>
      <c r="AA578" s="3" t="str">
        <f t="shared" si="16"/>
        <v>6264</v>
      </c>
      <c r="AB578" s="4" t="str">
        <f t="shared" si="17"/>
        <v>TIF</v>
      </c>
    </row>
    <row r="579" spans="1:28" x14ac:dyDescent="0.25">
      <c r="A579">
        <v>2021</v>
      </c>
      <c r="B579">
        <v>39</v>
      </c>
      <c r="C579" t="s">
        <v>32</v>
      </c>
      <c r="D579">
        <v>2021</v>
      </c>
      <c r="E579">
        <v>39</v>
      </c>
      <c r="F579">
        <v>0</v>
      </c>
      <c r="G579">
        <v>414</v>
      </c>
      <c r="H579">
        <v>50414</v>
      </c>
      <c r="I579" t="s">
        <v>27</v>
      </c>
      <c r="J579" t="s">
        <v>27</v>
      </c>
      <c r="K579" t="s">
        <v>96</v>
      </c>
      <c r="L579" t="s">
        <v>411</v>
      </c>
      <c r="M579">
        <v>2844300</v>
      </c>
      <c r="N579">
        <v>81100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3566</v>
      </c>
      <c r="U579">
        <v>0</v>
      </c>
      <c r="V579">
        <v>3382666</v>
      </c>
      <c r="W579">
        <v>0</v>
      </c>
      <c r="X579">
        <v>3382666</v>
      </c>
      <c r="Y579">
        <v>136208</v>
      </c>
      <c r="Z579">
        <v>453700</v>
      </c>
      <c r="AA579" s="3" t="str">
        <f t="shared" ref="AA579:AA642" si="18">CONCATENATE(F579,TEXT(G579,"000"))</f>
        <v>0414</v>
      </c>
      <c r="AB579" s="4" t="str">
        <f t="shared" ref="AB579:AB642" si="19">IF(C579="I","TIF","Non-TIF")</f>
        <v>Non-TIF</v>
      </c>
    </row>
    <row r="580" spans="1:28" x14ac:dyDescent="0.25">
      <c r="A580">
        <v>2021</v>
      </c>
      <c r="B580">
        <v>40</v>
      </c>
      <c r="C580" t="s">
        <v>45</v>
      </c>
      <c r="D580">
        <v>2021</v>
      </c>
      <c r="E580">
        <v>40</v>
      </c>
      <c r="F580">
        <v>4</v>
      </c>
      <c r="G580">
        <v>775</v>
      </c>
      <c r="H580">
        <v>404775</v>
      </c>
      <c r="I580" t="s">
        <v>27</v>
      </c>
      <c r="J580" t="s">
        <v>27</v>
      </c>
      <c r="K580" t="s">
        <v>454</v>
      </c>
      <c r="L580" t="s">
        <v>453</v>
      </c>
      <c r="M580">
        <v>400</v>
      </c>
      <c r="N580">
        <v>0</v>
      </c>
      <c r="O580">
        <v>0</v>
      </c>
      <c r="P580">
        <v>141850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659780</v>
      </c>
      <c r="W580">
        <v>0</v>
      </c>
      <c r="X580">
        <v>659780</v>
      </c>
      <c r="Y580">
        <v>0</v>
      </c>
      <c r="Z580">
        <v>517530</v>
      </c>
      <c r="AA580" s="3" t="str">
        <f t="shared" si="18"/>
        <v>4775</v>
      </c>
      <c r="AB580" s="4" t="str">
        <f t="shared" si="19"/>
        <v>Non-TIF</v>
      </c>
    </row>
    <row r="581" spans="1:28" x14ac:dyDescent="0.25">
      <c r="A581">
        <v>2021</v>
      </c>
      <c r="B581">
        <v>40</v>
      </c>
      <c r="C581" t="s">
        <v>24</v>
      </c>
      <c r="D581">
        <v>2021</v>
      </c>
      <c r="E581">
        <v>40</v>
      </c>
      <c r="F581">
        <v>4</v>
      </c>
      <c r="G581">
        <v>775</v>
      </c>
      <c r="H581" t="s">
        <v>648</v>
      </c>
      <c r="I581" t="s">
        <v>26</v>
      </c>
      <c r="J581" t="s">
        <v>27</v>
      </c>
      <c r="K581" t="s">
        <v>649</v>
      </c>
      <c r="L581" t="s">
        <v>453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 s="3" t="str">
        <f t="shared" si="18"/>
        <v>4775</v>
      </c>
      <c r="AB581" s="4" t="str">
        <f t="shared" si="19"/>
        <v>TIF</v>
      </c>
    </row>
    <row r="582" spans="1:28" x14ac:dyDescent="0.25">
      <c r="A582">
        <v>2021</v>
      </c>
      <c r="B582">
        <v>40</v>
      </c>
      <c r="C582" t="s">
        <v>24</v>
      </c>
      <c r="D582">
        <v>2021</v>
      </c>
      <c r="E582">
        <v>40</v>
      </c>
      <c r="F582">
        <v>6</v>
      </c>
      <c r="G582">
        <v>95</v>
      </c>
      <c r="H582" t="s">
        <v>650</v>
      </c>
      <c r="I582" t="s">
        <v>26</v>
      </c>
      <c r="J582" t="s">
        <v>27</v>
      </c>
      <c r="K582" t="s">
        <v>651</v>
      </c>
      <c r="L582" t="s">
        <v>453</v>
      </c>
      <c r="M582">
        <v>0</v>
      </c>
      <c r="N582">
        <v>0</v>
      </c>
      <c r="O582">
        <v>3182604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3193878</v>
      </c>
      <c r="W582">
        <v>0</v>
      </c>
      <c r="X582">
        <v>3193878</v>
      </c>
      <c r="Y582">
        <v>0</v>
      </c>
      <c r="Z582">
        <v>11274</v>
      </c>
      <c r="AA582" s="3" t="str">
        <f t="shared" si="18"/>
        <v>6095</v>
      </c>
      <c r="AB582" s="4" t="str">
        <f t="shared" si="19"/>
        <v>TIF</v>
      </c>
    </row>
    <row r="583" spans="1:28" x14ac:dyDescent="0.25">
      <c r="A583">
        <v>2021</v>
      </c>
      <c r="B583">
        <v>40</v>
      </c>
      <c r="C583" t="s">
        <v>24</v>
      </c>
      <c r="D583">
        <v>2021</v>
      </c>
      <c r="E583">
        <v>40</v>
      </c>
      <c r="F583">
        <v>6</v>
      </c>
      <c r="G583">
        <v>246</v>
      </c>
      <c r="H583" t="s">
        <v>652</v>
      </c>
      <c r="I583" t="s">
        <v>26</v>
      </c>
      <c r="J583" t="s">
        <v>27</v>
      </c>
      <c r="K583" t="s">
        <v>653</v>
      </c>
      <c r="L583" t="s">
        <v>453</v>
      </c>
      <c r="M583">
        <v>0</v>
      </c>
      <c r="N583">
        <v>0</v>
      </c>
      <c r="O583">
        <v>1390260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1390260</v>
      </c>
      <c r="W583">
        <v>0</v>
      </c>
      <c r="X583">
        <v>1390260</v>
      </c>
      <c r="Y583">
        <v>0</v>
      </c>
      <c r="Z583">
        <v>0</v>
      </c>
      <c r="AA583" s="3" t="str">
        <f t="shared" si="18"/>
        <v>6246</v>
      </c>
      <c r="AB583" s="4" t="str">
        <f t="shared" si="19"/>
        <v>TIF</v>
      </c>
    </row>
    <row r="584" spans="1:28" x14ac:dyDescent="0.25">
      <c r="A584">
        <v>2021</v>
      </c>
      <c r="B584">
        <v>40</v>
      </c>
      <c r="C584" t="s">
        <v>24</v>
      </c>
      <c r="D584">
        <v>2021</v>
      </c>
      <c r="E584">
        <v>40</v>
      </c>
      <c r="F584">
        <v>6</v>
      </c>
      <c r="G584">
        <v>867</v>
      </c>
      <c r="H584" t="s">
        <v>654</v>
      </c>
      <c r="I584" t="s">
        <v>26</v>
      </c>
      <c r="J584" t="s">
        <v>27</v>
      </c>
      <c r="K584" t="s">
        <v>655</v>
      </c>
      <c r="L584" t="s">
        <v>453</v>
      </c>
      <c r="M584">
        <v>0</v>
      </c>
      <c r="N584">
        <v>0</v>
      </c>
      <c r="O584">
        <v>4118865</v>
      </c>
      <c r="P584">
        <v>7961843</v>
      </c>
      <c r="Q584">
        <v>94074</v>
      </c>
      <c r="R584">
        <v>0</v>
      </c>
      <c r="S584">
        <v>0</v>
      </c>
      <c r="T584">
        <v>0</v>
      </c>
      <c r="U584">
        <v>0</v>
      </c>
      <c r="V584">
        <v>15897763</v>
      </c>
      <c r="W584">
        <v>3704</v>
      </c>
      <c r="X584">
        <v>15894059</v>
      </c>
      <c r="Y584">
        <v>0</v>
      </c>
      <c r="Z584">
        <v>3722981</v>
      </c>
      <c r="AA584" s="3" t="str">
        <f t="shared" si="18"/>
        <v>6867</v>
      </c>
      <c r="AB584" s="4" t="str">
        <f t="shared" si="19"/>
        <v>TIF</v>
      </c>
    </row>
    <row r="585" spans="1:28" x14ac:dyDescent="0.25">
      <c r="A585">
        <v>2021</v>
      </c>
      <c r="B585">
        <v>40</v>
      </c>
      <c r="C585" t="s">
        <v>32</v>
      </c>
      <c r="D585">
        <v>2021</v>
      </c>
      <c r="E585">
        <v>40</v>
      </c>
      <c r="F585">
        <v>6</v>
      </c>
      <c r="G585">
        <v>95</v>
      </c>
      <c r="H585">
        <v>406095</v>
      </c>
      <c r="I585" t="s">
        <v>27</v>
      </c>
      <c r="J585" t="s">
        <v>27</v>
      </c>
      <c r="K585" t="s">
        <v>142</v>
      </c>
      <c r="L585" t="s">
        <v>453</v>
      </c>
      <c r="M585">
        <v>170925990</v>
      </c>
      <c r="N585">
        <v>4686150</v>
      </c>
      <c r="O585">
        <v>13569325</v>
      </c>
      <c r="P585">
        <v>4684400</v>
      </c>
      <c r="Q585">
        <v>522465</v>
      </c>
      <c r="R585">
        <v>0</v>
      </c>
      <c r="S585">
        <v>14999230</v>
      </c>
      <c r="T585">
        <v>2378288</v>
      </c>
      <c r="U585">
        <v>7170</v>
      </c>
      <c r="V585">
        <v>395028738</v>
      </c>
      <c r="W585">
        <v>300024</v>
      </c>
      <c r="X585">
        <v>394728714</v>
      </c>
      <c r="Y585">
        <v>32314346</v>
      </c>
      <c r="Z585">
        <v>183255720</v>
      </c>
      <c r="AA585" s="3" t="str">
        <f t="shared" si="18"/>
        <v>6095</v>
      </c>
      <c r="AB585" s="4" t="str">
        <f t="shared" si="19"/>
        <v>Non-TIF</v>
      </c>
    </row>
    <row r="586" spans="1:28" x14ac:dyDescent="0.25">
      <c r="A586">
        <v>2021</v>
      </c>
      <c r="B586">
        <v>40</v>
      </c>
      <c r="C586" t="s">
        <v>32</v>
      </c>
      <c r="D586">
        <v>2021</v>
      </c>
      <c r="E586">
        <v>40</v>
      </c>
      <c r="F586">
        <v>6</v>
      </c>
      <c r="G586">
        <v>246</v>
      </c>
      <c r="H586">
        <v>406246</v>
      </c>
      <c r="I586" t="s">
        <v>27</v>
      </c>
      <c r="J586" t="s">
        <v>27</v>
      </c>
      <c r="K586" t="s">
        <v>143</v>
      </c>
      <c r="L586" t="s">
        <v>453</v>
      </c>
      <c r="M586">
        <v>35031650</v>
      </c>
      <c r="N586">
        <v>1061790</v>
      </c>
      <c r="O586">
        <v>479725</v>
      </c>
      <c r="P586">
        <v>0</v>
      </c>
      <c r="Q586">
        <v>7105</v>
      </c>
      <c r="R586">
        <v>0</v>
      </c>
      <c r="S586">
        <v>866034</v>
      </c>
      <c r="T586">
        <v>93618</v>
      </c>
      <c r="U586">
        <v>14390</v>
      </c>
      <c r="V586">
        <v>77208812</v>
      </c>
      <c r="W586">
        <v>68524</v>
      </c>
      <c r="X586">
        <v>77140288</v>
      </c>
      <c r="Y586">
        <v>3130690</v>
      </c>
      <c r="Z586">
        <v>39654500</v>
      </c>
      <c r="AA586" s="3" t="str">
        <f t="shared" si="18"/>
        <v>6246</v>
      </c>
      <c r="AB586" s="4" t="str">
        <f t="shared" si="19"/>
        <v>Non-TIF</v>
      </c>
    </row>
    <row r="587" spans="1:28" x14ac:dyDescent="0.25">
      <c r="A587">
        <v>2021</v>
      </c>
      <c r="B587">
        <v>40</v>
      </c>
      <c r="C587" t="s">
        <v>32</v>
      </c>
      <c r="D587">
        <v>2021</v>
      </c>
      <c r="E587">
        <v>40</v>
      </c>
      <c r="F587">
        <v>6</v>
      </c>
      <c r="G587">
        <v>867</v>
      </c>
      <c r="H587">
        <v>406867</v>
      </c>
      <c r="I587" t="s">
        <v>27</v>
      </c>
      <c r="J587" t="s">
        <v>27</v>
      </c>
      <c r="K587" t="s">
        <v>484</v>
      </c>
      <c r="L587" t="s">
        <v>453</v>
      </c>
      <c r="M587">
        <v>135621860</v>
      </c>
      <c r="N587">
        <v>2203970</v>
      </c>
      <c r="O587">
        <v>28071401</v>
      </c>
      <c r="P587">
        <v>3163720</v>
      </c>
      <c r="Q587">
        <v>21467279</v>
      </c>
      <c r="R587">
        <v>0</v>
      </c>
      <c r="S587">
        <v>18445778</v>
      </c>
      <c r="T587">
        <v>3196113</v>
      </c>
      <c r="U587">
        <v>8400</v>
      </c>
      <c r="V587">
        <v>582933741</v>
      </c>
      <c r="W587">
        <v>635236</v>
      </c>
      <c r="X587">
        <v>582298505</v>
      </c>
      <c r="Y587">
        <v>17514917</v>
      </c>
      <c r="Z587">
        <v>370755220</v>
      </c>
      <c r="AA587" s="3" t="str">
        <f t="shared" si="18"/>
        <v>6867</v>
      </c>
      <c r="AB587" s="4" t="str">
        <f t="shared" si="19"/>
        <v>Non-TIF</v>
      </c>
    </row>
    <row r="588" spans="1:28" x14ac:dyDescent="0.25">
      <c r="A588">
        <v>2021</v>
      </c>
      <c r="B588">
        <v>41</v>
      </c>
      <c r="C588" t="s">
        <v>45</v>
      </c>
      <c r="D588">
        <v>2021</v>
      </c>
      <c r="E588">
        <v>41</v>
      </c>
      <c r="F588">
        <v>2</v>
      </c>
      <c r="G588">
        <v>403</v>
      </c>
      <c r="H588">
        <v>412403</v>
      </c>
      <c r="I588" t="s">
        <v>27</v>
      </c>
      <c r="J588" t="s">
        <v>27</v>
      </c>
      <c r="K588" t="s">
        <v>217</v>
      </c>
      <c r="L588" t="s">
        <v>413</v>
      </c>
      <c r="M588">
        <v>0</v>
      </c>
      <c r="N588">
        <v>0</v>
      </c>
      <c r="O588">
        <v>18208749</v>
      </c>
      <c r="P588">
        <v>10084466</v>
      </c>
      <c r="Q588">
        <v>379498</v>
      </c>
      <c r="R588">
        <v>0</v>
      </c>
      <c r="S588">
        <v>0</v>
      </c>
      <c r="T588">
        <v>0</v>
      </c>
      <c r="U588">
        <v>0</v>
      </c>
      <c r="V588">
        <v>32169771</v>
      </c>
      <c r="W588">
        <v>3704</v>
      </c>
      <c r="X588">
        <v>32166067</v>
      </c>
      <c r="Y588">
        <v>0</v>
      </c>
      <c r="Z588">
        <v>3497058</v>
      </c>
      <c r="AA588" s="3" t="str">
        <f t="shared" si="18"/>
        <v>2403</v>
      </c>
      <c r="AB588" s="4" t="str">
        <f t="shared" si="19"/>
        <v>Non-TIF</v>
      </c>
    </row>
    <row r="589" spans="1:28" x14ac:dyDescent="0.25">
      <c r="A589">
        <v>2021</v>
      </c>
      <c r="B589">
        <v>54</v>
      </c>
      <c r="C589" t="s">
        <v>32</v>
      </c>
      <c r="D589">
        <v>2021</v>
      </c>
      <c r="E589">
        <v>54</v>
      </c>
      <c r="F589">
        <v>2</v>
      </c>
      <c r="G589">
        <v>97</v>
      </c>
      <c r="H589">
        <v>482097</v>
      </c>
      <c r="I589" t="s">
        <v>27</v>
      </c>
      <c r="J589" t="s">
        <v>27</v>
      </c>
      <c r="K589" t="s">
        <v>528</v>
      </c>
      <c r="L589" t="s">
        <v>554</v>
      </c>
      <c r="M589">
        <v>54951775</v>
      </c>
      <c r="N589">
        <v>4594280</v>
      </c>
      <c r="O589">
        <v>3123093</v>
      </c>
      <c r="P589">
        <v>188380</v>
      </c>
      <c r="Q589">
        <v>16317</v>
      </c>
      <c r="R589">
        <v>0</v>
      </c>
      <c r="S589">
        <v>0</v>
      </c>
      <c r="T589">
        <v>7217823</v>
      </c>
      <c r="U589">
        <v>0</v>
      </c>
      <c r="V589">
        <v>109502218</v>
      </c>
      <c r="W589">
        <v>94452</v>
      </c>
      <c r="X589">
        <v>109407766</v>
      </c>
      <c r="Y589">
        <v>12371293</v>
      </c>
      <c r="Z589">
        <v>39410550</v>
      </c>
      <c r="AA589" s="3" t="str">
        <f t="shared" si="18"/>
        <v>2097</v>
      </c>
      <c r="AB589" s="4" t="str">
        <f t="shared" si="19"/>
        <v>Non-TIF</v>
      </c>
    </row>
    <row r="590" spans="1:28" x14ac:dyDescent="0.25">
      <c r="A590">
        <v>2021</v>
      </c>
      <c r="B590">
        <v>54</v>
      </c>
      <c r="C590" t="s">
        <v>32</v>
      </c>
      <c r="D590">
        <v>2021</v>
      </c>
      <c r="E590">
        <v>54</v>
      </c>
      <c r="F590">
        <v>3</v>
      </c>
      <c r="G590">
        <v>330</v>
      </c>
      <c r="H590">
        <v>543330</v>
      </c>
      <c r="I590" t="s">
        <v>27</v>
      </c>
      <c r="J590" t="s">
        <v>27</v>
      </c>
      <c r="K590" t="s">
        <v>555</v>
      </c>
      <c r="L590" t="s">
        <v>554</v>
      </c>
      <c r="M590">
        <v>58333394</v>
      </c>
      <c r="N590">
        <v>8342540</v>
      </c>
      <c r="O590">
        <v>8367526</v>
      </c>
      <c r="P590">
        <v>1157120</v>
      </c>
      <c r="Q590">
        <v>1466964</v>
      </c>
      <c r="R590">
        <v>0</v>
      </c>
      <c r="S590">
        <v>0</v>
      </c>
      <c r="T590">
        <v>25571321</v>
      </c>
      <c r="U590">
        <v>0</v>
      </c>
      <c r="V590">
        <v>172206479</v>
      </c>
      <c r="W590">
        <v>129640</v>
      </c>
      <c r="X590">
        <v>172076839</v>
      </c>
      <c r="Y590">
        <v>17649740</v>
      </c>
      <c r="Z590">
        <v>68967614</v>
      </c>
      <c r="AA590" s="3" t="str">
        <f t="shared" si="18"/>
        <v>3330</v>
      </c>
      <c r="AB590" s="4" t="str">
        <f t="shared" si="19"/>
        <v>Non-TIF</v>
      </c>
    </row>
    <row r="591" spans="1:28" x14ac:dyDescent="0.25">
      <c r="A591">
        <v>2021</v>
      </c>
      <c r="B591">
        <v>54</v>
      </c>
      <c r="C591" t="s">
        <v>32</v>
      </c>
      <c r="D591">
        <v>2021</v>
      </c>
      <c r="E591">
        <v>54</v>
      </c>
      <c r="F591">
        <v>0</v>
      </c>
      <c r="G591">
        <v>657</v>
      </c>
      <c r="H591">
        <v>900657</v>
      </c>
      <c r="I591" t="s">
        <v>27</v>
      </c>
      <c r="J591" t="s">
        <v>27</v>
      </c>
      <c r="K591" t="s">
        <v>506</v>
      </c>
      <c r="L591" t="s">
        <v>554</v>
      </c>
      <c r="M591">
        <v>8384608</v>
      </c>
      <c r="N591">
        <v>794250</v>
      </c>
      <c r="O591">
        <v>0</v>
      </c>
      <c r="P591">
        <v>74310</v>
      </c>
      <c r="Q591">
        <v>0</v>
      </c>
      <c r="R591">
        <v>0</v>
      </c>
      <c r="S591">
        <v>0</v>
      </c>
      <c r="T591">
        <v>5710532</v>
      </c>
      <c r="U591">
        <v>0</v>
      </c>
      <c r="V591">
        <v>18264960</v>
      </c>
      <c r="W591">
        <v>1852</v>
      </c>
      <c r="X591">
        <v>18263108</v>
      </c>
      <c r="Y591">
        <v>1108148</v>
      </c>
      <c r="Z591">
        <v>3301260</v>
      </c>
      <c r="AA591" s="3" t="str">
        <f t="shared" si="18"/>
        <v>0657</v>
      </c>
      <c r="AB591" s="4" t="str">
        <f t="shared" si="19"/>
        <v>Non-TIF</v>
      </c>
    </row>
    <row r="592" spans="1:28" x14ac:dyDescent="0.25">
      <c r="A592">
        <v>2021</v>
      </c>
      <c r="B592">
        <v>55</v>
      </c>
      <c r="C592" t="s">
        <v>45</v>
      </c>
      <c r="D592">
        <v>2021</v>
      </c>
      <c r="E592">
        <v>55</v>
      </c>
      <c r="F592">
        <v>0</v>
      </c>
      <c r="G592">
        <v>126</v>
      </c>
      <c r="H592">
        <v>550126</v>
      </c>
      <c r="I592" t="s">
        <v>27</v>
      </c>
      <c r="J592" t="s">
        <v>27</v>
      </c>
      <c r="K592" t="s">
        <v>556</v>
      </c>
      <c r="L592" t="s">
        <v>557</v>
      </c>
      <c r="M592">
        <v>584634</v>
      </c>
      <c r="N592">
        <v>124428</v>
      </c>
      <c r="O592">
        <v>76145244</v>
      </c>
      <c r="P592">
        <v>26534946</v>
      </c>
      <c r="Q592">
        <v>996488</v>
      </c>
      <c r="R592">
        <v>0</v>
      </c>
      <c r="S592">
        <v>0</v>
      </c>
      <c r="T592">
        <v>0</v>
      </c>
      <c r="U592">
        <v>0</v>
      </c>
      <c r="V592">
        <v>117745341</v>
      </c>
      <c r="W592">
        <v>51856</v>
      </c>
      <c r="X592">
        <v>117693485</v>
      </c>
      <c r="Y592">
        <v>0</v>
      </c>
      <c r="Z592">
        <v>13359601</v>
      </c>
      <c r="AA592" s="3" t="str">
        <f t="shared" si="18"/>
        <v>0126</v>
      </c>
      <c r="AB592" s="4" t="str">
        <f t="shared" si="19"/>
        <v>Non-TIF</v>
      </c>
    </row>
    <row r="593" spans="1:28" x14ac:dyDescent="0.25">
      <c r="A593">
        <v>2021</v>
      </c>
      <c r="B593">
        <v>55</v>
      </c>
      <c r="C593" t="s">
        <v>45</v>
      </c>
      <c r="D593">
        <v>2021</v>
      </c>
      <c r="E593">
        <v>55</v>
      </c>
      <c r="F593">
        <v>6</v>
      </c>
      <c r="G593">
        <v>417</v>
      </c>
      <c r="H593">
        <v>556417</v>
      </c>
      <c r="I593" t="s">
        <v>27</v>
      </c>
      <c r="J593" t="s">
        <v>27</v>
      </c>
      <c r="K593" t="s">
        <v>610</v>
      </c>
      <c r="L593" t="s">
        <v>557</v>
      </c>
      <c r="M593">
        <v>0</v>
      </c>
      <c r="N593">
        <v>0</v>
      </c>
      <c r="O593">
        <v>2201404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3545795</v>
      </c>
      <c r="W593">
        <v>7408</v>
      </c>
      <c r="X593">
        <v>3538387</v>
      </c>
      <c r="Y593">
        <v>0</v>
      </c>
      <c r="Z593">
        <v>1344391</v>
      </c>
      <c r="AA593" s="3" t="str">
        <f t="shared" si="18"/>
        <v>6417</v>
      </c>
      <c r="AB593" s="4" t="str">
        <f t="shared" si="19"/>
        <v>Non-TIF</v>
      </c>
    </row>
    <row r="594" spans="1:28" x14ac:dyDescent="0.25">
      <c r="A594">
        <v>2021</v>
      </c>
      <c r="B594">
        <v>55</v>
      </c>
      <c r="C594" t="s">
        <v>24</v>
      </c>
      <c r="D594">
        <v>2021</v>
      </c>
      <c r="E594">
        <v>55</v>
      </c>
      <c r="F594">
        <v>6</v>
      </c>
      <c r="G594">
        <v>921</v>
      </c>
      <c r="H594" t="s">
        <v>611</v>
      </c>
      <c r="I594" t="s">
        <v>26</v>
      </c>
      <c r="J594" t="s">
        <v>27</v>
      </c>
      <c r="K594" t="s">
        <v>612</v>
      </c>
      <c r="L594" t="s">
        <v>557</v>
      </c>
      <c r="M594">
        <v>0</v>
      </c>
      <c r="N594">
        <v>0</v>
      </c>
      <c r="O594">
        <v>2263989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2403084</v>
      </c>
      <c r="W594">
        <v>0</v>
      </c>
      <c r="X594">
        <v>2403084</v>
      </c>
      <c r="Y594">
        <v>0</v>
      </c>
      <c r="Z594">
        <v>139095</v>
      </c>
      <c r="AA594" s="3" t="str">
        <f t="shared" si="18"/>
        <v>6921</v>
      </c>
      <c r="AB594" s="4" t="str">
        <f t="shared" si="19"/>
        <v>TIF</v>
      </c>
    </row>
    <row r="595" spans="1:28" x14ac:dyDescent="0.25">
      <c r="A595">
        <v>2021</v>
      </c>
      <c r="B595">
        <v>55</v>
      </c>
      <c r="C595" t="s">
        <v>32</v>
      </c>
      <c r="D595">
        <v>2021</v>
      </c>
      <c r="E595">
        <v>55</v>
      </c>
      <c r="F595">
        <v>3</v>
      </c>
      <c r="G595">
        <v>897</v>
      </c>
      <c r="H595">
        <v>553897</v>
      </c>
      <c r="I595" t="s">
        <v>27</v>
      </c>
      <c r="J595" t="s">
        <v>27</v>
      </c>
      <c r="K595" t="s">
        <v>457</v>
      </c>
      <c r="L595" t="s">
        <v>557</v>
      </c>
      <c r="M595">
        <v>90350580</v>
      </c>
      <c r="N595">
        <v>3144252</v>
      </c>
      <c r="O595">
        <v>13461919</v>
      </c>
      <c r="P595">
        <v>262375</v>
      </c>
      <c r="Q595">
        <v>365674</v>
      </c>
      <c r="R595">
        <v>0</v>
      </c>
      <c r="S595">
        <v>10476448</v>
      </c>
      <c r="T595">
        <v>983512</v>
      </c>
      <c r="U595">
        <v>0</v>
      </c>
      <c r="V595">
        <v>151795104</v>
      </c>
      <c r="W595">
        <v>98724</v>
      </c>
      <c r="X595">
        <v>151696380</v>
      </c>
      <c r="Y595">
        <v>27747964</v>
      </c>
      <c r="Z595">
        <v>32750344</v>
      </c>
      <c r="AA595" s="3" t="str">
        <f t="shared" si="18"/>
        <v>3897</v>
      </c>
      <c r="AB595" s="4" t="str">
        <f t="shared" si="19"/>
        <v>Non-TIF</v>
      </c>
    </row>
    <row r="596" spans="1:28" x14ac:dyDescent="0.25">
      <c r="A596">
        <v>2021</v>
      </c>
      <c r="B596">
        <v>56</v>
      </c>
      <c r="C596" t="s">
        <v>45</v>
      </c>
      <c r="D596">
        <v>2021</v>
      </c>
      <c r="E596">
        <v>56</v>
      </c>
      <c r="F596">
        <v>2</v>
      </c>
      <c r="G596">
        <v>322</v>
      </c>
      <c r="H596">
        <v>562322</v>
      </c>
      <c r="I596" t="s">
        <v>27</v>
      </c>
      <c r="J596" t="s">
        <v>27</v>
      </c>
      <c r="K596" t="s">
        <v>310</v>
      </c>
      <c r="L596" t="s">
        <v>605</v>
      </c>
      <c r="M596">
        <v>380930</v>
      </c>
      <c r="N596">
        <v>0</v>
      </c>
      <c r="O596">
        <v>33382097</v>
      </c>
      <c r="P596">
        <v>15145310</v>
      </c>
      <c r="Q596">
        <v>6708912</v>
      </c>
      <c r="R596">
        <v>0</v>
      </c>
      <c r="S596">
        <v>0</v>
      </c>
      <c r="T596">
        <v>0</v>
      </c>
      <c r="U596">
        <v>0</v>
      </c>
      <c r="V596">
        <v>96890745</v>
      </c>
      <c r="W596">
        <v>174088</v>
      </c>
      <c r="X596">
        <v>96716657</v>
      </c>
      <c r="Y596">
        <v>0</v>
      </c>
      <c r="Z596">
        <v>41273496</v>
      </c>
      <c r="AA596" s="3" t="str">
        <f t="shared" si="18"/>
        <v>2322</v>
      </c>
      <c r="AB596" s="4" t="str">
        <f t="shared" si="19"/>
        <v>Non-TIF</v>
      </c>
    </row>
    <row r="597" spans="1:28" x14ac:dyDescent="0.25">
      <c r="A597">
        <v>2021</v>
      </c>
      <c r="B597">
        <v>56</v>
      </c>
      <c r="C597" t="s">
        <v>24</v>
      </c>
      <c r="D597">
        <v>2021</v>
      </c>
      <c r="E597">
        <v>56</v>
      </c>
      <c r="F597">
        <v>1</v>
      </c>
      <c r="G597">
        <v>79</v>
      </c>
      <c r="H597" t="s">
        <v>613</v>
      </c>
      <c r="I597" t="s">
        <v>26</v>
      </c>
      <c r="J597" t="s">
        <v>27</v>
      </c>
      <c r="K597" t="s">
        <v>614</v>
      </c>
      <c r="L597" t="s">
        <v>605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 s="3" t="str">
        <f t="shared" si="18"/>
        <v>1079</v>
      </c>
      <c r="AB597" s="4" t="str">
        <f t="shared" si="19"/>
        <v>TIF</v>
      </c>
    </row>
    <row r="598" spans="1:28" x14ac:dyDescent="0.25">
      <c r="A598">
        <v>2021</v>
      </c>
      <c r="B598">
        <v>56</v>
      </c>
      <c r="C598" t="s">
        <v>24</v>
      </c>
      <c r="D598">
        <v>2021</v>
      </c>
      <c r="E598">
        <v>56</v>
      </c>
      <c r="F598">
        <v>2</v>
      </c>
      <c r="G598">
        <v>322</v>
      </c>
      <c r="H598" t="s">
        <v>615</v>
      </c>
      <c r="I598" t="s">
        <v>26</v>
      </c>
      <c r="J598" t="s">
        <v>27</v>
      </c>
      <c r="K598" t="s">
        <v>616</v>
      </c>
      <c r="L598" t="s">
        <v>605</v>
      </c>
      <c r="M598">
        <v>0</v>
      </c>
      <c r="N598">
        <v>0</v>
      </c>
      <c r="O598">
        <v>2443407</v>
      </c>
      <c r="P598">
        <v>0</v>
      </c>
      <c r="Q598">
        <v>14604</v>
      </c>
      <c r="R598">
        <v>0</v>
      </c>
      <c r="S598">
        <v>0</v>
      </c>
      <c r="T598">
        <v>0</v>
      </c>
      <c r="U598">
        <v>0</v>
      </c>
      <c r="V598">
        <v>9338975</v>
      </c>
      <c r="W598">
        <v>0</v>
      </c>
      <c r="X598">
        <v>9338975</v>
      </c>
      <c r="Y598">
        <v>0</v>
      </c>
      <c r="Z598">
        <v>6880964</v>
      </c>
      <c r="AA598" s="3" t="str">
        <f t="shared" si="18"/>
        <v>2322</v>
      </c>
      <c r="AB598" s="4" t="str">
        <f t="shared" si="19"/>
        <v>TIF</v>
      </c>
    </row>
    <row r="599" spans="1:28" x14ac:dyDescent="0.25">
      <c r="A599">
        <v>2021</v>
      </c>
      <c r="B599">
        <v>56</v>
      </c>
      <c r="C599" t="s">
        <v>32</v>
      </c>
      <c r="D599">
        <v>2021</v>
      </c>
      <c r="E599">
        <v>56</v>
      </c>
      <c r="F599">
        <v>1</v>
      </c>
      <c r="G599">
        <v>79</v>
      </c>
      <c r="H599">
        <v>561079</v>
      </c>
      <c r="I599" t="s">
        <v>27</v>
      </c>
      <c r="J599" t="s">
        <v>27</v>
      </c>
      <c r="K599" t="s">
        <v>617</v>
      </c>
      <c r="L599" t="s">
        <v>605</v>
      </c>
      <c r="M599">
        <v>109160270</v>
      </c>
      <c r="N599">
        <v>3911240</v>
      </c>
      <c r="O599">
        <v>19596691</v>
      </c>
      <c r="P599">
        <v>15555680</v>
      </c>
      <c r="Q599">
        <v>5530779</v>
      </c>
      <c r="R599">
        <v>0</v>
      </c>
      <c r="S599">
        <v>21386224</v>
      </c>
      <c r="T599">
        <v>76440825</v>
      </c>
      <c r="U599">
        <v>0</v>
      </c>
      <c r="V599">
        <v>502822029</v>
      </c>
      <c r="W599">
        <v>531524</v>
      </c>
      <c r="X599">
        <v>502290505</v>
      </c>
      <c r="Y599">
        <v>48009272</v>
      </c>
      <c r="Z599">
        <v>251240320</v>
      </c>
      <c r="AA599" s="3" t="str">
        <f t="shared" si="18"/>
        <v>1079</v>
      </c>
      <c r="AB599" s="4" t="str">
        <f t="shared" si="19"/>
        <v>Non-TIF</v>
      </c>
    </row>
    <row r="600" spans="1:28" x14ac:dyDescent="0.25">
      <c r="A600">
        <v>2021</v>
      </c>
      <c r="B600">
        <v>57</v>
      </c>
      <c r="C600" t="s">
        <v>45</v>
      </c>
      <c r="D600">
        <v>2021</v>
      </c>
      <c r="E600">
        <v>57</v>
      </c>
      <c r="F600">
        <v>1</v>
      </c>
      <c r="G600">
        <v>53</v>
      </c>
      <c r="H600">
        <v>571053</v>
      </c>
      <c r="I600" t="s">
        <v>27</v>
      </c>
      <c r="J600" t="s">
        <v>27</v>
      </c>
      <c r="K600" t="s">
        <v>618</v>
      </c>
      <c r="L600" t="s">
        <v>609</v>
      </c>
      <c r="M600">
        <v>1567906</v>
      </c>
      <c r="N600">
        <v>185358</v>
      </c>
      <c r="O600">
        <v>681011359</v>
      </c>
      <c r="P600">
        <v>79009256</v>
      </c>
      <c r="Q600">
        <v>80173469</v>
      </c>
      <c r="R600">
        <v>0</v>
      </c>
      <c r="S600">
        <v>0</v>
      </c>
      <c r="T600">
        <v>0</v>
      </c>
      <c r="U600">
        <v>0</v>
      </c>
      <c r="V600">
        <v>1727253019</v>
      </c>
      <c r="W600">
        <v>1081568</v>
      </c>
      <c r="X600">
        <v>1726171451</v>
      </c>
      <c r="Y600">
        <v>0</v>
      </c>
      <c r="Z600">
        <v>885305671</v>
      </c>
      <c r="AA600" s="3" t="str">
        <f t="shared" si="18"/>
        <v>1053</v>
      </c>
      <c r="AB600" s="4" t="str">
        <f t="shared" si="19"/>
        <v>Non-TIF</v>
      </c>
    </row>
    <row r="601" spans="1:28" x14ac:dyDescent="0.25">
      <c r="A601">
        <v>2021</v>
      </c>
      <c r="B601">
        <v>57</v>
      </c>
      <c r="C601" t="s">
        <v>45</v>
      </c>
      <c r="D601">
        <v>2021</v>
      </c>
      <c r="E601">
        <v>57</v>
      </c>
      <c r="F601">
        <v>1</v>
      </c>
      <c r="G601">
        <v>62</v>
      </c>
      <c r="H601">
        <v>571062</v>
      </c>
      <c r="I601" t="s">
        <v>27</v>
      </c>
      <c r="J601" t="s">
        <v>27</v>
      </c>
      <c r="K601" t="s">
        <v>114</v>
      </c>
      <c r="L601" t="s">
        <v>609</v>
      </c>
      <c r="M601">
        <v>713414</v>
      </c>
      <c r="N601">
        <v>6426</v>
      </c>
      <c r="O601">
        <v>15227158</v>
      </c>
      <c r="P601">
        <v>315921</v>
      </c>
      <c r="Q601">
        <v>1763949</v>
      </c>
      <c r="R601">
        <v>0</v>
      </c>
      <c r="S601">
        <v>0</v>
      </c>
      <c r="T601">
        <v>0</v>
      </c>
      <c r="U601">
        <v>0</v>
      </c>
      <c r="V601">
        <v>119160887</v>
      </c>
      <c r="W601">
        <v>79636</v>
      </c>
      <c r="X601">
        <v>119081251</v>
      </c>
      <c r="Y601">
        <v>0</v>
      </c>
      <c r="Z601">
        <v>101134019</v>
      </c>
      <c r="AA601" s="3" t="str">
        <f t="shared" si="18"/>
        <v>1062</v>
      </c>
      <c r="AB601" s="4" t="str">
        <f t="shared" si="19"/>
        <v>Non-TIF</v>
      </c>
    </row>
    <row r="602" spans="1:28" x14ac:dyDescent="0.25">
      <c r="A602">
        <v>2021</v>
      </c>
      <c r="B602">
        <v>57</v>
      </c>
      <c r="C602" t="s">
        <v>45</v>
      </c>
      <c r="D602">
        <v>2021</v>
      </c>
      <c r="E602">
        <v>57</v>
      </c>
      <c r="F602">
        <v>1</v>
      </c>
      <c r="G602">
        <v>89</v>
      </c>
      <c r="H602">
        <v>571089</v>
      </c>
      <c r="I602" t="s">
        <v>27</v>
      </c>
      <c r="J602" t="s">
        <v>27</v>
      </c>
      <c r="K602" t="s">
        <v>619</v>
      </c>
      <c r="L602" t="s">
        <v>609</v>
      </c>
      <c r="M602">
        <v>142201</v>
      </c>
      <c r="N602">
        <v>0</v>
      </c>
      <c r="O602">
        <v>5672177</v>
      </c>
      <c r="P602">
        <v>0</v>
      </c>
      <c r="Q602">
        <v>593100</v>
      </c>
      <c r="R602">
        <v>0</v>
      </c>
      <c r="S602">
        <v>0</v>
      </c>
      <c r="T602">
        <v>0</v>
      </c>
      <c r="U602">
        <v>0</v>
      </c>
      <c r="V602">
        <v>23655846</v>
      </c>
      <c r="W602">
        <v>37040</v>
      </c>
      <c r="X602">
        <v>23618806</v>
      </c>
      <c r="Y602">
        <v>0</v>
      </c>
      <c r="Z602">
        <v>17248368</v>
      </c>
      <c r="AA602" s="3" t="str">
        <f t="shared" si="18"/>
        <v>1089</v>
      </c>
      <c r="AB602" s="4" t="str">
        <f t="shared" si="19"/>
        <v>Non-TIF</v>
      </c>
    </row>
    <row r="603" spans="1:28" x14ac:dyDescent="0.25">
      <c r="A603">
        <v>2021</v>
      </c>
      <c r="B603">
        <v>57</v>
      </c>
      <c r="C603" t="s">
        <v>24</v>
      </c>
      <c r="D603">
        <v>2021</v>
      </c>
      <c r="E603">
        <v>57</v>
      </c>
      <c r="F603">
        <v>1</v>
      </c>
      <c r="G603">
        <v>62</v>
      </c>
      <c r="H603" t="s">
        <v>112</v>
      </c>
      <c r="I603" t="s">
        <v>26</v>
      </c>
      <c r="J603" t="s">
        <v>27</v>
      </c>
      <c r="K603" t="s">
        <v>113</v>
      </c>
      <c r="L603" t="s">
        <v>609</v>
      </c>
      <c r="M603">
        <v>41486</v>
      </c>
      <c r="N603">
        <v>374</v>
      </c>
      <c r="O603">
        <v>1020837</v>
      </c>
      <c r="P603">
        <v>21179</v>
      </c>
      <c r="Q603">
        <v>118256</v>
      </c>
      <c r="R603">
        <v>0</v>
      </c>
      <c r="S603">
        <v>0</v>
      </c>
      <c r="T603">
        <v>0</v>
      </c>
      <c r="U603">
        <v>0</v>
      </c>
      <c r="V603">
        <v>7982213</v>
      </c>
      <c r="W603">
        <v>0</v>
      </c>
      <c r="X603">
        <v>7982213</v>
      </c>
      <c r="Y603">
        <v>0</v>
      </c>
      <c r="Z603">
        <v>6780081</v>
      </c>
      <c r="AA603" s="3" t="str">
        <f t="shared" si="18"/>
        <v>1062</v>
      </c>
      <c r="AB603" s="4" t="str">
        <f t="shared" si="19"/>
        <v>TIF</v>
      </c>
    </row>
    <row r="604" spans="1:28" x14ac:dyDescent="0.25">
      <c r="A604">
        <v>2021</v>
      </c>
      <c r="B604">
        <v>57</v>
      </c>
      <c r="C604" t="s">
        <v>24</v>
      </c>
      <c r="D604">
        <v>2021</v>
      </c>
      <c r="E604">
        <v>57</v>
      </c>
      <c r="F604">
        <v>4</v>
      </c>
      <c r="G604">
        <v>777</v>
      </c>
      <c r="H604" t="s">
        <v>620</v>
      </c>
      <c r="I604" t="s">
        <v>26</v>
      </c>
      <c r="J604" t="s">
        <v>27</v>
      </c>
      <c r="K604" t="s">
        <v>621</v>
      </c>
      <c r="L604" t="s">
        <v>609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 s="3" t="str">
        <f t="shared" si="18"/>
        <v>4777</v>
      </c>
      <c r="AB604" s="4" t="str">
        <f t="shared" si="19"/>
        <v>TIF</v>
      </c>
    </row>
    <row r="605" spans="1:28" x14ac:dyDescent="0.25">
      <c r="A605">
        <v>2021</v>
      </c>
      <c r="B605">
        <v>57</v>
      </c>
      <c r="C605" t="s">
        <v>24</v>
      </c>
      <c r="D605">
        <v>2021</v>
      </c>
      <c r="E605">
        <v>57</v>
      </c>
      <c r="F605">
        <v>6</v>
      </c>
      <c r="G605">
        <v>138</v>
      </c>
      <c r="H605" t="s">
        <v>622</v>
      </c>
      <c r="I605" t="s">
        <v>26</v>
      </c>
      <c r="J605" t="s">
        <v>27</v>
      </c>
      <c r="K605" t="s">
        <v>623</v>
      </c>
      <c r="L605" t="s">
        <v>609</v>
      </c>
      <c r="M605">
        <v>20754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20754</v>
      </c>
      <c r="W605">
        <v>0</v>
      </c>
      <c r="X605">
        <v>20754</v>
      </c>
      <c r="Y605">
        <v>0</v>
      </c>
      <c r="Z605">
        <v>0</v>
      </c>
      <c r="AA605" s="3" t="str">
        <f t="shared" si="18"/>
        <v>6138</v>
      </c>
      <c r="AB605" s="4" t="str">
        <f t="shared" si="19"/>
        <v>TIF</v>
      </c>
    </row>
    <row r="606" spans="1:28" x14ac:dyDescent="0.25">
      <c r="A606">
        <v>2021</v>
      </c>
      <c r="B606">
        <v>57</v>
      </c>
      <c r="C606" t="s">
        <v>32</v>
      </c>
      <c r="D606">
        <v>2021</v>
      </c>
      <c r="E606">
        <v>57</v>
      </c>
      <c r="F606">
        <v>0</v>
      </c>
      <c r="G606">
        <v>234</v>
      </c>
      <c r="H606">
        <v>530234</v>
      </c>
      <c r="I606" t="s">
        <v>27</v>
      </c>
      <c r="J606" t="s">
        <v>27</v>
      </c>
      <c r="K606" t="s">
        <v>624</v>
      </c>
      <c r="L606" t="s">
        <v>609</v>
      </c>
      <c r="M606">
        <v>9966100</v>
      </c>
      <c r="N606">
        <v>370000</v>
      </c>
      <c r="O606">
        <v>50500</v>
      </c>
      <c r="P606">
        <v>994800</v>
      </c>
      <c r="Q606">
        <v>0</v>
      </c>
      <c r="R606">
        <v>0</v>
      </c>
      <c r="S606">
        <v>0</v>
      </c>
      <c r="T606">
        <v>56214</v>
      </c>
      <c r="U606">
        <v>0</v>
      </c>
      <c r="V606">
        <v>43408514</v>
      </c>
      <c r="W606">
        <v>33336</v>
      </c>
      <c r="X606">
        <v>43375178</v>
      </c>
      <c r="Y606">
        <v>4621576</v>
      </c>
      <c r="Z606">
        <v>31970900</v>
      </c>
      <c r="AA606" s="3" t="str">
        <f t="shared" si="18"/>
        <v>0234</v>
      </c>
      <c r="AB606" s="4" t="str">
        <f t="shared" si="19"/>
        <v>Non-TIF</v>
      </c>
    </row>
    <row r="607" spans="1:28" x14ac:dyDescent="0.25">
      <c r="A607">
        <v>2021</v>
      </c>
      <c r="B607">
        <v>57</v>
      </c>
      <c r="C607" t="s">
        <v>32</v>
      </c>
      <c r="D607">
        <v>2021</v>
      </c>
      <c r="E607">
        <v>57</v>
      </c>
      <c r="F607">
        <v>3</v>
      </c>
      <c r="G607">
        <v>715</v>
      </c>
      <c r="H607">
        <v>573715</v>
      </c>
      <c r="I607" t="s">
        <v>27</v>
      </c>
      <c r="J607" t="s">
        <v>27</v>
      </c>
      <c r="K607" t="s">
        <v>608</v>
      </c>
      <c r="L607" t="s">
        <v>609</v>
      </c>
      <c r="M607">
        <v>44370500</v>
      </c>
      <c r="N607">
        <v>1418100</v>
      </c>
      <c r="O607">
        <v>364664223</v>
      </c>
      <c r="P607">
        <v>16659300</v>
      </c>
      <c r="Q607">
        <v>61940318</v>
      </c>
      <c r="R607">
        <v>0</v>
      </c>
      <c r="S607">
        <v>287265</v>
      </c>
      <c r="T607">
        <v>1682648</v>
      </c>
      <c r="U607">
        <v>0</v>
      </c>
      <c r="V607">
        <v>2377904854</v>
      </c>
      <c r="W607">
        <v>1900152</v>
      </c>
      <c r="X607">
        <v>2376004702</v>
      </c>
      <c r="Y607">
        <v>79087380</v>
      </c>
      <c r="Z607">
        <v>1886882500</v>
      </c>
      <c r="AA607" s="3" t="str">
        <f t="shared" si="18"/>
        <v>3715</v>
      </c>
      <c r="AB607" s="4" t="str">
        <f t="shared" si="19"/>
        <v>Non-TIF</v>
      </c>
    </row>
    <row r="608" spans="1:28" x14ac:dyDescent="0.25">
      <c r="A608">
        <v>2021</v>
      </c>
      <c r="B608">
        <v>25</v>
      </c>
      <c r="C608" t="s">
        <v>24</v>
      </c>
      <c r="D608">
        <v>2021</v>
      </c>
      <c r="E608">
        <v>25</v>
      </c>
      <c r="F608">
        <v>6</v>
      </c>
      <c r="G608">
        <v>264</v>
      </c>
      <c r="H608" t="s">
        <v>25</v>
      </c>
      <c r="I608" t="s">
        <v>26</v>
      </c>
      <c r="J608" t="s">
        <v>27</v>
      </c>
      <c r="K608" t="s">
        <v>28</v>
      </c>
      <c r="L608" t="s">
        <v>257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 s="3" t="str">
        <f t="shared" si="18"/>
        <v>6264</v>
      </c>
      <c r="AB608" s="4" t="str">
        <f t="shared" si="19"/>
        <v>TIF</v>
      </c>
    </row>
    <row r="609" spans="1:28" x14ac:dyDescent="0.25">
      <c r="A609">
        <v>2021</v>
      </c>
      <c r="B609">
        <v>25</v>
      </c>
      <c r="C609" t="s">
        <v>24</v>
      </c>
      <c r="D609">
        <v>2021</v>
      </c>
      <c r="E609">
        <v>25</v>
      </c>
      <c r="F609">
        <v>7</v>
      </c>
      <c r="G609">
        <v>110</v>
      </c>
      <c r="H609" t="s">
        <v>258</v>
      </c>
      <c r="I609" t="s">
        <v>26</v>
      </c>
      <c r="J609" t="s">
        <v>27</v>
      </c>
      <c r="K609" t="s">
        <v>259</v>
      </c>
      <c r="L609" t="s">
        <v>257</v>
      </c>
      <c r="M609">
        <v>0</v>
      </c>
      <c r="N609">
        <v>0</v>
      </c>
      <c r="O609">
        <v>2549817</v>
      </c>
      <c r="P609">
        <v>0</v>
      </c>
      <c r="Q609">
        <v>599146</v>
      </c>
      <c r="R609">
        <v>0</v>
      </c>
      <c r="S609">
        <v>0</v>
      </c>
      <c r="T609">
        <v>0</v>
      </c>
      <c r="U609">
        <v>0</v>
      </c>
      <c r="V609">
        <v>6338048</v>
      </c>
      <c r="W609">
        <v>0</v>
      </c>
      <c r="X609">
        <v>6338048</v>
      </c>
      <c r="Y609">
        <v>0</v>
      </c>
      <c r="Z609">
        <v>3189085</v>
      </c>
      <c r="AA609" s="3" t="str">
        <f t="shared" si="18"/>
        <v>7110</v>
      </c>
      <c r="AB609" s="4" t="str">
        <f t="shared" si="19"/>
        <v>TIF</v>
      </c>
    </row>
    <row r="610" spans="1:28" x14ac:dyDescent="0.25">
      <c r="A610">
        <v>2021</v>
      </c>
      <c r="B610">
        <v>25</v>
      </c>
      <c r="C610" t="s">
        <v>32</v>
      </c>
      <c r="D610">
        <v>2021</v>
      </c>
      <c r="E610">
        <v>25</v>
      </c>
      <c r="F610">
        <v>7</v>
      </c>
      <c r="G610">
        <v>110</v>
      </c>
      <c r="H610">
        <v>257110</v>
      </c>
      <c r="I610" t="s">
        <v>27</v>
      </c>
      <c r="J610" t="s">
        <v>27</v>
      </c>
      <c r="K610" t="s">
        <v>63</v>
      </c>
      <c r="L610" t="s">
        <v>257</v>
      </c>
      <c r="M610">
        <v>39848700</v>
      </c>
      <c r="N610">
        <v>1305520</v>
      </c>
      <c r="O610">
        <v>12812513</v>
      </c>
      <c r="P610">
        <v>180740</v>
      </c>
      <c r="Q610">
        <v>3869207</v>
      </c>
      <c r="R610">
        <v>0</v>
      </c>
      <c r="S610">
        <v>0</v>
      </c>
      <c r="T610">
        <v>2144802</v>
      </c>
      <c r="U610">
        <v>0</v>
      </c>
      <c r="V610">
        <v>316457447</v>
      </c>
      <c r="W610">
        <v>257428</v>
      </c>
      <c r="X610">
        <v>316200019</v>
      </c>
      <c r="Y610">
        <v>20856591</v>
      </c>
      <c r="Z610">
        <v>256295965</v>
      </c>
      <c r="AA610" s="3" t="str">
        <f t="shared" si="18"/>
        <v>7110</v>
      </c>
      <c r="AB610" s="4" t="str">
        <f t="shared" si="19"/>
        <v>Non-TIF</v>
      </c>
    </row>
    <row r="611" spans="1:28" x14ac:dyDescent="0.25">
      <c r="A611">
        <v>2021</v>
      </c>
      <c r="B611">
        <v>25</v>
      </c>
      <c r="C611" t="s">
        <v>32</v>
      </c>
      <c r="D611">
        <v>2021</v>
      </c>
      <c r="E611">
        <v>25</v>
      </c>
      <c r="F611">
        <v>6</v>
      </c>
      <c r="G611">
        <v>957</v>
      </c>
      <c r="H611">
        <v>776957</v>
      </c>
      <c r="I611" t="s">
        <v>27</v>
      </c>
      <c r="J611" t="s">
        <v>27</v>
      </c>
      <c r="K611" t="s">
        <v>289</v>
      </c>
      <c r="L611" t="s">
        <v>257</v>
      </c>
      <c r="M611">
        <v>445990</v>
      </c>
      <c r="N611">
        <v>76650</v>
      </c>
      <c r="O611">
        <v>153140</v>
      </c>
      <c r="P611">
        <v>0</v>
      </c>
      <c r="Q611">
        <v>0</v>
      </c>
      <c r="R611">
        <v>0</v>
      </c>
      <c r="S611">
        <v>0</v>
      </c>
      <c r="T611">
        <v>311114</v>
      </c>
      <c r="U611">
        <v>0</v>
      </c>
      <c r="V611">
        <v>101393664</v>
      </c>
      <c r="W611">
        <v>27780</v>
      </c>
      <c r="X611">
        <v>101365884</v>
      </c>
      <c r="Y611">
        <v>78634</v>
      </c>
      <c r="Z611">
        <v>100406770</v>
      </c>
      <c r="AA611" s="3" t="str">
        <f t="shared" si="18"/>
        <v>6957</v>
      </c>
      <c r="AB611" s="4" t="str">
        <f t="shared" si="19"/>
        <v>Non-TIF</v>
      </c>
    </row>
    <row r="612" spans="1:28" x14ac:dyDescent="0.25">
      <c r="A612">
        <v>2021</v>
      </c>
      <c r="B612">
        <v>26</v>
      </c>
      <c r="C612" t="s">
        <v>24</v>
      </c>
      <c r="D612">
        <v>2021</v>
      </c>
      <c r="E612">
        <v>26</v>
      </c>
      <c r="F612">
        <v>1</v>
      </c>
      <c r="G612">
        <v>619</v>
      </c>
      <c r="H612" t="s">
        <v>290</v>
      </c>
      <c r="I612" t="s">
        <v>26</v>
      </c>
      <c r="J612" t="s">
        <v>27</v>
      </c>
      <c r="K612" t="s">
        <v>291</v>
      </c>
      <c r="L612" t="s">
        <v>292</v>
      </c>
      <c r="M612">
        <v>0</v>
      </c>
      <c r="N612">
        <v>0</v>
      </c>
      <c r="O612">
        <v>71599</v>
      </c>
      <c r="P612">
        <v>0</v>
      </c>
      <c r="Q612">
        <v>12181</v>
      </c>
      <c r="R612">
        <v>0</v>
      </c>
      <c r="S612">
        <v>0</v>
      </c>
      <c r="T612">
        <v>0</v>
      </c>
      <c r="U612">
        <v>0</v>
      </c>
      <c r="V612">
        <v>177874</v>
      </c>
      <c r="W612">
        <v>0</v>
      </c>
      <c r="X612">
        <v>177874</v>
      </c>
      <c r="Y612">
        <v>0</v>
      </c>
      <c r="Z612">
        <v>94094</v>
      </c>
      <c r="AA612" s="3" t="str">
        <f t="shared" si="18"/>
        <v>1619</v>
      </c>
      <c r="AB612" s="4" t="str">
        <f t="shared" si="19"/>
        <v>TIF</v>
      </c>
    </row>
    <row r="613" spans="1:28" x14ac:dyDescent="0.25">
      <c r="A613">
        <v>2021</v>
      </c>
      <c r="B613">
        <v>26</v>
      </c>
      <c r="C613" t="s">
        <v>32</v>
      </c>
      <c r="D613">
        <v>2021</v>
      </c>
      <c r="E613">
        <v>26</v>
      </c>
      <c r="F613">
        <v>4</v>
      </c>
      <c r="G613">
        <v>491</v>
      </c>
      <c r="H613">
        <v>44491</v>
      </c>
      <c r="I613" t="s">
        <v>27</v>
      </c>
      <c r="J613" t="s">
        <v>27</v>
      </c>
      <c r="K613" t="s">
        <v>42</v>
      </c>
      <c r="L613" t="s">
        <v>292</v>
      </c>
      <c r="M613">
        <v>706120</v>
      </c>
      <c r="N613">
        <v>23110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19212</v>
      </c>
      <c r="U613">
        <v>0</v>
      </c>
      <c r="V613">
        <v>1337892</v>
      </c>
      <c r="W613">
        <v>0</v>
      </c>
      <c r="X613">
        <v>1337892</v>
      </c>
      <c r="Y613">
        <v>52603</v>
      </c>
      <c r="Z613">
        <v>589450</v>
      </c>
      <c r="AA613" s="3" t="str">
        <f t="shared" si="18"/>
        <v>4491</v>
      </c>
      <c r="AB613" s="4" t="str">
        <f t="shared" si="19"/>
        <v>Non-TIF</v>
      </c>
    </row>
    <row r="614" spans="1:28" x14ac:dyDescent="0.25">
      <c r="A614">
        <v>2021</v>
      </c>
      <c r="B614">
        <v>26</v>
      </c>
      <c r="C614" t="s">
        <v>32</v>
      </c>
      <c r="D614">
        <v>2021</v>
      </c>
      <c r="E614">
        <v>26</v>
      </c>
      <c r="F614">
        <v>1</v>
      </c>
      <c r="G614">
        <v>619</v>
      </c>
      <c r="H614">
        <v>261619</v>
      </c>
      <c r="I614" t="s">
        <v>27</v>
      </c>
      <c r="J614" t="s">
        <v>27</v>
      </c>
      <c r="K614" t="s">
        <v>292</v>
      </c>
      <c r="L614" t="s">
        <v>292</v>
      </c>
      <c r="M614">
        <v>170846870</v>
      </c>
      <c r="N614">
        <v>13389310</v>
      </c>
      <c r="O614">
        <v>21120275</v>
      </c>
      <c r="P614">
        <v>1066830</v>
      </c>
      <c r="Q614">
        <v>4961275</v>
      </c>
      <c r="R614">
        <v>0</v>
      </c>
      <c r="S614">
        <v>0</v>
      </c>
      <c r="T614">
        <v>12896484</v>
      </c>
      <c r="U614">
        <v>0</v>
      </c>
      <c r="V614">
        <v>556607564</v>
      </c>
      <c r="W614">
        <v>537080</v>
      </c>
      <c r="X614">
        <v>556070484</v>
      </c>
      <c r="Y614">
        <v>56704254</v>
      </c>
      <c r="Z614">
        <v>332326520</v>
      </c>
      <c r="AA614" s="3" t="str">
        <f t="shared" si="18"/>
        <v>1619</v>
      </c>
      <c r="AB614" s="4" t="str">
        <f t="shared" si="19"/>
        <v>Non-TIF</v>
      </c>
    </row>
    <row r="615" spans="1:28" x14ac:dyDescent="0.25">
      <c r="A615">
        <v>2021</v>
      </c>
      <c r="B615">
        <v>27</v>
      </c>
      <c r="C615" t="s">
        <v>45</v>
      </c>
      <c r="D615">
        <v>2021</v>
      </c>
      <c r="E615">
        <v>27</v>
      </c>
      <c r="F615">
        <v>3</v>
      </c>
      <c r="G615">
        <v>465</v>
      </c>
      <c r="H615">
        <v>273465</v>
      </c>
      <c r="I615" t="s">
        <v>27</v>
      </c>
      <c r="J615" t="s">
        <v>27</v>
      </c>
      <c r="K615" t="s">
        <v>293</v>
      </c>
      <c r="L615" t="s">
        <v>294</v>
      </c>
      <c r="M615">
        <v>0</v>
      </c>
      <c r="N615">
        <v>0</v>
      </c>
      <c r="O615">
        <v>108658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108658</v>
      </c>
      <c r="W615">
        <v>0</v>
      </c>
      <c r="X615">
        <v>108658</v>
      </c>
      <c r="Y615">
        <v>0</v>
      </c>
      <c r="Z615">
        <v>0</v>
      </c>
      <c r="AA615" s="3" t="str">
        <f t="shared" si="18"/>
        <v>3465</v>
      </c>
      <c r="AB615" s="4" t="str">
        <f t="shared" si="19"/>
        <v>Non-TIF</v>
      </c>
    </row>
    <row r="616" spans="1:28" x14ac:dyDescent="0.25">
      <c r="A616">
        <v>2021</v>
      </c>
      <c r="B616">
        <v>27</v>
      </c>
      <c r="C616" t="s">
        <v>24</v>
      </c>
      <c r="D616">
        <v>2021</v>
      </c>
      <c r="E616">
        <v>27</v>
      </c>
      <c r="F616">
        <v>1</v>
      </c>
      <c r="G616">
        <v>93</v>
      </c>
      <c r="H616" t="s">
        <v>1739</v>
      </c>
      <c r="I616" t="s">
        <v>26</v>
      </c>
      <c r="J616" t="s">
        <v>27</v>
      </c>
      <c r="K616" t="s">
        <v>1740</v>
      </c>
      <c r="L616" t="s">
        <v>294</v>
      </c>
      <c r="M616">
        <v>0</v>
      </c>
      <c r="N616">
        <v>0</v>
      </c>
      <c r="O616">
        <v>362165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362165</v>
      </c>
      <c r="W616">
        <v>0</v>
      </c>
      <c r="X616">
        <v>362165</v>
      </c>
      <c r="Y616">
        <v>0</v>
      </c>
      <c r="Z616">
        <v>0</v>
      </c>
      <c r="AA616" s="3" t="str">
        <f t="shared" si="18"/>
        <v>1093</v>
      </c>
      <c r="AB616" s="4" t="str">
        <f t="shared" si="19"/>
        <v>TIF</v>
      </c>
    </row>
    <row r="617" spans="1:28" x14ac:dyDescent="0.25">
      <c r="A617">
        <v>2021</v>
      </c>
      <c r="B617">
        <v>27</v>
      </c>
      <c r="C617" t="s">
        <v>24</v>
      </c>
      <c r="D617">
        <v>2021</v>
      </c>
      <c r="E617">
        <v>27</v>
      </c>
      <c r="F617">
        <v>3</v>
      </c>
      <c r="G617">
        <v>465</v>
      </c>
      <c r="H617" t="s">
        <v>295</v>
      </c>
      <c r="I617" t="s">
        <v>26</v>
      </c>
      <c r="J617" t="s">
        <v>27</v>
      </c>
      <c r="K617" t="s">
        <v>296</v>
      </c>
      <c r="L617" t="s">
        <v>294</v>
      </c>
      <c r="M617">
        <v>0</v>
      </c>
      <c r="N617">
        <v>0</v>
      </c>
      <c r="O617">
        <v>977922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977922</v>
      </c>
      <c r="W617">
        <v>0</v>
      </c>
      <c r="X617">
        <v>977922</v>
      </c>
      <c r="Y617">
        <v>0</v>
      </c>
      <c r="Z617">
        <v>0</v>
      </c>
      <c r="AA617" s="3" t="str">
        <f t="shared" si="18"/>
        <v>3465</v>
      </c>
      <c r="AB617" s="4" t="str">
        <f t="shared" si="19"/>
        <v>TIF</v>
      </c>
    </row>
    <row r="618" spans="1:28" x14ac:dyDescent="0.25">
      <c r="A618">
        <v>2021</v>
      </c>
      <c r="B618">
        <v>27</v>
      </c>
      <c r="C618" t="s">
        <v>32</v>
      </c>
      <c r="D618">
        <v>2021</v>
      </c>
      <c r="E618">
        <v>27</v>
      </c>
      <c r="F618">
        <v>4</v>
      </c>
      <c r="G618">
        <v>572</v>
      </c>
      <c r="H618">
        <v>204572</v>
      </c>
      <c r="I618" t="s">
        <v>27</v>
      </c>
      <c r="J618" t="s">
        <v>27</v>
      </c>
      <c r="K618" t="s">
        <v>260</v>
      </c>
      <c r="L618" t="s">
        <v>294</v>
      </c>
      <c r="M618">
        <v>3132338</v>
      </c>
      <c r="N618">
        <v>136950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2269</v>
      </c>
      <c r="U618">
        <v>0</v>
      </c>
      <c r="V618">
        <v>4880564</v>
      </c>
      <c r="W618">
        <v>0</v>
      </c>
      <c r="X618">
        <v>4880564</v>
      </c>
      <c r="Y618">
        <v>227821</v>
      </c>
      <c r="Z618">
        <v>1609007</v>
      </c>
      <c r="AA618" s="3" t="str">
        <f t="shared" si="18"/>
        <v>4572</v>
      </c>
      <c r="AB618" s="4" t="str">
        <f t="shared" si="19"/>
        <v>Non-TIF</v>
      </c>
    </row>
    <row r="619" spans="1:28" x14ac:dyDescent="0.25">
      <c r="A619">
        <v>2021</v>
      </c>
      <c r="B619">
        <v>27</v>
      </c>
      <c r="C619" t="s">
        <v>32</v>
      </c>
      <c r="D619">
        <v>2021</v>
      </c>
      <c r="E619">
        <v>27</v>
      </c>
      <c r="F619">
        <v>1</v>
      </c>
      <c r="G619">
        <v>93</v>
      </c>
      <c r="H619">
        <v>271093</v>
      </c>
      <c r="I619" t="s">
        <v>27</v>
      </c>
      <c r="J619" t="s">
        <v>27</v>
      </c>
      <c r="K619" t="s">
        <v>297</v>
      </c>
      <c r="L619" t="s">
        <v>294</v>
      </c>
      <c r="M619">
        <v>76094217</v>
      </c>
      <c r="N619">
        <v>7203314</v>
      </c>
      <c r="O619">
        <v>12959873</v>
      </c>
      <c r="P619">
        <v>1779914</v>
      </c>
      <c r="Q619">
        <v>3816749</v>
      </c>
      <c r="R619">
        <v>0</v>
      </c>
      <c r="S619">
        <v>0</v>
      </c>
      <c r="T619">
        <v>6473647</v>
      </c>
      <c r="U619">
        <v>0</v>
      </c>
      <c r="V619">
        <v>229789123</v>
      </c>
      <c r="W619">
        <v>346324</v>
      </c>
      <c r="X619">
        <v>229442799</v>
      </c>
      <c r="Y619">
        <v>26002810</v>
      </c>
      <c r="Z619">
        <v>121461409</v>
      </c>
      <c r="AA619" s="3" t="str">
        <f t="shared" si="18"/>
        <v>1093</v>
      </c>
      <c r="AB619" s="4" t="str">
        <f t="shared" si="19"/>
        <v>Non-TIF</v>
      </c>
    </row>
    <row r="620" spans="1:28" x14ac:dyDescent="0.25">
      <c r="A620">
        <v>2021</v>
      </c>
      <c r="B620">
        <v>28</v>
      </c>
      <c r="C620" t="s">
        <v>45</v>
      </c>
      <c r="D620">
        <v>2021</v>
      </c>
      <c r="E620">
        <v>28</v>
      </c>
      <c r="F620">
        <v>1</v>
      </c>
      <c r="G620">
        <v>989</v>
      </c>
      <c r="H620">
        <v>281989</v>
      </c>
      <c r="I620" t="s">
        <v>27</v>
      </c>
      <c r="J620" t="s">
        <v>27</v>
      </c>
      <c r="K620" t="s">
        <v>298</v>
      </c>
      <c r="L620" t="s">
        <v>299</v>
      </c>
      <c r="M620">
        <v>52400</v>
      </c>
      <c r="N620">
        <v>0</v>
      </c>
      <c r="O620">
        <v>3885650</v>
      </c>
      <c r="P620">
        <v>0</v>
      </c>
      <c r="Q620">
        <v>164300</v>
      </c>
      <c r="R620">
        <v>0</v>
      </c>
      <c r="S620">
        <v>0</v>
      </c>
      <c r="T620">
        <v>0</v>
      </c>
      <c r="U620">
        <v>0</v>
      </c>
      <c r="V620">
        <v>14322797</v>
      </c>
      <c r="W620">
        <v>9260</v>
      </c>
      <c r="X620">
        <v>14313537</v>
      </c>
      <c r="Y620">
        <v>0</v>
      </c>
      <c r="Z620">
        <v>10220447</v>
      </c>
      <c r="AA620" s="3" t="str">
        <f t="shared" si="18"/>
        <v>1989</v>
      </c>
      <c r="AB620" s="4" t="str">
        <f t="shared" si="19"/>
        <v>Non-TIF</v>
      </c>
    </row>
    <row r="621" spans="1:28" x14ac:dyDescent="0.25">
      <c r="A621">
        <v>2021</v>
      </c>
      <c r="B621">
        <v>28</v>
      </c>
      <c r="C621" t="s">
        <v>24</v>
      </c>
      <c r="D621">
        <v>2021</v>
      </c>
      <c r="E621">
        <v>28</v>
      </c>
      <c r="F621">
        <v>4</v>
      </c>
      <c r="G621">
        <v>43</v>
      </c>
      <c r="H621" t="s">
        <v>300</v>
      </c>
      <c r="I621" t="s">
        <v>26</v>
      </c>
      <c r="J621" t="s">
        <v>27</v>
      </c>
      <c r="K621" t="s">
        <v>301</v>
      </c>
      <c r="L621" t="s">
        <v>299</v>
      </c>
      <c r="M621">
        <v>0</v>
      </c>
      <c r="N621">
        <v>0</v>
      </c>
      <c r="O621">
        <v>1270953</v>
      </c>
      <c r="P621">
        <v>675104</v>
      </c>
      <c r="Q621">
        <v>77476</v>
      </c>
      <c r="R621">
        <v>0</v>
      </c>
      <c r="S621">
        <v>0</v>
      </c>
      <c r="T621">
        <v>0</v>
      </c>
      <c r="U621">
        <v>0</v>
      </c>
      <c r="V621">
        <v>8289170</v>
      </c>
      <c r="W621">
        <v>0</v>
      </c>
      <c r="X621">
        <v>8289170</v>
      </c>
      <c r="Y621">
        <v>0</v>
      </c>
      <c r="Z621">
        <v>6265637</v>
      </c>
      <c r="AA621" s="3" t="str">
        <f t="shared" si="18"/>
        <v>4043</v>
      </c>
      <c r="AB621" s="4" t="str">
        <f t="shared" si="19"/>
        <v>TIF</v>
      </c>
    </row>
    <row r="622" spans="1:28" x14ac:dyDescent="0.25">
      <c r="A622">
        <v>2021</v>
      </c>
      <c r="B622">
        <v>28</v>
      </c>
      <c r="C622" t="s">
        <v>32</v>
      </c>
      <c r="D622">
        <v>2021</v>
      </c>
      <c r="E622">
        <v>28</v>
      </c>
      <c r="F622">
        <v>4</v>
      </c>
      <c r="G622">
        <v>43</v>
      </c>
      <c r="H622">
        <v>284043</v>
      </c>
      <c r="I622" t="s">
        <v>27</v>
      </c>
      <c r="J622" t="s">
        <v>27</v>
      </c>
      <c r="K622" t="s">
        <v>302</v>
      </c>
      <c r="L622" t="s">
        <v>299</v>
      </c>
      <c r="M622">
        <v>111534900</v>
      </c>
      <c r="N622">
        <v>14762700</v>
      </c>
      <c r="O622">
        <v>16771158</v>
      </c>
      <c r="P622">
        <v>4854200</v>
      </c>
      <c r="Q622">
        <v>1520577</v>
      </c>
      <c r="R622">
        <v>0</v>
      </c>
      <c r="S622">
        <v>1921943</v>
      </c>
      <c r="T622">
        <v>20933947</v>
      </c>
      <c r="U622">
        <v>0</v>
      </c>
      <c r="V622">
        <v>596603325</v>
      </c>
      <c r="W622">
        <v>298172</v>
      </c>
      <c r="X622">
        <v>596305153</v>
      </c>
      <c r="Y622">
        <v>39470460</v>
      </c>
      <c r="Z622">
        <v>424303900</v>
      </c>
      <c r="AA622" s="3" t="str">
        <f t="shared" si="18"/>
        <v>4043</v>
      </c>
      <c r="AB622" s="4" t="str">
        <f t="shared" si="19"/>
        <v>Non-TIF</v>
      </c>
    </row>
    <row r="623" spans="1:28" x14ac:dyDescent="0.25">
      <c r="A623">
        <v>2021</v>
      </c>
      <c r="B623">
        <v>28</v>
      </c>
      <c r="C623" t="s">
        <v>32</v>
      </c>
      <c r="D623">
        <v>2021</v>
      </c>
      <c r="E623">
        <v>28</v>
      </c>
      <c r="F623">
        <v>6</v>
      </c>
      <c r="G623">
        <v>950</v>
      </c>
      <c r="H623">
        <v>286950</v>
      </c>
      <c r="I623" t="s">
        <v>27</v>
      </c>
      <c r="J623" t="s">
        <v>27</v>
      </c>
      <c r="K623" t="s">
        <v>281</v>
      </c>
      <c r="L623" t="s">
        <v>299</v>
      </c>
      <c r="M623">
        <v>174135100</v>
      </c>
      <c r="N623">
        <v>16995400</v>
      </c>
      <c r="O623">
        <v>25113172</v>
      </c>
      <c r="P623">
        <v>21328900</v>
      </c>
      <c r="Q623">
        <v>3631328</v>
      </c>
      <c r="R623">
        <v>0</v>
      </c>
      <c r="S623">
        <v>5426124</v>
      </c>
      <c r="T623">
        <v>35231646</v>
      </c>
      <c r="U623">
        <v>0</v>
      </c>
      <c r="V623">
        <v>765840320</v>
      </c>
      <c r="W623">
        <v>716724</v>
      </c>
      <c r="X623">
        <v>765123596</v>
      </c>
      <c r="Y623">
        <v>80330318</v>
      </c>
      <c r="Z623">
        <v>483978650</v>
      </c>
      <c r="AA623" s="3" t="str">
        <f t="shared" si="18"/>
        <v>6950</v>
      </c>
      <c r="AB623" s="4" t="str">
        <f t="shared" si="19"/>
        <v>Non-TIF</v>
      </c>
    </row>
    <row r="624" spans="1:28" x14ac:dyDescent="0.25">
      <c r="A624">
        <v>2021</v>
      </c>
      <c r="B624">
        <v>28</v>
      </c>
      <c r="C624" t="s">
        <v>32</v>
      </c>
      <c r="D624">
        <v>2021</v>
      </c>
      <c r="E624">
        <v>28</v>
      </c>
      <c r="F624">
        <v>4</v>
      </c>
      <c r="G624">
        <v>777</v>
      </c>
      <c r="H624">
        <v>574777</v>
      </c>
      <c r="I624" t="s">
        <v>27</v>
      </c>
      <c r="J624" t="s">
        <v>27</v>
      </c>
      <c r="K624" t="s">
        <v>49</v>
      </c>
      <c r="L624" t="s">
        <v>299</v>
      </c>
      <c r="M624">
        <v>18427600</v>
      </c>
      <c r="N624">
        <v>1715000</v>
      </c>
      <c r="O624">
        <v>253400</v>
      </c>
      <c r="P624">
        <v>0</v>
      </c>
      <c r="Q624">
        <v>0</v>
      </c>
      <c r="R624">
        <v>0</v>
      </c>
      <c r="S624">
        <v>604169</v>
      </c>
      <c r="T624">
        <v>161075</v>
      </c>
      <c r="U624">
        <v>0</v>
      </c>
      <c r="V624">
        <v>41510844</v>
      </c>
      <c r="W624">
        <v>18520</v>
      </c>
      <c r="X624">
        <v>41492324</v>
      </c>
      <c r="Y624">
        <v>3938968</v>
      </c>
      <c r="Z624">
        <v>20349600</v>
      </c>
      <c r="AA624" s="3" t="str">
        <f t="shared" si="18"/>
        <v>4777</v>
      </c>
      <c r="AB624" s="4" t="str">
        <f t="shared" si="19"/>
        <v>Non-TIF</v>
      </c>
    </row>
    <row r="625" spans="1:28" x14ac:dyDescent="0.25">
      <c r="A625">
        <v>2021</v>
      </c>
      <c r="B625">
        <v>29</v>
      </c>
      <c r="C625" t="s">
        <v>45</v>
      </c>
      <c r="D625">
        <v>2021</v>
      </c>
      <c r="E625">
        <v>29</v>
      </c>
      <c r="F625">
        <v>0</v>
      </c>
      <c r="G625">
        <v>882</v>
      </c>
      <c r="H625">
        <v>290882</v>
      </c>
      <c r="I625" t="s">
        <v>27</v>
      </c>
      <c r="J625" t="s">
        <v>27</v>
      </c>
      <c r="K625" t="s">
        <v>303</v>
      </c>
      <c r="L625" t="s">
        <v>304</v>
      </c>
      <c r="M625">
        <v>1592000</v>
      </c>
      <c r="N625">
        <v>1400</v>
      </c>
      <c r="O625">
        <v>65926319</v>
      </c>
      <c r="P625">
        <v>10662658</v>
      </c>
      <c r="Q625">
        <v>11869129</v>
      </c>
      <c r="R625">
        <v>0</v>
      </c>
      <c r="S625">
        <v>0</v>
      </c>
      <c r="T625">
        <v>0</v>
      </c>
      <c r="U625">
        <v>0</v>
      </c>
      <c r="V625">
        <v>125818561</v>
      </c>
      <c r="W625">
        <v>83340</v>
      </c>
      <c r="X625">
        <v>125735221</v>
      </c>
      <c r="Y625">
        <v>0</v>
      </c>
      <c r="Z625">
        <v>35767055</v>
      </c>
      <c r="AA625" s="3" t="str">
        <f t="shared" si="18"/>
        <v>0882</v>
      </c>
      <c r="AB625" s="4" t="str">
        <f t="shared" si="19"/>
        <v>Non-TIF</v>
      </c>
    </row>
    <row r="626" spans="1:28" x14ac:dyDescent="0.25">
      <c r="A626">
        <v>2021</v>
      </c>
      <c r="B626">
        <v>29</v>
      </c>
      <c r="C626" t="s">
        <v>45</v>
      </c>
      <c r="D626">
        <v>2021</v>
      </c>
      <c r="E626">
        <v>29</v>
      </c>
      <c r="F626">
        <v>4</v>
      </c>
      <c r="G626">
        <v>203</v>
      </c>
      <c r="H626">
        <v>294203</v>
      </c>
      <c r="I626" t="s">
        <v>27</v>
      </c>
      <c r="J626" t="s">
        <v>27</v>
      </c>
      <c r="K626" t="s">
        <v>305</v>
      </c>
      <c r="L626" t="s">
        <v>304</v>
      </c>
      <c r="M626">
        <v>14297</v>
      </c>
      <c r="N626">
        <v>0</v>
      </c>
      <c r="O626">
        <v>53306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2604068</v>
      </c>
      <c r="W626">
        <v>0</v>
      </c>
      <c r="X626">
        <v>2604068</v>
      </c>
      <c r="Y626">
        <v>0</v>
      </c>
      <c r="Z626">
        <v>2536465</v>
      </c>
      <c r="AA626" s="3" t="str">
        <f t="shared" si="18"/>
        <v>4203</v>
      </c>
      <c r="AB626" s="4" t="str">
        <f t="shared" si="19"/>
        <v>Non-TIF</v>
      </c>
    </row>
    <row r="627" spans="1:28" x14ac:dyDescent="0.25">
      <c r="A627">
        <v>2021</v>
      </c>
      <c r="B627">
        <v>41</v>
      </c>
      <c r="C627" t="s">
        <v>45</v>
      </c>
      <c r="D627">
        <v>2021</v>
      </c>
      <c r="E627">
        <v>41</v>
      </c>
      <c r="F627">
        <v>3</v>
      </c>
      <c r="G627">
        <v>897</v>
      </c>
      <c r="H627">
        <v>553897</v>
      </c>
      <c r="I627" t="s">
        <v>27</v>
      </c>
      <c r="J627" t="s">
        <v>27</v>
      </c>
      <c r="K627" t="s">
        <v>457</v>
      </c>
      <c r="L627" t="s">
        <v>413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 s="3" t="str">
        <f t="shared" si="18"/>
        <v>3897</v>
      </c>
      <c r="AB627" s="4" t="str">
        <f t="shared" si="19"/>
        <v>Non-TIF</v>
      </c>
    </row>
    <row r="628" spans="1:28" x14ac:dyDescent="0.25">
      <c r="A628">
        <v>2021</v>
      </c>
      <c r="B628">
        <v>41</v>
      </c>
      <c r="C628" t="s">
        <v>45</v>
      </c>
      <c r="D628">
        <v>2021</v>
      </c>
      <c r="E628">
        <v>41</v>
      </c>
      <c r="F628">
        <v>2</v>
      </c>
      <c r="G628">
        <v>295</v>
      </c>
      <c r="H628">
        <v>952295</v>
      </c>
      <c r="I628" t="s">
        <v>27</v>
      </c>
      <c r="J628" t="s">
        <v>27</v>
      </c>
      <c r="K628" t="s">
        <v>319</v>
      </c>
      <c r="L628" t="s">
        <v>413</v>
      </c>
      <c r="M628">
        <v>15272</v>
      </c>
      <c r="N628">
        <v>0</v>
      </c>
      <c r="O628">
        <v>4583594</v>
      </c>
      <c r="P628">
        <v>15462352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20061218</v>
      </c>
      <c r="W628">
        <v>0</v>
      </c>
      <c r="X628">
        <v>20061218</v>
      </c>
      <c r="Y628">
        <v>0</v>
      </c>
      <c r="Z628">
        <v>0</v>
      </c>
      <c r="AA628" s="3" t="str">
        <f t="shared" si="18"/>
        <v>2295</v>
      </c>
      <c r="AB628" s="4" t="str">
        <f t="shared" si="19"/>
        <v>Non-TIF</v>
      </c>
    </row>
    <row r="629" spans="1:28" x14ac:dyDescent="0.25">
      <c r="A629">
        <v>2021</v>
      </c>
      <c r="B629">
        <v>41</v>
      </c>
      <c r="C629" t="s">
        <v>24</v>
      </c>
      <c r="D629">
        <v>2021</v>
      </c>
      <c r="E629">
        <v>41</v>
      </c>
      <c r="F629">
        <v>3</v>
      </c>
      <c r="G629">
        <v>897</v>
      </c>
      <c r="H629" t="s">
        <v>642</v>
      </c>
      <c r="I629" t="s">
        <v>26</v>
      </c>
      <c r="J629" t="s">
        <v>27</v>
      </c>
      <c r="K629" t="s">
        <v>643</v>
      </c>
      <c r="L629" t="s">
        <v>413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 s="3" t="str">
        <f t="shared" si="18"/>
        <v>3897</v>
      </c>
      <c r="AB629" s="4" t="str">
        <f t="shared" si="19"/>
        <v>TIF</v>
      </c>
    </row>
    <row r="630" spans="1:28" x14ac:dyDescent="0.25">
      <c r="A630">
        <v>2021</v>
      </c>
      <c r="B630">
        <v>41</v>
      </c>
      <c r="C630" t="s">
        <v>32</v>
      </c>
      <c r="D630">
        <v>2021</v>
      </c>
      <c r="E630">
        <v>41</v>
      </c>
      <c r="F630">
        <v>6</v>
      </c>
      <c r="G630">
        <v>417</v>
      </c>
      <c r="H630">
        <v>556417</v>
      </c>
      <c r="I630" t="s">
        <v>27</v>
      </c>
      <c r="J630" t="s">
        <v>27</v>
      </c>
      <c r="K630" t="s">
        <v>610</v>
      </c>
      <c r="L630" t="s">
        <v>413</v>
      </c>
      <c r="M630">
        <v>1609520</v>
      </c>
      <c r="N630">
        <v>40020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2656</v>
      </c>
      <c r="U630">
        <v>0</v>
      </c>
      <c r="V630">
        <v>2279046</v>
      </c>
      <c r="W630">
        <v>1852</v>
      </c>
      <c r="X630">
        <v>2277194</v>
      </c>
      <c r="Y630">
        <v>77580</v>
      </c>
      <c r="Z630">
        <v>626850</v>
      </c>
      <c r="AA630" s="3" t="str">
        <f t="shared" si="18"/>
        <v>6417</v>
      </c>
      <c r="AB630" s="4" t="str">
        <f t="shared" si="19"/>
        <v>Non-TIF</v>
      </c>
    </row>
    <row r="631" spans="1:28" x14ac:dyDescent="0.25">
      <c r="A631">
        <v>2021</v>
      </c>
      <c r="B631">
        <v>42</v>
      </c>
      <c r="C631" t="s">
        <v>24</v>
      </c>
      <c r="D631">
        <v>2021</v>
      </c>
      <c r="E631">
        <v>42</v>
      </c>
      <c r="F631">
        <v>3</v>
      </c>
      <c r="G631">
        <v>33</v>
      </c>
      <c r="H631" t="s">
        <v>686</v>
      </c>
      <c r="I631" t="s">
        <v>26</v>
      </c>
      <c r="J631" t="s">
        <v>27</v>
      </c>
      <c r="K631" t="s">
        <v>687</v>
      </c>
      <c r="L631" t="s">
        <v>418</v>
      </c>
      <c r="M631">
        <v>0</v>
      </c>
      <c r="N631">
        <v>0</v>
      </c>
      <c r="O631">
        <v>0</v>
      </c>
      <c r="P631">
        <v>1817766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1817766</v>
      </c>
      <c r="W631">
        <v>0</v>
      </c>
      <c r="X631">
        <v>1817766</v>
      </c>
      <c r="Y631">
        <v>0</v>
      </c>
      <c r="Z631">
        <v>0</v>
      </c>
      <c r="AA631" s="3" t="str">
        <f t="shared" si="18"/>
        <v>3033</v>
      </c>
      <c r="AB631" s="4" t="str">
        <f t="shared" si="19"/>
        <v>TIF</v>
      </c>
    </row>
    <row r="632" spans="1:28" x14ac:dyDescent="0.25">
      <c r="A632">
        <v>2021</v>
      </c>
      <c r="B632">
        <v>42</v>
      </c>
      <c r="C632" t="s">
        <v>24</v>
      </c>
      <c r="D632">
        <v>2021</v>
      </c>
      <c r="E632">
        <v>42</v>
      </c>
      <c r="F632">
        <v>3</v>
      </c>
      <c r="G632">
        <v>150</v>
      </c>
      <c r="H632" t="s">
        <v>425</v>
      </c>
      <c r="I632" t="s">
        <v>26</v>
      </c>
      <c r="J632" t="s">
        <v>27</v>
      </c>
      <c r="K632" t="s">
        <v>426</v>
      </c>
      <c r="L632" t="s">
        <v>418</v>
      </c>
      <c r="M632">
        <v>0</v>
      </c>
      <c r="N632">
        <v>0</v>
      </c>
      <c r="O632">
        <v>13775755</v>
      </c>
      <c r="P632">
        <v>20951693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37676225</v>
      </c>
      <c r="W632">
        <v>0</v>
      </c>
      <c r="X632">
        <v>37676225</v>
      </c>
      <c r="Y632">
        <v>0</v>
      </c>
      <c r="Z632">
        <v>2948777</v>
      </c>
      <c r="AA632" s="3" t="str">
        <f t="shared" si="18"/>
        <v>3150</v>
      </c>
      <c r="AB632" s="4" t="str">
        <f t="shared" si="19"/>
        <v>TIF</v>
      </c>
    </row>
    <row r="633" spans="1:28" x14ac:dyDescent="0.25">
      <c r="A633">
        <v>2021</v>
      </c>
      <c r="B633">
        <v>42</v>
      </c>
      <c r="C633" t="s">
        <v>32</v>
      </c>
      <c r="D633">
        <v>2021</v>
      </c>
      <c r="E633">
        <v>42</v>
      </c>
      <c r="F633">
        <v>3</v>
      </c>
      <c r="G633">
        <v>33</v>
      </c>
      <c r="H633">
        <v>423033</v>
      </c>
      <c r="I633" t="s">
        <v>27</v>
      </c>
      <c r="J633" t="s">
        <v>27</v>
      </c>
      <c r="K633" t="s">
        <v>459</v>
      </c>
      <c r="L633" t="s">
        <v>418</v>
      </c>
      <c r="M633">
        <v>148995810</v>
      </c>
      <c r="N633">
        <v>13263720</v>
      </c>
      <c r="O633">
        <v>18567570</v>
      </c>
      <c r="P633">
        <v>36350140</v>
      </c>
      <c r="Q633">
        <v>308670</v>
      </c>
      <c r="R633">
        <v>0</v>
      </c>
      <c r="S633">
        <v>16586959</v>
      </c>
      <c r="T633">
        <v>14151340</v>
      </c>
      <c r="U633">
        <v>0</v>
      </c>
      <c r="V633">
        <v>360926609</v>
      </c>
      <c r="W633">
        <v>261132</v>
      </c>
      <c r="X633">
        <v>360665477</v>
      </c>
      <c r="Y633">
        <v>18786746</v>
      </c>
      <c r="Z633">
        <v>112702400</v>
      </c>
      <c r="AA633" s="3" t="str">
        <f t="shared" si="18"/>
        <v>3033</v>
      </c>
      <c r="AB633" s="4" t="str">
        <f t="shared" si="19"/>
        <v>Non-TIF</v>
      </c>
    </row>
    <row r="634" spans="1:28" x14ac:dyDescent="0.25">
      <c r="A634">
        <v>2021</v>
      </c>
      <c r="B634">
        <v>42</v>
      </c>
      <c r="C634" t="s">
        <v>32</v>
      </c>
      <c r="D634">
        <v>2021</v>
      </c>
      <c r="E634">
        <v>42</v>
      </c>
      <c r="F634">
        <v>3</v>
      </c>
      <c r="G634">
        <v>150</v>
      </c>
      <c r="H634">
        <v>423150</v>
      </c>
      <c r="I634" t="s">
        <v>27</v>
      </c>
      <c r="J634" t="s">
        <v>27</v>
      </c>
      <c r="K634" t="s">
        <v>395</v>
      </c>
      <c r="L634" t="s">
        <v>418</v>
      </c>
      <c r="M634">
        <v>70079070</v>
      </c>
      <c r="N634">
        <v>3922410</v>
      </c>
      <c r="O634">
        <v>34112080</v>
      </c>
      <c r="P634">
        <v>15768390</v>
      </c>
      <c r="Q634">
        <v>9300790</v>
      </c>
      <c r="R634">
        <v>0</v>
      </c>
      <c r="S634">
        <v>16264258</v>
      </c>
      <c r="T634">
        <v>2478722</v>
      </c>
      <c r="U634">
        <v>0</v>
      </c>
      <c r="V634">
        <v>413706840</v>
      </c>
      <c r="W634">
        <v>540784</v>
      </c>
      <c r="X634">
        <v>413166056</v>
      </c>
      <c r="Y634">
        <v>49440484</v>
      </c>
      <c r="Z634">
        <v>261781120</v>
      </c>
      <c r="AA634" s="3" t="str">
        <f t="shared" si="18"/>
        <v>3150</v>
      </c>
      <c r="AB634" s="4" t="str">
        <f t="shared" si="19"/>
        <v>Non-TIF</v>
      </c>
    </row>
    <row r="635" spans="1:28" x14ac:dyDescent="0.25">
      <c r="A635">
        <v>2021</v>
      </c>
      <c r="B635">
        <v>43</v>
      </c>
      <c r="C635" t="s">
        <v>45</v>
      </c>
      <c r="D635">
        <v>2021</v>
      </c>
      <c r="E635">
        <v>43</v>
      </c>
      <c r="F635">
        <v>4</v>
      </c>
      <c r="G635">
        <v>356</v>
      </c>
      <c r="H635">
        <v>434356</v>
      </c>
      <c r="I635" t="s">
        <v>27</v>
      </c>
      <c r="J635" t="s">
        <v>27</v>
      </c>
      <c r="K635" t="s">
        <v>460</v>
      </c>
      <c r="L635" t="s">
        <v>423</v>
      </c>
      <c r="M635">
        <v>417848</v>
      </c>
      <c r="N635">
        <v>1652</v>
      </c>
      <c r="O635">
        <v>20093234</v>
      </c>
      <c r="P635">
        <v>2739898</v>
      </c>
      <c r="Q635">
        <v>4403778</v>
      </c>
      <c r="R635">
        <v>0</v>
      </c>
      <c r="S635">
        <v>0</v>
      </c>
      <c r="T635">
        <v>0</v>
      </c>
      <c r="U635">
        <v>0</v>
      </c>
      <c r="V635">
        <v>34841883</v>
      </c>
      <c r="W635">
        <v>18520</v>
      </c>
      <c r="X635">
        <v>34823363</v>
      </c>
      <c r="Y635">
        <v>0</v>
      </c>
      <c r="Z635">
        <v>7185473</v>
      </c>
      <c r="AA635" s="3" t="str">
        <f t="shared" si="18"/>
        <v>4356</v>
      </c>
      <c r="AB635" s="4" t="str">
        <f t="shared" si="19"/>
        <v>Non-TIF</v>
      </c>
    </row>
    <row r="636" spans="1:28" x14ac:dyDescent="0.25">
      <c r="A636">
        <v>2021</v>
      </c>
      <c r="B636">
        <v>43</v>
      </c>
      <c r="C636" t="s">
        <v>45</v>
      </c>
      <c r="D636">
        <v>2021</v>
      </c>
      <c r="E636">
        <v>43</v>
      </c>
      <c r="F636">
        <v>7</v>
      </c>
      <c r="G636">
        <v>92</v>
      </c>
      <c r="H636">
        <v>437092</v>
      </c>
      <c r="I636" t="s">
        <v>27</v>
      </c>
      <c r="J636" t="s">
        <v>27</v>
      </c>
      <c r="K636" t="s">
        <v>461</v>
      </c>
      <c r="L636" t="s">
        <v>423</v>
      </c>
      <c r="M636">
        <v>90706</v>
      </c>
      <c r="N636">
        <v>0</v>
      </c>
      <c r="O636">
        <v>6862577</v>
      </c>
      <c r="P636">
        <v>3205682</v>
      </c>
      <c r="Q636">
        <v>444359</v>
      </c>
      <c r="R636">
        <v>0</v>
      </c>
      <c r="S636">
        <v>0</v>
      </c>
      <c r="T636">
        <v>0</v>
      </c>
      <c r="U636">
        <v>0</v>
      </c>
      <c r="V636">
        <v>17378800</v>
      </c>
      <c r="W636">
        <v>11112</v>
      </c>
      <c r="X636">
        <v>17367688</v>
      </c>
      <c r="Y636">
        <v>0</v>
      </c>
      <c r="Z636">
        <v>6775476</v>
      </c>
      <c r="AA636" s="3" t="str">
        <f t="shared" si="18"/>
        <v>7092</v>
      </c>
      <c r="AB636" s="4" t="str">
        <f t="shared" si="19"/>
        <v>Non-TIF</v>
      </c>
    </row>
    <row r="637" spans="1:28" x14ac:dyDescent="0.25">
      <c r="A637">
        <v>2021</v>
      </c>
      <c r="B637">
        <v>43</v>
      </c>
      <c r="C637" t="s">
        <v>24</v>
      </c>
      <c r="D637">
        <v>2021</v>
      </c>
      <c r="E637">
        <v>43</v>
      </c>
      <c r="F637">
        <v>1</v>
      </c>
      <c r="G637">
        <v>917</v>
      </c>
      <c r="H637" t="s">
        <v>688</v>
      </c>
      <c r="I637" t="s">
        <v>26</v>
      </c>
      <c r="J637" t="s">
        <v>27</v>
      </c>
      <c r="K637" t="s">
        <v>689</v>
      </c>
      <c r="L637" t="s">
        <v>423</v>
      </c>
      <c r="M637">
        <v>0</v>
      </c>
      <c r="N637">
        <v>0</v>
      </c>
      <c r="O637">
        <v>40062</v>
      </c>
      <c r="P637">
        <v>0</v>
      </c>
      <c r="Q637">
        <v>128189</v>
      </c>
      <c r="R637">
        <v>0</v>
      </c>
      <c r="S637">
        <v>0</v>
      </c>
      <c r="T637">
        <v>0</v>
      </c>
      <c r="U637">
        <v>0</v>
      </c>
      <c r="V637">
        <v>7931527</v>
      </c>
      <c r="W637">
        <v>0</v>
      </c>
      <c r="X637">
        <v>7931527</v>
      </c>
      <c r="Y637">
        <v>0</v>
      </c>
      <c r="Z637">
        <v>7763276</v>
      </c>
      <c r="AA637" s="3" t="str">
        <f t="shared" si="18"/>
        <v>1917</v>
      </c>
      <c r="AB637" s="4" t="str">
        <f t="shared" si="19"/>
        <v>TIF</v>
      </c>
    </row>
    <row r="638" spans="1:28" x14ac:dyDescent="0.25">
      <c r="A638">
        <v>2021</v>
      </c>
      <c r="B638">
        <v>43</v>
      </c>
      <c r="C638" t="s">
        <v>32</v>
      </c>
      <c r="D638">
        <v>2021</v>
      </c>
      <c r="E638">
        <v>43</v>
      </c>
      <c r="F638">
        <v>1</v>
      </c>
      <c r="G638">
        <v>917</v>
      </c>
      <c r="H638">
        <v>431917</v>
      </c>
      <c r="I638" t="s">
        <v>27</v>
      </c>
      <c r="J638" t="s">
        <v>27</v>
      </c>
      <c r="K638" t="s">
        <v>365</v>
      </c>
      <c r="L638" t="s">
        <v>423</v>
      </c>
      <c r="M638">
        <v>31499938</v>
      </c>
      <c r="N638">
        <v>1695424</v>
      </c>
      <c r="O638">
        <v>7036579</v>
      </c>
      <c r="P638">
        <v>0</v>
      </c>
      <c r="Q638">
        <v>559696</v>
      </c>
      <c r="R638">
        <v>0</v>
      </c>
      <c r="S638">
        <v>5943065</v>
      </c>
      <c r="T638">
        <v>435236</v>
      </c>
      <c r="U638">
        <v>0</v>
      </c>
      <c r="V638">
        <v>105002095</v>
      </c>
      <c r="W638">
        <v>87044</v>
      </c>
      <c r="X638">
        <v>104915051</v>
      </c>
      <c r="Y638">
        <v>3099969</v>
      </c>
      <c r="Z638">
        <v>57832157</v>
      </c>
      <c r="AA638" s="3" t="str">
        <f t="shared" si="18"/>
        <v>1917</v>
      </c>
      <c r="AB638" s="4" t="str">
        <f t="shared" si="19"/>
        <v>Non-TIF</v>
      </c>
    </row>
    <row r="639" spans="1:28" x14ac:dyDescent="0.25">
      <c r="A639">
        <v>2021</v>
      </c>
      <c r="B639">
        <v>43</v>
      </c>
      <c r="C639" t="s">
        <v>32</v>
      </c>
      <c r="D639">
        <v>2021</v>
      </c>
      <c r="E639">
        <v>43</v>
      </c>
      <c r="F639">
        <v>0</v>
      </c>
      <c r="G639">
        <v>441</v>
      </c>
      <c r="H639">
        <v>780441</v>
      </c>
      <c r="I639" t="s">
        <v>27</v>
      </c>
      <c r="J639" t="s">
        <v>27</v>
      </c>
      <c r="K639" t="s">
        <v>232</v>
      </c>
      <c r="L639" t="s">
        <v>423</v>
      </c>
      <c r="M639">
        <v>8353189</v>
      </c>
      <c r="N639">
        <v>333340</v>
      </c>
      <c r="O639">
        <v>536415</v>
      </c>
      <c r="P639">
        <v>0</v>
      </c>
      <c r="Q639">
        <v>0</v>
      </c>
      <c r="R639">
        <v>0</v>
      </c>
      <c r="S639">
        <v>0</v>
      </c>
      <c r="T639">
        <v>16801</v>
      </c>
      <c r="U639">
        <v>272</v>
      </c>
      <c r="V639">
        <v>14169582</v>
      </c>
      <c r="W639">
        <v>11112</v>
      </c>
      <c r="X639">
        <v>14158470</v>
      </c>
      <c r="Y639">
        <v>230753</v>
      </c>
      <c r="Z639">
        <v>4929565</v>
      </c>
      <c r="AA639" s="3" t="str">
        <f t="shared" si="18"/>
        <v>0441</v>
      </c>
      <c r="AB639" s="4" t="str">
        <f t="shared" si="19"/>
        <v>Non-TIF</v>
      </c>
    </row>
    <row r="640" spans="1:28" x14ac:dyDescent="0.25">
      <c r="A640">
        <v>2021</v>
      </c>
      <c r="B640">
        <v>44</v>
      </c>
      <c r="C640" t="s">
        <v>32</v>
      </c>
      <c r="D640">
        <v>2021</v>
      </c>
      <c r="E640">
        <v>44</v>
      </c>
      <c r="F640">
        <v>7</v>
      </c>
      <c r="G640">
        <v>47</v>
      </c>
      <c r="H640">
        <v>447047</v>
      </c>
      <c r="I640" t="s">
        <v>27</v>
      </c>
      <c r="J640" t="s">
        <v>27</v>
      </c>
      <c r="K640" t="s">
        <v>309</v>
      </c>
      <c r="L640" t="s">
        <v>464</v>
      </c>
      <c r="M640">
        <v>41246090</v>
      </c>
      <c r="N640">
        <v>1435970</v>
      </c>
      <c r="O640">
        <v>2028565</v>
      </c>
      <c r="P640">
        <v>57530</v>
      </c>
      <c r="Q640">
        <v>15535</v>
      </c>
      <c r="R640">
        <v>0</v>
      </c>
      <c r="S640">
        <v>0</v>
      </c>
      <c r="T640">
        <v>641597</v>
      </c>
      <c r="U640">
        <v>0</v>
      </c>
      <c r="V640">
        <v>71843897</v>
      </c>
      <c r="W640">
        <v>48152</v>
      </c>
      <c r="X640">
        <v>71795745</v>
      </c>
      <c r="Y640">
        <v>7802828</v>
      </c>
      <c r="Z640">
        <v>26418610</v>
      </c>
      <c r="AA640" s="3" t="str">
        <f t="shared" si="18"/>
        <v>7047</v>
      </c>
      <c r="AB640" s="4" t="str">
        <f t="shared" si="19"/>
        <v>Non-TIF</v>
      </c>
    </row>
    <row r="641" spans="1:28" x14ac:dyDescent="0.25">
      <c r="A641">
        <v>2021</v>
      </c>
      <c r="B641">
        <v>46</v>
      </c>
      <c r="C641" t="s">
        <v>24</v>
      </c>
      <c r="D641">
        <v>2021</v>
      </c>
      <c r="E641">
        <v>46</v>
      </c>
      <c r="F641">
        <v>3</v>
      </c>
      <c r="G641">
        <v>60</v>
      </c>
      <c r="H641" t="s">
        <v>690</v>
      </c>
      <c r="I641" t="s">
        <v>26</v>
      </c>
      <c r="J641" t="s">
        <v>27</v>
      </c>
      <c r="K641" t="s">
        <v>691</v>
      </c>
      <c r="L641" t="s">
        <v>470</v>
      </c>
      <c r="M641">
        <v>0</v>
      </c>
      <c r="N641">
        <v>0</v>
      </c>
      <c r="O641">
        <v>17050526</v>
      </c>
      <c r="P641">
        <v>1122170</v>
      </c>
      <c r="Q641">
        <v>1678304</v>
      </c>
      <c r="R641">
        <v>0</v>
      </c>
      <c r="S641">
        <v>0</v>
      </c>
      <c r="T641">
        <v>0</v>
      </c>
      <c r="U641">
        <v>0</v>
      </c>
      <c r="V641">
        <v>32436976</v>
      </c>
      <c r="W641">
        <v>0</v>
      </c>
      <c r="X641">
        <v>32436976</v>
      </c>
      <c r="Y641">
        <v>0</v>
      </c>
      <c r="Z641">
        <v>12585976</v>
      </c>
      <c r="AA641" s="3" t="str">
        <f t="shared" si="18"/>
        <v>3060</v>
      </c>
      <c r="AB641" s="4" t="str">
        <f t="shared" si="19"/>
        <v>TIF</v>
      </c>
    </row>
    <row r="642" spans="1:28" x14ac:dyDescent="0.25">
      <c r="A642">
        <v>2021</v>
      </c>
      <c r="B642">
        <v>46</v>
      </c>
      <c r="C642" t="s">
        <v>32</v>
      </c>
      <c r="D642">
        <v>2021</v>
      </c>
      <c r="E642">
        <v>46</v>
      </c>
      <c r="F642">
        <v>3</v>
      </c>
      <c r="G642">
        <v>60</v>
      </c>
      <c r="H642">
        <v>463060</v>
      </c>
      <c r="I642" t="s">
        <v>27</v>
      </c>
      <c r="J642" t="s">
        <v>27</v>
      </c>
      <c r="K642" t="s">
        <v>498</v>
      </c>
      <c r="L642" t="s">
        <v>470</v>
      </c>
      <c r="M642">
        <v>174260130</v>
      </c>
      <c r="N642">
        <v>7334820</v>
      </c>
      <c r="O642">
        <v>40055207</v>
      </c>
      <c r="P642">
        <v>10104030</v>
      </c>
      <c r="Q642">
        <v>7209824</v>
      </c>
      <c r="R642">
        <v>0</v>
      </c>
      <c r="S642">
        <v>15456303</v>
      </c>
      <c r="T642">
        <v>2171431</v>
      </c>
      <c r="U642">
        <v>146492</v>
      </c>
      <c r="V642">
        <v>627530976</v>
      </c>
      <c r="W642">
        <v>612394</v>
      </c>
      <c r="X642">
        <v>626918582</v>
      </c>
      <c r="Y642">
        <v>48985574</v>
      </c>
      <c r="Z642">
        <v>370792739</v>
      </c>
      <c r="AA642" s="3" t="str">
        <f t="shared" si="18"/>
        <v>3060</v>
      </c>
      <c r="AB642" s="4" t="str">
        <f t="shared" si="19"/>
        <v>Non-TIF</v>
      </c>
    </row>
    <row r="643" spans="1:28" x14ac:dyDescent="0.25">
      <c r="A643">
        <v>2021</v>
      </c>
      <c r="B643">
        <v>46</v>
      </c>
      <c r="C643" t="s">
        <v>32</v>
      </c>
      <c r="D643">
        <v>2021</v>
      </c>
      <c r="E643">
        <v>46</v>
      </c>
      <c r="F643">
        <v>6</v>
      </c>
      <c r="G643">
        <v>921</v>
      </c>
      <c r="H643">
        <v>746921</v>
      </c>
      <c r="I643" t="s">
        <v>27</v>
      </c>
      <c r="J643" t="s">
        <v>27</v>
      </c>
      <c r="K643" t="s">
        <v>672</v>
      </c>
      <c r="L643" t="s">
        <v>470</v>
      </c>
      <c r="M643">
        <v>2541240</v>
      </c>
      <c r="N643">
        <v>273020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17503</v>
      </c>
      <c r="U643">
        <v>0</v>
      </c>
      <c r="V643">
        <v>4486933</v>
      </c>
      <c r="W643">
        <v>0</v>
      </c>
      <c r="X643">
        <v>4486933</v>
      </c>
      <c r="Y643">
        <v>33571</v>
      </c>
      <c r="Z643">
        <v>1655170</v>
      </c>
      <c r="AA643" s="3" t="str">
        <f t="shared" ref="AA643:AA706" si="20">CONCATENATE(F643,TEXT(G643,"000"))</f>
        <v>6921</v>
      </c>
      <c r="AB643" s="4" t="str">
        <f t="shared" ref="AB643:AB706" si="21">IF(C643="I","TIF","Non-TIF")</f>
        <v>Non-TIF</v>
      </c>
    </row>
    <row r="644" spans="1:28" x14ac:dyDescent="0.25">
      <c r="A644">
        <v>2021</v>
      </c>
      <c r="B644">
        <v>47</v>
      </c>
      <c r="C644" t="s">
        <v>45</v>
      </c>
      <c r="D644">
        <v>2021</v>
      </c>
      <c r="E644">
        <v>47</v>
      </c>
      <c r="F644">
        <v>4</v>
      </c>
      <c r="G644">
        <v>860</v>
      </c>
      <c r="H644">
        <v>814860</v>
      </c>
      <c r="I644" t="s">
        <v>27</v>
      </c>
      <c r="J644" t="s">
        <v>27</v>
      </c>
      <c r="K644" t="s">
        <v>256</v>
      </c>
      <c r="L644" t="s">
        <v>474</v>
      </c>
      <c r="M644">
        <v>0</v>
      </c>
      <c r="N644">
        <v>0</v>
      </c>
      <c r="O644">
        <v>0</v>
      </c>
      <c r="P644">
        <v>13531817</v>
      </c>
      <c r="Q644">
        <v>2246128</v>
      </c>
      <c r="R644">
        <v>0</v>
      </c>
      <c r="S644">
        <v>0</v>
      </c>
      <c r="T644">
        <v>0</v>
      </c>
      <c r="U644">
        <v>0</v>
      </c>
      <c r="V644">
        <v>37288768</v>
      </c>
      <c r="W644">
        <v>53708</v>
      </c>
      <c r="X644">
        <v>37235060</v>
      </c>
      <c r="Y644">
        <v>0</v>
      </c>
      <c r="Z644">
        <v>21510823</v>
      </c>
      <c r="AA644" s="3" t="str">
        <f t="shared" si="20"/>
        <v>4860</v>
      </c>
      <c r="AB644" s="4" t="str">
        <f t="shared" si="21"/>
        <v>Non-TIF</v>
      </c>
    </row>
    <row r="645" spans="1:28" x14ac:dyDescent="0.25">
      <c r="A645">
        <v>2021</v>
      </c>
      <c r="B645">
        <v>47</v>
      </c>
      <c r="C645" t="s">
        <v>32</v>
      </c>
      <c r="D645">
        <v>2021</v>
      </c>
      <c r="E645">
        <v>47</v>
      </c>
      <c r="F645">
        <v>2</v>
      </c>
      <c r="G645">
        <v>376</v>
      </c>
      <c r="H645">
        <v>472376</v>
      </c>
      <c r="I645" t="s">
        <v>27</v>
      </c>
      <c r="J645" t="s">
        <v>27</v>
      </c>
      <c r="K645" t="s">
        <v>180</v>
      </c>
      <c r="L645" t="s">
        <v>474</v>
      </c>
      <c r="M645">
        <v>153955533</v>
      </c>
      <c r="N645">
        <v>18250820</v>
      </c>
      <c r="O645">
        <v>18026164</v>
      </c>
      <c r="P645">
        <v>14243773</v>
      </c>
      <c r="Q645">
        <v>972512</v>
      </c>
      <c r="R645">
        <v>0</v>
      </c>
      <c r="S645">
        <v>0</v>
      </c>
      <c r="T645">
        <v>2172889</v>
      </c>
      <c r="U645">
        <v>0</v>
      </c>
      <c r="V645">
        <v>302368216</v>
      </c>
      <c r="W645">
        <v>225944</v>
      </c>
      <c r="X645">
        <v>302142272</v>
      </c>
      <c r="Y645">
        <v>16809524</v>
      </c>
      <c r="Z645">
        <v>94746525</v>
      </c>
      <c r="AA645" s="3" t="str">
        <f t="shared" si="20"/>
        <v>2376</v>
      </c>
      <c r="AB645" s="4" t="str">
        <f t="shared" si="21"/>
        <v>Non-TIF</v>
      </c>
    </row>
    <row r="646" spans="1:28" x14ac:dyDescent="0.25">
      <c r="A646">
        <v>2021</v>
      </c>
      <c r="B646">
        <v>42</v>
      </c>
      <c r="C646" t="s">
        <v>45</v>
      </c>
      <c r="D646">
        <v>2021</v>
      </c>
      <c r="E646">
        <v>42</v>
      </c>
      <c r="F646">
        <v>1</v>
      </c>
      <c r="G646">
        <v>359</v>
      </c>
      <c r="H646">
        <v>851359</v>
      </c>
      <c r="I646" t="s">
        <v>27</v>
      </c>
      <c r="J646" t="s">
        <v>27</v>
      </c>
      <c r="K646" t="s">
        <v>487</v>
      </c>
      <c r="L646" t="s">
        <v>418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 s="3" t="str">
        <f t="shared" si="20"/>
        <v>1359</v>
      </c>
      <c r="AB646" s="4" t="str">
        <f t="shared" si="21"/>
        <v>Non-TIF</v>
      </c>
    </row>
    <row r="647" spans="1:28" x14ac:dyDescent="0.25">
      <c r="A647">
        <v>2021</v>
      </c>
      <c r="B647">
        <v>42</v>
      </c>
      <c r="C647" t="s">
        <v>24</v>
      </c>
      <c r="D647">
        <v>2021</v>
      </c>
      <c r="E647">
        <v>42</v>
      </c>
      <c r="F647">
        <v>1</v>
      </c>
      <c r="G647">
        <v>359</v>
      </c>
      <c r="H647" t="s">
        <v>514</v>
      </c>
      <c r="I647" t="s">
        <v>26</v>
      </c>
      <c r="J647" t="s">
        <v>27</v>
      </c>
      <c r="K647" t="s">
        <v>515</v>
      </c>
      <c r="L647" t="s">
        <v>418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 s="3" t="str">
        <f t="shared" si="20"/>
        <v>1359</v>
      </c>
      <c r="AB647" s="4" t="str">
        <f t="shared" si="21"/>
        <v>TIF</v>
      </c>
    </row>
    <row r="648" spans="1:28" x14ac:dyDescent="0.25">
      <c r="A648">
        <v>2021</v>
      </c>
      <c r="B648">
        <v>42</v>
      </c>
      <c r="C648" t="s">
        <v>32</v>
      </c>
      <c r="D648">
        <v>2021</v>
      </c>
      <c r="E648">
        <v>42</v>
      </c>
      <c r="F648">
        <v>2</v>
      </c>
      <c r="G648">
        <v>7</v>
      </c>
      <c r="H648">
        <v>422007</v>
      </c>
      <c r="I648" t="s">
        <v>27</v>
      </c>
      <c r="J648" t="s">
        <v>27</v>
      </c>
      <c r="K648" t="s">
        <v>458</v>
      </c>
      <c r="L648" t="s">
        <v>418</v>
      </c>
      <c r="M648">
        <v>105956140</v>
      </c>
      <c r="N648">
        <v>5718890</v>
      </c>
      <c r="O648">
        <v>7225370</v>
      </c>
      <c r="P648">
        <v>13254060</v>
      </c>
      <c r="Q648">
        <v>708980</v>
      </c>
      <c r="R648">
        <v>0</v>
      </c>
      <c r="S648">
        <v>0</v>
      </c>
      <c r="T648">
        <v>6613014</v>
      </c>
      <c r="U648">
        <v>0</v>
      </c>
      <c r="V648">
        <v>278277454</v>
      </c>
      <c r="W648">
        <v>314840</v>
      </c>
      <c r="X648">
        <v>277962614</v>
      </c>
      <c r="Y648">
        <v>45693020</v>
      </c>
      <c r="Z648">
        <v>138801000</v>
      </c>
      <c r="AA648" s="3" t="str">
        <f t="shared" si="20"/>
        <v>2007</v>
      </c>
      <c r="AB648" s="4" t="str">
        <f t="shared" si="21"/>
        <v>Non-TIF</v>
      </c>
    </row>
    <row r="649" spans="1:28" x14ac:dyDescent="0.25">
      <c r="A649">
        <v>2021</v>
      </c>
      <c r="B649">
        <v>43</v>
      </c>
      <c r="C649" t="s">
        <v>24</v>
      </c>
      <c r="D649">
        <v>2021</v>
      </c>
      <c r="E649">
        <v>43</v>
      </c>
      <c r="F649">
        <v>7</v>
      </c>
      <c r="G649">
        <v>92</v>
      </c>
      <c r="H649" t="s">
        <v>516</v>
      </c>
      <c r="I649" t="s">
        <v>26</v>
      </c>
      <c r="J649" t="s">
        <v>27</v>
      </c>
      <c r="K649" t="s">
        <v>517</v>
      </c>
      <c r="L649" t="s">
        <v>423</v>
      </c>
      <c r="M649">
        <v>0</v>
      </c>
      <c r="N649">
        <v>0</v>
      </c>
      <c r="O649">
        <v>705346</v>
      </c>
      <c r="P649">
        <v>96981</v>
      </c>
      <c r="Q649">
        <v>271148</v>
      </c>
      <c r="R649">
        <v>0</v>
      </c>
      <c r="S649">
        <v>0</v>
      </c>
      <c r="T649">
        <v>0</v>
      </c>
      <c r="U649">
        <v>0</v>
      </c>
      <c r="V649">
        <v>2879115</v>
      </c>
      <c r="W649">
        <v>0</v>
      </c>
      <c r="X649">
        <v>2879115</v>
      </c>
      <c r="Y649">
        <v>0</v>
      </c>
      <c r="Z649">
        <v>1805640</v>
      </c>
      <c r="AA649" s="3" t="str">
        <f t="shared" si="20"/>
        <v>7092</v>
      </c>
      <c r="AB649" s="4" t="str">
        <f t="shared" si="21"/>
        <v>TIF</v>
      </c>
    </row>
    <row r="650" spans="1:28" x14ac:dyDescent="0.25">
      <c r="A650">
        <v>2021</v>
      </c>
      <c r="B650">
        <v>43</v>
      </c>
      <c r="C650" t="s">
        <v>32</v>
      </c>
      <c r="D650">
        <v>2021</v>
      </c>
      <c r="E650">
        <v>43</v>
      </c>
      <c r="F650">
        <v>3</v>
      </c>
      <c r="G650">
        <v>798</v>
      </c>
      <c r="H650">
        <v>433798</v>
      </c>
      <c r="I650" t="s">
        <v>27</v>
      </c>
      <c r="J650" t="s">
        <v>27</v>
      </c>
      <c r="K650" t="s">
        <v>518</v>
      </c>
      <c r="L650" t="s">
        <v>423</v>
      </c>
      <c r="M650">
        <v>98736753</v>
      </c>
      <c r="N650">
        <v>4509240</v>
      </c>
      <c r="O650">
        <v>13167810</v>
      </c>
      <c r="P650">
        <v>1036836</v>
      </c>
      <c r="Q650">
        <v>2007314</v>
      </c>
      <c r="R650">
        <v>0</v>
      </c>
      <c r="S650">
        <v>10976779</v>
      </c>
      <c r="T650">
        <v>1152418</v>
      </c>
      <c r="U650">
        <v>0</v>
      </c>
      <c r="V650">
        <v>321236735</v>
      </c>
      <c r="W650">
        <v>284282</v>
      </c>
      <c r="X650">
        <v>320952453</v>
      </c>
      <c r="Y650">
        <v>10431867</v>
      </c>
      <c r="Z650">
        <v>189649585</v>
      </c>
      <c r="AA650" s="3" t="str">
        <f t="shared" si="20"/>
        <v>3798</v>
      </c>
      <c r="AB650" s="4" t="str">
        <f t="shared" si="21"/>
        <v>Non-TIF</v>
      </c>
    </row>
    <row r="651" spans="1:28" x14ac:dyDescent="0.25">
      <c r="A651">
        <v>2021</v>
      </c>
      <c r="B651">
        <v>43</v>
      </c>
      <c r="C651" t="s">
        <v>32</v>
      </c>
      <c r="D651">
        <v>2021</v>
      </c>
      <c r="E651">
        <v>43</v>
      </c>
      <c r="F651">
        <v>6</v>
      </c>
      <c r="G651">
        <v>987</v>
      </c>
      <c r="H651">
        <v>676987</v>
      </c>
      <c r="I651" t="s">
        <v>27</v>
      </c>
      <c r="J651" t="s">
        <v>27</v>
      </c>
      <c r="K651" t="s">
        <v>519</v>
      </c>
      <c r="L651" t="s">
        <v>423</v>
      </c>
      <c r="M651">
        <v>3425666</v>
      </c>
      <c r="N651">
        <v>39438</v>
      </c>
      <c r="O651">
        <v>0</v>
      </c>
      <c r="P651">
        <v>0</v>
      </c>
      <c r="Q651">
        <v>796258</v>
      </c>
      <c r="R651">
        <v>0</v>
      </c>
      <c r="S651">
        <v>1262967</v>
      </c>
      <c r="T651">
        <v>34219</v>
      </c>
      <c r="U651">
        <v>0</v>
      </c>
      <c r="V651">
        <v>7390725</v>
      </c>
      <c r="W651">
        <v>1852</v>
      </c>
      <c r="X651">
        <v>7388873</v>
      </c>
      <c r="Y651">
        <v>121476</v>
      </c>
      <c r="Z651">
        <v>1832177</v>
      </c>
      <c r="AA651" s="3" t="str">
        <f t="shared" si="20"/>
        <v>6987</v>
      </c>
      <c r="AB651" s="4" t="str">
        <f t="shared" si="21"/>
        <v>Non-TIF</v>
      </c>
    </row>
    <row r="652" spans="1:28" x14ac:dyDescent="0.25">
      <c r="A652">
        <v>2021</v>
      </c>
      <c r="B652">
        <v>44</v>
      </c>
      <c r="C652" t="s">
        <v>45</v>
      </c>
      <c r="D652">
        <v>2021</v>
      </c>
      <c r="E652">
        <v>44</v>
      </c>
      <c r="F652">
        <v>4</v>
      </c>
      <c r="G652">
        <v>689</v>
      </c>
      <c r="H652">
        <v>444689</v>
      </c>
      <c r="I652" t="s">
        <v>27</v>
      </c>
      <c r="J652" t="s">
        <v>27</v>
      </c>
      <c r="K652" t="s">
        <v>338</v>
      </c>
      <c r="L652" t="s">
        <v>464</v>
      </c>
      <c r="M652">
        <v>37550</v>
      </c>
      <c r="N652">
        <v>0</v>
      </c>
      <c r="O652">
        <v>463970</v>
      </c>
      <c r="P652">
        <v>290030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985190</v>
      </c>
      <c r="W652">
        <v>0</v>
      </c>
      <c r="X652">
        <v>985190</v>
      </c>
      <c r="Y652">
        <v>0</v>
      </c>
      <c r="Z652">
        <v>193640</v>
      </c>
      <c r="AA652" s="3" t="str">
        <f t="shared" si="20"/>
        <v>4689</v>
      </c>
      <c r="AB652" s="4" t="str">
        <f t="shared" si="21"/>
        <v>Non-TIF</v>
      </c>
    </row>
    <row r="653" spans="1:28" x14ac:dyDescent="0.25">
      <c r="A653">
        <v>2021</v>
      </c>
      <c r="B653">
        <v>44</v>
      </c>
      <c r="C653" t="s">
        <v>24</v>
      </c>
      <c r="D653">
        <v>2021</v>
      </c>
      <c r="E653">
        <v>44</v>
      </c>
      <c r="F653">
        <v>4</v>
      </c>
      <c r="G653">
        <v>536</v>
      </c>
      <c r="H653" t="s">
        <v>520</v>
      </c>
      <c r="I653" t="s">
        <v>26</v>
      </c>
      <c r="J653" t="s">
        <v>27</v>
      </c>
      <c r="K653" t="s">
        <v>521</v>
      </c>
      <c r="L653" t="s">
        <v>464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17758605</v>
      </c>
      <c r="W653">
        <v>0</v>
      </c>
      <c r="X653">
        <v>17758605</v>
      </c>
      <c r="Y653">
        <v>0</v>
      </c>
      <c r="Z653">
        <v>17758605</v>
      </c>
      <c r="AA653" s="3" t="str">
        <f t="shared" si="20"/>
        <v>4536</v>
      </c>
      <c r="AB653" s="4" t="str">
        <f t="shared" si="21"/>
        <v>TIF</v>
      </c>
    </row>
    <row r="654" spans="1:28" x14ac:dyDescent="0.25">
      <c r="A654">
        <v>2021</v>
      </c>
      <c r="B654">
        <v>44</v>
      </c>
      <c r="C654" t="s">
        <v>24</v>
      </c>
      <c r="D654">
        <v>2021</v>
      </c>
      <c r="E654">
        <v>44</v>
      </c>
      <c r="F654">
        <v>4</v>
      </c>
      <c r="G654">
        <v>689</v>
      </c>
      <c r="H654" t="s">
        <v>522</v>
      </c>
      <c r="I654" t="s">
        <v>26</v>
      </c>
      <c r="J654" t="s">
        <v>27</v>
      </c>
      <c r="K654" t="s">
        <v>523</v>
      </c>
      <c r="L654" t="s">
        <v>464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323870</v>
      </c>
      <c r="W654">
        <v>0</v>
      </c>
      <c r="X654">
        <v>323870</v>
      </c>
      <c r="Y654">
        <v>0</v>
      </c>
      <c r="Z654">
        <v>323870</v>
      </c>
      <c r="AA654" s="3" t="str">
        <f t="shared" si="20"/>
        <v>4689</v>
      </c>
      <c r="AB654" s="4" t="str">
        <f t="shared" si="21"/>
        <v>TIF</v>
      </c>
    </row>
    <row r="655" spans="1:28" x14ac:dyDescent="0.25">
      <c r="A655">
        <v>2021</v>
      </c>
      <c r="B655">
        <v>44</v>
      </c>
      <c r="C655" t="s">
        <v>24</v>
      </c>
      <c r="D655">
        <v>2021</v>
      </c>
      <c r="E655">
        <v>44</v>
      </c>
      <c r="F655">
        <v>6</v>
      </c>
      <c r="G655">
        <v>700</v>
      </c>
      <c r="H655" t="s">
        <v>524</v>
      </c>
      <c r="I655" t="s">
        <v>26</v>
      </c>
      <c r="J655" t="s">
        <v>27</v>
      </c>
      <c r="K655" t="s">
        <v>525</v>
      </c>
      <c r="L655" t="s">
        <v>464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3943476</v>
      </c>
      <c r="W655">
        <v>0</v>
      </c>
      <c r="X655">
        <v>3943476</v>
      </c>
      <c r="Y655">
        <v>0</v>
      </c>
      <c r="Z655">
        <v>3943476</v>
      </c>
      <c r="AA655" s="3" t="str">
        <f t="shared" si="20"/>
        <v>6700</v>
      </c>
      <c r="AB655" s="4" t="str">
        <f t="shared" si="21"/>
        <v>TIF</v>
      </c>
    </row>
    <row r="656" spans="1:28" x14ac:dyDescent="0.25">
      <c r="A656">
        <v>2021</v>
      </c>
      <c r="B656">
        <v>44</v>
      </c>
      <c r="C656" t="s">
        <v>32</v>
      </c>
      <c r="D656">
        <v>2021</v>
      </c>
      <c r="E656">
        <v>44</v>
      </c>
      <c r="F656">
        <v>1</v>
      </c>
      <c r="G656">
        <v>602</v>
      </c>
      <c r="H656">
        <v>291602</v>
      </c>
      <c r="I656" t="s">
        <v>27</v>
      </c>
      <c r="J656" t="s">
        <v>27</v>
      </c>
      <c r="K656" t="s">
        <v>377</v>
      </c>
      <c r="L656" t="s">
        <v>464</v>
      </c>
      <c r="M656">
        <v>2089870</v>
      </c>
      <c r="N656">
        <v>91800</v>
      </c>
      <c r="O656">
        <v>175150</v>
      </c>
      <c r="P656">
        <v>0</v>
      </c>
      <c r="Q656">
        <v>0</v>
      </c>
      <c r="R656">
        <v>0</v>
      </c>
      <c r="S656">
        <v>0</v>
      </c>
      <c r="T656">
        <v>36341</v>
      </c>
      <c r="U656">
        <v>0</v>
      </c>
      <c r="V656">
        <v>12623831</v>
      </c>
      <c r="W656">
        <v>16668</v>
      </c>
      <c r="X656">
        <v>12607163</v>
      </c>
      <c r="Y656">
        <v>299287</v>
      </c>
      <c r="Z656">
        <v>10230670</v>
      </c>
      <c r="AA656" s="3" t="str">
        <f t="shared" si="20"/>
        <v>1602</v>
      </c>
      <c r="AB656" s="4" t="str">
        <f t="shared" si="21"/>
        <v>Non-TIF</v>
      </c>
    </row>
    <row r="657" spans="1:28" x14ac:dyDescent="0.25">
      <c r="A657">
        <v>2021</v>
      </c>
      <c r="B657">
        <v>44</v>
      </c>
      <c r="C657" t="s">
        <v>32</v>
      </c>
      <c r="D657">
        <v>2021</v>
      </c>
      <c r="E657">
        <v>44</v>
      </c>
      <c r="F657">
        <v>4</v>
      </c>
      <c r="G657">
        <v>536</v>
      </c>
      <c r="H657">
        <v>444536</v>
      </c>
      <c r="I657" t="s">
        <v>27</v>
      </c>
      <c r="J657" t="s">
        <v>27</v>
      </c>
      <c r="K657" t="s">
        <v>463</v>
      </c>
      <c r="L657" t="s">
        <v>464</v>
      </c>
      <c r="M657">
        <v>109950850</v>
      </c>
      <c r="N657">
        <v>5846839</v>
      </c>
      <c r="O657">
        <v>21064849</v>
      </c>
      <c r="P657">
        <v>1620120</v>
      </c>
      <c r="Q657">
        <v>4770634</v>
      </c>
      <c r="R657">
        <v>0</v>
      </c>
      <c r="S657">
        <v>14110619</v>
      </c>
      <c r="T657">
        <v>9031661</v>
      </c>
      <c r="U657">
        <v>0</v>
      </c>
      <c r="V657">
        <v>580248732</v>
      </c>
      <c r="W657">
        <v>607456</v>
      </c>
      <c r="X657">
        <v>579641276</v>
      </c>
      <c r="Y657">
        <v>25299181</v>
      </c>
      <c r="Z657">
        <v>413853160</v>
      </c>
      <c r="AA657" s="3" t="str">
        <f t="shared" si="20"/>
        <v>4536</v>
      </c>
      <c r="AB657" s="4" t="str">
        <f t="shared" si="21"/>
        <v>Non-TIF</v>
      </c>
    </row>
    <row r="658" spans="1:28" x14ac:dyDescent="0.25">
      <c r="A658">
        <v>2021</v>
      </c>
      <c r="B658">
        <v>44</v>
      </c>
      <c r="C658" t="s">
        <v>32</v>
      </c>
      <c r="D658">
        <v>2021</v>
      </c>
      <c r="E658">
        <v>44</v>
      </c>
      <c r="F658">
        <v>6</v>
      </c>
      <c r="G658">
        <v>700</v>
      </c>
      <c r="H658">
        <v>446700</v>
      </c>
      <c r="I658" t="s">
        <v>27</v>
      </c>
      <c r="J658" t="s">
        <v>27</v>
      </c>
      <c r="K658" t="s">
        <v>465</v>
      </c>
      <c r="L658" t="s">
        <v>464</v>
      </c>
      <c r="M658">
        <v>40703450</v>
      </c>
      <c r="N658">
        <v>3999470</v>
      </c>
      <c r="O658">
        <v>4080416</v>
      </c>
      <c r="P658">
        <v>4600</v>
      </c>
      <c r="Q658">
        <v>157044</v>
      </c>
      <c r="R658">
        <v>0</v>
      </c>
      <c r="S658">
        <v>0</v>
      </c>
      <c r="T658">
        <v>392932</v>
      </c>
      <c r="U658">
        <v>0</v>
      </c>
      <c r="V658">
        <v>90981802</v>
      </c>
      <c r="W658">
        <v>61116</v>
      </c>
      <c r="X658">
        <v>90920686</v>
      </c>
      <c r="Y658">
        <v>14713447</v>
      </c>
      <c r="Z658">
        <v>41643890</v>
      </c>
      <c r="AA658" s="3" t="str">
        <f t="shared" si="20"/>
        <v>6700</v>
      </c>
      <c r="AB658" s="4" t="str">
        <f t="shared" si="21"/>
        <v>Non-TIF</v>
      </c>
    </row>
    <row r="659" spans="1:28" x14ac:dyDescent="0.25">
      <c r="A659">
        <v>2021</v>
      </c>
      <c r="B659">
        <v>44</v>
      </c>
      <c r="C659" t="s">
        <v>32</v>
      </c>
      <c r="D659">
        <v>2021</v>
      </c>
      <c r="E659">
        <v>44</v>
      </c>
      <c r="F659">
        <v>6</v>
      </c>
      <c r="G659">
        <v>592</v>
      </c>
      <c r="H659">
        <v>896592</v>
      </c>
      <c r="I659" t="s">
        <v>27</v>
      </c>
      <c r="J659" t="s">
        <v>27</v>
      </c>
      <c r="K659" t="s">
        <v>845</v>
      </c>
      <c r="L659" t="s">
        <v>464</v>
      </c>
      <c r="M659">
        <v>4720850</v>
      </c>
      <c r="N659">
        <v>169230</v>
      </c>
      <c r="O659">
        <v>2668510</v>
      </c>
      <c r="P659">
        <v>0</v>
      </c>
      <c r="Q659">
        <v>0</v>
      </c>
      <c r="R659">
        <v>0</v>
      </c>
      <c r="S659">
        <v>0</v>
      </c>
      <c r="T659">
        <v>29232</v>
      </c>
      <c r="U659">
        <v>0</v>
      </c>
      <c r="V659">
        <v>13945862</v>
      </c>
      <c r="W659">
        <v>22224</v>
      </c>
      <c r="X659">
        <v>13923638</v>
      </c>
      <c r="Y659">
        <v>1132360</v>
      </c>
      <c r="Z659">
        <v>6358040</v>
      </c>
      <c r="AA659" s="3" t="str">
        <f t="shared" si="20"/>
        <v>6592</v>
      </c>
      <c r="AB659" s="4" t="str">
        <f t="shared" si="21"/>
        <v>Non-TIF</v>
      </c>
    </row>
    <row r="660" spans="1:28" x14ac:dyDescent="0.25">
      <c r="A660">
        <v>2021</v>
      </c>
      <c r="B660">
        <v>45</v>
      </c>
      <c r="C660" t="s">
        <v>45</v>
      </c>
      <c r="D660">
        <v>2021</v>
      </c>
      <c r="E660">
        <v>45</v>
      </c>
      <c r="F660">
        <v>6</v>
      </c>
      <c r="G660">
        <v>509</v>
      </c>
      <c r="H660">
        <v>336509</v>
      </c>
      <c r="I660" t="s">
        <v>27</v>
      </c>
      <c r="J660" t="s">
        <v>27</v>
      </c>
      <c r="K660" t="s">
        <v>224</v>
      </c>
      <c r="L660" t="s">
        <v>466</v>
      </c>
      <c r="M660">
        <v>398860</v>
      </c>
      <c r="N660">
        <v>5900</v>
      </c>
      <c r="O660">
        <v>1673510</v>
      </c>
      <c r="P660">
        <v>0</v>
      </c>
      <c r="Q660">
        <v>204040</v>
      </c>
      <c r="R660">
        <v>0</v>
      </c>
      <c r="S660">
        <v>0</v>
      </c>
      <c r="T660">
        <v>0</v>
      </c>
      <c r="U660">
        <v>0</v>
      </c>
      <c r="V660">
        <v>2570860</v>
      </c>
      <c r="W660">
        <v>0</v>
      </c>
      <c r="X660">
        <v>2570860</v>
      </c>
      <c r="Y660">
        <v>0</v>
      </c>
      <c r="Z660">
        <v>288550</v>
      </c>
      <c r="AA660" s="3" t="str">
        <f t="shared" si="20"/>
        <v>6509</v>
      </c>
      <c r="AB660" s="4" t="str">
        <f t="shared" si="21"/>
        <v>Non-TIF</v>
      </c>
    </row>
    <row r="661" spans="1:28" x14ac:dyDescent="0.25">
      <c r="A661">
        <v>2021</v>
      </c>
      <c r="B661">
        <v>45</v>
      </c>
      <c r="C661" t="s">
        <v>45</v>
      </c>
      <c r="D661">
        <v>2021</v>
      </c>
      <c r="E661">
        <v>45</v>
      </c>
      <c r="F661">
        <v>5</v>
      </c>
      <c r="G661">
        <v>508</v>
      </c>
      <c r="H661">
        <v>455508</v>
      </c>
      <c r="I661" t="s">
        <v>27</v>
      </c>
      <c r="J661" t="s">
        <v>27</v>
      </c>
      <c r="K661" t="s">
        <v>497</v>
      </c>
      <c r="L661" t="s">
        <v>466</v>
      </c>
      <c r="M661">
        <v>0</v>
      </c>
      <c r="N661">
        <v>0</v>
      </c>
      <c r="O661">
        <v>2391422</v>
      </c>
      <c r="P661">
        <v>64903535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67294957</v>
      </c>
      <c r="W661">
        <v>0</v>
      </c>
      <c r="X661">
        <v>67294957</v>
      </c>
      <c r="Y661">
        <v>0</v>
      </c>
      <c r="Z661">
        <v>0</v>
      </c>
      <c r="AA661" s="3" t="str">
        <f t="shared" si="20"/>
        <v>5508</v>
      </c>
      <c r="AB661" s="4" t="str">
        <f t="shared" si="21"/>
        <v>Non-TIF</v>
      </c>
    </row>
    <row r="662" spans="1:28" x14ac:dyDescent="0.25">
      <c r="A662">
        <v>2021</v>
      </c>
      <c r="B662">
        <v>45</v>
      </c>
      <c r="C662" t="s">
        <v>32</v>
      </c>
      <c r="D662">
        <v>2021</v>
      </c>
      <c r="E662">
        <v>45</v>
      </c>
      <c r="F662">
        <v>4</v>
      </c>
      <c r="G662">
        <v>662</v>
      </c>
      <c r="H662">
        <v>194662</v>
      </c>
      <c r="I662" t="s">
        <v>27</v>
      </c>
      <c r="J662" t="s">
        <v>27</v>
      </c>
      <c r="K662" t="s">
        <v>223</v>
      </c>
      <c r="L662" t="s">
        <v>466</v>
      </c>
      <c r="M662">
        <v>18426850</v>
      </c>
      <c r="N662">
        <v>2514750</v>
      </c>
      <c r="O662">
        <v>339760</v>
      </c>
      <c r="P662">
        <v>0</v>
      </c>
      <c r="Q662">
        <v>0</v>
      </c>
      <c r="R662">
        <v>0</v>
      </c>
      <c r="S662">
        <v>0</v>
      </c>
      <c r="T662">
        <v>670645</v>
      </c>
      <c r="U662">
        <v>0</v>
      </c>
      <c r="V662">
        <v>30395095</v>
      </c>
      <c r="W662">
        <v>18520</v>
      </c>
      <c r="X662">
        <v>30376575</v>
      </c>
      <c r="Y662">
        <v>1103054</v>
      </c>
      <c r="Z662">
        <v>8443090</v>
      </c>
      <c r="AA662" s="3" t="str">
        <f t="shared" si="20"/>
        <v>4662</v>
      </c>
      <c r="AB662" s="4" t="str">
        <f t="shared" si="21"/>
        <v>Non-TIF</v>
      </c>
    </row>
    <row r="663" spans="1:28" x14ac:dyDescent="0.25">
      <c r="A663">
        <v>2021</v>
      </c>
      <c r="B663">
        <v>45</v>
      </c>
      <c r="C663" t="s">
        <v>32</v>
      </c>
      <c r="D663">
        <v>2021</v>
      </c>
      <c r="E663">
        <v>45</v>
      </c>
      <c r="F663">
        <v>3</v>
      </c>
      <c r="G663">
        <v>29</v>
      </c>
      <c r="H663">
        <v>453029</v>
      </c>
      <c r="I663" t="s">
        <v>27</v>
      </c>
      <c r="J663" t="s">
        <v>27</v>
      </c>
      <c r="K663" t="s">
        <v>325</v>
      </c>
      <c r="L663" t="s">
        <v>466</v>
      </c>
      <c r="M663">
        <v>204456990</v>
      </c>
      <c r="N663">
        <v>21698540</v>
      </c>
      <c r="O663">
        <v>24234913</v>
      </c>
      <c r="P663">
        <v>4601970</v>
      </c>
      <c r="Q663">
        <v>6954327</v>
      </c>
      <c r="R663">
        <v>0</v>
      </c>
      <c r="S663">
        <v>0</v>
      </c>
      <c r="T663">
        <v>8585640</v>
      </c>
      <c r="U663">
        <v>0</v>
      </c>
      <c r="V663">
        <v>616538140</v>
      </c>
      <c r="W663">
        <v>563008</v>
      </c>
      <c r="X663">
        <v>615975132</v>
      </c>
      <c r="Y663">
        <v>26288780</v>
      </c>
      <c r="Z663">
        <v>346005760</v>
      </c>
      <c r="AA663" s="3" t="str">
        <f t="shared" si="20"/>
        <v>3029</v>
      </c>
      <c r="AB663" s="4" t="str">
        <f t="shared" si="21"/>
        <v>Non-TIF</v>
      </c>
    </row>
    <row r="664" spans="1:28" x14ac:dyDescent="0.25">
      <c r="A664">
        <v>2021</v>
      </c>
      <c r="B664">
        <v>46</v>
      </c>
      <c r="C664" t="s">
        <v>45</v>
      </c>
      <c r="D664">
        <v>2021</v>
      </c>
      <c r="E664">
        <v>46</v>
      </c>
      <c r="F664">
        <v>2</v>
      </c>
      <c r="G664">
        <v>493</v>
      </c>
      <c r="H664">
        <v>462493</v>
      </c>
      <c r="I664" t="s">
        <v>27</v>
      </c>
      <c r="J664" t="s">
        <v>27</v>
      </c>
      <c r="K664" t="s">
        <v>473</v>
      </c>
      <c r="L664" t="s">
        <v>470</v>
      </c>
      <c r="M664">
        <v>266280</v>
      </c>
      <c r="N664">
        <v>61170</v>
      </c>
      <c r="O664">
        <v>1278630</v>
      </c>
      <c r="P664">
        <v>0</v>
      </c>
      <c r="Q664">
        <v>19733</v>
      </c>
      <c r="R664">
        <v>0</v>
      </c>
      <c r="S664">
        <v>0</v>
      </c>
      <c r="T664">
        <v>0</v>
      </c>
      <c r="U664">
        <v>0</v>
      </c>
      <c r="V664">
        <v>3008213</v>
      </c>
      <c r="W664">
        <v>5556</v>
      </c>
      <c r="X664">
        <v>3002657</v>
      </c>
      <c r="Y664">
        <v>0</v>
      </c>
      <c r="Z664">
        <v>1382400</v>
      </c>
      <c r="AA664" s="3" t="str">
        <f t="shared" si="20"/>
        <v>2493</v>
      </c>
      <c r="AB664" s="4" t="str">
        <f t="shared" si="21"/>
        <v>Non-TIF</v>
      </c>
    </row>
    <row r="665" spans="1:28" x14ac:dyDescent="0.25">
      <c r="A665">
        <v>2021</v>
      </c>
      <c r="B665">
        <v>57</v>
      </c>
      <c r="C665" t="s">
        <v>32</v>
      </c>
      <c r="D665">
        <v>2021</v>
      </c>
      <c r="E665">
        <v>57</v>
      </c>
      <c r="F665">
        <v>4</v>
      </c>
      <c r="G665">
        <v>777</v>
      </c>
      <c r="H665">
        <v>574777</v>
      </c>
      <c r="I665" t="s">
        <v>27</v>
      </c>
      <c r="J665" t="s">
        <v>27</v>
      </c>
      <c r="K665" t="s">
        <v>49</v>
      </c>
      <c r="L665" t="s">
        <v>609</v>
      </c>
      <c r="M665">
        <v>73548100</v>
      </c>
      <c r="N665">
        <v>2585900</v>
      </c>
      <c r="O665">
        <v>8617035</v>
      </c>
      <c r="P665">
        <v>397100</v>
      </c>
      <c r="Q665">
        <v>723165</v>
      </c>
      <c r="R665">
        <v>0</v>
      </c>
      <c r="S665">
        <v>1023669</v>
      </c>
      <c r="T665">
        <v>609090</v>
      </c>
      <c r="U665">
        <v>0</v>
      </c>
      <c r="V665">
        <v>265301159</v>
      </c>
      <c r="W665">
        <v>249521</v>
      </c>
      <c r="X665">
        <v>265051638</v>
      </c>
      <c r="Y665">
        <v>26157217</v>
      </c>
      <c r="Z665">
        <v>177797100</v>
      </c>
      <c r="AA665" s="3" t="str">
        <f t="shared" si="20"/>
        <v>4777</v>
      </c>
      <c r="AB665" s="4" t="str">
        <f t="shared" si="21"/>
        <v>Non-TIF</v>
      </c>
    </row>
    <row r="666" spans="1:28" x14ac:dyDescent="0.25">
      <c r="A666">
        <v>2021</v>
      </c>
      <c r="B666">
        <v>57</v>
      </c>
      <c r="C666" t="s">
        <v>32</v>
      </c>
      <c r="D666">
        <v>2021</v>
      </c>
      <c r="E666">
        <v>57</v>
      </c>
      <c r="F666">
        <v>6</v>
      </c>
      <c r="G666">
        <v>138</v>
      </c>
      <c r="H666">
        <v>576138</v>
      </c>
      <c r="I666" t="s">
        <v>27</v>
      </c>
      <c r="J666" t="s">
        <v>27</v>
      </c>
      <c r="K666" t="s">
        <v>625</v>
      </c>
      <c r="L666" t="s">
        <v>609</v>
      </c>
      <c r="M666">
        <v>52657875</v>
      </c>
      <c r="N666">
        <v>1968300</v>
      </c>
      <c r="O666">
        <v>8052255</v>
      </c>
      <c r="P666">
        <v>328200</v>
      </c>
      <c r="Q666">
        <v>854795</v>
      </c>
      <c r="R666">
        <v>0</v>
      </c>
      <c r="S666">
        <v>0</v>
      </c>
      <c r="T666">
        <v>311761</v>
      </c>
      <c r="U666">
        <v>0</v>
      </c>
      <c r="V666">
        <v>265763386</v>
      </c>
      <c r="W666">
        <v>227796</v>
      </c>
      <c r="X666">
        <v>265535590</v>
      </c>
      <c r="Y666">
        <v>22823456</v>
      </c>
      <c r="Z666">
        <v>201590200</v>
      </c>
      <c r="AA666" s="3" t="str">
        <f t="shared" si="20"/>
        <v>6138</v>
      </c>
      <c r="AB666" s="4" t="str">
        <f t="shared" si="21"/>
        <v>Non-TIF</v>
      </c>
    </row>
    <row r="667" spans="1:28" x14ac:dyDescent="0.25">
      <c r="A667">
        <v>2021</v>
      </c>
      <c r="B667">
        <v>58</v>
      </c>
      <c r="C667" t="s">
        <v>45</v>
      </c>
      <c r="D667">
        <v>2021</v>
      </c>
      <c r="E667">
        <v>58</v>
      </c>
      <c r="F667">
        <v>6</v>
      </c>
      <c r="G667">
        <v>759</v>
      </c>
      <c r="H667">
        <v>586759</v>
      </c>
      <c r="I667" t="s">
        <v>27</v>
      </c>
      <c r="J667" t="s">
        <v>27</v>
      </c>
      <c r="K667" t="s">
        <v>378</v>
      </c>
      <c r="L667" t="s">
        <v>626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 s="3" t="str">
        <f t="shared" si="20"/>
        <v>6759</v>
      </c>
      <c r="AB667" s="4" t="str">
        <f t="shared" si="21"/>
        <v>Non-TIF</v>
      </c>
    </row>
    <row r="668" spans="1:28" x14ac:dyDescent="0.25">
      <c r="A668">
        <v>2021</v>
      </c>
      <c r="B668">
        <v>58</v>
      </c>
      <c r="C668" t="s">
        <v>24</v>
      </c>
      <c r="D668">
        <v>2021</v>
      </c>
      <c r="E668">
        <v>58</v>
      </c>
      <c r="F668">
        <v>1</v>
      </c>
      <c r="G668">
        <v>368</v>
      </c>
      <c r="H668" t="s">
        <v>627</v>
      </c>
      <c r="I668" t="s">
        <v>26</v>
      </c>
      <c r="J668" t="s">
        <v>27</v>
      </c>
      <c r="K668" t="s">
        <v>628</v>
      </c>
      <c r="L668" t="s">
        <v>626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1131250</v>
      </c>
      <c r="W668">
        <v>3704</v>
      </c>
      <c r="X668">
        <v>1127546</v>
      </c>
      <c r="Y668">
        <v>0</v>
      </c>
      <c r="Z668">
        <v>1131250</v>
      </c>
      <c r="AA668" s="3" t="str">
        <f t="shared" si="20"/>
        <v>1368</v>
      </c>
      <c r="AB668" s="4" t="str">
        <f t="shared" si="21"/>
        <v>TIF</v>
      </c>
    </row>
    <row r="669" spans="1:28" x14ac:dyDescent="0.25">
      <c r="A669">
        <v>2021</v>
      </c>
      <c r="B669">
        <v>58</v>
      </c>
      <c r="C669" t="s">
        <v>32</v>
      </c>
      <c r="D669">
        <v>2021</v>
      </c>
      <c r="E669">
        <v>58</v>
      </c>
      <c r="F669">
        <v>4</v>
      </c>
      <c r="G669">
        <v>203</v>
      </c>
      <c r="H669">
        <v>294203</v>
      </c>
      <c r="I669" t="s">
        <v>27</v>
      </c>
      <c r="J669" t="s">
        <v>27</v>
      </c>
      <c r="K669" t="s">
        <v>305</v>
      </c>
      <c r="L669" t="s">
        <v>626</v>
      </c>
      <c r="M669">
        <v>373980</v>
      </c>
      <c r="N669">
        <v>1070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1518</v>
      </c>
      <c r="U669">
        <v>0</v>
      </c>
      <c r="V669">
        <v>1706038</v>
      </c>
      <c r="W669">
        <v>0</v>
      </c>
      <c r="X669">
        <v>1706038</v>
      </c>
      <c r="Y669">
        <v>67491</v>
      </c>
      <c r="Z669">
        <v>1329470</v>
      </c>
      <c r="AA669" s="3" t="str">
        <f t="shared" si="20"/>
        <v>4203</v>
      </c>
      <c r="AB669" s="4" t="str">
        <f t="shared" si="21"/>
        <v>Non-TIF</v>
      </c>
    </row>
    <row r="670" spans="1:28" x14ac:dyDescent="0.25">
      <c r="A670">
        <v>2021</v>
      </c>
      <c r="B670">
        <v>58</v>
      </c>
      <c r="C670" t="s">
        <v>32</v>
      </c>
      <c r="D670">
        <v>2021</v>
      </c>
      <c r="E670">
        <v>58</v>
      </c>
      <c r="F670">
        <v>3</v>
      </c>
      <c r="G670">
        <v>816</v>
      </c>
      <c r="H670">
        <v>523816</v>
      </c>
      <c r="I670" t="s">
        <v>27</v>
      </c>
      <c r="J670" t="s">
        <v>27</v>
      </c>
      <c r="K670" t="s">
        <v>591</v>
      </c>
      <c r="L670" t="s">
        <v>626</v>
      </c>
      <c r="M670">
        <v>1059670</v>
      </c>
      <c r="N670">
        <v>84150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522</v>
      </c>
      <c r="U670">
        <v>0</v>
      </c>
      <c r="V670">
        <v>10005162</v>
      </c>
      <c r="W670">
        <v>3704</v>
      </c>
      <c r="X670">
        <v>10001458</v>
      </c>
      <c r="Y670">
        <v>50977</v>
      </c>
      <c r="Z670">
        <v>8860820</v>
      </c>
      <c r="AA670" s="3" t="str">
        <f t="shared" si="20"/>
        <v>3816</v>
      </c>
      <c r="AB670" s="4" t="str">
        <f t="shared" si="21"/>
        <v>Non-TIF</v>
      </c>
    </row>
    <row r="671" spans="1:28" x14ac:dyDescent="0.25">
      <c r="A671">
        <v>2021</v>
      </c>
      <c r="B671">
        <v>58</v>
      </c>
      <c r="C671" t="s">
        <v>32</v>
      </c>
      <c r="D671">
        <v>2021</v>
      </c>
      <c r="E671">
        <v>58</v>
      </c>
      <c r="F671">
        <v>3</v>
      </c>
      <c r="G671">
        <v>841</v>
      </c>
      <c r="H671">
        <v>583841</v>
      </c>
      <c r="I671" t="s">
        <v>27</v>
      </c>
      <c r="J671" t="s">
        <v>27</v>
      </c>
      <c r="K671" t="s">
        <v>656</v>
      </c>
      <c r="L671" t="s">
        <v>626</v>
      </c>
      <c r="M671">
        <v>50939190</v>
      </c>
      <c r="N671">
        <v>1933010</v>
      </c>
      <c r="O671">
        <v>3066324</v>
      </c>
      <c r="P671">
        <v>0</v>
      </c>
      <c r="Q671">
        <v>865253</v>
      </c>
      <c r="R671">
        <v>0</v>
      </c>
      <c r="S671">
        <v>2514546</v>
      </c>
      <c r="T671">
        <v>449433</v>
      </c>
      <c r="U671">
        <v>0</v>
      </c>
      <c r="V671">
        <v>162357334</v>
      </c>
      <c r="W671">
        <v>125936</v>
      </c>
      <c r="X671">
        <v>162231398</v>
      </c>
      <c r="Y671">
        <v>99011938</v>
      </c>
      <c r="Z671">
        <v>102589578</v>
      </c>
      <c r="AA671" s="3" t="str">
        <f t="shared" si="20"/>
        <v>3841</v>
      </c>
      <c r="AB671" s="4" t="str">
        <f t="shared" si="21"/>
        <v>Non-TIF</v>
      </c>
    </row>
    <row r="672" spans="1:28" x14ac:dyDescent="0.25">
      <c r="A672">
        <v>2021</v>
      </c>
      <c r="B672">
        <v>58</v>
      </c>
      <c r="C672" t="s">
        <v>32</v>
      </c>
      <c r="D672">
        <v>2021</v>
      </c>
      <c r="E672">
        <v>58</v>
      </c>
      <c r="F672">
        <v>4</v>
      </c>
      <c r="G672">
        <v>509</v>
      </c>
      <c r="H672">
        <v>584509</v>
      </c>
      <c r="I672" t="s">
        <v>27</v>
      </c>
      <c r="J672" t="s">
        <v>27</v>
      </c>
      <c r="K672" t="s">
        <v>339</v>
      </c>
      <c r="L672" t="s">
        <v>626</v>
      </c>
      <c r="M672">
        <v>31688010</v>
      </c>
      <c r="N672">
        <v>686110</v>
      </c>
      <c r="O672">
        <v>5341901</v>
      </c>
      <c r="P672">
        <v>472102</v>
      </c>
      <c r="Q672">
        <v>764406</v>
      </c>
      <c r="R672">
        <v>0</v>
      </c>
      <c r="S672">
        <v>0</v>
      </c>
      <c r="T672">
        <v>1722548</v>
      </c>
      <c r="U672">
        <v>0</v>
      </c>
      <c r="V672">
        <v>91613287</v>
      </c>
      <c r="W672">
        <v>77784</v>
      </c>
      <c r="X672">
        <v>91535503</v>
      </c>
      <c r="Y672">
        <v>5472126</v>
      </c>
      <c r="Z672">
        <v>50938210</v>
      </c>
      <c r="AA672" s="3" t="str">
        <f t="shared" si="20"/>
        <v>4509</v>
      </c>
      <c r="AB672" s="4" t="str">
        <f t="shared" si="21"/>
        <v>Non-TIF</v>
      </c>
    </row>
    <row r="673" spans="1:28" x14ac:dyDescent="0.25">
      <c r="A673">
        <v>2021</v>
      </c>
      <c r="B673">
        <v>59</v>
      </c>
      <c r="C673" t="s">
        <v>32</v>
      </c>
      <c r="D673">
        <v>2021</v>
      </c>
      <c r="E673">
        <v>59</v>
      </c>
      <c r="F673">
        <v>4</v>
      </c>
      <c r="G673">
        <v>505</v>
      </c>
      <c r="H673">
        <v>934505</v>
      </c>
      <c r="I673" t="s">
        <v>27</v>
      </c>
      <c r="J673" t="s">
        <v>27</v>
      </c>
      <c r="K673" t="s">
        <v>357</v>
      </c>
      <c r="L673" t="s">
        <v>657</v>
      </c>
      <c r="M673">
        <v>13568128</v>
      </c>
      <c r="N673">
        <v>1842532</v>
      </c>
      <c r="O673">
        <v>34580</v>
      </c>
      <c r="P673">
        <v>0</v>
      </c>
      <c r="Q673">
        <v>0</v>
      </c>
      <c r="R673">
        <v>0</v>
      </c>
      <c r="S673">
        <v>0</v>
      </c>
      <c r="T673">
        <v>73746</v>
      </c>
      <c r="U673">
        <v>0</v>
      </c>
      <c r="V673">
        <v>27366668</v>
      </c>
      <c r="W673">
        <v>14816</v>
      </c>
      <c r="X673">
        <v>27351852</v>
      </c>
      <c r="Y673">
        <v>2155065</v>
      </c>
      <c r="Z673">
        <v>11847682</v>
      </c>
      <c r="AA673" s="3" t="str">
        <f t="shared" si="20"/>
        <v>4505</v>
      </c>
      <c r="AB673" s="4" t="str">
        <f t="shared" si="21"/>
        <v>Non-TIF</v>
      </c>
    </row>
    <row r="674" spans="1:28" x14ac:dyDescent="0.25">
      <c r="A674">
        <v>2021</v>
      </c>
      <c r="B674">
        <v>59</v>
      </c>
      <c r="C674" t="s">
        <v>32</v>
      </c>
      <c r="D674">
        <v>2021</v>
      </c>
      <c r="E674">
        <v>59</v>
      </c>
      <c r="F674">
        <v>6</v>
      </c>
      <c r="G674">
        <v>854</v>
      </c>
      <c r="H674">
        <v>936854</v>
      </c>
      <c r="I674" t="s">
        <v>27</v>
      </c>
      <c r="J674" t="s">
        <v>27</v>
      </c>
      <c r="K674" t="s">
        <v>509</v>
      </c>
      <c r="L674" t="s">
        <v>657</v>
      </c>
      <c r="M674">
        <v>85099</v>
      </c>
      <c r="N674">
        <v>13305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1592</v>
      </c>
      <c r="U674">
        <v>0</v>
      </c>
      <c r="V674">
        <v>285946</v>
      </c>
      <c r="W674">
        <v>0</v>
      </c>
      <c r="X674">
        <v>285946</v>
      </c>
      <c r="Y674">
        <v>17408</v>
      </c>
      <c r="Z674">
        <v>185950</v>
      </c>
      <c r="AA674" s="3" t="str">
        <f t="shared" si="20"/>
        <v>6854</v>
      </c>
      <c r="AB674" s="4" t="str">
        <f t="shared" si="21"/>
        <v>Non-TIF</v>
      </c>
    </row>
    <row r="675" spans="1:28" x14ac:dyDescent="0.25">
      <c r="A675">
        <v>2021</v>
      </c>
      <c r="B675">
        <v>60</v>
      </c>
      <c r="C675" t="s">
        <v>45</v>
      </c>
      <c r="D675">
        <v>2021</v>
      </c>
      <c r="E675">
        <v>60</v>
      </c>
      <c r="F675">
        <v>1</v>
      </c>
      <c r="G675">
        <v>95</v>
      </c>
      <c r="H675">
        <v>601095</v>
      </c>
      <c r="I675" t="s">
        <v>27</v>
      </c>
      <c r="J675" t="s">
        <v>27</v>
      </c>
      <c r="K675" t="s">
        <v>658</v>
      </c>
      <c r="L675" t="s">
        <v>659</v>
      </c>
      <c r="M675">
        <v>24630</v>
      </c>
      <c r="N675">
        <v>15780</v>
      </c>
      <c r="O675">
        <v>16540069</v>
      </c>
      <c r="P675">
        <v>1535045</v>
      </c>
      <c r="Q675">
        <v>730932</v>
      </c>
      <c r="R675">
        <v>0</v>
      </c>
      <c r="S675">
        <v>0</v>
      </c>
      <c r="T675">
        <v>0</v>
      </c>
      <c r="U675">
        <v>0</v>
      </c>
      <c r="V675">
        <v>38879652</v>
      </c>
      <c r="W675">
        <v>37040</v>
      </c>
      <c r="X675">
        <v>38842612</v>
      </c>
      <c r="Y675">
        <v>0</v>
      </c>
      <c r="Z675">
        <v>20033196</v>
      </c>
      <c r="AA675" s="3" t="str">
        <f t="shared" si="20"/>
        <v>1095</v>
      </c>
      <c r="AB675" s="4" t="str">
        <f t="shared" si="21"/>
        <v>Non-TIF</v>
      </c>
    </row>
    <row r="676" spans="1:28" x14ac:dyDescent="0.25">
      <c r="A676">
        <v>2021</v>
      </c>
      <c r="B676">
        <v>60</v>
      </c>
      <c r="C676" t="s">
        <v>24</v>
      </c>
      <c r="D676">
        <v>2021</v>
      </c>
      <c r="E676">
        <v>60</v>
      </c>
      <c r="F676">
        <v>1</v>
      </c>
      <c r="G676">
        <v>95</v>
      </c>
      <c r="H676" t="s">
        <v>660</v>
      </c>
      <c r="I676" t="s">
        <v>26</v>
      </c>
      <c r="J676" t="s">
        <v>27</v>
      </c>
      <c r="K676" t="s">
        <v>661</v>
      </c>
      <c r="L676" t="s">
        <v>659</v>
      </c>
      <c r="M676">
        <v>11280</v>
      </c>
      <c r="N676">
        <v>162240</v>
      </c>
      <c r="O676">
        <v>15131001</v>
      </c>
      <c r="P676">
        <v>89949</v>
      </c>
      <c r="Q676">
        <v>190640</v>
      </c>
      <c r="R676">
        <v>0</v>
      </c>
      <c r="S676">
        <v>0</v>
      </c>
      <c r="T676">
        <v>0</v>
      </c>
      <c r="U676">
        <v>0</v>
      </c>
      <c r="V676">
        <v>28923383</v>
      </c>
      <c r="W676">
        <v>0</v>
      </c>
      <c r="X676">
        <v>28923383</v>
      </c>
      <c r="Y676">
        <v>0</v>
      </c>
      <c r="Z676">
        <v>13338273</v>
      </c>
      <c r="AA676" s="3" t="str">
        <f t="shared" si="20"/>
        <v>1095</v>
      </c>
      <c r="AB676" s="4" t="str">
        <f t="shared" si="21"/>
        <v>TIF</v>
      </c>
    </row>
    <row r="677" spans="1:28" x14ac:dyDescent="0.25">
      <c r="A677">
        <v>2021</v>
      </c>
      <c r="B677">
        <v>60</v>
      </c>
      <c r="C677" t="s">
        <v>32</v>
      </c>
      <c r="D677">
        <v>2021</v>
      </c>
      <c r="E677">
        <v>60</v>
      </c>
      <c r="F677">
        <v>5</v>
      </c>
      <c r="G677">
        <v>607</v>
      </c>
      <c r="H677">
        <v>845607</v>
      </c>
      <c r="I677" t="s">
        <v>27</v>
      </c>
      <c r="J677" t="s">
        <v>27</v>
      </c>
      <c r="K677" t="s">
        <v>662</v>
      </c>
      <c r="L677" t="s">
        <v>659</v>
      </c>
      <c r="M677">
        <v>5241840</v>
      </c>
      <c r="N677">
        <v>1551220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2026221</v>
      </c>
      <c r="U677">
        <v>0</v>
      </c>
      <c r="V677">
        <v>12011641</v>
      </c>
      <c r="W677">
        <v>3704</v>
      </c>
      <c r="X677">
        <v>12007937</v>
      </c>
      <c r="Y677">
        <v>392610</v>
      </c>
      <c r="Z677">
        <v>3192360</v>
      </c>
      <c r="AA677" s="3" t="str">
        <f t="shared" si="20"/>
        <v>5607</v>
      </c>
      <c r="AB677" s="4" t="str">
        <f t="shared" si="21"/>
        <v>Non-TIF</v>
      </c>
    </row>
    <row r="678" spans="1:28" x14ac:dyDescent="0.25">
      <c r="A678">
        <v>2021</v>
      </c>
      <c r="B678">
        <v>61</v>
      </c>
      <c r="C678" t="s">
        <v>32</v>
      </c>
      <c r="D678">
        <v>2021</v>
      </c>
      <c r="E678">
        <v>61</v>
      </c>
      <c r="F678">
        <v>2</v>
      </c>
      <c r="G678">
        <v>673</v>
      </c>
      <c r="H678">
        <v>12673</v>
      </c>
      <c r="I678" t="s">
        <v>27</v>
      </c>
      <c r="J678" t="s">
        <v>27</v>
      </c>
      <c r="K678" t="s">
        <v>101</v>
      </c>
      <c r="L678" t="s">
        <v>663</v>
      </c>
      <c r="M678">
        <v>100300</v>
      </c>
      <c r="N678">
        <v>3500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481500</v>
      </c>
      <c r="W678">
        <v>0</v>
      </c>
      <c r="X678">
        <v>481500</v>
      </c>
      <c r="Y678">
        <v>125902</v>
      </c>
      <c r="Z678">
        <v>377700</v>
      </c>
      <c r="AA678" s="3" t="str">
        <f t="shared" si="20"/>
        <v>2673</v>
      </c>
      <c r="AB678" s="4" t="str">
        <f t="shared" si="21"/>
        <v>Non-TIF</v>
      </c>
    </row>
    <row r="679" spans="1:28" x14ac:dyDescent="0.25">
      <c r="A679">
        <v>2021</v>
      </c>
      <c r="B679">
        <v>61</v>
      </c>
      <c r="C679" t="s">
        <v>32</v>
      </c>
      <c r="D679">
        <v>2021</v>
      </c>
      <c r="E679">
        <v>61</v>
      </c>
      <c r="F679">
        <v>4</v>
      </c>
      <c r="G679">
        <v>978</v>
      </c>
      <c r="H679">
        <v>14978</v>
      </c>
      <c r="I679" t="s">
        <v>27</v>
      </c>
      <c r="J679" t="s">
        <v>27</v>
      </c>
      <c r="K679" t="s">
        <v>81</v>
      </c>
      <c r="L679" t="s">
        <v>663</v>
      </c>
      <c r="M679">
        <v>22371000</v>
      </c>
      <c r="N679">
        <v>1258300</v>
      </c>
      <c r="O679">
        <v>1293800</v>
      </c>
      <c r="P679">
        <v>0</v>
      </c>
      <c r="Q679">
        <v>0</v>
      </c>
      <c r="R679">
        <v>0</v>
      </c>
      <c r="S679">
        <v>0</v>
      </c>
      <c r="T679">
        <v>4012840</v>
      </c>
      <c r="U679">
        <v>0</v>
      </c>
      <c r="V679">
        <v>45774240</v>
      </c>
      <c r="W679">
        <v>27780</v>
      </c>
      <c r="X679">
        <v>45746460</v>
      </c>
      <c r="Y679">
        <v>4191171</v>
      </c>
      <c r="Z679">
        <v>16838300</v>
      </c>
      <c r="AA679" s="3" t="str">
        <f t="shared" si="20"/>
        <v>4978</v>
      </c>
      <c r="AB679" s="4" t="str">
        <f t="shared" si="21"/>
        <v>Non-TIF</v>
      </c>
    </row>
    <row r="680" spans="1:28" x14ac:dyDescent="0.25">
      <c r="A680">
        <v>2021</v>
      </c>
      <c r="B680">
        <v>61</v>
      </c>
      <c r="C680" t="s">
        <v>32</v>
      </c>
      <c r="D680">
        <v>2021</v>
      </c>
      <c r="E680">
        <v>61</v>
      </c>
      <c r="F680">
        <v>1</v>
      </c>
      <c r="G680">
        <v>970</v>
      </c>
      <c r="H680">
        <v>881970</v>
      </c>
      <c r="I680" t="s">
        <v>27</v>
      </c>
      <c r="J680" t="s">
        <v>27</v>
      </c>
      <c r="K680" t="s">
        <v>401</v>
      </c>
      <c r="L680" t="s">
        <v>663</v>
      </c>
      <c r="M680">
        <v>3966100</v>
      </c>
      <c r="N680">
        <v>198200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89468</v>
      </c>
      <c r="U680">
        <v>0</v>
      </c>
      <c r="V680">
        <v>13106368</v>
      </c>
      <c r="W680">
        <v>3704</v>
      </c>
      <c r="X680">
        <v>13102664</v>
      </c>
      <c r="Y680">
        <v>1294065</v>
      </c>
      <c r="Z680">
        <v>8852600</v>
      </c>
      <c r="AA680" s="3" t="str">
        <f t="shared" si="20"/>
        <v>1970</v>
      </c>
      <c r="AB680" s="4" t="str">
        <f t="shared" si="21"/>
        <v>Non-TIF</v>
      </c>
    </row>
    <row r="681" spans="1:28" x14ac:dyDescent="0.25">
      <c r="A681">
        <v>2021</v>
      </c>
      <c r="B681">
        <v>62</v>
      </c>
      <c r="C681" t="s">
        <v>45</v>
      </c>
      <c r="D681">
        <v>2021</v>
      </c>
      <c r="E681">
        <v>62</v>
      </c>
      <c r="F681">
        <v>3</v>
      </c>
      <c r="G681">
        <v>906</v>
      </c>
      <c r="H681">
        <v>503906</v>
      </c>
      <c r="I681" t="s">
        <v>27</v>
      </c>
      <c r="J681" t="s">
        <v>27</v>
      </c>
      <c r="K681" t="s">
        <v>543</v>
      </c>
      <c r="L681" t="s">
        <v>664</v>
      </c>
      <c r="M681">
        <v>207130</v>
      </c>
      <c r="N681">
        <v>27459</v>
      </c>
      <c r="O681">
        <v>0</v>
      </c>
      <c r="P681">
        <v>3894681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4261340</v>
      </c>
      <c r="W681">
        <v>0</v>
      </c>
      <c r="X681">
        <v>4261340</v>
      </c>
      <c r="Y681">
        <v>0</v>
      </c>
      <c r="Z681">
        <v>132070</v>
      </c>
      <c r="AA681" s="3" t="str">
        <f t="shared" si="20"/>
        <v>3906</v>
      </c>
      <c r="AB681" s="4" t="str">
        <f t="shared" si="21"/>
        <v>Non-TIF</v>
      </c>
    </row>
    <row r="682" spans="1:28" x14ac:dyDescent="0.25">
      <c r="A682">
        <v>2021</v>
      </c>
      <c r="B682">
        <v>62</v>
      </c>
      <c r="C682" t="s">
        <v>45</v>
      </c>
      <c r="D682">
        <v>2021</v>
      </c>
      <c r="E682">
        <v>62</v>
      </c>
      <c r="F682">
        <v>5</v>
      </c>
      <c r="G682">
        <v>13</v>
      </c>
      <c r="H682">
        <v>625013</v>
      </c>
      <c r="I682" t="s">
        <v>27</v>
      </c>
      <c r="J682" t="s">
        <v>27</v>
      </c>
      <c r="K682" t="s">
        <v>665</v>
      </c>
      <c r="L682" t="s">
        <v>664</v>
      </c>
      <c r="M682">
        <v>185630</v>
      </c>
      <c r="N682">
        <v>0</v>
      </c>
      <c r="O682">
        <v>91615362</v>
      </c>
      <c r="P682">
        <v>31630140</v>
      </c>
      <c r="Q682">
        <v>35994601</v>
      </c>
      <c r="R682">
        <v>0</v>
      </c>
      <c r="S682">
        <v>0</v>
      </c>
      <c r="T682">
        <v>0</v>
      </c>
      <c r="U682">
        <v>0</v>
      </c>
      <c r="V682">
        <v>613239176</v>
      </c>
      <c r="W682">
        <v>671350</v>
      </c>
      <c r="X682">
        <v>612567826</v>
      </c>
      <c r="Y682">
        <v>0</v>
      </c>
      <c r="Z682">
        <v>453813443</v>
      </c>
      <c r="AA682" s="3" t="str">
        <f t="shared" si="20"/>
        <v>5013</v>
      </c>
      <c r="AB682" s="4" t="str">
        <f t="shared" si="21"/>
        <v>Non-TIF</v>
      </c>
    </row>
    <row r="683" spans="1:28" x14ac:dyDescent="0.25">
      <c r="A683">
        <v>2021</v>
      </c>
      <c r="B683">
        <v>62</v>
      </c>
      <c r="C683" t="s">
        <v>24</v>
      </c>
      <c r="D683">
        <v>2021</v>
      </c>
      <c r="E683">
        <v>62</v>
      </c>
      <c r="F683">
        <v>5</v>
      </c>
      <c r="G683">
        <v>13</v>
      </c>
      <c r="H683" t="s">
        <v>666</v>
      </c>
      <c r="I683" t="s">
        <v>26</v>
      </c>
      <c r="J683" t="s">
        <v>27</v>
      </c>
      <c r="K683" t="s">
        <v>667</v>
      </c>
      <c r="L683" t="s">
        <v>664</v>
      </c>
      <c r="M683">
        <v>0</v>
      </c>
      <c r="N683">
        <v>0</v>
      </c>
      <c r="O683">
        <v>78887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10701144</v>
      </c>
      <c r="W683">
        <v>0</v>
      </c>
      <c r="X683">
        <v>10701144</v>
      </c>
      <c r="Y683">
        <v>0</v>
      </c>
      <c r="Z683">
        <v>10622257</v>
      </c>
      <c r="AA683" s="3" t="str">
        <f t="shared" si="20"/>
        <v>5013</v>
      </c>
      <c r="AB683" s="4" t="str">
        <f t="shared" si="21"/>
        <v>TIF</v>
      </c>
    </row>
    <row r="684" spans="1:28" x14ac:dyDescent="0.25">
      <c r="A684">
        <v>2021</v>
      </c>
      <c r="B684">
        <v>62</v>
      </c>
      <c r="C684" t="s">
        <v>32</v>
      </c>
      <c r="D684">
        <v>2021</v>
      </c>
      <c r="E684">
        <v>62</v>
      </c>
      <c r="F684">
        <v>6</v>
      </c>
      <c r="G684">
        <v>462</v>
      </c>
      <c r="H684">
        <v>546462</v>
      </c>
      <c r="I684" t="s">
        <v>27</v>
      </c>
      <c r="J684" t="s">
        <v>27</v>
      </c>
      <c r="K684" t="s">
        <v>561</v>
      </c>
      <c r="L684" t="s">
        <v>664</v>
      </c>
      <c r="M684">
        <v>9043630</v>
      </c>
      <c r="N684">
        <v>163490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292805</v>
      </c>
      <c r="U684">
        <v>0</v>
      </c>
      <c r="V684">
        <v>12155635</v>
      </c>
      <c r="W684">
        <v>1852</v>
      </c>
      <c r="X684">
        <v>12153783</v>
      </c>
      <c r="Y684">
        <v>1115487</v>
      </c>
      <c r="Z684">
        <v>2655710</v>
      </c>
      <c r="AA684" s="3" t="str">
        <f t="shared" si="20"/>
        <v>6462</v>
      </c>
      <c r="AB684" s="4" t="str">
        <f t="shared" si="21"/>
        <v>Non-TIF</v>
      </c>
    </row>
    <row r="685" spans="1:28" x14ac:dyDescent="0.25">
      <c r="A685">
        <v>2021</v>
      </c>
      <c r="B685">
        <v>63</v>
      </c>
      <c r="C685" t="s">
        <v>45</v>
      </c>
      <c r="D685">
        <v>2021</v>
      </c>
      <c r="E685">
        <v>63</v>
      </c>
      <c r="F685">
        <v>5</v>
      </c>
      <c r="G685">
        <v>256</v>
      </c>
      <c r="H685">
        <v>635256</v>
      </c>
      <c r="I685" t="s">
        <v>27</v>
      </c>
      <c r="J685" t="s">
        <v>27</v>
      </c>
      <c r="K685" t="s">
        <v>668</v>
      </c>
      <c r="L685" t="s">
        <v>669</v>
      </c>
      <c r="M685">
        <v>0</v>
      </c>
      <c r="N685">
        <v>0</v>
      </c>
      <c r="O685">
        <v>100011</v>
      </c>
      <c r="P685">
        <v>0</v>
      </c>
      <c r="Q685">
        <v>52797</v>
      </c>
      <c r="R685">
        <v>0</v>
      </c>
      <c r="S685">
        <v>0</v>
      </c>
      <c r="T685">
        <v>0</v>
      </c>
      <c r="U685">
        <v>0</v>
      </c>
      <c r="V685">
        <v>2641528</v>
      </c>
      <c r="W685">
        <v>0</v>
      </c>
      <c r="X685">
        <v>2641528</v>
      </c>
      <c r="Y685">
        <v>0</v>
      </c>
      <c r="Z685">
        <v>2488720</v>
      </c>
      <c r="AA685" s="3" t="str">
        <f t="shared" si="20"/>
        <v>5256</v>
      </c>
      <c r="AB685" s="4" t="str">
        <f t="shared" si="21"/>
        <v>Non-TIF</v>
      </c>
    </row>
    <row r="686" spans="1:28" x14ac:dyDescent="0.25">
      <c r="A686">
        <v>2021</v>
      </c>
      <c r="B686">
        <v>64</v>
      </c>
      <c r="C686" t="s">
        <v>32</v>
      </c>
      <c r="D686">
        <v>2021</v>
      </c>
      <c r="E686">
        <v>64</v>
      </c>
      <c r="F686">
        <v>0</v>
      </c>
      <c r="G686">
        <v>513</v>
      </c>
      <c r="H686">
        <v>500513</v>
      </c>
      <c r="I686" t="s">
        <v>27</v>
      </c>
      <c r="J686" t="s">
        <v>27</v>
      </c>
      <c r="K686" t="s">
        <v>535</v>
      </c>
      <c r="L686" t="s">
        <v>670</v>
      </c>
      <c r="M686">
        <v>7228260</v>
      </c>
      <c r="N686">
        <v>179390</v>
      </c>
      <c r="O686">
        <v>377870</v>
      </c>
      <c r="P686">
        <v>0</v>
      </c>
      <c r="Q686">
        <v>0</v>
      </c>
      <c r="R686">
        <v>0</v>
      </c>
      <c r="S686">
        <v>0</v>
      </c>
      <c r="T686">
        <v>32402</v>
      </c>
      <c r="U686">
        <v>0</v>
      </c>
      <c r="V686">
        <v>18858682</v>
      </c>
      <c r="W686">
        <v>11112</v>
      </c>
      <c r="X686">
        <v>18847570</v>
      </c>
      <c r="Y686">
        <v>1155130</v>
      </c>
      <c r="Z686">
        <v>11040760</v>
      </c>
      <c r="AA686" s="3" t="str">
        <f t="shared" si="20"/>
        <v>0513</v>
      </c>
      <c r="AB686" s="4" t="str">
        <f t="shared" si="21"/>
        <v>Non-TIF</v>
      </c>
    </row>
    <row r="687" spans="1:28" x14ac:dyDescent="0.25">
      <c r="A687">
        <v>2021</v>
      </c>
      <c r="B687">
        <v>64</v>
      </c>
      <c r="C687" t="s">
        <v>32</v>
      </c>
      <c r="D687">
        <v>2021</v>
      </c>
      <c r="E687">
        <v>64</v>
      </c>
      <c r="F687">
        <v>2</v>
      </c>
      <c r="G687">
        <v>682</v>
      </c>
      <c r="H687">
        <v>642682</v>
      </c>
      <c r="I687" t="s">
        <v>27</v>
      </c>
      <c r="J687" t="s">
        <v>27</v>
      </c>
      <c r="K687" t="s">
        <v>671</v>
      </c>
      <c r="L687" t="s">
        <v>670</v>
      </c>
      <c r="M687">
        <v>43135797</v>
      </c>
      <c r="N687">
        <v>1584360</v>
      </c>
      <c r="O687">
        <v>7194260</v>
      </c>
      <c r="P687">
        <v>30224350</v>
      </c>
      <c r="Q687">
        <v>252650</v>
      </c>
      <c r="R687">
        <v>0</v>
      </c>
      <c r="S687">
        <v>0</v>
      </c>
      <c r="T687">
        <v>1285864</v>
      </c>
      <c r="U687">
        <v>0</v>
      </c>
      <c r="V687">
        <v>132226021</v>
      </c>
      <c r="W687">
        <v>129640</v>
      </c>
      <c r="X687">
        <v>132096381</v>
      </c>
      <c r="Y687">
        <v>76359025</v>
      </c>
      <c r="Z687">
        <v>48548740</v>
      </c>
      <c r="AA687" s="3" t="str">
        <f t="shared" si="20"/>
        <v>2682</v>
      </c>
      <c r="AB687" s="4" t="str">
        <f t="shared" si="21"/>
        <v>Non-TIF</v>
      </c>
    </row>
    <row r="688" spans="1:28" x14ac:dyDescent="0.25">
      <c r="A688">
        <v>2021</v>
      </c>
      <c r="B688">
        <v>64</v>
      </c>
      <c r="C688" t="s">
        <v>32</v>
      </c>
      <c r="D688">
        <v>2021</v>
      </c>
      <c r="E688">
        <v>64</v>
      </c>
      <c r="F688">
        <v>3</v>
      </c>
      <c r="G688">
        <v>582</v>
      </c>
      <c r="H688">
        <v>643582</v>
      </c>
      <c r="I688" t="s">
        <v>27</v>
      </c>
      <c r="J688" t="s">
        <v>27</v>
      </c>
      <c r="K688" t="s">
        <v>536</v>
      </c>
      <c r="L688" t="s">
        <v>670</v>
      </c>
      <c r="M688">
        <v>98580853</v>
      </c>
      <c r="N688">
        <v>2800000</v>
      </c>
      <c r="O688">
        <v>14468387</v>
      </c>
      <c r="P688">
        <v>40875300</v>
      </c>
      <c r="Q688">
        <v>872503</v>
      </c>
      <c r="R688">
        <v>0</v>
      </c>
      <c r="S688">
        <v>22492832</v>
      </c>
      <c r="T688">
        <v>857635</v>
      </c>
      <c r="U688">
        <v>0</v>
      </c>
      <c r="V688">
        <v>333273612</v>
      </c>
      <c r="W688">
        <v>292616</v>
      </c>
      <c r="X688">
        <v>332980996</v>
      </c>
      <c r="Y688">
        <v>35879838</v>
      </c>
      <c r="Z688">
        <v>152326102</v>
      </c>
      <c r="AA688" s="3" t="str">
        <f t="shared" si="20"/>
        <v>3582</v>
      </c>
      <c r="AB688" s="4" t="str">
        <f t="shared" si="21"/>
        <v>Non-TIF</v>
      </c>
    </row>
    <row r="689" spans="1:28" x14ac:dyDescent="0.25">
      <c r="A689">
        <v>2021</v>
      </c>
      <c r="B689">
        <v>64</v>
      </c>
      <c r="C689" t="s">
        <v>32</v>
      </c>
      <c r="D689">
        <v>2021</v>
      </c>
      <c r="E689">
        <v>64</v>
      </c>
      <c r="F689">
        <v>4</v>
      </c>
      <c r="G689">
        <v>104</v>
      </c>
      <c r="H689">
        <v>644104</v>
      </c>
      <c r="I689" t="s">
        <v>27</v>
      </c>
      <c r="J689" t="s">
        <v>27</v>
      </c>
      <c r="K689" t="s">
        <v>704</v>
      </c>
      <c r="L689" t="s">
        <v>670</v>
      </c>
      <c r="M689">
        <v>112708320</v>
      </c>
      <c r="N689">
        <v>3185810</v>
      </c>
      <c r="O689">
        <v>60906277</v>
      </c>
      <c r="P689">
        <v>28548422</v>
      </c>
      <c r="Q689">
        <v>35825593</v>
      </c>
      <c r="R689">
        <v>0</v>
      </c>
      <c r="S689">
        <v>11126133</v>
      </c>
      <c r="T689">
        <v>2232578</v>
      </c>
      <c r="U689">
        <v>0</v>
      </c>
      <c r="V689">
        <v>1344749922</v>
      </c>
      <c r="W689">
        <v>1949278</v>
      </c>
      <c r="X689">
        <v>1342800644</v>
      </c>
      <c r="Y689">
        <v>546934857</v>
      </c>
      <c r="Z689">
        <v>1090216789</v>
      </c>
      <c r="AA689" s="3" t="str">
        <f t="shared" si="20"/>
        <v>4104</v>
      </c>
      <c r="AB689" s="4" t="str">
        <f t="shared" si="21"/>
        <v>Non-TIF</v>
      </c>
    </row>
    <row r="690" spans="1:28" x14ac:dyDescent="0.25">
      <c r="A690">
        <v>2021</v>
      </c>
      <c r="B690">
        <v>65</v>
      </c>
      <c r="C690" t="s">
        <v>24</v>
      </c>
      <c r="D690">
        <v>2021</v>
      </c>
      <c r="E690">
        <v>65</v>
      </c>
      <c r="F690">
        <v>3</v>
      </c>
      <c r="G690">
        <v>978</v>
      </c>
      <c r="H690" t="s">
        <v>705</v>
      </c>
      <c r="I690" t="s">
        <v>26</v>
      </c>
      <c r="J690" t="s">
        <v>27</v>
      </c>
      <c r="K690" t="s">
        <v>1731</v>
      </c>
      <c r="L690" t="s">
        <v>706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2575982</v>
      </c>
      <c r="W690">
        <v>1852</v>
      </c>
      <c r="X690">
        <v>2574130</v>
      </c>
      <c r="Y690">
        <v>0</v>
      </c>
      <c r="Z690">
        <v>2575982</v>
      </c>
      <c r="AA690" s="3" t="str">
        <f t="shared" si="20"/>
        <v>3978</v>
      </c>
      <c r="AB690" s="4" t="str">
        <f t="shared" si="21"/>
        <v>TIF</v>
      </c>
    </row>
    <row r="691" spans="1:28" x14ac:dyDescent="0.25">
      <c r="A691">
        <v>2021</v>
      </c>
      <c r="B691">
        <v>65</v>
      </c>
      <c r="C691" t="s">
        <v>32</v>
      </c>
      <c r="D691">
        <v>2021</v>
      </c>
      <c r="E691">
        <v>65</v>
      </c>
      <c r="F691">
        <v>2</v>
      </c>
      <c r="G691">
        <v>369</v>
      </c>
      <c r="H691">
        <v>362369</v>
      </c>
      <c r="I691" t="s">
        <v>27</v>
      </c>
      <c r="J691" t="s">
        <v>27</v>
      </c>
      <c r="K691" t="s">
        <v>400</v>
      </c>
      <c r="L691" t="s">
        <v>706</v>
      </c>
      <c r="M691">
        <v>24582860</v>
      </c>
      <c r="N691">
        <v>571025</v>
      </c>
      <c r="O691">
        <v>922494</v>
      </c>
      <c r="P691">
        <v>132394</v>
      </c>
      <c r="Q691">
        <v>99373</v>
      </c>
      <c r="R691">
        <v>0</v>
      </c>
      <c r="S691">
        <v>1980023</v>
      </c>
      <c r="T691">
        <v>3083982</v>
      </c>
      <c r="U691">
        <v>0</v>
      </c>
      <c r="V691">
        <v>64618103</v>
      </c>
      <c r="W691">
        <v>38892</v>
      </c>
      <c r="X691">
        <v>64579211</v>
      </c>
      <c r="Y691">
        <v>2678216</v>
      </c>
      <c r="Z691">
        <v>33245952</v>
      </c>
      <c r="AA691" s="3" t="str">
        <f t="shared" si="20"/>
        <v>2369</v>
      </c>
      <c r="AB691" s="4" t="str">
        <f t="shared" si="21"/>
        <v>Non-TIF</v>
      </c>
    </row>
    <row r="692" spans="1:28" x14ac:dyDescent="0.25">
      <c r="A692">
        <v>2021</v>
      </c>
      <c r="B692">
        <v>65</v>
      </c>
      <c r="C692" t="s">
        <v>32</v>
      </c>
      <c r="D692">
        <v>2021</v>
      </c>
      <c r="E692">
        <v>65</v>
      </c>
      <c r="F692">
        <v>2</v>
      </c>
      <c r="G692">
        <v>511</v>
      </c>
      <c r="H692">
        <v>652511</v>
      </c>
      <c r="I692" t="s">
        <v>27</v>
      </c>
      <c r="J692" t="s">
        <v>27</v>
      </c>
      <c r="K692" t="s">
        <v>707</v>
      </c>
      <c r="L692" t="s">
        <v>706</v>
      </c>
      <c r="M692">
        <v>89516769</v>
      </c>
      <c r="N692">
        <v>4108597</v>
      </c>
      <c r="O692">
        <v>46188186</v>
      </c>
      <c r="P692">
        <v>6710761</v>
      </c>
      <c r="Q692">
        <v>11926420</v>
      </c>
      <c r="R692">
        <v>0</v>
      </c>
      <c r="S692">
        <v>27828688</v>
      </c>
      <c r="T692">
        <v>32607664</v>
      </c>
      <c r="U692">
        <v>895400</v>
      </c>
      <c r="V692">
        <v>1071920824</v>
      </c>
      <c r="W692">
        <v>1132757</v>
      </c>
      <c r="X692">
        <v>1070788067</v>
      </c>
      <c r="Y692">
        <v>20450808</v>
      </c>
      <c r="Z692">
        <v>852138339</v>
      </c>
      <c r="AA692" s="3" t="str">
        <f t="shared" si="20"/>
        <v>2511</v>
      </c>
      <c r="AB692" s="4" t="str">
        <f t="shared" si="21"/>
        <v>Non-TIF</v>
      </c>
    </row>
    <row r="693" spans="1:28" x14ac:dyDescent="0.25">
      <c r="A693">
        <v>2021</v>
      </c>
      <c r="B693">
        <v>65</v>
      </c>
      <c r="C693" t="s">
        <v>32</v>
      </c>
      <c r="D693">
        <v>2021</v>
      </c>
      <c r="E693">
        <v>65</v>
      </c>
      <c r="F693">
        <v>3</v>
      </c>
      <c r="G693">
        <v>978</v>
      </c>
      <c r="H693">
        <v>653978</v>
      </c>
      <c r="I693" t="s">
        <v>27</v>
      </c>
      <c r="J693" t="s">
        <v>27</v>
      </c>
      <c r="K693" t="s">
        <v>1724</v>
      </c>
      <c r="L693" t="s">
        <v>706</v>
      </c>
      <c r="M693">
        <v>188567604</v>
      </c>
      <c r="N693">
        <v>3719436</v>
      </c>
      <c r="O693">
        <v>13804131</v>
      </c>
      <c r="P693">
        <v>1462496</v>
      </c>
      <c r="Q693">
        <v>903996</v>
      </c>
      <c r="R693">
        <v>0</v>
      </c>
      <c r="S693">
        <v>10993564</v>
      </c>
      <c r="T693">
        <v>26916444</v>
      </c>
      <c r="U693">
        <v>0</v>
      </c>
      <c r="V693">
        <v>447632586</v>
      </c>
      <c r="W693">
        <v>361887</v>
      </c>
      <c r="X693">
        <v>447270699</v>
      </c>
      <c r="Y693">
        <v>21103574</v>
      </c>
      <c r="Z693">
        <v>201264915</v>
      </c>
      <c r="AA693" s="3" t="str">
        <f t="shared" si="20"/>
        <v>3978</v>
      </c>
      <c r="AB693" s="4" t="str">
        <f t="shared" si="21"/>
        <v>Non-TIF</v>
      </c>
    </row>
    <row r="694" spans="1:28" x14ac:dyDescent="0.25">
      <c r="A694">
        <v>2021</v>
      </c>
      <c r="B694">
        <v>66</v>
      </c>
      <c r="C694" t="s">
        <v>24</v>
      </c>
      <c r="D694">
        <v>2021</v>
      </c>
      <c r="E694">
        <v>66</v>
      </c>
      <c r="F694">
        <v>4</v>
      </c>
      <c r="G694">
        <v>995</v>
      </c>
      <c r="H694" t="s">
        <v>708</v>
      </c>
      <c r="I694" t="s">
        <v>26</v>
      </c>
      <c r="J694" t="s">
        <v>27</v>
      </c>
      <c r="K694" t="s">
        <v>709</v>
      </c>
      <c r="L694" t="s">
        <v>710</v>
      </c>
      <c r="M694">
        <v>51290</v>
      </c>
      <c r="N694">
        <v>0</v>
      </c>
      <c r="O694">
        <v>25196230</v>
      </c>
      <c r="P694">
        <v>23665500</v>
      </c>
      <c r="Q694">
        <v>611121</v>
      </c>
      <c r="R694">
        <v>0</v>
      </c>
      <c r="S694">
        <v>0</v>
      </c>
      <c r="T694">
        <v>0</v>
      </c>
      <c r="U694">
        <v>0</v>
      </c>
      <c r="V694">
        <v>54996731</v>
      </c>
      <c r="W694">
        <v>0</v>
      </c>
      <c r="X694">
        <v>54996731</v>
      </c>
      <c r="Y694">
        <v>0</v>
      </c>
      <c r="Z694">
        <v>5472590</v>
      </c>
      <c r="AA694" s="3" t="str">
        <f t="shared" si="20"/>
        <v>4995</v>
      </c>
      <c r="AB694" s="4" t="str">
        <f t="shared" si="21"/>
        <v>TIF</v>
      </c>
    </row>
    <row r="695" spans="1:28" x14ac:dyDescent="0.25">
      <c r="A695">
        <v>2021</v>
      </c>
      <c r="B695">
        <v>67</v>
      </c>
      <c r="C695" t="s">
        <v>45</v>
      </c>
      <c r="D695">
        <v>2021</v>
      </c>
      <c r="E695">
        <v>67</v>
      </c>
      <c r="F695">
        <v>1</v>
      </c>
      <c r="G695">
        <v>134</v>
      </c>
      <c r="H695">
        <v>241134</v>
      </c>
      <c r="I695" t="s">
        <v>27</v>
      </c>
      <c r="J695" t="s">
        <v>27</v>
      </c>
      <c r="K695" t="s">
        <v>254</v>
      </c>
      <c r="L695" t="s">
        <v>711</v>
      </c>
      <c r="M695">
        <v>180108</v>
      </c>
      <c r="N695">
        <v>6618</v>
      </c>
      <c r="O695">
        <v>1554010</v>
      </c>
      <c r="P695">
        <v>0</v>
      </c>
      <c r="Q695">
        <v>2054</v>
      </c>
      <c r="R695">
        <v>0</v>
      </c>
      <c r="S695">
        <v>0</v>
      </c>
      <c r="T695">
        <v>0</v>
      </c>
      <c r="U695">
        <v>0</v>
      </c>
      <c r="V695">
        <v>5290589</v>
      </c>
      <c r="W695">
        <v>22224</v>
      </c>
      <c r="X695">
        <v>5268365</v>
      </c>
      <c r="Y695">
        <v>0</v>
      </c>
      <c r="Z695">
        <v>3547799</v>
      </c>
      <c r="AA695" s="3" t="str">
        <f t="shared" si="20"/>
        <v>1134</v>
      </c>
      <c r="AB695" s="4" t="str">
        <f t="shared" si="21"/>
        <v>Non-TIF</v>
      </c>
    </row>
    <row r="696" spans="1:28" x14ac:dyDescent="0.25">
      <c r="A696">
        <v>2021</v>
      </c>
      <c r="B696">
        <v>67</v>
      </c>
      <c r="C696" t="s">
        <v>45</v>
      </c>
      <c r="D696">
        <v>2021</v>
      </c>
      <c r="E696">
        <v>67</v>
      </c>
      <c r="F696">
        <v>6</v>
      </c>
      <c r="G696">
        <v>987</v>
      </c>
      <c r="H696">
        <v>676987</v>
      </c>
      <c r="I696" t="s">
        <v>27</v>
      </c>
      <c r="J696" t="s">
        <v>27</v>
      </c>
      <c r="K696" t="s">
        <v>519</v>
      </c>
      <c r="L696" t="s">
        <v>711</v>
      </c>
      <c r="M696">
        <v>3051495</v>
      </c>
      <c r="N696">
        <v>194602</v>
      </c>
      <c r="O696">
        <v>17724936</v>
      </c>
      <c r="P696">
        <v>915601</v>
      </c>
      <c r="Q696">
        <v>131661</v>
      </c>
      <c r="R696">
        <v>0</v>
      </c>
      <c r="S696">
        <v>0</v>
      </c>
      <c r="T696">
        <v>0</v>
      </c>
      <c r="U696">
        <v>0</v>
      </c>
      <c r="V696">
        <v>45669646</v>
      </c>
      <c r="W696">
        <v>83340</v>
      </c>
      <c r="X696">
        <v>45586306</v>
      </c>
      <c r="Y696">
        <v>0</v>
      </c>
      <c r="Z696">
        <v>23651351</v>
      </c>
      <c r="AA696" s="3" t="str">
        <f t="shared" si="20"/>
        <v>6987</v>
      </c>
      <c r="AB696" s="4" t="str">
        <f t="shared" si="21"/>
        <v>Non-TIF</v>
      </c>
    </row>
    <row r="697" spans="1:28" x14ac:dyDescent="0.25">
      <c r="A697">
        <v>2021</v>
      </c>
      <c r="B697">
        <v>68</v>
      </c>
      <c r="C697" t="s">
        <v>45</v>
      </c>
      <c r="D697">
        <v>2021</v>
      </c>
      <c r="E697">
        <v>68</v>
      </c>
      <c r="F697">
        <v>0</v>
      </c>
      <c r="G697">
        <v>657</v>
      </c>
      <c r="H697">
        <v>900657</v>
      </c>
      <c r="I697" t="s">
        <v>27</v>
      </c>
      <c r="J697" t="s">
        <v>27</v>
      </c>
      <c r="K697" t="s">
        <v>506</v>
      </c>
      <c r="L697" t="s">
        <v>712</v>
      </c>
      <c r="M697">
        <v>267480</v>
      </c>
      <c r="N697">
        <v>0</v>
      </c>
      <c r="O697">
        <v>225446</v>
      </c>
      <c r="P697">
        <v>178684939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179177865</v>
      </c>
      <c r="W697">
        <v>0</v>
      </c>
      <c r="X697">
        <v>179177865</v>
      </c>
      <c r="Y697">
        <v>0</v>
      </c>
      <c r="Z697">
        <v>0</v>
      </c>
      <c r="AA697" s="3" t="str">
        <f t="shared" si="20"/>
        <v>0657</v>
      </c>
      <c r="AB697" s="4" t="str">
        <f t="shared" si="21"/>
        <v>Non-TIF</v>
      </c>
    </row>
    <row r="698" spans="1:28" x14ac:dyDescent="0.25">
      <c r="A698">
        <v>2021</v>
      </c>
      <c r="B698">
        <v>68</v>
      </c>
      <c r="C698" t="s">
        <v>24</v>
      </c>
      <c r="D698">
        <v>2021</v>
      </c>
      <c r="E698">
        <v>68</v>
      </c>
      <c r="F698">
        <v>0</v>
      </c>
      <c r="G698">
        <v>657</v>
      </c>
      <c r="H698" t="s">
        <v>713</v>
      </c>
      <c r="I698" t="s">
        <v>26</v>
      </c>
      <c r="J698" t="s">
        <v>27</v>
      </c>
      <c r="K698" t="s">
        <v>714</v>
      </c>
      <c r="L698" t="s">
        <v>712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 s="3" t="str">
        <f t="shared" si="20"/>
        <v>0657</v>
      </c>
      <c r="AB698" s="4" t="str">
        <f t="shared" si="21"/>
        <v>TIF</v>
      </c>
    </row>
    <row r="699" spans="1:28" x14ac:dyDescent="0.25">
      <c r="A699">
        <v>2021</v>
      </c>
      <c r="B699">
        <v>68</v>
      </c>
      <c r="C699" t="s">
        <v>32</v>
      </c>
      <c r="D699">
        <v>2021</v>
      </c>
      <c r="E699">
        <v>68</v>
      </c>
      <c r="F699">
        <v>4</v>
      </c>
      <c r="G699">
        <v>491</v>
      </c>
      <c r="H699">
        <v>44491</v>
      </c>
      <c r="I699" t="s">
        <v>27</v>
      </c>
      <c r="J699" t="s">
        <v>27</v>
      </c>
      <c r="K699" t="s">
        <v>42</v>
      </c>
      <c r="L699" t="s">
        <v>712</v>
      </c>
      <c r="M699">
        <v>15638780</v>
      </c>
      <c r="N699">
        <v>610620</v>
      </c>
      <c r="O699">
        <v>748554</v>
      </c>
      <c r="P699">
        <v>555801</v>
      </c>
      <c r="Q699">
        <v>0</v>
      </c>
      <c r="R699">
        <v>0</v>
      </c>
      <c r="S699">
        <v>2301516</v>
      </c>
      <c r="T699">
        <v>802969</v>
      </c>
      <c r="U699">
        <v>4531</v>
      </c>
      <c r="V699">
        <v>42276525</v>
      </c>
      <c r="W699">
        <v>27780</v>
      </c>
      <c r="X699">
        <v>42248745</v>
      </c>
      <c r="Y699">
        <v>1160212</v>
      </c>
      <c r="Z699">
        <v>21613754</v>
      </c>
      <c r="AA699" s="3" t="str">
        <f t="shared" si="20"/>
        <v>4491</v>
      </c>
      <c r="AB699" s="4" t="str">
        <f t="shared" si="21"/>
        <v>Non-TIF</v>
      </c>
    </row>
    <row r="700" spans="1:28" x14ac:dyDescent="0.25">
      <c r="A700">
        <v>2021</v>
      </c>
      <c r="B700">
        <v>70</v>
      </c>
      <c r="C700" t="s">
        <v>45</v>
      </c>
      <c r="D700">
        <v>2021</v>
      </c>
      <c r="E700">
        <v>70</v>
      </c>
      <c r="F700">
        <v>4</v>
      </c>
      <c r="G700">
        <v>581</v>
      </c>
      <c r="H700">
        <v>704581</v>
      </c>
      <c r="I700" t="s">
        <v>27</v>
      </c>
      <c r="J700" t="s">
        <v>27</v>
      </c>
      <c r="K700" t="s">
        <v>715</v>
      </c>
      <c r="L700" t="s">
        <v>716</v>
      </c>
      <c r="M700">
        <v>776490</v>
      </c>
      <c r="N700">
        <v>29755</v>
      </c>
      <c r="O700">
        <v>45038382</v>
      </c>
      <c r="P700">
        <v>38096778</v>
      </c>
      <c r="Q700">
        <v>3454174</v>
      </c>
      <c r="R700">
        <v>0</v>
      </c>
      <c r="S700">
        <v>0</v>
      </c>
      <c r="T700">
        <v>0</v>
      </c>
      <c r="U700">
        <v>0</v>
      </c>
      <c r="V700">
        <v>99015569</v>
      </c>
      <c r="W700">
        <v>22224</v>
      </c>
      <c r="X700">
        <v>98993345</v>
      </c>
      <c r="Y700">
        <v>0</v>
      </c>
      <c r="Z700">
        <v>11619990</v>
      </c>
      <c r="AA700" s="3" t="str">
        <f t="shared" si="20"/>
        <v>4581</v>
      </c>
      <c r="AB700" s="4" t="str">
        <f t="shared" si="21"/>
        <v>Non-TIF</v>
      </c>
    </row>
    <row r="701" spans="1:28" x14ac:dyDescent="0.25">
      <c r="A701">
        <v>2021</v>
      </c>
      <c r="B701">
        <v>70</v>
      </c>
      <c r="C701" t="s">
        <v>45</v>
      </c>
      <c r="D701">
        <v>2021</v>
      </c>
      <c r="E701">
        <v>70</v>
      </c>
      <c r="F701">
        <v>1</v>
      </c>
      <c r="G701">
        <v>611</v>
      </c>
      <c r="H701">
        <v>821611</v>
      </c>
      <c r="I701" t="s">
        <v>27</v>
      </c>
      <c r="J701" t="s">
        <v>27</v>
      </c>
      <c r="K701" t="s">
        <v>717</v>
      </c>
      <c r="L701" t="s">
        <v>716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 s="3" t="str">
        <f t="shared" si="20"/>
        <v>1611</v>
      </c>
      <c r="AB701" s="4" t="str">
        <f t="shared" si="21"/>
        <v>Non-TIF</v>
      </c>
    </row>
    <row r="702" spans="1:28" x14ac:dyDescent="0.25">
      <c r="A702">
        <v>2021</v>
      </c>
      <c r="B702">
        <v>70</v>
      </c>
      <c r="C702" t="s">
        <v>24</v>
      </c>
      <c r="D702">
        <v>2021</v>
      </c>
      <c r="E702">
        <v>70</v>
      </c>
      <c r="F702">
        <v>3</v>
      </c>
      <c r="G702">
        <v>841</v>
      </c>
      <c r="H702" t="s">
        <v>718</v>
      </c>
      <c r="I702" t="s">
        <v>26</v>
      </c>
      <c r="J702" t="s">
        <v>27</v>
      </c>
      <c r="K702" t="s">
        <v>719</v>
      </c>
      <c r="L702" t="s">
        <v>716</v>
      </c>
      <c r="M702">
        <v>85791</v>
      </c>
      <c r="N702">
        <v>2095</v>
      </c>
      <c r="O702">
        <v>992711</v>
      </c>
      <c r="P702">
        <v>989328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5107577</v>
      </c>
      <c r="W702">
        <v>0</v>
      </c>
      <c r="X702">
        <v>5107577</v>
      </c>
      <c r="Y702">
        <v>0</v>
      </c>
      <c r="Z702">
        <v>3037652</v>
      </c>
      <c r="AA702" s="3" t="str">
        <f t="shared" si="20"/>
        <v>3841</v>
      </c>
      <c r="AB702" s="4" t="str">
        <f t="shared" si="21"/>
        <v>TIF</v>
      </c>
    </row>
    <row r="703" spans="1:28" x14ac:dyDescent="0.25">
      <c r="A703">
        <v>2021</v>
      </c>
      <c r="B703">
        <v>47</v>
      </c>
      <c r="C703" t="s">
        <v>32</v>
      </c>
      <c r="D703">
        <v>2021</v>
      </c>
      <c r="E703">
        <v>47</v>
      </c>
      <c r="F703">
        <v>5</v>
      </c>
      <c r="G703">
        <v>823</v>
      </c>
      <c r="H703">
        <v>815823</v>
      </c>
      <c r="I703" t="s">
        <v>27</v>
      </c>
      <c r="J703" t="s">
        <v>27</v>
      </c>
      <c r="K703" t="s">
        <v>77</v>
      </c>
      <c r="L703" t="s">
        <v>474</v>
      </c>
      <c r="M703">
        <v>5426408</v>
      </c>
      <c r="N703">
        <v>306750</v>
      </c>
      <c r="O703">
        <v>186130</v>
      </c>
      <c r="P703">
        <v>0</v>
      </c>
      <c r="Q703">
        <v>0</v>
      </c>
      <c r="R703">
        <v>0</v>
      </c>
      <c r="S703">
        <v>0</v>
      </c>
      <c r="T703">
        <v>3463</v>
      </c>
      <c r="U703">
        <v>0</v>
      </c>
      <c r="V703">
        <v>7026823</v>
      </c>
      <c r="W703">
        <v>0</v>
      </c>
      <c r="X703">
        <v>7026823</v>
      </c>
      <c r="Y703">
        <v>85772</v>
      </c>
      <c r="Z703">
        <v>1104072</v>
      </c>
      <c r="AA703" s="3" t="str">
        <f t="shared" si="20"/>
        <v>5823</v>
      </c>
      <c r="AB703" s="4" t="str">
        <f t="shared" si="21"/>
        <v>Non-TIF</v>
      </c>
    </row>
    <row r="704" spans="1:28" x14ac:dyDescent="0.25">
      <c r="A704">
        <v>2021</v>
      </c>
      <c r="B704">
        <v>48</v>
      </c>
      <c r="C704" t="s">
        <v>24</v>
      </c>
      <c r="D704">
        <v>2021</v>
      </c>
      <c r="E704">
        <v>48</v>
      </c>
      <c r="F704">
        <v>3</v>
      </c>
      <c r="G704">
        <v>154</v>
      </c>
      <c r="H704" t="s">
        <v>772</v>
      </c>
      <c r="I704" t="s">
        <v>26</v>
      </c>
      <c r="J704" t="s">
        <v>27</v>
      </c>
      <c r="K704" t="s">
        <v>773</v>
      </c>
      <c r="L704" t="s">
        <v>478</v>
      </c>
      <c r="M704">
        <v>44365</v>
      </c>
      <c r="N704">
        <v>0</v>
      </c>
      <c r="O704">
        <v>5316286</v>
      </c>
      <c r="P704">
        <v>0</v>
      </c>
      <c r="Q704">
        <v>158046</v>
      </c>
      <c r="R704">
        <v>0</v>
      </c>
      <c r="S704">
        <v>0</v>
      </c>
      <c r="T704">
        <v>0</v>
      </c>
      <c r="U704">
        <v>0</v>
      </c>
      <c r="V704">
        <v>6396763</v>
      </c>
      <c r="W704">
        <v>0</v>
      </c>
      <c r="X704">
        <v>6396763</v>
      </c>
      <c r="Y704">
        <v>0</v>
      </c>
      <c r="Z704">
        <v>878066</v>
      </c>
      <c r="AA704" s="3" t="str">
        <f t="shared" si="20"/>
        <v>3154</v>
      </c>
      <c r="AB704" s="4" t="str">
        <f t="shared" si="21"/>
        <v>TIF</v>
      </c>
    </row>
    <row r="705" spans="1:28" x14ac:dyDescent="0.25">
      <c r="A705">
        <v>2021</v>
      </c>
      <c r="B705">
        <v>48</v>
      </c>
      <c r="C705" t="s">
        <v>24</v>
      </c>
      <c r="D705">
        <v>2021</v>
      </c>
      <c r="E705">
        <v>48</v>
      </c>
      <c r="F705">
        <v>7</v>
      </c>
      <c r="G705">
        <v>29</v>
      </c>
      <c r="H705" t="s">
        <v>774</v>
      </c>
      <c r="I705" t="s">
        <v>26</v>
      </c>
      <c r="J705" t="s">
        <v>27</v>
      </c>
      <c r="K705" t="s">
        <v>775</v>
      </c>
      <c r="L705" t="s">
        <v>478</v>
      </c>
      <c r="M705">
        <v>69510</v>
      </c>
      <c r="N705">
        <v>0</v>
      </c>
      <c r="O705">
        <v>16934493</v>
      </c>
      <c r="P705">
        <v>4182760</v>
      </c>
      <c r="Q705">
        <v>2321012</v>
      </c>
      <c r="R705">
        <v>0</v>
      </c>
      <c r="S705">
        <v>0</v>
      </c>
      <c r="T705">
        <v>0</v>
      </c>
      <c r="U705">
        <v>0</v>
      </c>
      <c r="V705">
        <v>42506361</v>
      </c>
      <c r="W705">
        <v>0</v>
      </c>
      <c r="X705">
        <v>42506361</v>
      </c>
      <c r="Y705">
        <v>0</v>
      </c>
      <c r="Z705">
        <v>18998586</v>
      </c>
      <c r="AA705" s="3" t="str">
        <f t="shared" si="20"/>
        <v>7029</v>
      </c>
      <c r="AB705" s="4" t="str">
        <f t="shared" si="21"/>
        <v>TIF</v>
      </c>
    </row>
    <row r="706" spans="1:28" x14ac:dyDescent="0.25">
      <c r="A706">
        <v>2021</v>
      </c>
      <c r="B706">
        <v>48</v>
      </c>
      <c r="C706" t="s">
        <v>32</v>
      </c>
      <c r="D706">
        <v>2021</v>
      </c>
      <c r="E706">
        <v>48</v>
      </c>
      <c r="F706">
        <v>3</v>
      </c>
      <c r="G706">
        <v>154</v>
      </c>
      <c r="H706">
        <v>483154</v>
      </c>
      <c r="I706" t="s">
        <v>27</v>
      </c>
      <c r="J706" t="s">
        <v>27</v>
      </c>
      <c r="K706" t="s">
        <v>526</v>
      </c>
      <c r="L706" t="s">
        <v>478</v>
      </c>
      <c r="M706">
        <v>63867231</v>
      </c>
      <c r="N706">
        <v>2006180</v>
      </c>
      <c r="O706">
        <v>16846080</v>
      </c>
      <c r="P706">
        <v>1641220</v>
      </c>
      <c r="Q706">
        <v>3139060</v>
      </c>
      <c r="R706">
        <v>0</v>
      </c>
      <c r="S706">
        <v>2761799</v>
      </c>
      <c r="T706">
        <v>611996</v>
      </c>
      <c r="U706">
        <v>0</v>
      </c>
      <c r="V706">
        <v>272583686</v>
      </c>
      <c r="W706">
        <v>298172</v>
      </c>
      <c r="X706">
        <v>272285514</v>
      </c>
      <c r="Y706">
        <v>32172716</v>
      </c>
      <c r="Z706">
        <v>181710120</v>
      </c>
      <c r="AA706" s="3" t="str">
        <f t="shared" si="20"/>
        <v>3154</v>
      </c>
      <c r="AB706" s="4" t="str">
        <f t="shared" si="21"/>
        <v>Non-TIF</v>
      </c>
    </row>
    <row r="707" spans="1:28" x14ac:dyDescent="0.25">
      <c r="A707">
        <v>2021</v>
      </c>
      <c r="B707">
        <v>48</v>
      </c>
      <c r="C707" t="s">
        <v>32</v>
      </c>
      <c r="D707">
        <v>2021</v>
      </c>
      <c r="E707">
        <v>48</v>
      </c>
      <c r="F707">
        <v>7</v>
      </c>
      <c r="G707">
        <v>29</v>
      </c>
      <c r="H707">
        <v>487029</v>
      </c>
      <c r="I707" t="s">
        <v>27</v>
      </c>
      <c r="J707" t="s">
        <v>27</v>
      </c>
      <c r="K707" t="s">
        <v>527</v>
      </c>
      <c r="L707" t="s">
        <v>478</v>
      </c>
      <c r="M707">
        <v>156760230</v>
      </c>
      <c r="N707">
        <v>8881940</v>
      </c>
      <c r="O707">
        <v>21893939</v>
      </c>
      <c r="P707">
        <v>14378312</v>
      </c>
      <c r="Q707">
        <v>2572139</v>
      </c>
      <c r="R707">
        <v>0</v>
      </c>
      <c r="S707">
        <v>0</v>
      </c>
      <c r="T707">
        <v>3896415</v>
      </c>
      <c r="U707">
        <v>0</v>
      </c>
      <c r="V707">
        <v>617174805</v>
      </c>
      <c r="W707">
        <v>425960</v>
      </c>
      <c r="X707">
        <v>616748845</v>
      </c>
      <c r="Y707">
        <v>65626957</v>
      </c>
      <c r="Z707">
        <v>408791830</v>
      </c>
      <c r="AA707" s="3" t="str">
        <f t="shared" ref="AA707:AA770" si="22">CONCATENATE(F707,TEXT(G707,"000"))</f>
        <v>7029</v>
      </c>
      <c r="AB707" s="4" t="str">
        <f t="shared" ref="AB707:AB770" si="23">IF(C707="I","TIF","Non-TIF")</f>
        <v>Non-TIF</v>
      </c>
    </row>
    <row r="708" spans="1:28" x14ac:dyDescent="0.25">
      <c r="A708">
        <v>2021</v>
      </c>
      <c r="B708">
        <v>49</v>
      </c>
      <c r="C708" t="s">
        <v>45</v>
      </c>
      <c r="D708">
        <v>2021</v>
      </c>
      <c r="E708">
        <v>49</v>
      </c>
      <c r="F708">
        <v>0</v>
      </c>
      <c r="G708">
        <v>585</v>
      </c>
      <c r="H708">
        <v>490585</v>
      </c>
      <c r="I708" t="s">
        <v>27</v>
      </c>
      <c r="J708" t="s">
        <v>27</v>
      </c>
      <c r="K708" t="s">
        <v>531</v>
      </c>
      <c r="L708" t="s">
        <v>479</v>
      </c>
      <c r="M708">
        <v>282500</v>
      </c>
      <c r="N708">
        <v>7600</v>
      </c>
      <c r="O708">
        <v>10925633</v>
      </c>
      <c r="P708">
        <v>1836100</v>
      </c>
      <c r="Q708">
        <v>5946767</v>
      </c>
      <c r="R708">
        <v>0</v>
      </c>
      <c r="S708">
        <v>0</v>
      </c>
      <c r="T708">
        <v>0</v>
      </c>
      <c r="U708">
        <v>0</v>
      </c>
      <c r="V708">
        <v>99840245</v>
      </c>
      <c r="W708">
        <v>116676</v>
      </c>
      <c r="X708">
        <v>99723569</v>
      </c>
      <c r="Y708">
        <v>0</v>
      </c>
      <c r="Z708">
        <v>80841645</v>
      </c>
      <c r="AA708" s="3" t="str">
        <f t="shared" si="22"/>
        <v>0585</v>
      </c>
      <c r="AB708" s="4" t="str">
        <f t="shared" si="23"/>
        <v>Non-TIF</v>
      </c>
    </row>
    <row r="709" spans="1:28" x14ac:dyDescent="0.25">
      <c r="A709">
        <v>2021</v>
      </c>
      <c r="B709">
        <v>49</v>
      </c>
      <c r="C709" t="s">
        <v>45</v>
      </c>
      <c r="D709">
        <v>2021</v>
      </c>
      <c r="E709">
        <v>49</v>
      </c>
      <c r="F709">
        <v>1</v>
      </c>
      <c r="G709">
        <v>965</v>
      </c>
      <c r="H709">
        <v>491965</v>
      </c>
      <c r="I709" t="s">
        <v>27</v>
      </c>
      <c r="J709" t="s">
        <v>27</v>
      </c>
      <c r="K709" t="s">
        <v>253</v>
      </c>
      <c r="L709" t="s">
        <v>479</v>
      </c>
      <c r="M709">
        <v>32300</v>
      </c>
      <c r="N709">
        <v>0</v>
      </c>
      <c r="O709">
        <v>7589267</v>
      </c>
      <c r="P709">
        <v>2006600</v>
      </c>
      <c r="Q709">
        <v>141033</v>
      </c>
      <c r="R709">
        <v>0</v>
      </c>
      <c r="S709">
        <v>0</v>
      </c>
      <c r="T709">
        <v>0</v>
      </c>
      <c r="U709">
        <v>0</v>
      </c>
      <c r="V709">
        <v>10459600</v>
      </c>
      <c r="W709">
        <v>0</v>
      </c>
      <c r="X709">
        <v>10459600</v>
      </c>
      <c r="Y709">
        <v>0</v>
      </c>
      <c r="Z709">
        <v>690400</v>
      </c>
      <c r="AA709" s="3" t="str">
        <f t="shared" si="22"/>
        <v>1965</v>
      </c>
      <c r="AB709" s="4" t="str">
        <f t="shared" si="23"/>
        <v>Non-TIF</v>
      </c>
    </row>
    <row r="710" spans="1:28" x14ac:dyDescent="0.25">
      <c r="A710">
        <v>2021</v>
      </c>
      <c r="B710">
        <v>50</v>
      </c>
      <c r="C710" t="s">
        <v>45</v>
      </c>
      <c r="D710">
        <v>2021</v>
      </c>
      <c r="E710">
        <v>50</v>
      </c>
      <c r="F710">
        <v>1</v>
      </c>
      <c r="G710">
        <v>332</v>
      </c>
      <c r="H710">
        <v>501332</v>
      </c>
      <c r="I710" t="s">
        <v>27</v>
      </c>
      <c r="J710" t="s">
        <v>27</v>
      </c>
      <c r="K710" t="s">
        <v>547</v>
      </c>
      <c r="L710" t="s">
        <v>534</v>
      </c>
      <c r="M710">
        <v>0</v>
      </c>
      <c r="N710">
        <v>0</v>
      </c>
      <c r="O710">
        <v>1245183</v>
      </c>
      <c r="P710">
        <v>0</v>
      </c>
      <c r="Q710">
        <v>215259</v>
      </c>
      <c r="R710">
        <v>0</v>
      </c>
      <c r="S710">
        <v>0</v>
      </c>
      <c r="T710">
        <v>0</v>
      </c>
      <c r="U710">
        <v>0</v>
      </c>
      <c r="V710">
        <v>10449338</v>
      </c>
      <c r="W710">
        <v>20372</v>
      </c>
      <c r="X710">
        <v>10428966</v>
      </c>
      <c r="Y710">
        <v>0</v>
      </c>
      <c r="Z710">
        <v>8988896</v>
      </c>
      <c r="AA710" s="3" t="str">
        <f t="shared" si="22"/>
        <v>1332</v>
      </c>
      <c r="AB710" s="4" t="str">
        <f t="shared" si="23"/>
        <v>Non-TIF</v>
      </c>
    </row>
    <row r="711" spans="1:28" x14ac:dyDescent="0.25">
      <c r="A711">
        <v>2021</v>
      </c>
      <c r="B711">
        <v>50</v>
      </c>
      <c r="C711" t="s">
        <v>24</v>
      </c>
      <c r="D711">
        <v>2021</v>
      </c>
      <c r="E711">
        <v>50</v>
      </c>
      <c r="F711">
        <v>0</v>
      </c>
      <c r="G711">
        <v>720</v>
      </c>
      <c r="H711" t="s">
        <v>776</v>
      </c>
      <c r="I711" t="s">
        <v>26</v>
      </c>
      <c r="J711" t="s">
        <v>27</v>
      </c>
      <c r="K711" t="s">
        <v>777</v>
      </c>
      <c r="L711" t="s">
        <v>534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 s="3" t="str">
        <f t="shared" si="22"/>
        <v>0720</v>
      </c>
      <c r="AB711" s="4" t="str">
        <f t="shared" si="23"/>
        <v>TIF</v>
      </c>
    </row>
    <row r="712" spans="1:28" x14ac:dyDescent="0.25">
      <c r="A712">
        <v>2021</v>
      </c>
      <c r="B712">
        <v>50</v>
      </c>
      <c r="C712" t="s">
        <v>32</v>
      </c>
      <c r="D712">
        <v>2021</v>
      </c>
      <c r="E712">
        <v>50</v>
      </c>
      <c r="F712">
        <v>0</v>
      </c>
      <c r="G712">
        <v>720</v>
      </c>
      <c r="H712">
        <v>770720</v>
      </c>
      <c r="I712" t="s">
        <v>27</v>
      </c>
      <c r="J712" t="s">
        <v>27</v>
      </c>
      <c r="K712" t="s">
        <v>567</v>
      </c>
      <c r="L712" t="s">
        <v>534</v>
      </c>
      <c r="M712">
        <v>3068810</v>
      </c>
      <c r="N712">
        <v>24700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5410</v>
      </c>
      <c r="U712">
        <v>0</v>
      </c>
      <c r="V712">
        <v>5140720</v>
      </c>
      <c r="W712">
        <v>5556</v>
      </c>
      <c r="X712">
        <v>5135164</v>
      </c>
      <c r="Y712">
        <v>530638</v>
      </c>
      <c r="Z712">
        <v>2041800</v>
      </c>
      <c r="AA712" s="3" t="str">
        <f t="shared" si="22"/>
        <v>0720</v>
      </c>
      <c r="AB712" s="4" t="str">
        <f t="shared" si="23"/>
        <v>Non-TIF</v>
      </c>
    </row>
    <row r="713" spans="1:28" x14ac:dyDescent="0.25">
      <c r="A713">
        <v>2021</v>
      </c>
      <c r="B713">
        <v>51</v>
      </c>
      <c r="C713" t="s">
        <v>32</v>
      </c>
      <c r="D713">
        <v>2021</v>
      </c>
      <c r="E713">
        <v>51</v>
      </c>
      <c r="F713">
        <v>0</v>
      </c>
      <c r="G713">
        <v>977</v>
      </c>
      <c r="H713">
        <v>900977</v>
      </c>
      <c r="I713" t="s">
        <v>27</v>
      </c>
      <c r="J713" t="s">
        <v>27</v>
      </c>
      <c r="K713" t="s">
        <v>507</v>
      </c>
      <c r="L713" t="s">
        <v>541</v>
      </c>
      <c r="M713">
        <v>7258400</v>
      </c>
      <c r="N713">
        <v>387100</v>
      </c>
      <c r="O713">
        <v>1330200</v>
      </c>
      <c r="P713">
        <v>0</v>
      </c>
      <c r="Q713">
        <v>649200</v>
      </c>
      <c r="R713">
        <v>0</v>
      </c>
      <c r="S713">
        <v>1054042</v>
      </c>
      <c r="T713">
        <v>50660</v>
      </c>
      <c r="U713">
        <v>0</v>
      </c>
      <c r="V713">
        <v>30593402</v>
      </c>
      <c r="W713">
        <v>61116</v>
      </c>
      <c r="X713">
        <v>30532286</v>
      </c>
      <c r="Y713">
        <v>1735258</v>
      </c>
      <c r="Z713">
        <v>19863800</v>
      </c>
      <c r="AA713" s="3" t="str">
        <f t="shared" si="22"/>
        <v>0977</v>
      </c>
      <c r="AB713" s="4" t="str">
        <f t="shared" si="23"/>
        <v>Non-TIF</v>
      </c>
    </row>
    <row r="714" spans="1:28" x14ac:dyDescent="0.25">
      <c r="A714">
        <v>2021</v>
      </c>
      <c r="B714">
        <v>52</v>
      </c>
      <c r="C714" t="s">
        <v>45</v>
      </c>
      <c r="D714">
        <v>2021</v>
      </c>
      <c r="E714">
        <v>52</v>
      </c>
      <c r="F714">
        <v>1</v>
      </c>
      <c r="G714">
        <v>337</v>
      </c>
      <c r="H714">
        <v>571337</v>
      </c>
      <c r="I714" t="s">
        <v>27</v>
      </c>
      <c r="J714" t="s">
        <v>27</v>
      </c>
      <c r="K714" t="s">
        <v>195</v>
      </c>
      <c r="L714" t="s">
        <v>551</v>
      </c>
      <c r="M714">
        <v>0</v>
      </c>
      <c r="N714">
        <v>0</v>
      </c>
      <c r="O714">
        <v>971617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23193870</v>
      </c>
      <c r="W714">
        <v>1852</v>
      </c>
      <c r="X714">
        <v>23192018</v>
      </c>
      <c r="Y714">
        <v>0</v>
      </c>
      <c r="Z714">
        <v>22222253</v>
      </c>
      <c r="AA714" s="3" t="str">
        <f t="shared" si="22"/>
        <v>1337</v>
      </c>
      <c r="AB714" s="4" t="str">
        <f t="shared" si="23"/>
        <v>Non-TIF</v>
      </c>
    </row>
    <row r="715" spans="1:28" x14ac:dyDescent="0.25">
      <c r="A715">
        <v>2021</v>
      </c>
      <c r="B715">
        <v>52</v>
      </c>
      <c r="C715" t="s">
        <v>24</v>
      </c>
      <c r="D715">
        <v>2021</v>
      </c>
      <c r="E715">
        <v>52</v>
      </c>
      <c r="F715">
        <v>3</v>
      </c>
      <c r="G715">
        <v>141</v>
      </c>
      <c r="H715" t="s">
        <v>778</v>
      </c>
      <c r="I715" t="s">
        <v>26</v>
      </c>
      <c r="J715" t="s">
        <v>27</v>
      </c>
      <c r="K715" t="s">
        <v>779</v>
      </c>
      <c r="L715" t="s">
        <v>551</v>
      </c>
      <c r="M715">
        <v>77880</v>
      </c>
      <c r="N715">
        <v>0</v>
      </c>
      <c r="O715">
        <v>346490790</v>
      </c>
      <c r="P715">
        <v>8054791</v>
      </c>
      <c r="Q715">
        <v>15738088</v>
      </c>
      <c r="R715">
        <v>0</v>
      </c>
      <c r="S715">
        <v>0</v>
      </c>
      <c r="T715">
        <v>0</v>
      </c>
      <c r="U715">
        <v>0</v>
      </c>
      <c r="V715">
        <v>605565884</v>
      </c>
      <c r="W715">
        <v>44448</v>
      </c>
      <c r="X715">
        <v>605521436</v>
      </c>
      <c r="Y715">
        <v>0</v>
      </c>
      <c r="Z715">
        <v>235204335</v>
      </c>
      <c r="AA715" s="3" t="str">
        <f t="shared" si="22"/>
        <v>3141</v>
      </c>
      <c r="AB715" s="4" t="str">
        <f t="shared" si="23"/>
        <v>TIF</v>
      </c>
    </row>
    <row r="716" spans="1:28" x14ac:dyDescent="0.25">
      <c r="A716">
        <v>2021</v>
      </c>
      <c r="B716">
        <v>52</v>
      </c>
      <c r="C716" t="s">
        <v>24</v>
      </c>
      <c r="D716">
        <v>2021</v>
      </c>
      <c r="E716">
        <v>52</v>
      </c>
      <c r="F716">
        <v>6</v>
      </c>
      <c r="G716">
        <v>93</v>
      </c>
      <c r="H716" t="s">
        <v>780</v>
      </c>
      <c r="I716" t="s">
        <v>26</v>
      </c>
      <c r="J716" t="s">
        <v>27</v>
      </c>
      <c r="K716" t="s">
        <v>781</v>
      </c>
      <c r="L716" t="s">
        <v>551</v>
      </c>
      <c r="M716">
        <v>0</v>
      </c>
      <c r="N716">
        <v>0</v>
      </c>
      <c r="O716">
        <v>2499367</v>
      </c>
      <c r="P716">
        <v>92938</v>
      </c>
      <c r="Q716">
        <v>1161304</v>
      </c>
      <c r="R716">
        <v>0</v>
      </c>
      <c r="S716">
        <v>0</v>
      </c>
      <c r="T716">
        <v>0</v>
      </c>
      <c r="U716">
        <v>0</v>
      </c>
      <c r="V716">
        <v>24151033</v>
      </c>
      <c r="W716">
        <v>0</v>
      </c>
      <c r="X716">
        <v>24151033</v>
      </c>
      <c r="Y716">
        <v>0</v>
      </c>
      <c r="Z716">
        <v>20397424</v>
      </c>
      <c r="AA716" s="3" t="str">
        <f t="shared" si="22"/>
        <v>6093</v>
      </c>
      <c r="AB716" s="4" t="str">
        <f t="shared" si="23"/>
        <v>TIF</v>
      </c>
    </row>
    <row r="717" spans="1:28" x14ac:dyDescent="0.25">
      <c r="A717">
        <v>2021</v>
      </c>
      <c r="B717">
        <v>52</v>
      </c>
      <c r="C717" t="s">
        <v>32</v>
      </c>
      <c r="D717">
        <v>2021</v>
      </c>
      <c r="E717">
        <v>52</v>
      </c>
      <c r="F717">
        <v>6</v>
      </c>
      <c r="G717">
        <v>930</v>
      </c>
      <c r="H717">
        <v>166930</v>
      </c>
      <c r="I717" t="s">
        <v>27</v>
      </c>
      <c r="J717" t="s">
        <v>27</v>
      </c>
      <c r="K717" t="s">
        <v>164</v>
      </c>
      <c r="L717" t="s">
        <v>551</v>
      </c>
      <c r="M717">
        <v>32702200</v>
      </c>
      <c r="N717">
        <v>1096700</v>
      </c>
      <c r="O717">
        <v>39103600</v>
      </c>
      <c r="P717">
        <v>0</v>
      </c>
      <c r="Q717">
        <v>0</v>
      </c>
      <c r="R717">
        <v>0</v>
      </c>
      <c r="S717">
        <v>582342</v>
      </c>
      <c r="T717">
        <v>5637121</v>
      </c>
      <c r="U717">
        <v>0</v>
      </c>
      <c r="V717">
        <v>156535463</v>
      </c>
      <c r="W717">
        <v>63680</v>
      </c>
      <c r="X717">
        <v>156471783</v>
      </c>
      <c r="Y717">
        <v>31153873</v>
      </c>
      <c r="Z717">
        <v>77413500</v>
      </c>
      <c r="AA717" s="3" t="str">
        <f t="shared" si="22"/>
        <v>6930</v>
      </c>
      <c r="AB717" s="4" t="str">
        <f t="shared" si="23"/>
        <v>Non-TIF</v>
      </c>
    </row>
    <row r="718" spans="1:28" x14ac:dyDescent="0.25">
      <c r="A718">
        <v>2021</v>
      </c>
      <c r="B718">
        <v>52</v>
      </c>
      <c r="C718" t="s">
        <v>32</v>
      </c>
      <c r="D718">
        <v>2021</v>
      </c>
      <c r="E718">
        <v>52</v>
      </c>
      <c r="F718">
        <v>3</v>
      </c>
      <c r="G718">
        <v>141</v>
      </c>
      <c r="H718">
        <v>523141</v>
      </c>
      <c r="I718" t="s">
        <v>27</v>
      </c>
      <c r="J718" t="s">
        <v>27</v>
      </c>
      <c r="K718" t="s">
        <v>634</v>
      </c>
      <c r="L718" t="s">
        <v>551</v>
      </c>
      <c r="M718">
        <v>51570760</v>
      </c>
      <c r="N718">
        <v>3260660</v>
      </c>
      <c r="O718">
        <v>799613788</v>
      </c>
      <c r="P718">
        <v>56639420</v>
      </c>
      <c r="Q718">
        <v>540002800</v>
      </c>
      <c r="R718">
        <v>0</v>
      </c>
      <c r="S718">
        <v>17782847</v>
      </c>
      <c r="T718">
        <v>36546418</v>
      </c>
      <c r="U718">
        <v>0</v>
      </c>
      <c r="V718">
        <v>10257157339</v>
      </c>
      <c r="W718">
        <v>3840700</v>
      </c>
      <c r="X718">
        <v>10253316639</v>
      </c>
      <c r="Y718">
        <v>251615028</v>
      </c>
      <c r="Z718">
        <v>8751740646</v>
      </c>
      <c r="AA718" s="3" t="str">
        <f t="shared" si="22"/>
        <v>3141</v>
      </c>
      <c r="AB718" s="4" t="str">
        <f t="shared" si="23"/>
        <v>Non-TIF</v>
      </c>
    </row>
    <row r="719" spans="1:28" x14ac:dyDescent="0.25">
      <c r="A719">
        <v>2021</v>
      </c>
      <c r="B719">
        <v>52</v>
      </c>
      <c r="C719" t="s">
        <v>32</v>
      </c>
      <c r="D719">
        <v>2021</v>
      </c>
      <c r="E719">
        <v>52</v>
      </c>
      <c r="F719">
        <v>6</v>
      </c>
      <c r="G719">
        <v>93</v>
      </c>
      <c r="H719">
        <v>526093</v>
      </c>
      <c r="I719" t="s">
        <v>27</v>
      </c>
      <c r="J719" t="s">
        <v>27</v>
      </c>
      <c r="K719" t="s">
        <v>592</v>
      </c>
      <c r="L719" t="s">
        <v>551</v>
      </c>
      <c r="M719">
        <v>41113500</v>
      </c>
      <c r="N719">
        <v>2540300</v>
      </c>
      <c r="O719">
        <v>14966100</v>
      </c>
      <c r="P719">
        <v>0</v>
      </c>
      <c r="Q719">
        <v>933531</v>
      </c>
      <c r="R719">
        <v>0</v>
      </c>
      <c r="S719">
        <v>0</v>
      </c>
      <c r="T719">
        <v>3746961</v>
      </c>
      <c r="U719">
        <v>0</v>
      </c>
      <c r="V719">
        <v>757025692</v>
      </c>
      <c r="W719">
        <v>392624</v>
      </c>
      <c r="X719">
        <v>756633068</v>
      </c>
      <c r="Y719">
        <v>29211839</v>
      </c>
      <c r="Z719">
        <v>693725300</v>
      </c>
      <c r="AA719" s="3" t="str">
        <f t="shared" si="22"/>
        <v>6093</v>
      </c>
      <c r="AB719" s="4" t="str">
        <f t="shared" si="23"/>
        <v>Non-TIF</v>
      </c>
    </row>
    <row r="720" spans="1:28" x14ac:dyDescent="0.25">
      <c r="A720">
        <v>2021</v>
      </c>
      <c r="B720">
        <v>52</v>
      </c>
      <c r="C720" t="s">
        <v>32</v>
      </c>
      <c r="D720">
        <v>2021</v>
      </c>
      <c r="E720">
        <v>52</v>
      </c>
      <c r="F720">
        <v>4</v>
      </c>
      <c r="G720">
        <v>554</v>
      </c>
      <c r="H720">
        <v>574554</v>
      </c>
      <c r="I720" t="s">
        <v>27</v>
      </c>
      <c r="J720" t="s">
        <v>27</v>
      </c>
      <c r="K720" t="s">
        <v>596</v>
      </c>
      <c r="L720" t="s">
        <v>551</v>
      </c>
      <c r="M720">
        <v>131600</v>
      </c>
      <c r="N720">
        <v>44000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685900</v>
      </c>
      <c r="W720">
        <v>1852</v>
      </c>
      <c r="X720">
        <v>684048</v>
      </c>
      <c r="Y720">
        <v>66692</v>
      </c>
      <c r="Z720">
        <v>510300</v>
      </c>
      <c r="AA720" s="3" t="str">
        <f t="shared" si="22"/>
        <v>4554</v>
      </c>
      <c r="AB720" s="4" t="str">
        <f t="shared" si="23"/>
        <v>Non-TIF</v>
      </c>
    </row>
    <row r="721" spans="1:28" x14ac:dyDescent="0.25">
      <c r="A721">
        <v>2021</v>
      </c>
      <c r="B721">
        <v>52</v>
      </c>
      <c r="C721" t="s">
        <v>32</v>
      </c>
      <c r="D721">
        <v>2021</v>
      </c>
      <c r="E721">
        <v>52</v>
      </c>
      <c r="F721">
        <v>6</v>
      </c>
      <c r="G721">
        <v>975</v>
      </c>
      <c r="H721">
        <v>706975</v>
      </c>
      <c r="I721" t="s">
        <v>27</v>
      </c>
      <c r="J721" t="s">
        <v>27</v>
      </c>
      <c r="K721" t="s">
        <v>165</v>
      </c>
      <c r="L721" t="s">
        <v>551</v>
      </c>
      <c r="M721">
        <v>5119900</v>
      </c>
      <c r="N721">
        <v>106400</v>
      </c>
      <c r="O721">
        <v>123600</v>
      </c>
      <c r="P721">
        <v>0</v>
      </c>
      <c r="Q721">
        <v>0</v>
      </c>
      <c r="R721">
        <v>0</v>
      </c>
      <c r="S721">
        <v>0</v>
      </c>
      <c r="T721">
        <v>321834</v>
      </c>
      <c r="U721">
        <v>0</v>
      </c>
      <c r="V721">
        <v>8980334</v>
      </c>
      <c r="W721">
        <v>3704</v>
      </c>
      <c r="X721">
        <v>8976630</v>
      </c>
      <c r="Y721">
        <v>396691</v>
      </c>
      <c r="Z721">
        <v>3308600</v>
      </c>
      <c r="AA721" s="3" t="str">
        <f t="shared" si="22"/>
        <v>6975</v>
      </c>
      <c r="AB721" s="4" t="str">
        <f t="shared" si="23"/>
        <v>Non-TIF</v>
      </c>
    </row>
    <row r="722" spans="1:28" x14ac:dyDescent="0.25">
      <c r="A722">
        <v>2021</v>
      </c>
      <c r="B722">
        <v>70</v>
      </c>
      <c r="C722" t="s">
        <v>24</v>
      </c>
      <c r="D722">
        <v>2021</v>
      </c>
      <c r="E722">
        <v>70</v>
      </c>
      <c r="F722">
        <v>1</v>
      </c>
      <c r="G722">
        <v>611</v>
      </c>
      <c r="H722" t="s">
        <v>720</v>
      </c>
      <c r="I722" t="s">
        <v>26</v>
      </c>
      <c r="J722" t="s">
        <v>27</v>
      </c>
      <c r="K722" t="s">
        <v>721</v>
      </c>
      <c r="L722" t="s">
        <v>716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 s="3" t="str">
        <f t="shared" si="22"/>
        <v>1611</v>
      </c>
      <c r="AB722" s="4" t="str">
        <f t="shared" si="23"/>
        <v>TIF</v>
      </c>
    </row>
    <row r="723" spans="1:28" x14ac:dyDescent="0.25">
      <c r="A723">
        <v>2021</v>
      </c>
      <c r="B723">
        <v>70</v>
      </c>
      <c r="C723" t="s">
        <v>32</v>
      </c>
      <c r="D723">
        <v>2021</v>
      </c>
      <c r="E723">
        <v>70</v>
      </c>
      <c r="F723">
        <v>1</v>
      </c>
      <c r="G723">
        <v>368</v>
      </c>
      <c r="H723">
        <v>581368</v>
      </c>
      <c r="I723" t="s">
        <v>27</v>
      </c>
      <c r="J723" t="s">
        <v>27</v>
      </c>
      <c r="K723" t="s">
        <v>682</v>
      </c>
      <c r="L723" t="s">
        <v>716</v>
      </c>
      <c r="M723">
        <v>9699840</v>
      </c>
      <c r="N723">
        <v>1550290</v>
      </c>
      <c r="O723">
        <v>1197600</v>
      </c>
      <c r="P723">
        <v>0</v>
      </c>
      <c r="Q723">
        <v>241110</v>
      </c>
      <c r="R723">
        <v>0</v>
      </c>
      <c r="S723">
        <v>0</v>
      </c>
      <c r="T723">
        <v>1734803</v>
      </c>
      <c r="U723">
        <v>0</v>
      </c>
      <c r="V723">
        <v>27390513</v>
      </c>
      <c r="W723">
        <v>22224</v>
      </c>
      <c r="X723">
        <v>27368289</v>
      </c>
      <c r="Y723">
        <v>8043349</v>
      </c>
      <c r="Z723">
        <v>12966870</v>
      </c>
      <c r="AA723" s="3" t="str">
        <f t="shared" si="22"/>
        <v>1368</v>
      </c>
      <c r="AB723" s="4" t="str">
        <f t="shared" si="23"/>
        <v>Non-TIF</v>
      </c>
    </row>
    <row r="724" spans="1:28" x14ac:dyDescent="0.25">
      <c r="A724">
        <v>2021</v>
      </c>
      <c r="B724">
        <v>70</v>
      </c>
      <c r="C724" t="s">
        <v>32</v>
      </c>
      <c r="D724">
        <v>2021</v>
      </c>
      <c r="E724">
        <v>70</v>
      </c>
      <c r="F724">
        <v>3</v>
      </c>
      <c r="G724">
        <v>841</v>
      </c>
      <c r="H724">
        <v>583841</v>
      </c>
      <c r="I724" t="s">
        <v>27</v>
      </c>
      <c r="J724" t="s">
        <v>27</v>
      </c>
      <c r="K724" t="s">
        <v>656</v>
      </c>
      <c r="L724" t="s">
        <v>716</v>
      </c>
      <c r="M724">
        <v>26525520</v>
      </c>
      <c r="N724">
        <v>1224670</v>
      </c>
      <c r="O724">
        <v>12677092</v>
      </c>
      <c r="P724">
        <v>27221060</v>
      </c>
      <c r="Q724">
        <v>475398</v>
      </c>
      <c r="R724">
        <v>0</v>
      </c>
      <c r="S724">
        <v>932547</v>
      </c>
      <c r="T724">
        <v>2855624</v>
      </c>
      <c r="U724">
        <v>0</v>
      </c>
      <c r="V724">
        <v>179127821</v>
      </c>
      <c r="W724">
        <v>137048</v>
      </c>
      <c r="X724">
        <v>178990773</v>
      </c>
      <c r="Y724">
        <v>14116588</v>
      </c>
      <c r="Z724">
        <v>107215910</v>
      </c>
      <c r="AA724" s="3" t="str">
        <f t="shared" si="22"/>
        <v>3841</v>
      </c>
      <c r="AB724" s="4" t="str">
        <f t="shared" si="23"/>
        <v>Non-TIF</v>
      </c>
    </row>
    <row r="725" spans="1:28" x14ac:dyDescent="0.25">
      <c r="A725">
        <v>2021</v>
      </c>
      <c r="B725">
        <v>71</v>
      </c>
      <c r="C725" t="s">
        <v>45</v>
      </c>
      <c r="D725">
        <v>2021</v>
      </c>
      <c r="E725">
        <v>71</v>
      </c>
      <c r="F725">
        <v>5</v>
      </c>
      <c r="G725">
        <v>157</v>
      </c>
      <c r="H725">
        <v>715157</v>
      </c>
      <c r="I725" t="s">
        <v>27</v>
      </c>
      <c r="J725" t="s">
        <v>27</v>
      </c>
      <c r="K725" t="s">
        <v>265</v>
      </c>
      <c r="L725" t="s">
        <v>734</v>
      </c>
      <c r="M725">
        <v>35609</v>
      </c>
      <c r="N725">
        <v>0</v>
      </c>
      <c r="O725">
        <v>2178458</v>
      </c>
      <c r="P725">
        <v>223854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3616280</v>
      </c>
      <c r="W725">
        <v>0</v>
      </c>
      <c r="X725">
        <v>3616280</v>
      </c>
      <c r="Y725">
        <v>0</v>
      </c>
      <c r="Z725">
        <v>1178359</v>
      </c>
      <c r="AA725" s="3" t="str">
        <f t="shared" si="22"/>
        <v>5157</v>
      </c>
      <c r="AB725" s="4" t="str">
        <f t="shared" si="23"/>
        <v>Non-TIF</v>
      </c>
    </row>
    <row r="726" spans="1:28" x14ac:dyDescent="0.25">
      <c r="A726">
        <v>2021</v>
      </c>
      <c r="B726">
        <v>71</v>
      </c>
      <c r="C726" t="s">
        <v>45</v>
      </c>
      <c r="D726">
        <v>2021</v>
      </c>
      <c r="E726">
        <v>71</v>
      </c>
      <c r="F726">
        <v>5</v>
      </c>
      <c r="G726">
        <v>949</v>
      </c>
      <c r="H726">
        <v>715949</v>
      </c>
      <c r="I726" t="s">
        <v>27</v>
      </c>
      <c r="J726" t="s">
        <v>27</v>
      </c>
      <c r="K726" t="s">
        <v>735</v>
      </c>
      <c r="L726" t="s">
        <v>734</v>
      </c>
      <c r="M726">
        <v>878660</v>
      </c>
      <c r="N726">
        <v>110780</v>
      </c>
      <c r="O726">
        <v>8544883</v>
      </c>
      <c r="P726">
        <v>1316003</v>
      </c>
      <c r="Q726">
        <v>1340834</v>
      </c>
      <c r="R726">
        <v>0</v>
      </c>
      <c r="S726">
        <v>0</v>
      </c>
      <c r="T726">
        <v>0</v>
      </c>
      <c r="U726">
        <v>0</v>
      </c>
      <c r="V726">
        <v>42874064</v>
      </c>
      <c r="W726">
        <v>7408</v>
      </c>
      <c r="X726">
        <v>42866656</v>
      </c>
      <c r="Y726">
        <v>0</v>
      </c>
      <c r="Z726">
        <v>30682904</v>
      </c>
      <c r="AA726" s="3" t="str">
        <f t="shared" si="22"/>
        <v>5949</v>
      </c>
      <c r="AB726" s="4" t="str">
        <f t="shared" si="23"/>
        <v>Non-TIF</v>
      </c>
    </row>
    <row r="727" spans="1:28" x14ac:dyDescent="0.25">
      <c r="A727">
        <v>2021</v>
      </c>
      <c r="B727">
        <v>71</v>
      </c>
      <c r="C727" t="s">
        <v>24</v>
      </c>
      <c r="D727">
        <v>2021</v>
      </c>
      <c r="E727">
        <v>71</v>
      </c>
      <c r="F727">
        <v>5</v>
      </c>
      <c r="G727">
        <v>157</v>
      </c>
      <c r="H727" t="s">
        <v>736</v>
      </c>
      <c r="I727" t="s">
        <v>26</v>
      </c>
      <c r="J727" t="s">
        <v>27</v>
      </c>
      <c r="K727" t="s">
        <v>737</v>
      </c>
      <c r="L727" t="s">
        <v>734</v>
      </c>
      <c r="M727">
        <v>15951</v>
      </c>
      <c r="N727">
        <v>0</v>
      </c>
      <c r="O727">
        <v>9523322</v>
      </c>
      <c r="P727">
        <v>2014686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12944520</v>
      </c>
      <c r="W727">
        <v>7408</v>
      </c>
      <c r="X727">
        <v>12937112</v>
      </c>
      <c r="Y727">
        <v>0</v>
      </c>
      <c r="Z727">
        <v>1390561</v>
      </c>
      <c r="AA727" s="3" t="str">
        <f t="shared" si="22"/>
        <v>5157</v>
      </c>
      <c r="AB727" s="4" t="str">
        <f t="shared" si="23"/>
        <v>TIF</v>
      </c>
    </row>
    <row r="728" spans="1:28" x14ac:dyDescent="0.25">
      <c r="A728">
        <v>2021</v>
      </c>
      <c r="B728">
        <v>71</v>
      </c>
      <c r="C728" t="s">
        <v>32</v>
      </c>
      <c r="D728">
        <v>2021</v>
      </c>
      <c r="E728">
        <v>71</v>
      </c>
      <c r="F728">
        <v>4</v>
      </c>
      <c r="G728">
        <v>149</v>
      </c>
      <c r="H728">
        <v>844149</v>
      </c>
      <c r="I728" t="s">
        <v>27</v>
      </c>
      <c r="J728" t="s">
        <v>27</v>
      </c>
      <c r="K728" t="s">
        <v>738</v>
      </c>
      <c r="L728" t="s">
        <v>734</v>
      </c>
      <c r="M728">
        <v>7995880</v>
      </c>
      <c r="N728">
        <v>466920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52108</v>
      </c>
      <c r="U728">
        <v>0</v>
      </c>
      <c r="V728">
        <v>10663888</v>
      </c>
      <c r="W728">
        <v>1852</v>
      </c>
      <c r="X728">
        <v>10662036</v>
      </c>
      <c r="Y728">
        <v>418885</v>
      </c>
      <c r="Z728">
        <v>2148980</v>
      </c>
      <c r="AA728" s="3" t="str">
        <f t="shared" si="22"/>
        <v>4149</v>
      </c>
      <c r="AB728" s="4" t="str">
        <f t="shared" si="23"/>
        <v>Non-TIF</v>
      </c>
    </row>
    <row r="729" spans="1:28" x14ac:dyDescent="0.25">
      <c r="A729">
        <v>2021</v>
      </c>
      <c r="B729">
        <v>72</v>
      </c>
      <c r="C729" t="s">
        <v>45</v>
      </c>
      <c r="D729">
        <v>2021</v>
      </c>
      <c r="E729">
        <v>72</v>
      </c>
      <c r="F729">
        <v>5</v>
      </c>
      <c r="G729">
        <v>949</v>
      </c>
      <c r="H729">
        <v>715949</v>
      </c>
      <c r="I729" t="s">
        <v>27</v>
      </c>
      <c r="J729" t="s">
        <v>27</v>
      </c>
      <c r="K729" t="s">
        <v>735</v>
      </c>
      <c r="L729" t="s">
        <v>739</v>
      </c>
      <c r="M729">
        <v>0</v>
      </c>
      <c r="N729">
        <v>0</v>
      </c>
      <c r="O729">
        <v>0</v>
      </c>
      <c r="P729">
        <v>13879937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13879937</v>
      </c>
      <c r="W729">
        <v>0</v>
      </c>
      <c r="X729">
        <v>13879937</v>
      </c>
      <c r="Y729">
        <v>0</v>
      </c>
      <c r="Z729">
        <v>0</v>
      </c>
      <c r="AA729" s="3" t="str">
        <f t="shared" si="22"/>
        <v>5949</v>
      </c>
      <c r="AB729" s="4" t="str">
        <f t="shared" si="23"/>
        <v>Non-TIF</v>
      </c>
    </row>
    <row r="730" spans="1:28" x14ac:dyDescent="0.25">
      <c r="A730">
        <v>2021</v>
      </c>
      <c r="B730">
        <v>72</v>
      </c>
      <c r="C730" t="s">
        <v>24</v>
      </c>
      <c r="D730">
        <v>2021</v>
      </c>
      <c r="E730">
        <v>72</v>
      </c>
      <c r="F730">
        <v>2</v>
      </c>
      <c r="G730">
        <v>846</v>
      </c>
      <c r="H730" t="s">
        <v>341</v>
      </c>
      <c r="I730" t="s">
        <v>26</v>
      </c>
      <c r="J730" t="s">
        <v>27</v>
      </c>
      <c r="K730" t="s">
        <v>342</v>
      </c>
      <c r="L730" t="s">
        <v>739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 s="3" t="str">
        <f t="shared" si="22"/>
        <v>2846</v>
      </c>
      <c r="AB730" s="4" t="str">
        <f t="shared" si="23"/>
        <v>TIF</v>
      </c>
    </row>
    <row r="731" spans="1:28" x14ac:dyDescent="0.25">
      <c r="A731">
        <v>2021</v>
      </c>
      <c r="B731">
        <v>72</v>
      </c>
      <c r="C731" t="s">
        <v>32</v>
      </c>
      <c r="D731">
        <v>2021</v>
      </c>
      <c r="E731">
        <v>72</v>
      </c>
      <c r="F731">
        <v>2</v>
      </c>
      <c r="G731">
        <v>846</v>
      </c>
      <c r="H731">
        <v>302846</v>
      </c>
      <c r="I731" t="s">
        <v>27</v>
      </c>
      <c r="J731" t="s">
        <v>27</v>
      </c>
      <c r="K731" t="s">
        <v>345</v>
      </c>
      <c r="L731" t="s">
        <v>739</v>
      </c>
      <c r="M731">
        <v>45630290</v>
      </c>
      <c r="N731">
        <v>12666310</v>
      </c>
      <c r="O731">
        <v>4075618</v>
      </c>
      <c r="P731">
        <v>0</v>
      </c>
      <c r="Q731">
        <v>124740</v>
      </c>
      <c r="R731">
        <v>0</v>
      </c>
      <c r="S731">
        <v>0</v>
      </c>
      <c r="T731">
        <v>885193</v>
      </c>
      <c r="U731">
        <v>0</v>
      </c>
      <c r="V731">
        <v>77346561</v>
      </c>
      <c r="W731">
        <v>31484</v>
      </c>
      <c r="X731">
        <v>77315077</v>
      </c>
      <c r="Y731">
        <v>3331358</v>
      </c>
      <c r="Z731">
        <v>13964410</v>
      </c>
      <c r="AA731" s="3" t="str">
        <f t="shared" si="22"/>
        <v>2846</v>
      </c>
      <c r="AB731" s="4" t="str">
        <f t="shared" si="23"/>
        <v>Non-TIF</v>
      </c>
    </row>
    <row r="732" spans="1:28" x14ac:dyDescent="0.25">
      <c r="A732">
        <v>2021</v>
      </c>
      <c r="B732">
        <v>72</v>
      </c>
      <c r="C732" t="s">
        <v>32</v>
      </c>
      <c r="D732">
        <v>2021</v>
      </c>
      <c r="E732">
        <v>72</v>
      </c>
      <c r="F732">
        <v>5</v>
      </c>
      <c r="G732">
        <v>994</v>
      </c>
      <c r="H732">
        <v>725994</v>
      </c>
      <c r="I732" t="s">
        <v>27</v>
      </c>
      <c r="J732" t="s">
        <v>27</v>
      </c>
      <c r="K732" t="s">
        <v>740</v>
      </c>
      <c r="L732" t="s">
        <v>739</v>
      </c>
      <c r="M732">
        <v>201021930</v>
      </c>
      <c r="N732">
        <v>12954300</v>
      </c>
      <c r="O732">
        <v>8056456</v>
      </c>
      <c r="P732">
        <v>2302622</v>
      </c>
      <c r="Q732">
        <v>2208520</v>
      </c>
      <c r="R732">
        <v>0</v>
      </c>
      <c r="S732">
        <v>15865264</v>
      </c>
      <c r="T732">
        <v>2600775</v>
      </c>
      <c r="U732">
        <v>0</v>
      </c>
      <c r="V732">
        <v>405464157</v>
      </c>
      <c r="W732">
        <v>351880</v>
      </c>
      <c r="X732">
        <v>405112277</v>
      </c>
      <c r="Y732">
        <v>21680211</v>
      </c>
      <c r="Z732">
        <v>160454290</v>
      </c>
      <c r="AA732" s="3" t="str">
        <f t="shared" si="22"/>
        <v>5994</v>
      </c>
      <c r="AB732" s="4" t="str">
        <f t="shared" si="23"/>
        <v>Non-TIF</v>
      </c>
    </row>
    <row r="733" spans="1:28" x14ac:dyDescent="0.25">
      <c r="A733">
        <v>2021</v>
      </c>
      <c r="B733">
        <v>73</v>
      </c>
      <c r="C733" t="s">
        <v>24</v>
      </c>
      <c r="D733">
        <v>2021</v>
      </c>
      <c r="E733">
        <v>73</v>
      </c>
      <c r="F733">
        <v>2</v>
      </c>
      <c r="G733">
        <v>113</v>
      </c>
      <c r="H733" t="s">
        <v>741</v>
      </c>
      <c r="I733" t="s">
        <v>26</v>
      </c>
      <c r="J733" t="s">
        <v>27</v>
      </c>
      <c r="K733" t="s">
        <v>742</v>
      </c>
      <c r="L733" t="s">
        <v>743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 s="3" t="str">
        <f t="shared" si="22"/>
        <v>2113</v>
      </c>
      <c r="AB733" s="4" t="str">
        <f t="shared" si="23"/>
        <v>TIF</v>
      </c>
    </row>
    <row r="734" spans="1:28" x14ac:dyDescent="0.25">
      <c r="A734">
        <v>2021</v>
      </c>
      <c r="B734">
        <v>73</v>
      </c>
      <c r="C734" t="s">
        <v>32</v>
      </c>
      <c r="D734">
        <v>2021</v>
      </c>
      <c r="E734">
        <v>73</v>
      </c>
      <c r="F734">
        <v>6</v>
      </c>
      <c r="G734">
        <v>165</v>
      </c>
      <c r="H734">
        <v>696165</v>
      </c>
      <c r="I734" t="s">
        <v>27</v>
      </c>
      <c r="J734" t="s">
        <v>27</v>
      </c>
      <c r="K734" t="s">
        <v>733</v>
      </c>
      <c r="L734" t="s">
        <v>743</v>
      </c>
      <c r="M734">
        <v>6522340</v>
      </c>
      <c r="N734">
        <v>189410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13455</v>
      </c>
      <c r="U734">
        <v>0</v>
      </c>
      <c r="V734">
        <v>8753545</v>
      </c>
      <c r="W734">
        <v>1852</v>
      </c>
      <c r="X734">
        <v>8751693</v>
      </c>
      <c r="Y734">
        <v>263044</v>
      </c>
      <c r="Z734">
        <v>2028340</v>
      </c>
      <c r="AA734" s="3" t="str">
        <f t="shared" si="22"/>
        <v>6165</v>
      </c>
      <c r="AB734" s="4" t="str">
        <f t="shared" si="23"/>
        <v>Non-TIF</v>
      </c>
    </row>
    <row r="735" spans="1:28" x14ac:dyDescent="0.25">
      <c r="A735">
        <v>2021</v>
      </c>
      <c r="B735">
        <v>73</v>
      </c>
      <c r="C735" t="s">
        <v>32</v>
      </c>
      <c r="D735">
        <v>2021</v>
      </c>
      <c r="E735">
        <v>73</v>
      </c>
      <c r="F735">
        <v>2</v>
      </c>
      <c r="G735">
        <v>113</v>
      </c>
      <c r="H735">
        <v>732113</v>
      </c>
      <c r="I735" t="s">
        <v>27</v>
      </c>
      <c r="J735" t="s">
        <v>27</v>
      </c>
      <c r="K735" t="s">
        <v>744</v>
      </c>
      <c r="L735" t="s">
        <v>743</v>
      </c>
      <c r="M735">
        <v>65885980</v>
      </c>
      <c r="N735">
        <v>1803500</v>
      </c>
      <c r="O735">
        <v>5247027</v>
      </c>
      <c r="P735">
        <v>0</v>
      </c>
      <c r="Q735">
        <v>241253</v>
      </c>
      <c r="R735">
        <v>0</v>
      </c>
      <c r="S735">
        <v>6540973</v>
      </c>
      <c r="T735">
        <v>312642</v>
      </c>
      <c r="U735">
        <v>0</v>
      </c>
      <c r="V735">
        <v>131458695</v>
      </c>
      <c r="W735">
        <v>140752</v>
      </c>
      <c r="X735">
        <v>131317943</v>
      </c>
      <c r="Y735">
        <v>4663403</v>
      </c>
      <c r="Z735">
        <v>51427320</v>
      </c>
      <c r="AA735" s="3" t="str">
        <f t="shared" si="22"/>
        <v>2113</v>
      </c>
      <c r="AB735" s="4" t="str">
        <f t="shared" si="23"/>
        <v>Non-TIF</v>
      </c>
    </row>
    <row r="736" spans="1:28" x14ac:dyDescent="0.25">
      <c r="A736">
        <v>2021</v>
      </c>
      <c r="B736">
        <v>73</v>
      </c>
      <c r="C736" t="s">
        <v>32</v>
      </c>
      <c r="D736">
        <v>2021</v>
      </c>
      <c r="E736">
        <v>73</v>
      </c>
      <c r="F736">
        <v>5</v>
      </c>
      <c r="G736">
        <v>976</v>
      </c>
      <c r="H736">
        <v>735976</v>
      </c>
      <c r="I736" t="s">
        <v>27</v>
      </c>
      <c r="J736" t="s">
        <v>27</v>
      </c>
      <c r="K736" t="s">
        <v>445</v>
      </c>
      <c r="L736" t="s">
        <v>743</v>
      </c>
      <c r="M736">
        <v>75172850</v>
      </c>
      <c r="N736">
        <v>2076380</v>
      </c>
      <c r="O736">
        <v>35141287</v>
      </c>
      <c r="P736">
        <v>2259760</v>
      </c>
      <c r="Q736">
        <v>10899833</v>
      </c>
      <c r="R736">
        <v>0</v>
      </c>
      <c r="S736">
        <v>4866326</v>
      </c>
      <c r="T736">
        <v>5224933</v>
      </c>
      <c r="U736">
        <v>0</v>
      </c>
      <c r="V736">
        <v>363281419</v>
      </c>
      <c r="W736">
        <v>468556</v>
      </c>
      <c r="X736">
        <v>362812863</v>
      </c>
      <c r="Y736">
        <v>13672299</v>
      </c>
      <c r="Z736">
        <v>227640050</v>
      </c>
      <c r="AA736" s="3" t="str">
        <f t="shared" si="22"/>
        <v>5976</v>
      </c>
      <c r="AB736" s="4" t="str">
        <f t="shared" si="23"/>
        <v>Non-TIF</v>
      </c>
    </row>
    <row r="737" spans="1:28" x14ac:dyDescent="0.25">
      <c r="A737">
        <v>2021</v>
      </c>
      <c r="B737">
        <v>74</v>
      </c>
      <c r="C737" t="s">
        <v>45</v>
      </c>
      <c r="D737">
        <v>2021</v>
      </c>
      <c r="E737">
        <v>74</v>
      </c>
      <c r="F737">
        <v>6</v>
      </c>
      <c r="G737">
        <v>921</v>
      </c>
      <c r="H737">
        <v>746921</v>
      </c>
      <c r="I737" t="s">
        <v>27</v>
      </c>
      <c r="J737" t="s">
        <v>27</v>
      </c>
      <c r="K737" t="s">
        <v>672</v>
      </c>
      <c r="L737" t="s">
        <v>745</v>
      </c>
      <c r="M737">
        <v>157100</v>
      </c>
      <c r="N737">
        <v>0</v>
      </c>
      <c r="O737">
        <v>2595355</v>
      </c>
      <c r="P737">
        <v>0</v>
      </c>
      <c r="Q737">
        <v>2158855</v>
      </c>
      <c r="R737">
        <v>0</v>
      </c>
      <c r="S737">
        <v>0</v>
      </c>
      <c r="T737">
        <v>0</v>
      </c>
      <c r="U737">
        <v>0</v>
      </c>
      <c r="V737">
        <v>12069143</v>
      </c>
      <c r="W737">
        <v>16668</v>
      </c>
      <c r="X737">
        <v>12052475</v>
      </c>
      <c r="Y737">
        <v>0</v>
      </c>
      <c r="Z737">
        <v>7157833</v>
      </c>
      <c r="AA737" s="3" t="str">
        <f t="shared" si="22"/>
        <v>6921</v>
      </c>
      <c r="AB737" s="4" t="str">
        <f t="shared" si="23"/>
        <v>Non-TIF</v>
      </c>
    </row>
    <row r="738" spans="1:28" x14ac:dyDescent="0.25">
      <c r="A738">
        <v>2021</v>
      </c>
      <c r="B738">
        <v>74</v>
      </c>
      <c r="C738" t="s">
        <v>32</v>
      </c>
      <c r="D738">
        <v>2021</v>
      </c>
      <c r="E738">
        <v>74</v>
      </c>
      <c r="F738">
        <v>5</v>
      </c>
      <c r="G738">
        <v>724</v>
      </c>
      <c r="H738">
        <v>745724</v>
      </c>
      <c r="I738" t="s">
        <v>27</v>
      </c>
      <c r="J738" t="s">
        <v>27</v>
      </c>
      <c r="K738" t="s">
        <v>266</v>
      </c>
      <c r="L738" t="s">
        <v>745</v>
      </c>
      <c r="M738">
        <v>54132660</v>
      </c>
      <c r="N738">
        <v>4378500</v>
      </c>
      <c r="O738">
        <v>11074099</v>
      </c>
      <c r="P738">
        <v>6908170</v>
      </c>
      <c r="Q738">
        <v>1345151</v>
      </c>
      <c r="R738">
        <v>0</v>
      </c>
      <c r="S738">
        <v>1827937</v>
      </c>
      <c r="T738">
        <v>542664</v>
      </c>
      <c r="U738">
        <v>0</v>
      </c>
      <c r="V738">
        <v>156760021</v>
      </c>
      <c r="W738">
        <v>151864</v>
      </c>
      <c r="X738">
        <v>156608157</v>
      </c>
      <c r="Y738">
        <v>9697185</v>
      </c>
      <c r="Z738">
        <v>76550840</v>
      </c>
      <c r="AA738" s="3" t="str">
        <f t="shared" si="22"/>
        <v>5724</v>
      </c>
      <c r="AB738" s="4" t="str">
        <f t="shared" si="23"/>
        <v>Non-TIF</v>
      </c>
    </row>
    <row r="739" spans="1:28" x14ac:dyDescent="0.25">
      <c r="A739">
        <v>2021</v>
      </c>
      <c r="B739">
        <v>74</v>
      </c>
      <c r="C739" t="s">
        <v>32</v>
      </c>
      <c r="D739">
        <v>2021</v>
      </c>
      <c r="E739">
        <v>74</v>
      </c>
      <c r="F739">
        <v>5</v>
      </c>
      <c r="G739">
        <v>283</v>
      </c>
      <c r="H739">
        <v>765283</v>
      </c>
      <c r="I739" t="s">
        <v>27</v>
      </c>
      <c r="J739" t="s">
        <v>27</v>
      </c>
      <c r="K739" t="s">
        <v>230</v>
      </c>
      <c r="L739" t="s">
        <v>745</v>
      </c>
      <c r="M739">
        <v>1049320</v>
      </c>
      <c r="N739">
        <v>44810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2338</v>
      </c>
      <c r="U739">
        <v>0</v>
      </c>
      <c r="V739">
        <v>1455028</v>
      </c>
      <c r="W739">
        <v>0</v>
      </c>
      <c r="X739">
        <v>1455028</v>
      </c>
      <c r="Y739">
        <v>14520</v>
      </c>
      <c r="Z739">
        <v>358560</v>
      </c>
      <c r="AA739" s="3" t="str">
        <f t="shared" si="22"/>
        <v>5283</v>
      </c>
      <c r="AB739" s="4" t="str">
        <f t="shared" si="23"/>
        <v>Non-TIF</v>
      </c>
    </row>
    <row r="740" spans="1:28" x14ac:dyDescent="0.25">
      <c r="A740">
        <v>2021</v>
      </c>
      <c r="B740">
        <v>75</v>
      </c>
      <c r="C740" t="s">
        <v>45</v>
      </c>
      <c r="D740">
        <v>2021</v>
      </c>
      <c r="E740">
        <v>75</v>
      </c>
      <c r="F740">
        <v>2</v>
      </c>
      <c r="G740">
        <v>988</v>
      </c>
      <c r="H740">
        <v>752988</v>
      </c>
      <c r="I740" t="s">
        <v>27</v>
      </c>
      <c r="J740" t="s">
        <v>27</v>
      </c>
      <c r="K740" t="s">
        <v>746</v>
      </c>
      <c r="L740" t="s">
        <v>747</v>
      </c>
      <c r="M740">
        <v>38620</v>
      </c>
      <c r="N740">
        <v>0</v>
      </c>
      <c r="O740">
        <v>445578</v>
      </c>
      <c r="P740">
        <v>0</v>
      </c>
      <c r="Q740">
        <v>434210</v>
      </c>
      <c r="R740">
        <v>0</v>
      </c>
      <c r="S740">
        <v>0</v>
      </c>
      <c r="T740">
        <v>0</v>
      </c>
      <c r="U740">
        <v>0</v>
      </c>
      <c r="V740">
        <v>17739843</v>
      </c>
      <c r="W740">
        <v>12964</v>
      </c>
      <c r="X740">
        <v>17726879</v>
      </c>
      <c r="Y740">
        <v>0</v>
      </c>
      <c r="Z740">
        <v>16821435</v>
      </c>
      <c r="AA740" s="3" t="str">
        <f t="shared" si="22"/>
        <v>2988</v>
      </c>
      <c r="AB740" s="4" t="str">
        <f t="shared" si="23"/>
        <v>Non-TIF</v>
      </c>
    </row>
    <row r="741" spans="1:28" x14ac:dyDescent="0.25">
      <c r="A741">
        <v>2021</v>
      </c>
      <c r="B741">
        <v>29</v>
      </c>
      <c r="C741" t="s">
        <v>24</v>
      </c>
      <c r="D741">
        <v>2021</v>
      </c>
      <c r="E741">
        <v>29</v>
      </c>
      <c r="F741">
        <v>6</v>
      </c>
      <c r="G741">
        <v>937</v>
      </c>
      <c r="H741" t="s">
        <v>306</v>
      </c>
      <c r="I741" t="s">
        <v>26</v>
      </c>
      <c r="J741" t="s">
        <v>27</v>
      </c>
      <c r="K741" t="s">
        <v>307</v>
      </c>
      <c r="L741" t="s">
        <v>304</v>
      </c>
      <c r="M741">
        <v>0</v>
      </c>
      <c r="N741">
        <v>0</v>
      </c>
      <c r="O741">
        <v>0</v>
      </c>
      <c r="P741">
        <v>0</v>
      </c>
      <c r="Q741">
        <v>2743800</v>
      </c>
      <c r="R741">
        <v>0</v>
      </c>
      <c r="S741">
        <v>0</v>
      </c>
      <c r="T741">
        <v>0</v>
      </c>
      <c r="U741">
        <v>0</v>
      </c>
      <c r="V741">
        <v>2743800</v>
      </c>
      <c r="W741">
        <v>0</v>
      </c>
      <c r="X741">
        <v>2743800</v>
      </c>
      <c r="Y741">
        <v>0</v>
      </c>
      <c r="Z741">
        <v>0</v>
      </c>
      <c r="AA741" s="3" t="str">
        <f t="shared" si="22"/>
        <v>6937</v>
      </c>
      <c r="AB741" s="4" t="str">
        <f t="shared" si="23"/>
        <v>TIF</v>
      </c>
    </row>
    <row r="742" spans="1:28" x14ac:dyDescent="0.25">
      <c r="A742">
        <v>2021</v>
      </c>
      <c r="B742">
        <v>29</v>
      </c>
      <c r="C742" t="s">
        <v>32</v>
      </c>
      <c r="D742">
        <v>2021</v>
      </c>
      <c r="E742">
        <v>29</v>
      </c>
      <c r="F742">
        <v>6</v>
      </c>
      <c r="G742">
        <v>937</v>
      </c>
      <c r="H742">
        <v>296937</v>
      </c>
      <c r="I742" t="s">
        <v>27</v>
      </c>
      <c r="J742" t="s">
        <v>27</v>
      </c>
      <c r="K742" t="s">
        <v>308</v>
      </c>
      <c r="L742" t="s">
        <v>304</v>
      </c>
      <c r="M742">
        <v>215500</v>
      </c>
      <c r="N742">
        <v>8000</v>
      </c>
      <c r="O742">
        <v>17923916</v>
      </c>
      <c r="P742">
        <v>4359900</v>
      </c>
      <c r="Q742">
        <v>0</v>
      </c>
      <c r="R742">
        <v>0</v>
      </c>
      <c r="S742">
        <v>985086</v>
      </c>
      <c r="T742">
        <v>327416</v>
      </c>
      <c r="U742">
        <v>0</v>
      </c>
      <c r="V742">
        <v>28351618</v>
      </c>
      <c r="W742">
        <v>5556</v>
      </c>
      <c r="X742">
        <v>28346062</v>
      </c>
      <c r="Y742">
        <v>28028001</v>
      </c>
      <c r="Z742">
        <v>4531800</v>
      </c>
      <c r="AA742" s="3" t="str">
        <f t="shared" si="22"/>
        <v>6937</v>
      </c>
      <c r="AB742" s="4" t="str">
        <f t="shared" si="23"/>
        <v>Non-TIF</v>
      </c>
    </row>
    <row r="743" spans="1:28" x14ac:dyDescent="0.25">
      <c r="A743">
        <v>2021</v>
      </c>
      <c r="B743">
        <v>29</v>
      </c>
      <c r="C743" t="s">
        <v>32</v>
      </c>
      <c r="D743">
        <v>2021</v>
      </c>
      <c r="E743">
        <v>29</v>
      </c>
      <c r="F743">
        <v>7</v>
      </c>
      <c r="G743">
        <v>47</v>
      </c>
      <c r="H743">
        <v>447047</v>
      </c>
      <c r="I743" t="s">
        <v>27</v>
      </c>
      <c r="J743" t="s">
        <v>27</v>
      </c>
      <c r="K743" t="s">
        <v>309</v>
      </c>
      <c r="L743" t="s">
        <v>304</v>
      </c>
      <c r="M743">
        <v>4229500</v>
      </c>
      <c r="N743">
        <v>350400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4089</v>
      </c>
      <c r="U743">
        <v>0</v>
      </c>
      <c r="V743">
        <v>5676689</v>
      </c>
      <c r="W743">
        <v>0</v>
      </c>
      <c r="X743">
        <v>5676689</v>
      </c>
      <c r="Y743">
        <v>508711</v>
      </c>
      <c r="Z743">
        <v>1092700</v>
      </c>
      <c r="AA743" s="3" t="str">
        <f t="shared" si="22"/>
        <v>7047</v>
      </c>
      <c r="AB743" s="4" t="str">
        <f t="shared" si="23"/>
        <v>Non-TIF</v>
      </c>
    </row>
    <row r="744" spans="1:28" x14ac:dyDescent="0.25">
      <c r="A744">
        <v>2021</v>
      </c>
      <c r="B744">
        <v>29</v>
      </c>
      <c r="C744" t="s">
        <v>32</v>
      </c>
      <c r="D744">
        <v>2021</v>
      </c>
      <c r="E744">
        <v>29</v>
      </c>
      <c r="F744">
        <v>2</v>
      </c>
      <c r="G744">
        <v>322</v>
      </c>
      <c r="H744">
        <v>562322</v>
      </c>
      <c r="I744" t="s">
        <v>27</v>
      </c>
      <c r="J744" t="s">
        <v>27</v>
      </c>
      <c r="K744" t="s">
        <v>310</v>
      </c>
      <c r="L744" t="s">
        <v>304</v>
      </c>
      <c r="M744">
        <v>165600</v>
      </c>
      <c r="N744">
        <v>10500</v>
      </c>
      <c r="O744">
        <v>29200</v>
      </c>
      <c r="P744">
        <v>0</v>
      </c>
      <c r="Q744">
        <v>0</v>
      </c>
      <c r="R744">
        <v>0</v>
      </c>
      <c r="S744">
        <v>0</v>
      </c>
      <c r="T744">
        <v>857</v>
      </c>
      <c r="U744">
        <v>0</v>
      </c>
      <c r="V744">
        <v>2430157</v>
      </c>
      <c r="W744">
        <v>3704</v>
      </c>
      <c r="X744">
        <v>2426453</v>
      </c>
      <c r="Y744">
        <v>236782</v>
      </c>
      <c r="Z744">
        <v>2224000</v>
      </c>
      <c r="AA744" s="3" t="str">
        <f t="shared" si="22"/>
        <v>2322</v>
      </c>
      <c r="AB744" s="4" t="str">
        <f t="shared" si="23"/>
        <v>Non-TIF</v>
      </c>
    </row>
    <row r="745" spans="1:28" x14ac:dyDescent="0.25">
      <c r="A745">
        <v>2021</v>
      </c>
      <c r="B745">
        <v>30</v>
      </c>
      <c r="C745" t="s">
        <v>45</v>
      </c>
      <c r="D745">
        <v>2021</v>
      </c>
      <c r="E745">
        <v>30</v>
      </c>
      <c r="F745">
        <v>2</v>
      </c>
      <c r="G745">
        <v>124</v>
      </c>
      <c r="H745">
        <v>322124</v>
      </c>
      <c r="I745" t="s">
        <v>27</v>
      </c>
      <c r="J745" t="s">
        <v>27</v>
      </c>
      <c r="K745" t="s">
        <v>383</v>
      </c>
      <c r="L745" t="s">
        <v>340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 s="3" t="str">
        <f t="shared" si="22"/>
        <v>2124</v>
      </c>
      <c r="AB745" s="4" t="str">
        <f t="shared" si="23"/>
        <v>Non-TIF</v>
      </c>
    </row>
    <row r="746" spans="1:28" x14ac:dyDescent="0.25">
      <c r="A746">
        <v>2021</v>
      </c>
      <c r="B746">
        <v>30</v>
      </c>
      <c r="C746" t="s">
        <v>45</v>
      </c>
      <c r="D746">
        <v>2021</v>
      </c>
      <c r="E746">
        <v>30</v>
      </c>
      <c r="F746">
        <v>2</v>
      </c>
      <c r="G746">
        <v>556</v>
      </c>
      <c r="H746">
        <v>742556</v>
      </c>
      <c r="I746" t="s">
        <v>27</v>
      </c>
      <c r="J746" t="s">
        <v>27</v>
      </c>
      <c r="K746" t="s">
        <v>245</v>
      </c>
      <c r="L746" t="s">
        <v>340</v>
      </c>
      <c r="M746">
        <v>0</v>
      </c>
      <c r="N746">
        <v>0</v>
      </c>
      <c r="O746">
        <v>6685932</v>
      </c>
      <c r="P746">
        <v>53371</v>
      </c>
      <c r="Q746">
        <v>77334</v>
      </c>
      <c r="R746">
        <v>0</v>
      </c>
      <c r="S746">
        <v>0</v>
      </c>
      <c r="T746">
        <v>0</v>
      </c>
      <c r="U746">
        <v>0</v>
      </c>
      <c r="V746">
        <v>14829567</v>
      </c>
      <c r="W746">
        <v>22224</v>
      </c>
      <c r="X746">
        <v>14807343</v>
      </c>
      <c r="Y746">
        <v>0</v>
      </c>
      <c r="Z746">
        <v>8012930</v>
      </c>
      <c r="AA746" s="3" t="str">
        <f t="shared" si="22"/>
        <v>2556</v>
      </c>
      <c r="AB746" s="4" t="str">
        <f t="shared" si="23"/>
        <v>Non-TIF</v>
      </c>
    </row>
    <row r="747" spans="1:28" x14ac:dyDescent="0.25">
      <c r="A747">
        <v>2021</v>
      </c>
      <c r="B747">
        <v>30</v>
      </c>
      <c r="C747" t="s">
        <v>32</v>
      </c>
      <c r="D747">
        <v>2021</v>
      </c>
      <c r="E747">
        <v>30</v>
      </c>
      <c r="F747">
        <v>6</v>
      </c>
      <c r="G747">
        <v>120</v>
      </c>
      <c r="H747">
        <v>306120</v>
      </c>
      <c r="I747" t="s">
        <v>27</v>
      </c>
      <c r="J747" t="s">
        <v>27</v>
      </c>
      <c r="K747" t="s">
        <v>379</v>
      </c>
      <c r="L747" t="s">
        <v>340</v>
      </c>
      <c r="M747">
        <v>55755600</v>
      </c>
      <c r="N747">
        <v>1804400</v>
      </c>
      <c r="O747">
        <v>74194177</v>
      </c>
      <c r="P747">
        <v>21559700</v>
      </c>
      <c r="Q747">
        <v>11613311</v>
      </c>
      <c r="R747">
        <v>0</v>
      </c>
      <c r="S747">
        <v>1587730</v>
      </c>
      <c r="T747">
        <v>1906392</v>
      </c>
      <c r="U747">
        <v>0</v>
      </c>
      <c r="V747">
        <v>2109893010</v>
      </c>
      <c r="W747">
        <v>629680</v>
      </c>
      <c r="X747">
        <v>2109263330</v>
      </c>
      <c r="Y747">
        <v>66749182</v>
      </c>
      <c r="Z747">
        <v>1941471700</v>
      </c>
      <c r="AA747" s="3" t="str">
        <f t="shared" si="22"/>
        <v>6120</v>
      </c>
      <c r="AB747" s="4" t="str">
        <f t="shared" si="23"/>
        <v>Non-TIF</v>
      </c>
    </row>
    <row r="748" spans="1:28" x14ac:dyDescent="0.25">
      <c r="A748">
        <v>2021</v>
      </c>
      <c r="B748">
        <v>30</v>
      </c>
      <c r="C748" t="s">
        <v>32</v>
      </c>
      <c r="D748">
        <v>2021</v>
      </c>
      <c r="E748">
        <v>30</v>
      </c>
      <c r="F748">
        <v>2</v>
      </c>
      <c r="G748">
        <v>862</v>
      </c>
      <c r="H748">
        <v>712862</v>
      </c>
      <c r="I748" t="s">
        <v>27</v>
      </c>
      <c r="J748" t="s">
        <v>27</v>
      </c>
      <c r="K748" t="s">
        <v>404</v>
      </c>
      <c r="L748" t="s">
        <v>340</v>
      </c>
      <c r="M748">
        <v>262400</v>
      </c>
      <c r="N748">
        <v>0</v>
      </c>
      <c r="O748">
        <v>0</v>
      </c>
      <c r="P748">
        <v>188300</v>
      </c>
      <c r="Q748">
        <v>0</v>
      </c>
      <c r="R748">
        <v>0</v>
      </c>
      <c r="S748">
        <v>0</v>
      </c>
      <c r="T748">
        <v>39022</v>
      </c>
      <c r="U748">
        <v>0</v>
      </c>
      <c r="V748">
        <v>489722</v>
      </c>
      <c r="W748">
        <v>0</v>
      </c>
      <c r="X748">
        <v>489722</v>
      </c>
      <c r="Y748">
        <v>0</v>
      </c>
      <c r="Z748">
        <v>0</v>
      </c>
      <c r="AA748" s="3" t="str">
        <f t="shared" si="22"/>
        <v>2862</v>
      </c>
      <c r="AB748" s="4" t="str">
        <f t="shared" si="23"/>
        <v>Non-TIF</v>
      </c>
    </row>
    <row r="749" spans="1:28" x14ac:dyDescent="0.25">
      <c r="A749">
        <v>2021</v>
      </c>
      <c r="B749">
        <v>31</v>
      </c>
      <c r="C749" t="s">
        <v>45</v>
      </c>
      <c r="D749">
        <v>2021</v>
      </c>
      <c r="E749">
        <v>31</v>
      </c>
      <c r="F749">
        <v>6</v>
      </c>
      <c r="G749">
        <v>961</v>
      </c>
      <c r="H749">
        <v>316961</v>
      </c>
      <c r="I749" t="s">
        <v>27</v>
      </c>
      <c r="J749" t="s">
        <v>27</v>
      </c>
      <c r="K749" t="s">
        <v>247</v>
      </c>
      <c r="L749" t="s">
        <v>382</v>
      </c>
      <c r="M749">
        <v>55493</v>
      </c>
      <c r="N749">
        <v>0</v>
      </c>
      <c r="O749">
        <v>34590824</v>
      </c>
      <c r="P749">
        <v>40771406</v>
      </c>
      <c r="Q749">
        <v>8243949</v>
      </c>
      <c r="R749">
        <v>0</v>
      </c>
      <c r="S749">
        <v>0</v>
      </c>
      <c r="T749">
        <v>0</v>
      </c>
      <c r="U749">
        <v>0</v>
      </c>
      <c r="V749">
        <v>137062754</v>
      </c>
      <c r="W749">
        <v>29632</v>
      </c>
      <c r="X749">
        <v>137033122</v>
      </c>
      <c r="Y749">
        <v>0</v>
      </c>
      <c r="Z749">
        <v>53401082</v>
      </c>
      <c r="AA749" s="3" t="str">
        <f t="shared" si="22"/>
        <v>6961</v>
      </c>
      <c r="AB749" s="4" t="str">
        <f t="shared" si="23"/>
        <v>Non-TIF</v>
      </c>
    </row>
    <row r="750" spans="1:28" x14ac:dyDescent="0.25">
      <c r="A750">
        <v>2021</v>
      </c>
      <c r="B750">
        <v>31</v>
      </c>
      <c r="C750" t="s">
        <v>24</v>
      </c>
      <c r="D750">
        <v>2021</v>
      </c>
      <c r="E750">
        <v>31</v>
      </c>
      <c r="F750">
        <v>1</v>
      </c>
      <c r="G750">
        <v>863</v>
      </c>
      <c r="H750" t="s">
        <v>437</v>
      </c>
      <c r="I750" t="s">
        <v>26</v>
      </c>
      <c r="J750" t="s">
        <v>27</v>
      </c>
      <c r="K750" t="s">
        <v>438</v>
      </c>
      <c r="L750" t="s">
        <v>382</v>
      </c>
      <c r="M750">
        <v>24028</v>
      </c>
      <c r="N750">
        <v>742</v>
      </c>
      <c r="O750">
        <v>283268657</v>
      </c>
      <c r="P750">
        <v>59892549</v>
      </c>
      <c r="Q750">
        <v>20683495</v>
      </c>
      <c r="R750">
        <v>0</v>
      </c>
      <c r="S750">
        <v>0</v>
      </c>
      <c r="T750">
        <v>0</v>
      </c>
      <c r="U750">
        <v>172706</v>
      </c>
      <c r="V750">
        <v>496510250</v>
      </c>
      <c r="W750">
        <v>51856</v>
      </c>
      <c r="X750">
        <v>496458394</v>
      </c>
      <c r="Y750">
        <v>0</v>
      </c>
      <c r="Z750">
        <v>132468073</v>
      </c>
      <c r="AA750" s="3" t="str">
        <f t="shared" si="22"/>
        <v>1863</v>
      </c>
      <c r="AB750" s="4" t="str">
        <f t="shared" si="23"/>
        <v>TIF</v>
      </c>
    </row>
    <row r="751" spans="1:28" x14ac:dyDescent="0.25">
      <c r="A751">
        <v>2021</v>
      </c>
      <c r="B751">
        <v>31</v>
      </c>
      <c r="C751" t="s">
        <v>32</v>
      </c>
      <c r="D751">
        <v>2021</v>
      </c>
      <c r="E751">
        <v>31</v>
      </c>
      <c r="F751">
        <v>1</v>
      </c>
      <c r="G751">
        <v>863</v>
      </c>
      <c r="H751">
        <v>311863</v>
      </c>
      <c r="I751" t="s">
        <v>27</v>
      </c>
      <c r="J751" t="s">
        <v>27</v>
      </c>
      <c r="K751" t="s">
        <v>439</v>
      </c>
      <c r="L751" t="s">
        <v>382</v>
      </c>
      <c r="M751">
        <v>97632147</v>
      </c>
      <c r="N751">
        <v>7085097</v>
      </c>
      <c r="O751">
        <v>850779986</v>
      </c>
      <c r="P751">
        <v>81179452</v>
      </c>
      <c r="Q751">
        <v>200733201</v>
      </c>
      <c r="R751">
        <v>0</v>
      </c>
      <c r="S751">
        <v>12153221</v>
      </c>
      <c r="T751">
        <v>32846055</v>
      </c>
      <c r="U751">
        <v>0</v>
      </c>
      <c r="V751">
        <v>6043316526</v>
      </c>
      <c r="W751">
        <v>5264953</v>
      </c>
      <c r="X751">
        <v>6038051573</v>
      </c>
      <c r="Y751">
        <v>518426161</v>
      </c>
      <c r="Z751">
        <v>4760907367</v>
      </c>
      <c r="AA751" s="3" t="str">
        <f t="shared" si="22"/>
        <v>1863</v>
      </c>
      <c r="AB751" s="4" t="str">
        <f t="shared" si="23"/>
        <v>Non-TIF</v>
      </c>
    </row>
    <row r="752" spans="1:28" x14ac:dyDescent="0.25">
      <c r="A752">
        <v>2021</v>
      </c>
      <c r="B752">
        <v>32</v>
      </c>
      <c r="C752" t="s">
        <v>24</v>
      </c>
      <c r="D752">
        <v>2021</v>
      </c>
      <c r="E752">
        <v>32</v>
      </c>
      <c r="F752">
        <v>2</v>
      </c>
      <c r="G752">
        <v>124</v>
      </c>
      <c r="H752" t="s">
        <v>440</v>
      </c>
      <c r="I752" t="s">
        <v>26</v>
      </c>
      <c r="J752" t="s">
        <v>27</v>
      </c>
      <c r="K752" t="s">
        <v>441</v>
      </c>
      <c r="L752" t="s">
        <v>384</v>
      </c>
      <c r="M752">
        <v>0</v>
      </c>
      <c r="N752">
        <v>0</v>
      </c>
      <c r="O752">
        <v>2221194</v>
      </c>
      <c r="P752">
        <v>1700114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3966039</v>
      </c>
      <c r="W752">
        <v>0</v>
      </c>
      <c r="X752">
        <v>3966039</v>
      </c>
      <c r="Y752">
        <v>0</v>
      </c>
      <c r="Z752">
        <v>44731</v>
      </c>
      <c r="AA752" s="3" t="str">
        <f t="shared" si="22"/>
        <v>2124</v>
      </c>
      <c r="AB752" s="4" t="str">
        <f t="shared" si="23"/>
        <v>TIF</v>
      </c>
    </row>
    <row r="753" spans="1:28" x14ac:dyDescent="0.25">
      <c r="A753">
        <v>2021</v>
      </c>
      <c r="B753">
        <v>32</v>
      </c>
      <c r="C753" t="s">
        <v>32</v>
      </c>
      <c r="D753">
        <v>2021</v>
      </c>
      <c r="E753">
        <v>32</v>
      </c>
      <c r="F753">
        <v>2</v>
      </c>
      <c r="G753">
        <v>124</v>
      </c>
      <c r="H753">
        <v>322124</v>
      </c>
      <c r="I753" t="s">
        <v>27</v>
      </c>
      <c r="J753" t="s">
        <v>27</v>
      </c>
      <c r="K753" t="s">
        <v>383</v>
      </c>
      <c r="L753" t="s">
        <v>384</v>
      </c>
      <c r="M753">
        <v>146066800</v>
      </c>
      <c r="N753">
        <v>15339300</v>
      </c>
      <c r="O753">
        <v>38649116</v>
      </c>
      <c r="P753">
        <v>21126300</v>
      </c>
      <c r="Q753">
        <v>12140484</v>
      </c>
      <c r="R753">
        <v>0</v>
      </c>
      <c r="S753">
        <v>27219934</v>
      </c>
      <c r="T753">
        <v>2052504</v>
      </c>
      <c r="U753">
        <v>0</v>
      </c>
      <c r="V753">
        <v>546568038</v>
      </c>
      <c r="W753">
        <v>627828</v>
      </c>
      <c r="X753">
        <v>545940210</v>
      </c>
      <c r="Y753">
        <v>17617301</v>
      </c>
      <c r="Z753">
        <v>283973600</v>
      </c>
      <c r="AA753" s="3" t="str">
        <f t="shared" si="22"/>
        <v>2124</v>
      </c>
      <c r="AB753" s="4" t="str">
        <f t="shared" si="23"/>
        <v>Non-TIF</v>
      </c>
    </row>
    <row r="754" spans="1:28" x14ac:dyDescent="0.25">
      <c r="A754">
        <v>2021</v>
      </c>
      <c r="B754">
        <v>32</v>
      </c>
      <c r="C754" t="s">
        <v>32</v>
      </c>
      <c r="D754">
        <v>2021</v>
      </c>
      <c r="E754">
        <v>32</v>
      </c>
      <c r="F754">
        <v>2</v>
      </c>
      <c r="G754">
        <v>556</v>
      </c>
      <c r="H754">
        <v>742556</v>
      </c>
      <c r="I754" t="s">
        <v>27</v>
      </c>
      <c r="J754" t="s">
        <v>27</v>
      </c>
      <c r="K754" t="s">
        <v>245</v>
      </c>
      <c r="L754" t="s">
        <v>384</v>
      </c>
      <c r="M754">
        <v>40983300</v>
      </c>
      <c r="N754">
        <v>2316300</v>
      </c>
      <c r="O754">
        <v>36600</v>
      </c>
      <c r="P754">
        <v>0</v>
      </c>
      <c r="Q754">
        <v>0</v>
      </c>
      <c r="R754">
        <v>0</v>
      </c>
      <c r="S754">
        <v>4041492</v>
      </c>
      <c r="T754">
        <v>373454</v>
      </c>
      <c r="U754">
        <v>0</v>
      </c>
      <c r="V754">
        <v>64487546</v>
      </c>
      <c r="W754">
        <v>29632</v>
      </c>
      <c r="X754">
        <v>64457914</v>
      </c>
      <c r="Y754">
        <v>1678282</v>
      </c>
      <c r="Z754">
        <v>16736400</v>
      </c>
      <c r="AA754" s="3" t="str">
        <f t="shared" si="22"/>
        <v>2556</v>
      </c>
      <c r="AB754" s="4" t="str">
        <f t="shared" si="23"/>
        <v>Non-TIF</v>
      </c>
    </row>
    <row r="755" spans="1:28" x14ac:dyDescent="0.25">
      <c r="A755">
        <v>2021</v>
      </c>
      <c r="B755">
        <v>33</v>
      </c>
      <c r="C755" t="s">
        <v>45</v>
      </c>
      <c r="D755">
        <v>2021</v>
      </c>
      <c r="E755">
        <v>33</v>
      </c>
      <c r="F755">
        <v>4</v>
      </c>
      <c r="G755">
        <v>869</v>
      </c>
      <c r="H755">
        <v>334869</v>
      </c>
      <c r="I755" t="s">
        <v>27</v>
      </c>
      <c r="J755" t="s">
        <v>27</v>
      </c>
      <c r="K755" t="s">
        <v>72</v>
      </c>
      <c r="L755" t="s">
        <v>380</v>
      </c>
      <c r="M755">
        <v>133610</v>
      </c>
      <c r="N755">
        <v>0</v>
      </c>
      <c r="O755">
        <v>22292487</v>
      </c>
      <c r="P755">
        <v>6955411</v>
      </c>
      <c r="Q755">
        <v>2726401</v>
      </c>
      <c r="R755">
        <v>0</v>
      </c>
      <c r="S755">
        <v>0</v>
      </c>
      <c r="T755">
        <v>0</v>
      </c>
      <c r="U755">
        <v>0</v>
      </c>
      <c r="V755">
        <v>34081299</v>
      </c>
      <c r="W755">
        <v>7408</v>
      </c>
      <c r="X755">
        <v>34073891</v>
      </c>
      <c r="Y755">
        <v>0</v>
      </c>
      <c r="Z755">
        <v>1973390</v>
      </c>
      <c r="AA755" s="3" t="str">
        <f t="shared" si="22"/>
        <v>4869</v>
      </c>
      <c r="AB755" s="4" t="str">
        <f t="shared" si="23"/>
        <v>Non-TIF</v>
      </c>
    </row>
    <row r="756" spans="1:28" x14ac:dyDescent="0.25">
      <c r="A756">
        <v>2021</v>
      </c>
      <c r="B756">
        <v>33</v>
      </c>
      <c r="C756" t="s">
        <v>45</v>
      </c>
      <c r="D756">
        <v>2021</v>
      </c>
      <c r="E756">
        <v>33</v>
      </c>
      <c r="F756">
        <v>6</v>
      </c>
      <c r="G756">
        <v>943</v>
      </c>
      <c r="H756">
        <v>336943</v>
      </c>
      <c r="I756" t="s">
        <v>27</v>
      </c>
      <c r="J756" t="s">
        <v>27</v>
      </c>
      <c r="K756" t="s">
        <v>442</v>
      </c>
      <c r="L756" t="s">
        <v>380</v>
      </c>
      <c r="M756">
        <v>173250</v>
      </c>
      <c r="N756">
        <v>0</v>
      </c>
      <c r="O756">
        <v>820100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10120080</v>
      </c>
      <c r="W756">
        <v>20372</v>
      </c>
      <c r="X756">
        <v>10099708</v>
      </c>
      <c r="Y756">
        <v>0</v>
      </c>
      <c r="Z756">
        <v>9126730</v>
      </c>
      <c r="AA756" s="3" t="str">
        <f t="shared" si="22"/>
        <v>6943</v>
      </c>
      <c r="AB756" s="4" t="str">
        <f t="shared" si="23"/>
        <v>Non-TIF</v>
      </c>
    </row>
    <row r="757" spans="1:28" x14ac:dyDescent="0.25">
      <c r="A757">
        <v>2021</v>
      </c>
      <c r="B757">
        <v>33</v>
      </c>
      <c r="C757" t="s">
        <v>32</v>
      </c>
      <c r="D757">
        <v>2021</v>
      </c>
      <c r="E757">
        <v>33</v>
      </c>
      <c r="F757">
        <v>5</v>
      </c>
      <c r="G757">
        <v>310</v>
      </c>
      <c r="H757">
        <v>35310</v>
      </c>
      <c r="I757" t="s">
        <v>27</v>
      </c>
      <c r="J757" t="s">
        <v>27</v>
      </c>
      <c r="K757" t="s">
        <v>90</v>
      </c>
      <c r="L757" t="s">
        <v>380</v>
      </c>
      <c r="M757">
        <v>2852510</v>
      </c>
      <c r="N757">
        <v>266060</v>
      </c>
      <c r="O757">
        <v>0</v>
      </c>
      <c r="P757">
        <v>390940</v>
      </c>
      <c r="Q757">
        <v>0</v>
      </c>
      <c r="R757">
        <v>0</v>
      </c>
      <c r="S757">
        <v>0</v>
      </c>
      <c r="T757">
        <v>114187</v>
      </c>
      <c r="U757">
        <v>0</v>
      </c>
      <c r="V757">
        <v>6265127</v>
      </c>
      <c r="W757">
        <v>3704</v>
      </c>
      <c r="X757">
        <v>6261423</v>
      </c>
      <c r="Y757">
        <v>699682</v>
      </c>
      <c r="Z757">
        <v>2641430</v>
      </c>
      <c r="AA757" s="3" t="str">
        <f t="shared" si="22"/>
        <v>5310</v>
      </c>
      <c r="AB757" s="4" t="str">
        <f t="shared" si="23"/>
        <v>Non-TIF</v>
      </c>
    </row>
    <row r="758" spans="1:28" x14ac:dyDescent="0.25">
      <c r="A758">
        <v>2021</v>
      </c>
      <c r="B758">
        <v>34</v>
      </c>
      <c r="C758" t="s">
        <v>24</v>
      </c>
      <c r="D758">
        <v>2021</v>
      </c>
      <c r="E758">
        <v>34</v>
      </c>
      <c r="F758">
        <v>1</v>
      </c>
      <c r="G758">
        <v>116</v>
      </c>
      <c r="H758" t="s">
        <v>443</v>
      </c>
      <c r="I758" t="s">
        <v>26</v>
      </c>
      <c r="J758" t="s">
        <v>27</v>
      </c>
      <c r="K758" t="s">
        <v>444</v>
      </c>
      <c r="L758" t="s">
        <v>390</v>
      </c>
      <c r="M758">
        <v>470486</v>
      </c>
      <c r="N758">
        <v>2378</v>
      </c>
      <c r="O758">
        <v>12978651</v>
      </c>
      <c r="P758">
        <v>52010936</v>
      </c>
      <c r="Q758">
        <v>2500149</v>
      </c>
      <c r="R758">
        <v>0</v>
      </c>
      <c r="S758">
        <v>0</v>
      </c>
      <c r="T758">
        <v>0</v>
      </c>
      <c r="U758">
        <v>0</v>
      </c>
      <c r="V758">
        <v>74922284</v>
      </c>
      <c r="W758">
        <v>0</v>
      </c>
      <c r="X758">
        <v>74922284</v>
      </c>
      <c r="Y758">
        <v>0</v>
      </c>
      <c r="Z758">
        <v>6959684</v>
      </c>
      <c r="AA758" s="3" t="str">
        <f t="shared" si="22"/>
        <v>1116</v>
      </c>
      <c r="AB758" s="4" t="str">
        <f t="shared" si="23"/>
        <v>TIF</v>
      </c>
    </row>
    <row r="759" spans="1:28" x14ac:dyDescent="0.25">
      <c r="A759">
        <v>2021</v>
      </c>
      <c r="B759">
        <v>34</v>
      </c>
      <c r="C759" t="s">
        <v>32</v>
      </c>
      <c r="D759">
        <v>2021</v>
      </c>
      <c r="E759">
        <v>34</v>
      </c>
      <c r="F759">
        <v>1</v>
      </c>
      <c r="G759">
        <v>116</v>
      </c>
      <c r="H759">
        <v>341116</v>
      </c>
      <c r="I759" t="s">
        <v>27</v>
      </c>
      <c r="J759" t="s">
        <v>27</v>
      </c>
      <c r="K759" t="s">
        <v>324</v>
      </c>
      <c r="L759" t="s">
        <v>390</v>
      </c>
      <c r="M759">
        <v>140895430</v>
      </c>
      <c r="N759">
        <v>10543390</v>
      </c>
      <c r="O759">
        <v>24954249</v>
      </c>
      <c r="P759">
        <v>30642040</v>
      </c>
      <c r="Q759">
        <v>7552651</v>
      </c>
      <c r="R759">
        <v>0</v>
      </c>
      <c r="S759">
        <v>9037659</v>
      </c>
      <c r="T759">
        <v>6312392</v>
      </c>
      <c r="U759">
        <v>0</v>
      </c>
      <c r="V759">
        <v>683718921</v>
      </c>
      <c r="W759">
        <v>931556</v>
      </c>
      <c r="X759">
        <v>682787365</v>
      </c>
      <c r="Y759">
        <v>36517915</v>
      </c>
      <c r="Z759">
        <v>453781110</v>
      </c>
      <c r="AA759" s="3" t="str">
        <f t="shared" si="22"/>
        <v>1116</v>
      </c>
      <c r="AB759" s="4" t="str">
        <f t="shared" si="23"/>
        <v>Non-TIF</v>
      </c>
    </row>
    <row r="760" spans="1:28" x14ac:dyDescent="0.25">
      <c r="A760">
        <v>2021</v>
      </c>
      <c r="B760">
        <v>53</v>
      </c>
      <c r="C760" t="s">
        <v>45</v>
      </c>
      <c r="D760">
        <v>2021</v>
      </c>
      <c r="E760">
        <v>53</v>
      </c>
      <c r="F760">
        <v>0</v>
      </c>
      <c r="G760">
        <v>234</v>
      </c>
      <c r="H760">
        <v>530234</v>
      </c>
      <c r="I760" t="s">
        <v>27</v>
      </c>
      <c r="J760" t="s">
        <v>27</v>
      </c>
      <c r="K760" t="s">
        <v>624</v>
      </c>
      <c r="L760" t="s">
        <v>553</v>
      </c>
      <c r="M760">
        <v>0</v>
      </c>
      <c r="N760">
        <v>0</v>
      </c>
      <c r="O760">
        <v>6845256</v>
      </c>
      <c r="P760">
        <v>252500</v>
      </c>
      <c r="Q760">
        <v>3239668</v>
      </c>
      <c r="R760">
        <v>0</v>
      </c>
      <c r="S760">
        <v>0</v>
      </c>
      <c r="T760">
        <v>0</v>
      </c>
      <c r="U760">
        <v>0</v>
      </c>
      <c r="V760">
        <v>36830244</v>
      </c>
      <c r="W760">
        <v>51856</v>
      </c>
      <c r="X760">
        <v>36778388</v>
      </c>
      <c r="Y760">
        <v>0</v>
      </c>
      <c r="Z760">
        <v>26492820</v>
      </c>
      <c r="AA760" s="3" t="str">
        <f t="shared" si="22"/>
        <v>0234</v>
      </c>
      <c r="AB760" s="4" t="str">
        <f t="shared" si="23"/>
        <v>Non-TIF</v>
      </c>
    </row>
    <row r="761" spans="1:28" x14ac:dyDescent="0.25">
      <c r="A761">
        <v>2021</v>
      </c>
      <c r="B761">
        <v>53</v>
      </c>
      <c r="C761" t="s">
        <v>24</v>
      </c>
      <c r="D761">
        <v>2021</v>
      </c>
      <c r="E761">
        <v>53</v>
      </c>
      <c r="F761">
        <v>6</v>
      </c>
      <c r="G761">
        <v>961</v>
      </c>
      <c r="H761" t="s">
        <v>510</v>
      </c>
      <c r="I761" t="s">
        <v>26</v>
      </c>
      <c r="J761" t="s">
        <v>27</v>
      </c>
      <c r="K761" t="s">
        <v>511</v>
      </c>
      <c r="L761" t="s">
        <v>553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 s="3" t="str">
        <f t="shared" si="22"/>
        <v>6961</v>
      </c>
      <c r="AB761" s="4" t="str">
        <f t="shared" si="23"/>
        <v>TIF</v>
      </c>
    </row>
    <row r="762" spans="1:28" x14ac:dyDescent="0.25">
      <c r="A762">
        <v>2021</v>
      </c>
      <c r="B762">
        <v>53</v>
      </c>
      <c r="C762" t="s">
        <v>24</v>
      </c>
      <c r="D762">
        <v>2021</v>
      </c>
      <c r="E762">
        <v>53</v>
      </c>
      <c r="F762">
        <v>4</v>
      </c>
      <c r="G762">
        <v>269</v>
      </c>
      <c r="H762" t="s">
        <v>1722</v>
      </c>
      <c r="I762" t="s">
        <v>26</v>
      </c>
      <c r="J762" t="s">
        <v>27</v>
      </c>
      <c r="K762" t="s">
        <v>1723</v>
      </c>
      <c r="L762" t="s">
        <v>553</v>
      </c>
      <c r="M762">
        <v>0</v>
      </c>
      <c r="N762">
        <v>0</v>
      </c>
      <c r="O762">
        <v>496728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496728</v>
      </c>
      <c r="W762">
        <v>0</v>
      </c>
      <c r="X762">
        <v>496728</v>
      </c>
      <c r="Y762">
        <v>0</v>
      </c>
      <c r="Z762">
        <v>0</v>
      </c>
      <c r="AA762" s="3" t="str">
        <f t="shared" si="22"/>
        <v>4269</v>
      </c>
      <c r="AB762" s="4" t="str">
        <f t="shared" si="23"/>
        <v>TIF</v>
      </c>
    </row>
    <row r="763" spans="1:28" x14ac:dyDescent="0.25">
      <c r="A763">
        <v>2021</v>
      </c>
      <c r="B763">
        <v>53</v>
      </c>
      <c r="C763" t="s">
        <v>24</v>
      </c>
      <c r="D763">
        <v>2021</v>
      </c>
      <c r="E763">
        <v>53</v>
      </c>
      <c r="F763">
        <v>4</v>
      </c>
      <c r="G763">
        <v>446</v>
      </c>
      <c r="H763" t="s">
        <v>816</v>
      </c>
      <c r="I763" t="s">
        <v>26</v>
      </c>
      <c r="J763" t="s">
        <v>27</v>
      </c>
      <c r="K763" t="s">
        <v>817</v>
      </c>
      <c r="L763" t="s">
        <v>553</v>
      </c>
      <c r="M763">
        <v>0</v>
      </c>
      <c r="N763">
        <v>0</v>
      </c>
      <c r="O763">
        <v>3415394</v>
      </c>
      <c r="P763">
        <v>431371</v>
      </c>
      <c r="Q763">
        <v>844722</v>
      </c>
      <c r="R763">
        <v>0</v>
      </c>
      <c r="S763">
        <v>0</v>
      </c>
      <c r="T763">
        <v>0</v>
      </c>
      <c r="U763">
        <v>0</v>
      </c>
      <c r="V763">
        <v>17913879</v>
      </c>
      <c r="W763">
        <v>0</v>
      </c>
      <c r="X763">
        <v>17913879</v>
      </c>
      <c r="Y763">
        <v>0</v>
      </c>
      <c r="Z763">
        <v>13222392</v>
      </c>
      <c r="AA763" s="3" t="str">
        <f t="shared" si="22"/>
        <v>4446</v>
      </c>
      <c r="AB763" s="4" t="str">
        <f t="shared" si="23"/>
        <v>TIF</v>
      </c>
    </row>
    <row r="764" spans="1:28" x14ac:dyDescent="0.25">
      <c r="A764">
        <v>2021</v>
      </c>
      <c r="B764">
        <v>53</v>
      </c>
      <c r="C764" t="s">
        <v>32</v>
      </c>
      <c r="D764">
        <v>2021</v>
      </c>
      <c r="E764">
        <v>53</v>
      </c>
      <c r="F764">
        <v>3</v>
      </c>
      <c r="G764">
        <v>691</v>
      </c>
      <c r="H764">
        <v>163691</v>
      </c>
      <c r="I764" t="s">
        <v>27</v>
      </c>
      <c r="J764" t="s">
        <v>27</v>
      </c>
      <c r="K764" t="s">
        <v>163</v>
      </c>
      <c r="L764" t="s">
        <v>553</v>
      </c>
      <c r="M764">
        <v>14381180</v>
      </c>
      <c r="N764">
        <v>331980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383944</v>
      </c>
      <c r="U764">
        <v>0</v>
      </c>
      <c r="V764">
        <v>22576754</v>
      </c>
      <c r="W764">
        <v>1852</v>
      </c>
      <c r="X764">
        <v>22574902</v>
      </c>
      <c r="Y764">
        <v>650005</v>
      </c>
      <c r="Z764">
        <v>7479650</v>
      </c>
      <c r="AA764" s="3" t="str">
        <f t="shared" si="22"/>
        <v>3691</v>
      </c>
      <c r="AB764" s="4" t="str">
        <f t="shared" si="23"/>
        <v>Non-TIF</v>
      </c>
    </row>
    <row r="765" spans="1:28" x14ac:dyDescent="0.25">
      <c r="A765">
        <v>2021</v>
      </c>
      <c r="B765">
        <v>53</v>
      </c>
      <c r="C765" t="s">
        <v>32</v>
      </c>
      <c r="D765">
        <v>2021</v>
      </c>
      <c r="E765">
        <v>53</v>
      </c>
      <c r="F765">
        <v>6</v>
      </c>
      <c r="G765">
        <v>961</v>
      </c>
      <c r="H765">
        <v>316961</v>
      </c>
      <c r="I765" t="s">
        <v>27</v>
      </c>
      <c r="J765" t="s">
        <v>27</v>
      </c>
      <c r="K765" t="s">
        <v>247</v>
      </c>
      <c r="L765" t="s">
        <v>553</v>
      </c>
      <c r="M765">
        <v>33211830</v>
      </c>
      <c r="N765">
        <v>3329060</v>
      </c>
      <c r="O765">
        <v>1849412</v>
      </c>
      <c r="P765">
        <v>254850</v>
      </c>
      <c r="Q765">
        <v>0</v>
      </c>
      <c r="R765">
        <v>0</v>
      </c>
      <c r="S765">
        <v>0</v>
      </c>
      <c r="T765">
        <v>1215822</v>
      </c>
      <c r="U765">
        <v>0</v>
      </c>
      <c r="V765">
        <v>118363144</v>
      </c>
      <c r="W765">
        <v>66672</v>
      </c>
      <c r="X765">
        <v>118296472</v>
      </c>
      <c r="Y765">
        <v>3252305</v>
      </c>
      <c r="Z765">
        <v>78502170</v>
      </c>
      <c r="AA765" s="3" t="str">
        <f t="shared" si="22"/>
        <v>6961</v>
      </c>
      <c r="AB765" s="4" t="str">
        <f t="shared" si="23"/>
        <v>Non-TIF</v>
      </c>
    </row>
    <row r="766" spans="1:28" x14ac:dyDescent="0.25">
      <c r="A766">
        <v>2021</v>
      </c>
      <c r="B766">
        <v>53</v>
      </c>
      <c r="C766" t="s">
        <v>32</v>
      </c>
      <c r="D766">
        <v>2021</v>
      </c>
      <c r="E766">
        <v>53</v>
      </c>
      <c r="F766">
        <v>4</v>
      </c>
      <c r="G766">
        <v>446</v>
      </c>
      <c r="H766">
        <v>534446</v>
      </c>
      <c r="I766" t="s">
        <v>27</v>
      </c>
      <c r="J766" t="s">
        <v>27</v>
      </c>
      <c r="K766" t="s">
        <v>335</v>
      </c>
      <c r="L766" t="s">
        <v>553</v>
      </c>
      <c r="M766">
        <v>121906870</v>
      </c>
      <c r="N766">
        <v>6983800</v>
      </c>
      <c r="O766">
        <v>42236860</v>
      </c>
      <c r="P766">
        <v>13066760</v>
      </c>
      <c r="Q766">
        <v>7839219</v>
      </c>
      <c r="R766">
        <v>0</v>
      </c>
      <c r="S766">
        <v>0</v>
      </c>
      <c r="T766">
        <v>21746371</v>
      </c>
      <c r="U766">
        <v>0</v>
      </c>
      <c r="V766">
        <v>541961067</v>
      </c>
      <c r="W766">
        <v>457444</v>
      </c>
      <c r="X766">
        <v>541503623</v>
      </c>
      <c r="Y766">
        <v>47402121</v>
      </c>
      <c r="Z766">
        <v>328181187</v>
      </c>
      <c r="AA766" s="3" t="str">
        <f t="shared" si="22"/>
        <v>4446</v>
      </c>
      <c r="AB766" s="4" t="str">
        <f t="shared" si="23"/>
        <v>Non-TIF</v>
      </c>
    </row>
    <row r="767" spans="1:28" x14ac:dyDescent="0.25">
      <c r="A767">
        <v>2021</v>
      </c>
      <c r="B767">
        <v>54</v>
      </c>
      <c r="C767" t="s">
        <v>32</v>
      </c>
      <c r="D767">
        <v>2021</v>
      </c>
      <c r="E767">
        <v>54</v>
      </c>
      <c r="F767">
        <v>6</v>
      </c>
      <c r="G767">
        <v>462</v>
      </c>
      <c r="H767">
        <v>546462</v>
      </c>
      <c r="I767" t="s">
        <v>27</v>
      </c>
      <c r="J767" t="s">
        <v>27</v>
      </c>
      <c r="K767" t="s">
        <v>561</v>
      </c>
      <c r="L767" t="s">
        <v>554</v>
      </c>
      <c r="M767">
        <v>69094152</v>
      </c>
      <c r="N767">
        <v>4542630</v>
      </c>
      <c r="O767">
        <v>5517665</v>
      </c>
      <c r="P767">
        <v>537568</v>
      </c>
      <c r="Q767">
        <v>123417</v>
      </c>
      <c r="R767">
        <v>0</v>
      </c>
      <c r="S767">
        <v>0</v>
      </c>
      <c r="T767">
        <v>851684</v>
      </c>
      <c r="U767">
        <v>0</v>
      </c>
      <c r="V767">
        <v>134153936</v>
      </c>
      <c r="W767">
        <v>157420</v>
      </c>
      <c r="X767">
        <v>133996516</v>
      </c>
      <c r="Y767">
        <v>12624186</v>
      </c>
      <c r="Z767">
        <v>53486820</v>
      </c>
      <c r="AA767" s="3" t="str">
        <f t="shared" si="22"/>
        <v>6462</v>
      </c>
      <c r="AB767" s="4" t="str">
        <f t="shared" si="23"/>
        <v>Non-TIF</v>
      </c>
    </row>
    <row r="768" spans="1:28" x14ac:dyDescent="0.25">
      <c r="A768">
        <v>2021</v>
      </c>
      <c r="B768">
        <v>55</v>
      </c>
      <c r="C768" t="s">
        <v>45</v>
      </c>
      <c r="D768">
        <v>2021</v>
      </c>
      <c r="E768">
        <v>55</v>
      </c>
      <c r="F768">
        <v>4</v>
      </c>
      <c r="G768">
        <v>778</v>
      </c>
      <c r="H768">
        <v>554778</v>
      </c>
      <c r="I768" t="s">
        <v>27</v>
      </c>
      <c r="J768" t="s">
        <v>27</v>
      </c>
      <c r="K768" t="s">
        <v>602</v>
      </c>
      <c r="L768" t="s">
        <v>557</v>
      </c>
      <c r="M768">
        <v>35643</v>
      </c>
      <c r="N768">
        <v>35883</v>
      </c>
      <c r="O768">
        <v>8155588</v>
      </c>
      <c r="P768">
        <v>4193779</v>
      </c>
      <c r="Q768">
        <v>1516338</v>
      </c>
      <c r="R768">
        <v>0</v>
      </c>
      <c r="S768">
        <v>0</v>
      </c>
      <c r="T768">
        <v>0</v>
      </c>
      <c r="U768">
        <v>0</v>
      </c>
      <c r="V768">
        <v>21147080</v>
      </c>
      <c r="W768">
        <v>22224</v>
      </c>
      <c r="X768">
        <v>21124856</v>
      </c>
      <c r="Y768">
        <v>0</v>
      </c>
      <c r="Z768">
        <v>7209849</v>
      </c>
      <c r="AA768" s="3" t="str">
        <f t="shared" si="22"/>
        <v>4778</v>
      </c>
      <c r="AB768" s="4" t="str">
        <f t="shared" si="23"/>
        <v>Non-TIF</v>
      </c>
    </row>
    <row r="769" spans="1:28" x14ac:dyDescent="0.25">
      <c r="A769">
        <v>2021</v>
      </c>
      <c r="B769">
        <v>55</v>
      </c>
      <c r="C769" t="s">
        <v>45</v>
      </c>
      <c r="D769">
        <v>2021</v>
      </c>
      <c r="E769">
        <v>55</v>
      </c>
      <c r="F769">
        <v>6</v>
      </c>
      <c r="G769">
        <v>921</v>
      </c>
      <c r="H769">
        <v>746921</v>
      </c>
      <c r="I769" t="s">
        <v>27</v>
      </c>
      <c r="J769" t="s">
        <v>27</v>
      </c>
      <c r="K769" t="s">
        <v>672</v>
      </c>
      <c r="L769" t="s">
        <v>557</v>
      </c>
      <c r="M769">
        <v>53071</v>
      </c>
      <c r="N769">
        <v>0</v>
      </c>
      <c r="O769">
        <v>7208574</v>
      </c>
      <c r="P769">
        <v>4091156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11510184</v>
      </c>
      <c r="W769">
        <v>1852</v>
      </c>
      <c r="X769">
        <v>11508332</v>
      </c>
      <c r="Y769">
        <v>0</v>
      </c>
      <c r="Z769">
        <v>157383</v>
      </c>
      <c r="AA769" s="3" t="str">
        <f t="shared" si="22"/>
        <v>6921</v>
      </c>
      <c r="AB769" s="4" t="str">
        <f t="shared" si="23"/>
        <v>Non-TIF</v>
      </c>
    </row>
    <row r="770" spans="1:28" x14ac:dyDescent="0.25">
      <c r="A770">
        <v>2021</v>
      </c>
      <c r="B770">
        <v>55</v>
      </c>
      <c r="C770" t="s">
        <v>32</v>
      </c>
      <c r="D770">
        <v>2021</v>
      </c>
      <c r="E770">
        <v>55</v>
      </c>
      <c r="F770">
        <v>0</v>
      </c>
      <c r="G770">
        <v>333</v>
      </c>
      <c r="H770">
        <v>320333</v>
      </c>
      <c r="I770" t="s">
        <v>27</v>
      </c>
      <c r="J770" t="s">
        <v>27</v>
      </c>
      <c r="K770" t="s">
        <v>387</v>
      </c>
      <c r="L770" t="s">
        <v>557</v>
      </c>
      <c r="M770">
        <v>126884005</v>
      </c>
      <c r="N770">
        <v>9204702</v>
      </c>
      <c r="O770">
        <v>3096717</v>
      </c>
      <c r="P770">
        <v>653854</v>
      </c>
      <c r="Q770">
        <v>222576</v>
      </c>
      <c r="R770">
        <v>0</v>
      </c>
      <c r="S770">
        <v>2369566</v>
      </c>
      <c r="T770">
        <v>492829</v>
      </c>
      <c r="U770">
        <v>0</v>
      </c>
      <c r="V770">
        <v>179038259</v>
      </c>
      <c r="W770">
        <v>107416</v>
      </c>
      <c r="X770">
        <v>178930843</v>
      </c>
      <c r="Y770">
        <v>34935113</v>
      </c>
      <c r="Z770">
        <v>36114010</v>
      </c>
      <c r="AA770" s="3" t="str">
        <f t="shared" si="22"/>
        <v>0333</v>
      </c>
      <c r="AB770" s="4" t="str">
        <f t="shared" si="23"/>
        <v>Non-TIF</v>
      </c>
    </row>
    <row r="771" spans="1:28" x14ac:dyDescent="0.25">
      <c r="A771">
        <v>2021</v>
      </c>
      <c r="B771">
        <v>55</v>
      </c>
      <c r="C771" t="s">
        <v>32</v>
      </c>
      <c r="D771">
        <v>2021</v>
      </c>
      <c r="E771">
        <v>55</v>
      </c>
      <c r="F771">
        <v>6</v>
      </c>
      <c r="G771">
        <v>516</v>
      </c>
      <c r="H771">
        <v>466516</v>
      </c>
      <c r="I771" t="s">
        <v>27</v>
      </c>
      <c r="J771" t="s">
        <v>27</v>
      </c>
      <c r="K771" t="s">
        <v>469</v>
      </c>
      <c r="L771" t="s">
        <v>557</v>
      </c>
      <c r="M771">
        <v>3661304</v>
      </c>
      <c r="N771">
        <v>89394</v>
      </c>
      <c r="O771">
        <v>0</v>
      </c>
      <c r="P771">
        <v>0</v>
      </c>
      <c r="Q771">
        <v>0</v>
      </c>
      <c r="R771">
        <v>0</v>
      </c>
      <c r="S771">
        <v>757780</v>
      </c>
      <c r="T771">
        <v>15075</v>
      </c>
      <c r="U771">
        <v>0</v>
      </c>
      <c r="V771">
        <v>4830382</v>
      </c>
      <c r="W771">
        <v>1852</v>
      </c>
      <c r="X771">
        <v>4828530</v>
      </c>
      <c r="Y771">
        <v>102140</v>
      </c>
      <c r="Z771">
        <v>306829</v>
      </c>
      <c r="AA771" s="3" t="str">
        <f t="shared" ref="AA771:AA834" si="24">CONCATENATE(F771,TEXT(G771,"000"))</f>
        <v>6516</v>
      </c>
      <c r="AB771" s="4" t="str">
        <f t="shared" ref="AB771:AB834" si="25">IF(C771="I","TIF","Non-TIF")</f>
        <v>Non-TIF</v>
      </c>
    </row>
    <row r="772" spans="1:28" x14ac:dyDescent="0.25">
      <c r="A772">
        <v>2021</v>
      </c>
      <c r="B772">
        <v>56</v>
      </c>
      <c r="C772" t="s">
        <v>45</v>
      </c>
      <c r="D772">
        <v>2021</v>
      </c>
      <c r="E772">
        <v>56</v>
      </c>
      <c r="F772">
        <v>1</v>
      </c>
      <c r="G772">
        <v>79</v>
      </c>
      <c r="H772">
        <v>561079</v>
      </c>
      <c r="I772" t="s">
        <v>27</v>
      </c>
      <c r="J772" t="s">
        <v>27</v>
      </c>
      <c r="K772" t="s">
        <v>617</v>
      </c>
      <c r="L772" t="s">
        <v>605</v>
      </c>
      <c r="M772">
        <v>0</v>
      </c>
      <c r="N772">
        <v>0</v>
      </c>
      <c r="O772">
        <v>0</v>
      </c>
      <c r="P772">
        <v>13637790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13637790</v>
      </c>
      <c r="W772">
        <v>0</v>
      </c>
      <c r="X772">
        <v>13637790</v>
      </c>
      <c r="Y772">
        <v>0</v>
      </c>
      <c r="Z772">
        <v>0</v>
      </c>
      <c r="AA772" s="3" t="str">
        <f t="shared" si="24"/>
        <v>1079</v>
      </c>
      <c r="AB772" s="4" t="str">
        <f t="shared" si="25"/>
        <v>Non-TIF</v>
      </c>
    </row>
    <row r="773" spans="1:28" x14ac:dyDescent="0.25">
      <c r="A773">
        <v>2021</v>
      </c>
      <c r="B773">
        <v>56</v>
      </c>
      <c r="C773" t="s">
        <v>32</v>
      </c>
      <c r="D773">
        <v>2021</v>
      </c>
      <c r="E773">
        <v>56</v>
      </c>
      <c r="F773">
        <v>4</v>
      </c>
      <c r="G773">
        <v>536</v>
      </c>
      <c r="H773">
        <v>444536</v>
      </c>
      <c r="I773" t="s">
        <v>27</v>
      </c>
      <c r="J773" t="s">
        <v>27</v>
      </c>
      <c r="K773" t="s">
        <v>463</v>
      </c>
      <c r="L773" t="s">
        <v>605</v>
      </c>
      <c r="M773">
        <v>5041280</v>
      </c>
      <c r="N773">
        <v>319000</v>
      </c>
      <c r="O773">
        <v>155350</v>
      </c>
      <c r="P773">
        <v>0</v>
      </c>
      <c r="Q773">
        <v>0</v>
      </c>
      <c r="R773">
        <v>0</v>
      </c>
      <c r="S773">
        <v>0</v>
      </c>
      <c r="T773">
        <v>17977</v>
      </c>
      <c r="U773">
        <v>0</v>
      </c>
      <c r="V773">
        <v>7572157</v>
      </c>
      <c r="W773">
        <v>1852</v>
      </c>
      <c r="X773">
        <v>7570305</v>
      </c>
      <c r="Y773">
        <v>1321385</v>
      </c>
      <c r="Z773">
        <v>2038550</v>
      </c>
      <c r="AA773" s="3" t="str">
        <f t="shared" si="24"/>
        <v>4536</v>
      </c>
      <c r="AB773" s="4" t="str">
        <f t="shared" si="25"/>
        <v>Non-TIF</v>
      </c>
    </row>
    <row r="774" spans="1:28" x14ac:dyDescent="0.25">
      <c r="A774">
        <v>2021</v>
      </c>
      <c r="B774">
        <v>57</v>
      </c>
      <c r="C774" t="s">
        <v>45</v>
      </c>
      <c r="D774">
        <v>2021</v>
      </c>
      <c r="E774">
        <v>57</v>
      </c>
      <c r="F774">
        <v>4</v>
      </c>
      <c r="G774">
        <v>554</v>
      </c>
      <c r="H774">
        <v>574554</v>
      </c>
      <c r="I774" t="s">
        <v>27</v>
      </c>
      <c r="J774" t="s">
        <v>27</v>
      </c>
      <c r="K774" t="s">
        <v>596</v>
      </c>
      <c r="L774" t="s">
        <v>609</v>
      </c>
      <c r="M774">
        <v>1646061</v>
      </c>
      <c r="N774">
        <v>44652</v>
      </c>
      <c r="O774">
        <v>28997699</v>
      </c>
      <c r="P774">
        <v>805461</v>
      </c>
      <c r="Q774">
        <v>9093706</v>
      </c>
      <c r="R774">
        <v>0</v>
      </c>
      <c r="S774">
        <v>0</v>
      </c>
      <c r="T774">
        <v>0</v>
      </c>
      <c r="U774">
        <v>0</v>
      </c>
      <c r="V774">
        <v>278327612</v>
      </c>
      <c r="W774">
        <v>174088</v>
      </c>
      <c r="X774">
        <v>278153524</v>
      </c>
      <c r="Y774">
        <v>0</v>
      </c>
      <c r="Z774">
        <v>237740033</v>
      </c>
      <c r="AA774" s="3" t="str">
        <f t="shared" si="24"/>
        <v>4554</v>
      </c>
      <c r="AB774" s="4" t="str">
        <f t="shared" si="25"/>
        <v>Non-TIF</v>
      </c>
    </row>
    <row r="775" spans="1:28" x14ac:dyDescent="0.25">
      <c r="A775">
        <v>2021</v>
      </c>
      <c r="B775">
        <v>57</v>
      </c>
      <c r="C775" t="s">
        <v>45</v>
      </c>
      <c r="D775">
        <v>2021</v>
      </c>
      <c r="E775">
        <v>57</v>
      </c>
      <c r="F775">
        <v>6</v>
      </c>
      <c r="G775">
        <v>138</v>
      </c>
      <c r="H775">
        <v>576138</v>
      </c>
      <c r="I775" t="s">
        <v>27</v>
      </c>
      <c r="J775" t="s">
        <v>27</v>
      </c>
      <c r="K775" t="s">
        <v>625</v>
      </c>
      <c r="L775" t="s">
        <v>609</v>
      </c>
      <c r="M775">
        <v>70046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70046</v>
      </c>
      <c r="W775">
        <v>0</v>
      </c>
      <c r="X775">
        <v>70046</v>
      </c>
      <c r="Y775">
        <v>0</v>
      </c>
      <c r="Z775">
        <v>0</v>
      </c>
      <c r="AA775" s="3" t="str">
        <f t="shared" si="24"/>
        <v>6138</v>
      </c>
      <c r="AB775" s="4" t="str">
        <f t="shared" si="25"/>
        <v>Non-TIF</v>
      </c>
    </row>
    <row r="776" spans="1:28" x14ac:dyDescent="0.25">
      <c r="A776">
        <v>2021</v>
      </c>
      <c r="B776">
        <v>57</v>
      </c>
      <c r="C776" t="s">
        <v>24</v>
      </c>
      <c r="D776">
        <v>2021</v>
      </c>
      <c r="E776">
        <v>57</v>
      </c>
      <c r="F776">
        <v>3</v>
      </c>
      <c r="G776">
        <v>715</v>
      </c>
      <c r="H776" t="s">
        <v>848</v>
      </c>
      <c r="I776" t="s">
        <v>26</v>
      </c>
      <c r="J776" t="s">
        <v>27</v>
      </c>
      <c r="K776" t="s">
        <v>849</v>
      </c>
      <c r="L776" t="s">
        <v>609</v>
      </c>
      <c r="M776">
        <v>129237</v>
      </c>
      <c r="N776">
        <v>691</v>
      </c>
      <c r="O776">
        <v>89704365</v>
      </c>
      <c r="P776">
        <v>5220511</v>
      </c>
      <c r="Q776">
        <v>20410336</v>
      </c>
      <c r="R776">
        <v>0</v>
      </c>
      <c r="S776">
        <v>0</v>
      </c>
      <c r="T776">
        <v>0</v>
      </c>
      <c r="U776">
        <v>0</v>
      </c>
      <c r="V776">
        <v>143005035</v>
      </c>
      <c r="W776">
        <v>0</v>
      </c>
      <c r="X776">
        <v>143005035</v>
      </c>
      <c r="Y776">
        <v>0</v>
      </c>
      <c r="Z776">
        <v>27539895</v>
      </c>
      <c r="AA776" s="3" t="str">
        <f t="shared" si="24"/>
        <v>3715</v>
      </c>
      <c r="AB776" s="4" t="str">
        <f t="shared" si="25"/>
        <v>TIF</v>
      </c>
    </row>
    <row r="777" spans="1:28" x14ac:dyDescent="0.25">
      <c r="A777">
        <v>2021</v>
      </c>
      <c r="B777">
        <v>57</v>
      </c>
      <c r="C777" t="s">
        <v>24</v>
      </c>
      <c r="D777">
        <v>2021</v>
      </c>
      <c r="E777">
        <v>57</v>
      </c>
      <c r="F777">
        <v>3</v>
      </c>
      <c r="G777">
        <v>744</v>
      </c>
      <c r="H777" t="s">
        <v>850</v>
      </c>
      <c r="I777" t="s">
        <v>26</v>
      </c>
      <c r="J777" t="s">
        <v>27</v>
      </c>
      <c r="K777" t="s">
        <v>851</v>
      </c>
      <c r="L777" t="s">
        <v>609</v>
      </c>
      <c r="M777">
        <v>21899</v>
      </c>
      <c r="N777">
        <v>0</v>
      </c>
      <c r="O777">
        <v>1854583</v>
      </c>
      <c r="P777">
        <v>390880</v>
      </c>
      <c r="Q777">
        <v>1390600</v>
      </c>
      <c r="R777">
        <v>0</v>
      </c>
      <c r="S777">
        <v>0</v>
      </c>
      <c r="T777">
        <v>0</v>
      </c>
      <c r="U777">
        <v>0</v>
      </c>
      <c r="V777">
        <v>8683331</v>
      </c>
      <c r="W777">
        <v>0</v>
      </c>
      <c r="X777">
        <v>8683331</v>
      </c>
      <c r="Y777">
        <v>0</v>
      </c>
      <c r="Z777">
        <v>5025369</v>
      </c>
      <c r="AA777" s="3" t="str">
        <f t="shared" si="24"/>
        <v>3744</v>
      </c>
      <c r="AB777" s="4" t="str">
        <f t="shared" si="25"/>
        <v>TIF</v>
      </c>
    </row>
    <row r="778" spans="1:28" x14ac:dyDescent="0.25">
      <c r="A778">
        <v>2021</v>
      </c>
      <c r="B778">
        <v>57</v>
      </c>
      <c r="C778" t="s">
        <v>32</v>
      </c>
      <c r="D778">
        <v>2021</v>
      </c>
      <c r="E778">
        <v>57</v>
      </c>
      <c r="F778">
        <v>3</v>
      </c>
      <c r="G778">
        <v>744</v>
      </c>
      <c r="H778">
        <v>573744</v>
      </c>
      <c r="I778" t="s">
        <v>27</v>
      </c>
      <c r="J778" t="s">
        <v>27</v>
      </c>
      <c r="K778" t="s">
        <v>216</v>
      </c>
      <c r="L778" t="s">
        <v>609</v>
      </c>
      <c r="M778">
        <v>14259600</v>
      </c>
      <c r="N778">
        <v>484400</v>
      </c>
      <c r="O778">
        <v>4341460</v>
      </c>
      <c r="P778">
        <v>0</v>
      </c>
      <c r="Q778">
        <v>1520740</v>
      </c>
      <c r="R778">
        <v>0</v>
      </c>
      <c r="S778">
        <v>2381593</v>
      </c>
      <c r="T778">
        <v>1251219</v>
      </c>
      <c r="U778">
        <v>0</v>
      </c>
      <c r="V778">
        <v>164346512</v>
      </c>
      <c r="W778">
        <v>138900</v>
      </c>
      <c r="X778">
        <v>164207612</v>
      </c>
      <c r="Y778">
        <v>15948194</v>
      </c>
      <c r="Z778">
        <v>140107500</v>
      </c>
      <c r="AA778" s="3" t="str">
        <f t="shared" si="24"/>
        <v>3744</v>
      </c>
      <c r="AB778" s="4" t="str">
        <f t="shared" si="25"/>
        <v>Non-TIF</v>
      </c>
    </row>
    <row r="779" spans="1:28" x14ac:dyDescent="0.25">
      <c r="A779">
        <v>2021</v>
      </c>
      <c r="B779">
        <v>75</v>
      </c>
      <c r="C779" t="s">
        <v>32</v>
      </c>
      <c r="D779">
        <v>2021</v>
      </c>
      <c r="E779">
        <v>75</v>
      </c>
      <c r="F779">
        <v>3</v>
      </c>
      <c r="G779">
        <v>348</v>
      </c>
      <c r="H779">
        <v>753348</v>
      </c>
      <c r="I779" t="s">
        <v>27</v>
      </c>
      <c r="J779" t="s">
        <v>27</v>
      </c>
      <c r="K779" t="s">
        <v>356</v>
      </c>
      <c r="L779" t="s">
        <v>747</v>
      </c>
      <c r="M779">
        <v>86511330</v>
      </c>
      <c r="N779">
        <v>6161770</v>
      </c>
      <c r="O779">
        <v>14859879</v>
      </c>
      <c r="P779">
        <v>2780</v>
      </c>
      <c r="Q779">
        <v>111571</v>
      </c>
      <c r="R779">
        <v>0</v>
      </c>
      <c r="S779">
        <v>0</v>
      </c>
      <c r="T779">
        <v>2331569</v>
      </c>
      <c r="U779">
        <v>0</v>
      </c>
      <c r="V779">
        <v>211077529</v>
      </c>
      <c r="W779">
        <v>127788</v>
      </c>
      <c r="X779">
        <v>210949741</v>
      </c>
      <c r="Y779">
        <v>6442782</v>
      </c>
      <c r="Z779">
        <v>101098630</v>
      </c>
      <c r="AA779" s="3" t="str">
        <f t="shared" si="24"/>
        <v>3348</v>
      </c>
      <c r="AB779" s="4" t="str">
        <f t="shared" si="25"/>
        <v>Non-TIF</v>
      </c>
    </row>
    <row r="780" spans="1:28" x14ac:dyDescent="0.25">
      <c r="A780">
        <v>2021</v>
      </c>
      <c r="B780">
        <v>75</v>
      </c>
      <c r="C780" t="s">
        <v>32</v>
      </c>
      <c r="D780">
        <v>2021</v>
      </c>
      <c r="E780">
        <v>75</v>
      </c>
      <c r="F780">
        <v>3</v>
      </c>
      <c r="G780">
        <v>600</v>
      </c>
      <c r="H780">
        <v>753600</v>
      </c>
      <c r="I780" t="s">
        <v>27</v>
      </c>
      <c r="J780" t="s">
        <v>27</v>
      </c>
      <c r="K780" t="s">
        <v>748</v>
      </c>
      <c r="L780" t="s">
        <v>747</v>
      </c>
      <c r="M780">
        <v>238159800</v>
      </c>
      <c r="N780">
        <v>25678900</v>
      </c>
      <c r="O780">
        <v>53877783</v>
      </c>
      <c r="P780">
        <v>13012745</v>
      </c>
      <c r="Q780">
        <v>16621192</v>
      </c>
      <c r="R780">
        <v>0</v>
      </c>
      <c r="S780">
        <v>30452209</v>
      </c>
      <c r="T780">
        <v>6134384</v>
      </c>
      <c r="U780">
        <v>0</v>
      </c>
      <c r="V780">
        <v>1229949423</v>
      </c>
      <c r="W780">
        <v>910360</v>
      </c>
      <c r="X780">
        <v>1229039063</v>
      </c>
      <c r="Y780">
        <v>50915018</v>
      </c>
      <c r="Z780">
        <v>846012410</v>
      </c>
      <c r="AA780" s="3" t="str">
        <f t="shared" si="24"/>
        <v>3600</v>
      </c>
      <c r="AB780" s="4" t="str">
        <f t="shared" si="25"/>
        <v>Non-TIF</v>
      </c>
    </row>
    <row r="781" spans="1:28" x14ac:dyDescent="0.25">
      <c r="A781">
        <v>2021</v>
      </c>
      <c r="B781">
        <v>76</v>
      </c>
      <c r="C781" t="s">
        <v>45</v>
      </c>
      <c r="D781">
        <v>2021</v>
      </c>
      <c r="E781">
        <v>76</v>
      </c>
      <c r="F781">
        <v>4</v>
      </c>
      <c r="G781">
        <v>644</v>
      </c>
      <c r="H781">
        <v>114644</v>
      </c>
      <c r="I781" t="s">
        <v>27</v>
      </c>
      <c r="J781" t="s">
        <v>27</v>
      </c>
      <c r="K781" t="s">
        <v>228</v>
      </c>
      <c r="L781" t="s">
        <v>749</v>
      </c>
      <c r="M781">
        <v>279614</v>
      </c>
      <c r="N781">
        <v>0</v>
      </c>
      <c r="O781">
        <v>3700805</v>
      </c>
      <c r="P781">
        <v>367755</v>
      </c>
      <c r="Q781">
        <v>62377</v>
      </c>
      <c r="R781">
        <v>0</v>
      </c>
      <c r="S781">
        <v>0</v>
      </c>
      <c r="T781">
        <v>0</v>
      </c>
      <c r="U781">
        <v>0</v>
      </c>
      <c r="V781">
        <v>5564770</v>
      </c>
      <c r="W781">
        <v>7408</v>
      </c>
      <c r="X781">
        <v>5557362</v>
      </c>
      <c r="Y781">
        <v>0</v>
      </c>
      <c r="Z781">
        <v>1154219</v>
      </c>
      <c r="AA781" s="3" t="str">
        <f t="shared" si="24"/>
        <v>4644</v>
      </c>
      <c r="AB781" s="4" t="str">
        <f t="shared" si="25"/>
        <v>Non-TIF</v>
      </c>
    </row>
    <row r="782" spans="1:28" x14ac:dyDescent="0.25">
      <c r="A782">
        <v>2021</v>
      </c>
      <c r="B782">
        <v>76</v>
      </c>
      <c r="C782" t="s">
        <v>45</v>
      </c>
      <c r="D782">
        <v>2021</v>
      </c>
      <c r="E782">
        <v>76</v>
      </c>
      <c r="F782">
        <v>2</v>
      </c>
      <c r="G782">
        <v>493</v>
      </c>
      <c r="H782">
        <v>462493</v>
      </c>
      <c r="I782" t="s">
        <v>27</v>
      </c>
      <c r="J782" t="s">
        <v>27</v>
      </c>
      <c r="K782" t="s">
        <v>473</v>
      </c>
      <c r="L782" t="s">
        <v>749</v>
      </c>
      <c r="M782">
        <v>46188</v>
      </c>
      <c r="N782">
        <v>0</v>
      </c>
      <c r="O782">
        <v>1026540</v>
      </c>
      <c r="P782">
        <v>170331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2952105</v>
      </c>
      <c r="W782">
        <v>5556</v>
      </c>
      <c r="X782">
        <v>2946549</v>
      </c>
      <c r="Y782">
        <v>0</v>
      </c>
      <c r="Z782">
        <v>1709046</v>
      </c>
      <c r="AA782" s="3" t="str">
        <f t="shared" si="24"/>
        <v>2493</v>
      </c>
      <c r="AB782" s="4" t="str">
        <f t="shared" si="25"/>
        <v>Non-TIF</v>
      </c>
    </row>
    <row r="783" spans="1:28" x14ac:dyDescent="0.25">
      <c r="A783">
        <v>2021</v>
      </c>
      <c r="B783">
        <v>76</v>
      </c>
      <c r="C783" t="s">
        <v>24</v>
      </c>
      <c r="D783">
        <v>2021</v>
      </c>
      <c r="E783">
        <v>76</v>
      </c>
      <c r="F783">
        <v>3</v>
      </c>
      <c r="G783">
        <v>537</v>
      </c>
      <c r="H783" t="s">
        <v>782</v>
      </c>
      <c r="I783" t="s">
        <v>26</v>
      </c>
      <c r="J783" t="s">
        <v>27</v>
      </c>
      <c r="K783" t="s">
        <v>783</v>
      </c>
      <c r="L783" t="s">
        <v>749</v>
      </c>
      <c r="M783">
        <v>0</v>
      </c>
      <c r="N783">
        <v>0</v>
      </c>
      <c r="O783">
        <v>949635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1612822</v>
      </c>
      <c r="W783">
        <v>0</v>
      </c>
      <c r="X783">
        <v>1612822</v>
      </c>
      <c r="Y783">
        <v>0</v>
      </c>
      <c r="Z783">
        <v>663187</v>
      </c>
      <c r="AA783" s="3" t="str">
        <f t="shared" si="24"/>
        <v>3537</v>
      </c>
      <c r="AB783" s="4" t="str">
        <f t="shared" si="25"/>
        <v>TIF</v>
      </c>
    </row>
    <row r="784" spans="1:28" x14ac:dyDescent="0.25">
      <c r="A784">
        <v>2021</v>
      </c>
      <c r="B784">
        <v>76</v>
      </c>
      <c r="C784" t="s">
        <v>32</v>
      </c>
      <c r="D784">
        <v>2021</v>
      </c>
      <c r="E784">
        <v>76</v>
      </c>
      <c r="F784">
        <v>4</v>
      </c>
      <c r="G784">
        <v>23</v>
      </c>
      <c r="H784">
        <v>134023</v>
      </c>
      <c r="I784" t="s">
        <v>27</v>
      </c>
      <c r="J784" t="s">
        <v>27</v>
      </c>
      <c r="K784" t="s">
        <v>288</v>
      </c>
      <c r="L784" t="s">
        <v>749</v>
      </c>
      <c r="M784">
        <v>26253185</v>
      </c>
      <c r="N784">
        <v>437783</v>
      </c>
      <c r="O784">
        <v>0</v>
      </c>
      <c r="P784">
        <v>5081925</v>
      </c>
      <c r="Q784">
        <v>0</v>
      </c>
      <c r="R784">
        <v>0</v>
      </c>
      <c r="S784">
        <v>0</v>
      </c>
      <c r="T784">
        <v>43202</v>
      </c>
      <c r="U784">
        <v>0</v>
      </c>
      <c r="V784">
        <v>37284683</v>
      </c>
      <c r="W784">
        <v>11112</v>
      </c>
      <c r="X784">
        <v>37273571</v>
      </c>
      <c r="Y784">
        <v>4606066</v>
      </c>
      <c r="Z784">
        <v>5468588</v>
      </c>
      <c r="AA784" s="3" t="str">
        <f t="shared" si="24"/>
        <v>4023</v>
      </c>
      <c r="AB784" s="4" t="str">
        <f t="shared" si="25"/>
        <v>Non-TIF</v>
      </c>
    </row>
    <row r="785" spans="1:28" x14ac:dyDescent="0.25">
      <c r="A785">
        <v>2021</v>
      </c>
      <c r="B785">
        <v>76</v>
      </c>
      <c r="C785" t="s">
        <v>32</v>
      </c>
      <c r="D785">
        <v>2021</v>
      </c>
      <c r="E785">
        <v>76</v>
      </c>
      <c r="F785">
        <v>6</v>
      </c>
      <c r="G785">
        <v>921</v>
      </c>
      <c r="H785">
        <v>746921</v>
      </c>
      <c r="I785" t="s">
        <v>27</v>
      </c>
      <c r="J785" t="s">
        <v>27</v>
      </c>
      <c r="K785" t="s">
        <v>672</v>
      </c>
      <c r="L785" t="s">
        <v>749</v>
      </c>
      <c r="M785">
        <v>7505993</v>
      </c>
      <c r="N785">
        <v>360672</v>
      </c>
      <c r="O785">
        <v>513004</v>
      </c>
      <c r="P785">
        <v>0</v>
      </c>
      <c r="Q785">
        <v>0</v>
      </c>
      <c r="R785">
        <v>0</v>
      </c>
      <c r="S785">
        <v>0</v>
      </c>
      <c r="T785">
        <v>7354</v>
      </c>
      <c r="U785">
        <v>0</v>
      </c>
      <c r="V785">
        <v>9904277</v>
      </c>
      <c r="W785">
        <v>1852</v>
      </c>
      <c r="X785">
        <v>9902425</v>
      </c>
      <c r="Y785">
        <v>297380</v>
      </c>
      <c r="Z785">
        <v>1517254</v>
      </c>
      <c r="AA785" s="3" t="str">
        <f t="shared" si="24"/>
        <v>6921</v>
      </c>
      <c r="AB785" s="4" t="str">
        <f t="shared" si="25"/>
        <v>Non-TIF</v>
      </c>
    </row>
    <row r="786" spans="1:28" x14ac:dyDescent="0.25">
      <c r="A786">
        <v>2021</v>
      </c>
      <c r="B786">
        <v>76</v>
      </c>
      <c r="C786" t="s">
        <v>32</v>
      </c>
      <c r="D786">
        <v>2021</v>
      </c>
      <c r="E786">
        <v>76</v>
      </c>
      <c r="F786">
        <v>3</v>
      </c>
      <c r="G786">
        <v>537</v>
      </c>
      <c r="H786">
        <v>763537</v>
      </c>
      <c r="I786" t="s">
        <v>27</v>
      </c>
      <c r="J786" t="s">
        <v>27</v>
      </c>
      <c r="K786" t="s">
        <v>282</v>
      </c>
      <c r="L786" t="s">
        <v>749</v>
      </c>
      <c r="M786">
        <v>68142331</v>
      </c>
      <c r="N786">
        <v>2109912</v>
      </c>
      <c r="O786">
        <v>1920712</v>
      </c>
      <c r="P786">
        <v>25180</v>
      </c>
      <c r="Q786">
        <v>1109969</v>
      </c>
      <c r="R786">
        <v>0</v>
      </c>
      <c r="S786">
        <v>13194992</v>
      </c>
      <c r="T786">
        <v>1002803</v>
      </c>
      <c r="U786">
        <v>0</v>
      </c>
      <c r="V786">
        <v>129761466</v>
      </c>
      <c r="W786">
        <v>138482</v>
      </c>
      <c r="X786">
        <v>129622984</v>
      </c>
      <c r="Y786">
        <v>6265405</v>
      </c>
      <c r="Z786">
        <v>42255567</v>
      </c>
      <c r="AA786" s="3" t="str">
        <f t="shared" si="24"/>
        <v>3537</v>
      </c>
      <c r="AB786" s="4" t="str">
        <f t="shared" si="25"/>
        <v>Non-TIF</v>
      </c>
    </row>
    <row r="787" spans="1:28" x14ac:dyDescent="0.25">
      <c r="A787">
        <v>2021</v>
      </c>
      <c r="B787">
        <v>77</v>
      </c>
      <c r="C787" t="s">
        <v>45</v>
      </c>
      <c r="D787">
        <v>2021</v>
      </c>
      <c r="E787">
        <v>77</v>
      </c>
      <c r="F787">
        <v>7</v>
      </c>
      <c r="G787">
        <v>110</v>
      </c>
      <c r="H787">
        <v>257110</v>
      </c>
      <c r="I787" t="s">
        <v>27</v>
      </c>
      <c r="J787" t="s">
        <v>27</v>
      </c>
      <c r="K787" t="s">
        <v>63</v>
      </c>
      <c r="L787" t="s">
        <v>784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335090</v>
      </c>
      <c r="W787">
        <v>0</v>
      </c>
      <c r="X787">
        <v>335090</v>
      </c>
      <c r="Y787">
        <v>0</v>
      </c>
      <c r="Z787">
        <v>335090</v>
      </c>
      <c r="AA787" s="3" t="str">
        <f t="shared" si="24"/>
        <v>7110</v>
      </c>
      <c r="AB787" s="4" t="str">
        <f t="shared" si="25"/>
        <v>Non-TIF</v>
      </c>
    </row>
    <row r="788" spans="1:28" x14ac:dyDescent="0.25">
      <c r="A788">
        <v>2021</v>
      </c>
      <c r="B788">
        <v>77</v>
      </c>
      <c r="C788" t="s">
        <v>45</v>
      </c>
      <c r="D788">
        <v>2021</v>
      </c>
      <c r="E788">
        <v>77</v>
      </c>
      <c r="F788">
        <v>0</v>
      </c>
      <c r="G788">
        <v>261</v>
      </c>
      <c r="H788">
        <v>770261</v>
      </c>
      <c r="I788" t="s">
        <v>27</v>
      </c>
      <c r="J788" t="s">
        <v>27</v>
      </c>
      <c r="K788" t="s">
        <v>785</v>
      </c>
      <c r="L788" t="s">
        <v>784</v>
      </c>
      <c r="M788">
        <v>1125115</v>
      </c>
      <c r="N788">
        <v>36300</v>
      </c>
      <c r="O788">
        <v>915350482</v>
      </c>
      <c r="P788">
        <v>165955389</v>
      </c>
      <c r="Q788">
        <v>57734788</v>
      </c>
      <c r="R788">
        <v>0</v>
      </c>
      <c r="S788">
        <v>0</v>
      </c>
      <c r="T788">
        <v>0</v>
      </c>
      <c r="U788">
        <v>0</v>
      </c>
      <c r="V788">
        <v>1981288701</v>
      </c>
      <c r="W788">
        <v>429664</v>
      </c>
      <c r="X788">
        <v>1980859037</v>
      </c>
      <c r="Y788">
        <v>0</v>
      </c>
      <c r="Z788">
        <v>841086627</v>
      </c>
      <c r="AA788" s="3" t="str">
        <f t="shared" si="24"/>
        <v>0261</v>
      </c>
      <c r="AB788" s="4" t="str">
        <f t="shared" si="25"/>
        <v>Non-TIF</v>
      </c>
    </row>
    <row r="789" spans="1:28" x14ac:dyDescent="0.25">
      <c r="A789">
        <v>2021</v>
      </c>
      <c r="B789">
        <v>77</v>
      </c>
      <c r="C789" t="s">
        <v>45</v>
      </c>
      <c r="D789">
        <v>2021</v>
      </c>
      <c r="E789">
        <v>77</v>
      </c>
      <c r="F789">
        <v>6</v>
      </c>
      <c r="G789">
        <v>957</v>
      </c>
      <c r="H789">
        <v>776957</v>
      </c>
      <c r="I789" t="s">
        <v>27</v>
      </c>
      <c r="J789" t="s">
        <v>27</v>
      </c>
      <c r="K789" t="s">
        <v>289</v>
      </c>
      <c r="L789" t="s">
        <v>784</v>
      </c>
      <c r="M789">
        <v>285450</v>
      </c>
      <c r="N789">
        <v>0</v>
      </c>
      <c r="O789">
        <v>542964806</v>
      </c>
      <c r="P789">
        <v>54238149</v>
      </c>
      <c r="Q789">
        <v>56930872</v>
      </c>
      <c r="R789">
        <v>0</v>
      </c>
      <c r="S789">
        <v>0</v>
      </c>
      <c r="T789">
        <v>0</v>
      </c>
      <c r="U789">
        <v>0</v>
      </c>
      <c r="V789">
        <v>719190619</v>
      </c>
      <c r="W789">
        <v>12964</v>
      </c>
      <c r="X789">
        <v>719177655</v>
      </c>
      <c r="Y789">
        <v>0</v>
      </c>
      <c r="Z789">
        <v>64771342</v>
      </c>
      <c r="AA789" s="3" t="str">
        <f t="shared" si="24"/>
        <v>6957</v>
      </c>
      <c r="AB789" s="4" t="str">
        <f t="shared" si="25"/>
        <v>Non-TIF</v>
      </c>
    </row>
    <row r="790" spans="1:28" x14ac:dyDescent="0.25">
      <c r="A790">
        <v>2021</v>
      </c>
      <c r="B790">
        <v>77</v>
      </c>
      <c r="C790" t="s">
        <v>32</v>
      </c>
      <c r="D790">
        <v>2021</v>
      </c>
      <c r="E790">
        <v>77</v>
      </c>
      <c r="F790">
        <v>3</v>
      </c>
      <c r="G790">
        <v>942</v>
      </c>
      <c r="H790">
        <v>83942</v>
      </c>
      <c r="I790" t="s">
        <v>27</v>
      </c>
      <c r="J790" t="s">
        <v>27</v>
      </c>
      <c r="K790" t="s">
        <v>60</v>
      </c>
      <c r="L790" t="s">
        <v>784</v>
      </c>
      <c r="M790">
        <v>5287770</v>
      </c>
      <c r="N790">
        <v>229500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66939</v>
      </c>
      <c r="U790">
        <v>0</v>
      </c>
      <c r="V790">
        <v>33273619</v>
      </c>
      <c r="W790">
        <v>12964</v>
      </c>
      <c r="X790">
        <v>33260655</v>
      </c>
      <c r="Y790">
        <v>1110514</v>
      </c>
      <c r="Z790">
        <v>27689410</v>
      </c>
      <c r="AA790" s="3" t="str">
        <f t="shared" si="24"/>
        <v>3942</v>
      </c>
      <c r="AB790" s="4" t="str">
        <f t="shared" si="25"/>
        <v>Non-TIF</v>
      </c>
    </row>
    <row r="791" spans="1:28" x14ac:dyDescent="0.25">
      <c r="A791">
        <v>2021</v>
      </c>
      <c r="B791">
        <v>77</v>
      </c>
      <c r="C791" t="s">
        <v>32</v>
      </c>
      <c r="D791">
        <v>2021</v>
      </c>
      <c r="E791">
        <v>77</v>
      </c>
      <c r="F791">
        <v>1</v>
      </c>
      <c r="G791">
        <v>576</v>
      </c>
      <c r="H791">
        <v>251576</v>
      </c>
      <c r="I791" t="s">
        <v>27</v>
      </c>
      <c r="J791" t="s">
        <v>27</v>
      </c>
      <c r="K791" t="s">
        <v>333</v>
      </c>
      <c r="L791" t="s">
        <v>784</v>
      </c>
      <c r="M791">
        <v>624990</v>
      </c>
      <c r="N791">
        <v>33500</v>
      </c>
      <c r="O791">
        <v>11227600</v>
      </c>
      <c r="P791">
        <v>469000</v>
      </c>
      <c r="Q791">
        <v>0</v>
      </c>
      <c r="R791">
        <v>0</v>
      </c>
      <c r="S791">
        <v>0</v>
      </c>
      <c r="T791">
        <v>916998</v>
      </c>
      <c r="U791">
        <v>0</v>
      </c>
      <c r="V791">
        <v>71716488</v>
      </c>
      <c r="W791">
        <v>29708</v>
      </c>
      <c r="X791">
        <v>71686780</v>
      </c>
      <c r="Y791">
        <v>47095164</v>
      </c>
      <c r="Z791">
        <v>58444400</v>
      </c>
      <c r="AA791" s="3" t="str">
        <f t="shared" si="24"/>
        <v>1576</v>
      </c>
      <c r="AB791" s="4" t="str">
        <f t="shared" si="25"/>
        <v>Non-TIF</v>
      </c>
    </row>
    <row r="792" spans="1:28" x14ac:dyDescent="0.25">
      <c r="A792">
        <v>2021</v>
      </c>
      <c r="B792">
        <v>77</v>
      </c>
      <c r="C792" t="s">
        <v>32</v>
      </c>
      <c r="D792">
        <v>2021</v>
      </c>
      <c r="E792">
        <v>77</v>
      </c>
      <c r="F792">
        <v>6</v>
      </c>
      <c r="G792">
        <v>101</v>
      </c>
      <c r="H792">
        <v>776101</v>
      </c>
      <c r="I792" t="s">
        <v>27</v>
      </c>
      <c r="J792" t="s">
        <v>27</v>
      </c>
      <c r="K792" t="s">
        <v>548</v>
      </c>
      <c r="L792" t="s">
        <v>784</v>
      </c>
      <c r="M792">
        <v>41749970</v>
      </c>
      <c r="N792">
        <v>2344650</v>
      </c>
      <c r="O792">
        <v>209984260</v>
      </c>
      <c r="P792">
        <v>14840540</v>
      </c>
      <c r="Q792">
        <v>48740530</v>
      </c>
      <c r="R792">
        <v>0</v>
      </c>
      <c r="S792">
        <v>14830751</v>
      </c>
      <c r="T792">
        <v>117876655</v>
      </c>
      <c r="U792">
        <v>0</v>
      </c>
      <c r="V792">
        <v>3338264796</v>
      </c>
      <c r="W792">
        <v>2453900</v>
      </c>
      <c r="X792">
        <v>3335810896</v>
      </c>
      <c r="Y792">
        <v>577379274</v>
      </c>
      <c r="Z792">
        <v>2887897440</v>
      </c>
      <c r="AA792" s="3" t="str">
        <f t="shared" si="24"/>
        <v>6101</v>
      </c>
      <c r="AB792" s="4" t="str">
        <f t="shared" si="25"/>
        <v>Non-TIF</v>
      </c>
    </row>
    <row r="793" spans="1:28" x14ac:dyDescent="0.25">
      <c r="A793">
        <v>2021</v>
      </c>
      <c r="B793">
        <v>78</v>
      </c>
      <c r="C793" t="s">
        <v>45</v>
      </c>
      <c r="D793">
        <v>2021</v>
      </c>
      <c r="E793">
        <v>78</v>
      </c>
      <c r="F793">
        <v>4</v>
      </c>
      <c r="G793">
        <v>824</v>
      </c>
      <c r="H793">
        <v>784824</v>
      </c>
      <c r="I793" t="s">
        <v>27</v>
      </c>
      <c r="J793" t="s">
        <v>27</v>
      </c>
      <c r="K793" t="s">
        <v>786</v>
      </c>
      <c r="L793" t="s">
        <v>787</v>
      </c>
      <c r="M793">
        <v>10081</v>
      </c>
      <c r="N793">
        <v>0</v>
      </c>
      <c r="O793">
        <v>3585540</v>
      </c>
      <c r="P793">
        <v>94234</v>
      </c>
      <c r="Q793">
        <v>215107</v>
      </c>
      <c r="R793">
        <v>0</v>
      </c>
      <c r="S793">
        <v>0</v>
      </c>
      <c r="T793">
        <v>0</v>
      </c>
      <c r="U793">
        <v>0</v>
      </c>
      <c r="V793">
        <v>12996972</v>
      </c>
      <c r="W793">
        <v>1852</v>
      </c>
      <c r="X793">
        <v>12995120</v>
      </c>
      <c r="Y793">
        <v>0</v>
      </c>
      <c r="Z793">
        <v>9092010</v>
      </c>
      <c r="AA793" s="3" t="str">
        <f t="shared" si="24"/>
        <v>4824</v>
      </c>
      <c r="AB793" s="4" t="str">
        <f t="shared" si="25"/>
        <v>Non-TIF</v>
      </c>
    </row>
    <row r="794" spans="1:28" x14ac:dyDescent="0.25">
      <c r="A794">
        <v>2021</v>
      </c>
      <c r="B794">
        <v>78</v>
      </c>
      <c r="C794" t="s">
        <v>45</v>
      </c>
      <c r="D794">
        <v>2021</v>
      </c>
      <c r="E794">
        <v>78</v>
      </c>
      <c r="F794">
        <v>6</v>
      </c>
      <c r="G794">
        <v>534</v>
      </c>
      <c r="H794">
        <v>786534</v>
      </c>
      <c r="I794" t="s">
        <v>27</v>
      </c>
      <c r="J794" t="s">
        <v>27</v>
      </c>
      <c r="K794" t="s">
        <v>788</v>
      </c>
      <c r="L794" t="s">
        <v>787</v>
      </c>
      <c r="M794">
        <v>0</v>
      </c>
      <c r="N794">
        <v>0</v>
      </c>
      <c r="O794">
        <v>4653800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8927325</v>
      </c>
      <c r="W794">
        <v>5556</v>
      </c>
      <c r="X794">
        <v>8921769</v>
      </c>
      <c r="Y794">
        <v>0</v>
      </c>
      <c r="Z794">
        <v>4273525</v>
      </c>
      <c r="AA794" s="3" t="str">
        <f t="shared" si="24"/>
        <v>6534</v>
      </c>
      <c r="AB794" s="4" t="str">
        <f t="shared" si="25"/>
        <v>Non-TIF</v>
      </c>
    </row>
    <row r="795" spans="1:28" x14ac:dyDescent="0.25">
      <c r="A795">
        <v>2021</v>
      </c>
      <c r="B795">
        <v>78</v>
      </c>
      <c r="C795" t="s">
        <v>24</v>
      </c>
      <c r="D795">
        <v>2021</v>
      </c>
      <c r="E795">
        <v>78</v>
      </c>
      <c r="F795">
        <v>6</v>
      </c>
      <c r="G795">
        <v>453</v>
      </c>
      <c r="H795" t="s">
        <v>1736</v>
      </c>
      <c r="I795" t="s">
        <v>26</v>
      </c>
      <c r="J795" t="s">
        <v>27</v>
      </c>
      <c r="K795" t="s">
        <v>1737</v>
      </c>
      <c r="L795" t="s">
        <v>787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912093</v>
      </c>
      <c r="W795">
        <v>1852</v>
      </c>
      <c r="X795">
        <v>910241</v>
      </c>
      <c r="Y795">
        <v>0</v>
      </c>
      <c r="Z795">
        <v>912093</v>
      </c>
      <c r="AA795" s="3" t="str">
        <f t="shared" si="24"/>
        <v>6453</v>
      </c>
      <c r="AB795" s="4" t="str">
        <f t="shared" si="25"/>
        <v>TIF</v>
      </c>
    </row>
    <row r="796" spans="1:28" x14ac:dyDescent="0.25">
      <c r="A796">
        <v>2021</v>
      </c>
      <c r="B796">
        <v>78</v>
      </c>
      <c r="C796" t="s">
        <v>24</v>
      </c>
      <c r="D796">
        <v>2021</v>
      </c>
      <c r="E796">
        <v>78</v>
      </c>
      <c r="F796">
        <v>6</v>
      </c>
      <c r="G796">
        <v>460</v>
      </c>
      <c r="H796" t="s">
        <v>789</v>
      </c>
      <c r="I796" t="s">
        <v>26</v>
      </c>
      <c r="J796" t="s">
        <v>27</v>
      </c>
      <c r="K796" t="s">
        <v>790</v>
      </c>
      <c r="L796" t="s">
        <v>787</v>
      </c>
      <c r="M796">
        <v>26456</v>
      </c>
      <c r="N796">
        <v>0</v>
      </c>
      <c r="O796">
        <v>1150376</v>
      </c>
      <c r="P796">
        <v>13790</v>
      </c>
      <c r="Q796">
        <v>454778</v>
      </c>
      <c r="R796">
        <v>0</v>
      </c>
      <c r="S796">
        <v>0</v>
      </c>
      <c r="T796">
        <v>0</v>
      </c>
      <c r="U796">
        <v>0</v>
      </c>
      <c r="V796">
        <v>27631795</v>
      </c>
      <c r="W796">
        <v>24076</v>
      </c>
      <c r="X796">
        <v>27607719</v>
      </c>
      <c r="Y796">
        <v>0</v>
      </c>
      <c r="Z796">
        <v>25986395</v>
      </c>
      <c r="AA796" s="3" t="str">
        <f t="shared" si="24"/>
        <v>6460</v>
      </c>
      <c r="AB796" s="4" t="str">
        <f t="shared" si="25"/>
        <v>TIF</v>
      </c>
    </row>
    <row r="797" spans="1:28" x14ac:dyDescent="0.25">
      <c r="A797">
        <v>2021</v>
      </c>
      <c r="B797">
        <v>78</v>
      </c>
      <c r="C797" t="s">
        <v>32</v>
      </c>
      <c r="D797">
        <v>2021</v>
      </c>
      <c r="E797">
        <v>78</v>
      </c>
      <c r="F797">
        <v>0</v>
      </c>
      <c r="G797">
        <v>387</v>
      </c>
      <c r="H797">
        <v>150387</v>
      </c>
      <c r="I797" t="s">
        <v>27</v>
      </c>
      <c r="J797" t="s">
        <v>27</v>
      </c>
      <c r="K797" t="s">
        <v>131</v>
      </c>
      <c r="L797" t="s">
        <v>787</v>
      </c>
      <c r="M797">
        <v>5467200</v>
      </c>
      <c r="N797">
        <v>129500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1776526</v>
      </c>
      <c r="U797">
        <v>0</v>
      </c>
      <c r="V797">
        <v>9272226</v>
      </c>
      <c r="W797">
        <v>1852</v>
      </c>
      <c r="X797">
        <v>9270374</v>
      </c>
      <c r="Y797">
        <v>738292</v>
      </c>
      <c r="Z797">
        <v>1899000</v>
      </c>
      <c r="AA797" s="3" t="str">
        <f t="shared" si="24"/>
        <v>0387</v>
      </c>
      <c r="AB797" s="4" t="str">
        <f t="shared" si="25"/>
        <v>Non-TIF</v>
      </c>
    </row>
    <row r="798" spans="1:28" x14ac:dyDescent="0.25">
      <c r="A798">
        <v>2021</v>
      </c>
      <c r="B798">
        <v>35</v>
      </c>
      <c r="C798" t="s">
        <v>45</v>
      </c>
      <c r="D798">
        <v>2021</v>
      </c>
      <c r="E798">
        <v>35</v>
      </c>
      <c r="F798">
        <v>5</v>
      </c>
      <c r="G798">
        <v>922</v>
      </c>
      <c r="H798">
        <v>355922</v>
      </c>
      <c r="I798" t="s">
        <v>27</v>
      </c>
      <c r="J798" t="s">
        <v>27</v>
      </c>
      <c r="K798" t="s">
        <v>168</v>
      </c>
      <c r="L798" t="s">
        <v>394</v>
      </c>
      <c r="M798">
        <v>554300</v>
      </c>
      <c r="N798">
        <v>57500</v>
      </c>
      <c r="O798">
        <v>1572734</v>
      </c>
      <c r="P798">
        <v>11270400</v>
      </c>
      <c r="Q798">
        <v>29033</v>
      </c>
      <c r="R798">
        <v>0</v>
      </c>
      <c r="S798">
        <v>0</v>
      </c>
      <c r="T798">
        <v>0</v>
      </c>
      <c r="U798">
        <v>0</v>
      </c>
      <c r="V798">
        <v>17668808</v>
      </c>
      <c r="W798">
        <v>11112</v>
      </c>
      <c r="X798">
        <v>17657696</v>
      </c>
      <c r="Y798">
        <v>0</v>
      </c>
      <c r="Z798">
        <v>4184841</v>
      </c>
      <c r="AA798" s="3" t="str">
        <f t="shared" si="24"/>
        <v>5922</v>
      </c>
      <c r="AB798" s="4" t="str">
        <f t="shared" si="25"/>
        <v>Non-TIF</v>
      </c>
    </row>
    <row r="799" spans="1:28" x14ac:dyDescent="0.25">
      <c r="A799">
        <v>2021</v>
      </c>
      <c r="B799">
        <v>35</v>
      </c>
      <c r="C799" t="s">
        <v>45</v>
      </c>
      <c r="D799">
        <v>2021</v>
      </c>
      <c r="E799">
        <v>35</v>
      </c>
      <c r="F799">
        <v>0</v>
      </c>
      <c r="G799">
        <v>9</v>
      </c>
      <c r="H799">
        <v>380009</v>
      </c>
      <c r="I799" t="s">
        <v>27</v>
      </c>
      <c r="J799" t="s">
        <v>27</v>
      </c>
      <c r="K799" t="s">
        <v>229</v>
      </c>
      <c r="L799" t="s">
        <v>394</v>
      </c>
      <c r="M799">
        <v>31400</v>
      </c>
      <c r="N799">
        <v>38400</v>
      </c>
      <c r="O799">
        <v>1928749</v>
      </c>
      <c r="P799">
        <v>9740500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12257302</v>
      </c>
      <c r="W799">
        <v>0</v>
      </c>
      <c r="X799">
        <v>12257302</v>
      </c>
      <c r="Y799">
        <v>0</v>
      </c>
      <c r="Z799">
        <v>518253</v>
      </c>
      <c r="AA799" s="3" t="str">
        <f t="shared" si="24"/>
        <v>0009</v>
      </c>
      <c r="AB799" s="4" t="str">
        <f t="shared" si="25"/>
        <v>Non-TIF</v>
      </c>
    </row>
    <row r="800" spans="1:28" x14ac:dyDescent="0.25">
      <c r="A800">
        <v>2021</v>
      </c>
      <c r="B800">
        <v>35</v>
      </c>
      <c r="C800" t="s">
        <v>32</v>
      </c>
      <c r="D800">
        <v>2021</v>
      </c>
      <c r="E800">
        <v>35</v>
      </c>
      <c r="F800">
        <v>2</v>
      </c>
      <c r="G800">
        <v>781</v>
      </c>
      <c r="H800">
        <v>352781</v>
      </c>
      <c r="I800" t="s">
        <v>27</v>
      </c>
      <c r="J800" t="s">
        <v>27</v>
      </c>
      <c r="K800" t="s">
        <v>148</v>
      </c>
      <c r="L800" t="s">
        <v>394</v>
      </c>
      <c r="M800">
        <v>124188300</v>
      </c>
      <c r="N800">
        <v>11355200</v>
      </c>
      <c r="O800">
        <v>8905993</v>
      </c>
      <c r="P800">
        <v>4500900</v>
      </c>
      <c r="Q800">
        <v>2639707</v>
      </c>
      <c r="R800">
        <v>0</v>
      </c>
      <c r="S800">
        <v>16045687</v>
      </c>
      <c r="T800">
        <v>9447705</v>
      </c>
      <c r="U800">
        <v>0</v>
      </c>
      <c r="V800">
        <v>365582492</v>
      </c>
      <c r="W800">
        <v>370400</v>
      </c>
      <c r="X800">
        <v>365212092</v>
      </c>
      <c r="Y800">
        <v>47170681</v>
      </c>
      <c r="Z800">
        <v>188499000</v>
      </c>
      <c r="AA800" s="3" t="str">
        <f t="shared" si="24"/>
        <v>2781</v>
      </c>
      <c r="AB800" s="4" t="str">
        <f t="shared" si="25"/>
        <v>Non-TIF</v>
      </c>
    </row>
    <row r="801" spans="1:28" x14ac:dyDescent="0.25">
      <c r="A801">
        <v>2021</v>
      </c>
      <c r="B801">
        <v>36</v>
      </c>
      <c r="C801" t="s">
        <v>45</v>
      </c>
      <c r="D801">
        <v>2021</v>
      </c>
      <c r="E801">
        <v>36</v>
      </c>
      <c r="F801">
        <v>5</v>
      </c>
      <c r="G801">
        <v>976</v>
      </c>
      <c r="H801">
        <v>735976</v>
      </c>
      <c r="I801" t="s">
        <v>27</v>
      </c>
      <c r="J801" t="s">
        <v>27</v>
      </c>
      <c r="K801" t="s">
        <v>445</v>
      </c>
      <c r="L801" t="s">
        <v>399</v>
      </c>
      <c r="M801">
        <v>0</v>
      </c>
      <c r="N801">
        <v>57250</v>
      </c>
      <c r="O801">
        <v>3974060</v>
      </c>
      <c r="P801">
        <v>7166720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11198030</v>
      </c>
      <c r="W801">
        <v>0</v>
      </c>
      <c r="X801">
        <v>11198030</v>
      </c>
      <c r="Y801">
        <v>0</v>
      </c>
      <c r="Z801">
        <v>0</v>
      </c>
      <c r="AA801" s="3" t="str">
        <f t="shared" si="24"/>
        <v>5976</v>
      </c>
      <c r="AB801" s="4" t="str">
        <f t="shared" si="25"/>
        <v>Non-TIF</v>
      </c>
    </row>
    <row r="802" spans="1:28" x14ac:dyDescent="0.25">
      <c r="A802">
        <v>2021</v>
      </c>
      <c r="B802">
        <v>36</v>
      </c>
      <c r="C802" t="s">
        <v>32</v>
      </c>
      <c r="D802">
        <v>2021</v>
      </c>
      <c r="E802">
        <v>36</v>
      </c>
      <c r="F802">
        <v>2</v>
      </c>
      <c r="G802">
        <v>772</v>
      </c>
      <c r="H802">
        <v>362772</v>
      </c>
      <c r="I802" t="s">
        <v>27</v>
      </c>
      <c r="J802" t="s">
        <v>27</v>
      </c>
      <c r="K802" t="s">
        <v>398</v>
      </c>
      <c r="L802" t="s">
        <v>399</v>
      </c>
      <c r="M802">
        <v>72476330</v>
      </c>
      <c r="N802">
        <v>1634250</v>
      </c>
      <c r="O802">
        <v>10948904</v>
      </c>
      <c r="P802">
        <v>4637530</v>
      </c>
      <c r="Q802">
        <v>467410</v>
      </c>
      <c r="R802">
        <v>0</v>
      </c>
      <c r="S802">
        <v>10067583</v>
      </c>
      <c r="T802">
        <v>2919042</v>
      </c>
      <c r="U802">
        <v>710</v>
      </c>
      <c r="V802">
        <v>168380899</v>
      </c>
      <c r="W802">
        <v>153634</v>
      </c>
      <c r="X802">
        <v>168227265</v>
      </c>
      <c r="Y802">
        <v>5919745</v>
      </c>
      <c r="Z802">
        <v>65229140</v>
      </c>
      <c r="AA802" s="3" t="str">
        <f t="shared" si="24"/>
        <v>2772</v>
      </c>
      <c r="AB802" s="4" t="str">
        <f t="shared" si="25"/>
        <v>Non-TIF</v>
      </c>
    </row>
    <row r="803" spans="1:28" x14ac:dyDescent="0.25">
      <c r="A803">
        <v>2021</v>
      </c>
      <c r="B803">
        <v>37</v>
      </c>
      <c r="C803" t="s">
        <v>45</v>
      </c>
      <c r="D803">
        <v>2021</v>
      </c>
      <c r="E803">
        <v>37</v>
      </c>
      <c r="F803">
        <v>5</v>
      </c>
      <c r="G803">
        <v>139</v>
      </c>
      <c r="H803">
        <v>375139</v>
      </c>
      <c r="I803" t="s">
        <v>27</v>
      </c>
      <c r="J803" t="s">
        <v>27</v>
      </c>
      <c r="K803" t="s">
        <v>446</v>
      </c>
      <c r="L803" t="s">
        <v>64</v>
      </c>
      <c r="M803">
        <v>0</v>
      </c>
      <c r="N803">
        <v>0</v>
      </c>
      <c r="O803">
        <v>0</v>
      </c>
      <c r="P803">
        <v>427350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427350</v>
      </c>
      <c r="W803">
        <v>0</v>
      </c>
      <c r="X803">
        <v>427350</v>
      </c>
      <c r="Y803">
        <v>0</v>
      </c>
      <c r="Z803">
        <v>0</v>
      </c>
      <c r="AA803" s="3" t="str">
        <f t="shared" si="24"/>
        <v>5139</v>
      </c>
      <c r="AB803" s="4" t="str">
        <f t="shared" si="25"/>
        <v>Non-TIF</v>
      </c>
    </row>
    <row r="804" spans="1:28" x14ac:dyDescent="0.25">
      <c r="A804">
        <v>2021</v>
      </c>
      <c r="B804">
        <v>37</v>
      </c>
      <c r="C804" t="s">
        <v>32</v>
      </c>
      <c r="D804">
        <v>2021</v>
      </c>
      <c r="E804">
        <v>37</v>
      </c>
      <c r="F804">
        <v>6</v>
      </c>
      <c r="G804">
        <v>91</v>
      </c>
      <c r="H804">
        <v>136091</v>
      </c>
      <c r="I804" t="s">
        <v>27</v>
      </c>
      <c r="J804" t="s">
        <v>27</v>
      </c>
      <c r="K804" t="s">
        <v>184</v>
      </c>
      <c r="L804" t="s">
        <v>64</v>
      </c>
      <c r="M804">
        <v>12058900</v>
      </c>
      <c r="N804">
        <v>439900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13932</v>
      </c>
      <c r="U804">
        <v>0</v>
      </c>
      <c r="V804">
        <v>15930032</v>
      </c>
      <c r="W804">
        <v>10507</v>
      </c>
      <c r="X804">
        <v>15919525</v>
      </c>
      <c r="Y804">
        <v>327868</v>
      </c>
      <c r="Z804">
        <v>3417300</v>
      </c>
      <c r="AA804" s="3" t="str">
        <f t="shared" si="24"/>
        <v>6091</v>
      </c>
      <c r="AB804" s="4" t="str">
        <f t="shared" si="25"/>
        <v>Non-TIF</v>
      </c>
    </row>
    <row r="805" spans="1:28" x14ac:dyDescent="0.25">
      <c r="A805">
        <v>2021</v>
      </c>
      <c r="B805">
        <v>37</v>
      </c>
      <c r="C805" t="s">
        <v>32</v>
      </c>
      <c r="D805">
        <v>2021</v>
      </c>
      <c r="E805">
        <v>37</v>
      </c>
      <c r="F805">
        <v>6</v>
      </c>
      <c r="G805">
        <v>96</v>
      </c>
      <c r="H805">
        <v>946096</v>
      </c>
      <c r="I805" t="s">
        <v>27</v>
      </c>
      <c r="J805" t="s">
        <v>27</v>
      </c>
      <c r="K805" t="s">
        <v>65</v>
      </c>
      <c r="L805" t="s">
        <v>64</v>
      </c>
      <c r="M805">
        <v>232300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307400</v>
      </c>
      <c r="W805">
        <v>1852</v>
      </c>
      <c r="X805">
        <v>305548</v>
      </c>
      <c r="Y805">
        <v>0</v>
      </c>
      <c r="Z805">
        <v>75100</v>
      </c>
      <c r="AA805" s="3" t="str">
        <f t="shared" si="24"/>
        <v>6096</v>
      </c>
      <c r="AB805" s="4" t="str">
        <f t="shared" si="25"/>
        <v>Non-TIF</v>
      </c>
    </row>
    <row r="806" spans="1:28" x14ac:dyDescent="0.25">
      <c r="A806">
        <v>2021</v>
      </c>
      <c r="B806">
        <v>38</v>
      </c>
      <c r="C806" t="s">
        <v>24</v>
      </c>
      <c r="D806">
        <v>2021</v>
      </c>
      <c r="E806">
        <v>38</v>
      </c>
      <c r="F806">
        <v>2</v>
      </c>
      <c r="G806">
        <v>502</v>
      </c>
      <c r="H806" t="s">
        <v>447</v>
      </c>
      <c r="I806" t="s">
        <v>26</v>
      </c>
      <c r="J806" t="s">
        <v>27</v>
      </c>
      <c r="K806" t="s">
        <v>448</v>
      </c>
      <c r="L806" t="s">
        <v>410</v>
      </c>
      <c r="M806">
        <v>55660</v>
      </c>
      <c r="N806">
        <v>2903</v>
      </c>
      <c r="O806">
        <v>778914</v>
      </c>
      <c r="P806">
        <v>327639</v>
      </c>
      <c r="Q806">
        <v>1261367</v>
      </c>
      <c r="R806">
        <v>0</v>
      </c>
      <c r="S806">
        <v>0</v>
      </c>
      <c r="T806">
        <v>0</v>
      </c>
      <c r="U806">
        <v>0</v>
      </c>
      <c r="V806">
        <v>4465556</v>
      </c>
      <c r="W806">
        <v>0</v>
      </c>
      <c r="X806">
        <v>4465556</v>
      </c>
      <c r="Y806">
        <v>0</v>
      </c>
      <c r="Z806">
        <v>2039073</v>
      </c>
      <c r="AA806" s="3" t="str">
        <f t="shared" si="24"/>
        <v>2502</v>
      </c>
      <c r="AB806" s="4" t="str">
        <f t="shared" si="25"/>
        <v>TIF</v>
      </c>
    </row>
    <row r="807" spans="1:28" x14ac:dyDescent="0.25">
      <c r="A807">
        <v>2021</v>
      </c>
      <c r="B807">
        <v>39</v>
      </c>
      <c r="C807" t="s">
        <v>24</v>
      </c>
      <c r="D807">
        <v>2021</v>
      </c>
      <c r="E807">
        <v>39</v>
      </c>
      <c r="F807">
        <v>1</v>
      </c>
      <c r="G807">
        <v>413</v>
      </c>
      <c r="H807" t="s">
        <v>346</v>
      </c>
      <c r="I807" t="s">
        <v>26</v>
      </c>
      <c r="J807" t="s">
        <v>27</v>
      </c>
      <c r="K807" t="s">
        <v>347</v>
      </c>
      <c r="L807" t="s">
        <v>411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 s="3" t="str">
        <f t="shared" si="24"/>
        <v>1413</v>
      </c>
      <c r="AB807" s="4" t="str">
        <f t="shared" si="25"/>
        <v>TIF</v>
      </c>
    </row>
    <row r="808" spans="1:28" x14ac:dyDescent="0.25">
      <c r="A808">
        <v>2021</v>
      </c>
      <c r="B808">
        <v>39</v>
      </c>
      <c r="C808" t="s">
        <v>24</v>
      </c>
      <c r="D808">
        <v>2021</v>
      </c>
      <c r="E808">
        <v>39</v>
      </c>
      <c r="F808">
        <v>2</v>
      </c>
      <c r="G808">
        <v>754</v>
      </c>
      <c r="H808" t="s">
        <v>449</v>
      </c>
      <c r="I808" t="s">
        <v>26</v>
      </c>
      <c r="J808" t="s">
        <v>27</v>
      </c>
      <c r="K808" t="s">
        <v>450</v>
      </c>
      <c r="L808" t="s">
        <v>411</v>
      </c>
      <c r="M808">
        <v>107356</v>
      </c>
      <c r="N808">
        <v>0</v>
      </c>
      <c r="O808">
        <v>1030236</v>
      </c>
      <c r="P808">
        <v>0</v>
      </c>
      <c r="Q808">
        <v>40593</v>
      </c>
      <c r="R808">
        <v>0</v>
      </c>
      <c r="S808">
        <v>0</v>
      </c>
      <c r="T808">
        <v>0</v>
      </c>
      <c r="U808">
        <v>0</v>
      </c>
      <c r="V808">
        <v>1548463</v>
      </c>
      <c r="W808">
        <v>0</v>
      </c>
      <c r="X808">
        <v>1548463</v>
      </c>
      <c r="Y808">
        <v>0</v>
      </c>
      <c r="Z808">
        <v>370278</v>
      </c>
      <c r="AA808" s="3" t="str">
        <f t="shared" si="24"/>
        <v>2754</v>
      </c>
      <c r="AB808" s="4" t="str">
        <f t="shared" si="25"/>
        <v>TIF</v>
      </c>
    </row>
    <row r="809" spans="1:28" x14ac:dyDescent="0.25">
      <c r="A809">
        <v>2021</v>
      </c>
      <c r="B809">
        <v>39</v>
      </c>
      <c r="C809" t="s">
        <v>24</v>
      </c>
      <c r="D809">
        <v>2021</v>
      </c>
      <c r="E809">
        <v>39</v>
      </c>
      <c r="F809">
        <v>5</v>
      </c>
      <c r="G809">
        <v>121</v>
      </c>
      <c r="H809" t="s">
        <v>451</v>
      </c>
      <c r="I809" t="s">
        <v>26</v>
      </c>
      <c r="J809" t="s">
        <v>27</v>
      </c>
      <c r="K809" t="s">
        <v>452</v>
      </c>
      <c r="L809" t="s">
        <v>411</v>
      </c>
      <c r="M809">
        <v>161699</v>
      </c>
      <c r="N809">
        <v>3280</v>
      </c>
      <c r="O809">
        <v>6872013</v>
      </c>
      <c r="P809">
        <v>0</v>
      </c>
      <c r="Q809">
        <v>974139</v>
      </c>
      <c r="R809">
        <v>0</v>
      </c>
      <c r="S809">
        <v>0</v>
      </c>
      <c r="T809">
        <v>0</v>
      </c>
      <c r="U809">
        <v>0</v>
      </c>
      <c r="V809">
        <v>128122397</v>
      </c>
      <c r="W809">
        <v>0</v>
      </c>
      <c r="X809">
        <v>128122397</v>
      </c>
      <c r="Y809">
        <v>0</v>
      </c>
      <c r="Z809">
        <v>120111266</v>
      </c>
      <c r="AA809" s="3" t="str">
        <f t="shared" si="24"/>
        <v>5121</v>
      </c>
      <c r="AB809" s="4" t="str">
        <f t="shared" si="25"/>
        <v>TIF</v>
      </c>
    </row>
    <row r="810" spans="1:28" x14ac:dyDescent="0.25">
      <c r="A810">
        <v>2021</v>
      </c>
      <c r="B810">
        <v>39</v>
      </c>
      <c r="C810" t="s">
        <v>32</v>
      </c>
      <c r="D810">
        <v>2021</v>
      </c>
      <c r="E810">
        <v>39</v>
      </c>
      <c r="F810">
        <v>1</v>
      </c>
      <c r="G810">
        <v>413</v>
      </c>
      <c r="H810">
        <v>141413</v>
      </c>
      <c r="I810" t="s">
        <v>27</v>
      </c>
      <c r="J810" t="s">
        <v>27</v>
      </c>
      <c r="K810" t="s">
        <v>97</v>
      </c>
      <c r="L810" t="s">
        <v>411</v>
      </c>
      <c r="M810">
        <v>55638600</v>
      </c>
      <c r="N810">
        <v>2011300</v>
      </c>
      <c r="O810">
        <v>9218200</v>
      </c>
      <c r="P810">
        <v>19862100</v>
      </c>
      <c r="Q810">
        <v>699500</v>
      </c>
      <c r="R810">
        <v>0</v>
      </c>
      <c r="S810">
        <v>3723626</v>
      </c>
      <c r="T810">
        <v>1588450</v>
      </c>
      <c r="U810">
        <v>0</v>
      </c>
      <c r="V810">
        <v>124799576</v>
      </c>
      <c r="W810">
        <v>96304</v>
      </c>
      <c r="X810">
        <v>124703272</v>
      </c>
      <c r="Y810">
        <v>8794600</v>
      </c>
      <c r="Z810">
        <v>32057800</v>
      </c>
      <c r="AA810" s="3" t="str">
        <f t="shared" si="24"/>
        <v>1413</v>
      </c>
      <c r="AB810" s="4" t="str">
        <f t="shared" si="25"/>
        <v>Non-TIF</v>
      </c>
    </row>
    <row r="811" spans="1:28" x14ac:dyDescent="0.25">
      <c r="A811">
        <v>2021</v>
      </c>
      <c r="B811">
        <v>39</v>
      </c>
      <c r="C811" t="s">
        <v>32</v>
      </c>
      <c r="D811">
        <v>2021</v>
      </c>
      <c r="E811">
        <v>39</v>
      </c>
      <c r="F811">
        <v>2</v>
      </c>
      <c r="G811">
        <v>754</v>
      </c>
      <c r="H811">
        <v>392754</v>
      </c>
      <c r="I811" t="s">
        <v>27</v>
      </c>
      <c r="J811" t="s">
        <v>27</v>
      </c>
      <c r="K811" t="s">
        <v>98</v>
      </c>
      <c r="L811" t="s">
        <v>411</v>
      </c>
      <c r="M811">
        <v>101379600</v>
      </c>
      <c r="N811">
        <v>5320500</v>
      </c>
      <c r="O811">
        <v>10364511</v>
      </c>
      <c r="P811">
        <v>219700</v>
      </c>
      <c r="Q811">
        <v>1067644</v>
      </c>
      <c r="R811">
        <v>0</v>
      </c>
      <c r="S811">
        <v>0</v>
      </c>
      <c r="T811">
        <v>27334365</v>
      </c>
      <c r="U811">
        <v>0</v>
      </c>
      <c r="V811">
        <v>262623820</v>
      </c>
      <c r="W811">
        <v>200016</v>
      </c>
      <c r="X811">
        <v>262423804</v>
      </c>
      <c r="Y811">
        <v>28246362</v>
      </c>
      <c r="Z811">
        <v>116937500</v>
      </c>
      <c r="AA811" s="3" t="str">
        <f t="shared" si="24"/>
        <v>2754</v>
      </c>
      <c r="AB811" s="4" t="str">
        <f t="shared" si="25"/>
        <v>Non-TIF</v>
      </c>
    </row>
    <row r="812" spans="1:28" x14ac:dyDescent="0.25">
      <c r="A812">
        <v>2021</v>
      </c>
      <c r="B812">
        <v>39</v>
      </c>
      <c r="C812" t="s">
        <v>32</v>
      </c>
      <c r="D812">
        <v>2021</v>
      </c>
      <c r="E812">
        <v>39</v>
      </c>
      <c r="F812">
        <v>5</v>
      </c>
      <c r="G812">
        <v>121</v>
      </c>
      <c r="H812">
        <v>395121</v>
      </c>
      <c r="I812" t="s">
        <v>27</v>
      </c>
      <c r="J812" t="s">
        <v>27</v>
      </c>
      <c r="K812" t="s">
        <v>369</v>
      </c>
      <c r="L812" t="s">
        <v>411</v>
      </c>
      <c r="M812">
        <v>106723300</v>
      </c>
      <c r="N812">
        <v>3810200</v>
      </c>
      <c r="O812">
        <v>16675130</v>
      </c>
      <c r="P812">
        <v>881100</v>
      </c>
      <c r="Q812">
        <v>3382440</v>
      </c>
      <c r="R812">
        <v>0</v>
      </c>
      <c r="S812">
        <v>0</v>
      </c>
      <c r="T812">
        <v>10135101</v>
      </c>
      <c r="U812">
        <v>0</v>
      </c>
      <c r="V812">
        <v>276213171</v>
      </c>
      <c r="W812">
        <v>261132</v>
      </c>
      <c r="X812">
        <v>275952039</v>
      </c>
      <c r="Y812">
        <v>28354665</v>
      </c>
      <c r="Z812">
        <v>134605900</v>
      </c>
      <c r="AA812" s="3" t="str">
        <f t="shared" si="24"/>
        <v>5121</v>
      </c>
      <c r="AB812" s="4" t="str">
        <f t="shared" si="25"/>
        <v>Non-TIF</v>
      </c>
    </row>
    <row r="813" spans="1:28" x14ac:dyDescent="0.25">
      <c r="A813">
        <v>2021</v>
      </c>
      <c r="B813">
        <v>40</v>
      </c>
      <c r="C813" t="s">
        <v>45</v>
      </c>
      <c r="D813">
        <v>2021</v>
      </c>
      <c r="E813">
        <v>40</v>
      </c>
      <c r="F813">
        <v>6</v>
      </c>
      <c r="G813">
        <v>95</v>
      </c>
      <c r="H813">
        <v>406095</v>
      </c>
      <c r="I813" t="s">
        <v>27</v>
      </c>
      <c r="J813" t="s">
        <v>27</v>
      </c>
      <c r="K813" t="s">
        <v>142</v>
      </c>
      <c r="L813" t="s">
        <v>453</v>
      </c>
      <c r="M813">
        <v>1042050</v>
      </c>
      <c r="N813">
        <v>71390</v>
      </c>
      <c r="O813">
        <v>15225645</v>
      </c>
      <c r="P813">
        <v>25876740</v>
      </c>
      <c r="Q813">
        <v>236571</v>
      </c>
      <c r="R813">
        <v>0</v>
      </c>
      <c r="S813">
        <v>0</v>
      </c>
      <c r="T813">
        <v>0</v>
      </c>
      <c r="U813">
        <v>200</v>
      </c>
      <c r="V813">
        <v>60752742</v>
      </c>
      <c r="W813">
        <v>31484</v>
      </c>
      <c r="X813">
        <v>60721258</v>
      </c>
      <c r="Y813">
        <v>0</v>
      </c>
      <c r="Z813">
        <v>18300146</v>
      </c>
      <c r="AA813" s="3" t="str">
        <f t="shared" si="24"/>
        <v>6095</v>
      </c>
      <c r="AB813" s="4" t="str">
        <f t="shared" si="25"/>
        <v>Non-TIF</v>
      </c>
    </row>
    <row r="814" spans="1:28" x14ac:dyDescent="0.25">
      <c r="A814">
        <v>2021</v>
      </c>
      <c r="B814">
        <v>40</v>
      </c>
      <c r="C814" t="s">
        <v>32</v>
      </c>
      <c r="D814">
        <v>2021</v>
      </c>
      <c r="E814">
        <v>40</v>
      </c>
      <c r="F814">
        <v>4</v>
      </c>
      <c r="G814">
        <v>775</v>
      </c>
      <c r="H814">
        <v>404775</v>
      </c>
      <c r="I814" t="s">
        <v>27</v>
      </c>
      <c r="J814" t="s">
        <v>27</v>
      </c>
      <c r="K814" t="s">
        <v>454</v>
      </c>
      <c r="L814" t="s">
        <v>453</v>
      </c>
      <c r="M814">
        <v>127930100</v>
      </c>
      <c r="N814">
        <v>3674020</v>
      </c>
      <c r="O814">
        <v>24722542</v>
      </c>
      <c r="P814">
        <v>44151110</v>
      </c>
      <c r="Q814">
        <v>232548</v>
      </c>
      <c r="R814">
        <v>0</v>
      </c>
      <c r="S814">
        <v>8422783</v>
      </c>
      <c r="T814">
        <v>1212640</v>
      </c>
      <c r="U814">
        <v>0</v>
      </c>
      <c r="V814">
        <v>264040073</v>
      </c>
      <c r="W814">
        <v>120380</v>
      </c>
      <c r="X814">
        <v>263919693</v>
      </c>
      <c r="Y814">
        <v>11202246</v>
      </c>
      <c r="Z814">
        <v>53694330</v>
      </c>
      <c r="AA814" s="3" t="str">
        <f t="shared" si="24"/>
        <v>4775</v>
      </c>
      <c r="AB814" s="4" t="str">
        <f t="shared" si="25"/>
        <v>Non-TIF</v>
      </c>
    </row>
    <row r="815" spans="1:28" x14ac:dyDescent="0.25">
      <c r="A815">
        <v>2021</v>
      </c>
      <c r="B815">
        <v>41</v>
      </c>
      <c r="C815" t="s">
        <v>45</v>
      </c>
      <c r="D815">
        <v>2021</v>
      </c>
      <c r="E815">
        <v>41</v>
      </c>
      <c r="F815">
        <v>0</v>
      </c>
      <c r="G815">
        <v>594</v>
      </c>
      <c r="H815">
        <v>990594</v>
      </c>
      <c r="I815" t="s">
        <v>27</v>
      </c>
      <c r="J815" t="s">
        <v>27</v>
      </c>
      <c r="K815" t="s">
        <v>416</v>
      </c>
      <c r="L815" t="s">
        <v>413</v>
      </c>
      <c r="M815">
        <v>0</v>
      </c>
      <c r="N815">
        <v>0</v>
      </c>
      <c r="O815">
        <v>3877829</v>
      </c>
      <c r="P815">
        <v>1371808</v>
      </c>
      <c r="Q815">
        <v>28212</v>
      </c>
      <c r="R815">
        <v>0</v>
      </c>
      <c r="S815">
        <v>0</v>
      </c>
      <c r="T815">
        <v>0</v>
      </c>
      <c r="U815">
        <v>0</v>
      </c>
      <c r="V815">
        <v>5543084</v>
      </c>
      <c r="W815">
        <v>3704</v>
      </c>
      <c r="X815">
        <v>5539380</v>
      </c>
      <c r="Y815">
        <v>0</v>
      </c>
      <c r="Z815">
        <v>265235</v>
      </c>
      <c r="AA815" s="3" t="str">
        <f t="shared" si="24"/>
        <v>0594</v>
      </c>
      <c r="AB815" s="4" t="str">
        <f t="shared" si="25"/>
        <v>Non-TIF</v>
      </c>
    </row>
    <row r="816" spans="1:28" x14ac:dyDescent="0.25">
      <c r="A816">
        <v>2021</v>
      </c>
      <c r="B816">
        <v>41</v>
      </c>
      <c r="C816" t="s">
        <v>24</v>
      </c>
      <c r="D816">
        <v>2021</v>
      </c>
      <c r="E816">
        <v>41</v>
      </c>
      <c r="F816">
        <v>0</v>
      </c>
      <c r="G816">
        <v>819</v>
      </c>
      <c r="H816" t="s">
        <v>455</v>
      </c>
      <c r="I816" t="s">
        <v>26</v>
      </c>
      <c r="J816" t="s">
        <v>27</v>
      </c>
      <c r="K816" t="s">
        <v>456</v>
      </c>
      <c r="L816" t="s">
        <v>413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 s="3" t="str">
        <f t="shared" si="24"/>
        <v>0819</v>
      </c>
      <c r="AB816" s="4" t="str">
        <f t="shared" si="25"/>
        <v>TIF</v>
      </c>
    </row>
    <row r="817" spans="1:28" x14ac:dyDescent="0.25">
      <c r="A817">
        <v>2021</v>
      </c>
      <c r="B817">
        <v>41</v>
      </c>
      <c r="C817" t="s">
        <v>32</v>
      </c>
      <c r="D817">
        <v>2021</v>
      </c>
      <c r="E817">
        <v>41</v>
      </c>
      <c r="F817">
        <v>3</v>
      </c>
      <c r="G817">
        <v>897</v>
      </c>
      <c r="H817">
        <v>553897</v>
      </c>
      <c r="I817" t="s">
        <v>27</v>
      </c>
      <c r="J817" t="s">
        <v>27</v>
      </c>
      <c r="K817" t="s">
        <v>457</v>
      </c>
      <c r="L817" t="s">
        <v>413</v>
      </c>
      <c r="M817">
        <v>39056610</v>
      </c>
      <c r="N817">
        <v>15418920</v>
      </c>
      <c r="O817">
        <v>7495337</v>
      </c>
      <c r="P817">
        <v>0</v>
      </c>
      <c r="Q817">
        <v>0</v>
      </c>
      <c r="R817">
        <v>0</v>
      </c>
      <c r="S817">
        <v>560638</v>
      </c>
      <c r="T817">
        <v>324648</v>
      </c>
      <c r="U817">
        <v>0</v>
      </c>
      <c r="V817">
        <v>76814683</v>
      </c>
      <c r="W817">
        <v>42596</v>
      </c>
      <c r="X817">
        <v>76772087</v>
      </c>
      <c r="Y817">
        <v>1322157</v>
      </c>
      <c r="Z817">
        <v>13958530</v>
      </c>
      <c r="AA817" s="3" t="str">
        <f t="shared" si="24"/>
        <v>3897</v>
      </c>
      <c r="AB817" s="4" t="str">
        <f t="shared" si="25"/>
        <v>Non-TIF</v>
      </c>
    </row>
    <row r="818" spans="1:28" x14ac:dyDescent="0.25">
      <c r="A818">
        <v>2021</v>
      </c>
      <c r="B818">
        <v>42</v>
      </c>
      <c r="C818" t="s">
        <v>45</v>
      </c>
      <c r="D818">
        <v>2021</v>
      </c>
      <c r="E818">
        <v>42</v>
      </c>
      <c r="F818">
        <v>0</v>
      </c>
      <c r="G818">
        <v>108</v>
      </c>
      <c r="H818">
        <v>420108</v>
      </c>
      <c r="I818" t="s">
        <v>27</v>
      </c>
      <c r="J818" t="s">
        <v>27</v>
      </c>
      <c r="K818" t="s">
        <v>393</v>
      </c>
      <c r="L818" t="s">
        <v>418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 s="3" t="str">
        <f t="shared" si="24"/>
        <v>0108</v>
      </c>
      <c r="AB818" s="4" t="str">
        <f t="shared" si="25"/>
        <v>Non-TIF</v>
      </c>
    </row>
    <row r="819" spans="1:28" x14ac:dyDescent="0.25">
      <c r="A819">
        <v>2021</v>
      </c>
      <c r="B819">
        <v>42</v>
      </c>
      <c r="C819" t="s">
        <v>45</v>
      </c>
      <c r="D819">
        <v>2021</v>
      </c>
      <c r="E819">
        <v>42</v>
      </c>
      <c r="F819">
        <v>2</v>
      </c>
      <c r="G819">
        <v>7</v>
      </c>
      <c r="H819">
        <v>422007</v>
      </c>
      <c r="I819" t="s">
        <v>27</v>
      </c>
      <c r="J819" t="s">
        <v>27</v>
      </c>
      <c r="K819" t="s">
        <v>458</v>
      </c>
      <c r="L819" t="s">
        <v>418</v>
      </c>
      <c r="M819">
        <v>0</v>
      </c>
      <c r="N819">
        <v>0</v>
      </c>
      <c r="O819">
        <v>5576398</v>
      </c>
      <c r="P819">
        <v>60143</v>
      </c>
      <c r="Q819">
        <v>252432</v>
      </c>
      <c r="R819">
        <v>0</v>
      </c>
      <c r="S819">
        <v>0</v>
      </c>
      <c r="T819">
        <v>0</v>
      </c>
      <c r="U819">
        <v>0</v>
      </c>
      <c r="V819">
        <v>8997065</v>
      </c>
      <c r="W819">
        <v>24076</v>
      </c>
      <c r="X819">
        <v>8972989</v>
      </c>
      <c r="Y819">
        <v>0</v>
      </c>
      <c r="Z819">
        <v>3108092</v>
      </c>
      <c r="AA819" s="3" t="str">
        <f t="shared" si="24"/>
        <v>2007</v>
      </c>
      <c r="AB819" s="4" t="str">
        <f t="shared" si="25"/>
        <v>Non-TIF</v>
      </c>
    </row>
    <row r="820" spans="1:28" x14ac:dyDescent="0.25">
      <c r="A820">
        <v>2021</v>
      </c>
      <c r="B820">
        <v>42</v>
      </c>
      <c r="C820" t="s">
        <v>45</v>
      </c>
      <c r="D820">
        <v>2021</v>
      </c>
      <c r="E820">
        <v>42</v>
      </c>
      <c r="F820">
        <v>3</v>
      </c>
      <c r="G820">
        <v>33</v>
      </c>
      <c r="H820">
        <v>423033</v>
      </c>
      <c r="I820" t="s">
        <v>27</v>
      </c>
      <c r="J820" t="s">
        <v>27</v>
      </c>
      <c r="K820" t="s">
        <v>459</v>
      </c>
      <c r="L820" t="s">
        <v>418</v>
      </c>
      <c r="M820">
        <v>0</v>
      </c>
      <c r="N820">
        <v>0</v>
      </c>
      <c r="O820">
        <v>0</v>
      </c>
      <c r="P820">
        <v>9605464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9605464</v>
      </c>
      <c r="W820">
        <v>0</v>
      </c>
      <c r="X820">
        <v>9605464</v>
      </c>
      <c r="Y820">
        <v>0</v>
      </c>
      <c r="Z820">
        <v>0</v>
      </c>
      <c r="AA820" s="3" t="str">
        <f t="shared" si="24"/>
        <v>3033</v>
      </c>
      <c r="AB820" s="4" t="str">
        <f t="shared" si="25"/>
        <v>Non-TIF</v>
      </c>
    </row>
    <row r="821" spans="1:28" x14ac:dyDescent="0.25">
      <c r="A821">
        <v>2021</v>
      </c>
      <c r="B821">
        <v>42</v>
      </c>
      <c r="C821" t="s">
        <v>45</v>
      </c>
      <c r="D821">
        <v>2021</v>
      </c>
      <c r="E821">
        <v>42</v>
      </c>
      <c r="F821">
        <v>3</v>
      </c>
      <c r="G821">
        <v>150</v>
      </c>
      <c r="H821">
        <v>423150</v>
      </c>
      <c r="I821" t="s">
        <v>27</v>
      </c>
      <c r="J821" t="s">
        <v>27</v>
      </c>
      <c r="K821" t="s">
        <v>395</v>
      </c>
      <c r="L821" t="s">
        <v>418</v>
      </c>
      <c r="M821">
        <v>0</v>
      </c>
      <c r="N821">
        <v>0</v>
      </c>
      <c r="O821">
        <v>5153555</v>
      </c>
      <c r="P821">
        <v>5193037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13332275</v>
      </c>
      <c r="W821">
        <v>7408</v>
      </c>
      <c r="X821">
        <v>13324867</v>
      </c>
      <c r="Y821">
        <v>0</v>
      </c>
      <c r="Z821">
        <v>2985683</v>
      </c>
      <c r="AA821" s="3" t="str">
        <f t="shared" si="24"/>
        <v>3150</v>
      </c>
      <c r="AB821" s="4" t="str">
        <f t="shared" si="25"/>
        <v>Non-TIF</v>
      </c>
    </row>
    <row r="822" spans="1:28" x14ac:dyDescent="0.25">
      <c r="A822">
        <v>2021</v>
      </c>
      <c r="B822">
        <v>42</v>
      </c>
      <c r="C822" t="s">
        <v>24</v>
      </c>
      <c r="D822">
        <v>2021</v>
      </c>
      <c r="E822">
        <v>42</v>
      </c>
      <c r="F822">
        <v>0</v>
      </c>
      <c r="G822">
        <v>9</v>
      </c>
      <c r="H822" t="s">
        <v>396</v>
      </c>
      <c r="I822" t="s">
        <v>26</v>
      </c>
      <c r="J822" t="s">
        <v>27</v>
      </c>
      <c r="K822" t="s">
        <v>397</v>
      </c>
      <c r="L822" t="s">
        <v>418</v>
      </c>
      <c r="M822">
        <v>0</v>
      </c>
      <c r="N822">
        <v>0</v>
      </c>
      <c r="O822">
        <v>113089</v>
      </c>
      <c r="P822">
        <v>906070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1792075</v>
      </c>
      <c r="W822">
        <v>0</v>
      </c>
      <c r="X822">
        <v>1792075</v>
      </c>
      <c r="Y822">
        <v>0</v>
      </c>
      <c r="Z822">
        <v>772916</v>
      </c>
      <c r="AA822" s="3" t="str">
        <f t="shared" si="24"/>
        <v>0009</v>
      </c>
      <c r="AB822" s="4" t="str">
        <f t="shared" si="25"/>
        <v>TIF</v>
      </c>
    </row>
    <row r="823" spans="1:28" x14ac:dyDescent="0.25">
      <c r="A823">
        <v>2021</v>
      </c>
      <c r="B823">
        <v>42</v>
      </c>
      <c r="C823" t="s">
        <v>24</v>
      </c>
      <c r="D823">
        <v>2021</v>
      </c>
      <c r="E823">
        <v>42</v>
      </c>
      <c r="F823">
        <v>2</v>
      </c>
      <c r="G823">
        <v>7</v>
      </c>
      <c r="H823" t="s">
        <v>485</v>
      </c>
      <c r="I823" t="s">
        <v>26</v>
      </c>
      <c r="J823" t="s">
        <v>27</v>
      </c>
      <c r="K823" t="s">
        <v>486</v>
      </c>
      <c r="L823" t="s">
        <v>418</v>
      </c>
      <c r="M823">
        <v>0</v>
      </c>
      <c r="N823">
        <v>0</v>
      </c>
      <c r="O823">
        <v>4378772</v>
      </c>
      <c r="P823">
        <v>47227</v>
      </c>
      <c r="Q823">
        <v>198218</v>
      </c>
      <c r="R823">
        <v>0</v>
      </c>
      <c r="S823">
        <v>0</v>
      </c>
      <c r="T823">
        <v>0</v>
      </c>
      <c r="U823">
        <v>0</v>
      </c>
      <c r="V823">
        <v>7064795</v>
      </c>
      <c r="W823">
        <v>0</v>
      </c>
      <c r="X823">
        <v>7064795</v>
      </c>
      <c r="Y823">
        <v>0</v>
      </c>
      <c r="Z823">
        <v>2440578</v>
      </c>
      <c r="AA823" s="3" t="str">
        <f t="shared" si="24"/>
        <v>2007</v>
      </c>
      <c r="AB823" s="4" t="str">
        <f t="shared" si="25"/>
        <v>TIF</v>
      </c>
    </row>
    <row r="824" spans="1:28" x14ac:dyDescent="0.25">
      <c r="A824">
        <v>2021</v>
      </c>
      <c r="B824">
        <v>42</v>
      </c>
      <c r="C824" t="s">
        <v>32</v>
      </c>
      <c r="D824">
        <v>2021</v>
      </c>
      <c r="E824">
        <v>42</v>
      </c>
      <c r="F824">
        <v>0</v>
      </c>
      <c r="G824">
        <v>9</v>
      </c>
      <c r="H824">
        <v>380009</v>
      </c>
      <c r="I824" t="s">
        <v>27</v>
      </c>
      <c r="J824" t="s">
        <v>27</v>
      </c>
      <c r="K824" t="s">
        <v>229</v>
      </c>
      <c r="L824" t="s">
        <v>418</v>
      </c>
      <c r="M824">
        <v>60561930</v>
      </c>
      <c r="N824">
        <v>3616890</v>
      </c>
      <c r="O824">
        <v>13491720</v>
      </c>
      <c r="P824">
        <v>8170000</v>
      </c>
      <c r="Q824">
        <v>786600</v>
      </c>
      <c r="R824">
        <v>0</v>
      </c>
      <c r="S824">
        <v>1952420</v>
      </c>
      <c r="T824">
        <v>6259583</v>
      </c>
      <c r="U824">
        <v>0</v>
      </c>
      <c r="V824">
        <v>178136603</v>
      </c>
      <c r="W824">
        <v>233352</v>
      </c>
      <c r="X824">
        <v>177903251</v>
      </c>
      <c r="Y824">
        <v>10704702</v>
      </c>
      <c r="Z824">
        <v>83297460</v>
      </c>
      <c r="AA824" s="3" t="str">
        <f t="shared" si="24"/>
        <v>0009</v>
      </c>
      <c r="AB824" s="4" t="str">
        <f t="shared" si="25"/>
        <v>Non-TIF</v>
      </c>
    </row>
    <row r="825" spans="1:28" x14ac:dyDescent="0.25">
      <c r="A825">
        <v>2021</v>
      </c>
      <c r="B825">
        <v>42</v>
      </c>
      <c r="C825" t="s">
        <v>32</v>
      </c>
      <c r="D825">
        <v>2021</v>
      </c>
      <c r="E825">
        <v>42</v>
      </c>
      <c r="F825">
        <v>1</v>
      </c>
      <c r="G825">
        <v>359</v>
      </c>
      <c r="H825">
        <v>851359</v>
      </c>
      <c r="I825" t="s">
        <v>27</v>
      </c>
      <c r="J825" t="s">
        <v>27</v>
      </c>
      <c r="K825" t="s">
        <v>487</v>
      </c>
      <c r="L825" t="s">
        <v>418</v>
      </c>
      <c r="M825">
        <v>5479150</v>
      </c>
      <c r="N825">
        <v>67560</v>
      </c>
      <c r="O825">
        <v>0</v>
      </c>
      <c r="P825">
        <v>7853480</v>
      </c>
      <c r="Q825">
        <v>0</v>
      </c>
      <c r="R825">
        <v>0</v>
      </c>
      <c r="S825">
        <v>601413</v>
      </c>
      <c r="T825">
        <v>8937</v>
      </c>
      <c r="U825">
        <v>0</v>
      </c>
      <c r="V825">
        <v>15514890</v>
      </c>
      <c r="W825">
        <v>3704</v>
      </c>
      <c r="X825">
        <v>15511186</v>
      </c>
      <c r="Y825">
        <v>836649</v>
      </c>
      <c r="Z825">
        <v>1504350</v>
      </c>
      <c r="AA825" s="3" t="str">
        <f t="shared" si="24"/>
        <v>1359</v>
      </c>
      <c r="AB825" s="4" t="str">
        <f t="shared" si="25"/>
        <v>Non-TIF</v>
      </c>
    </row>
    <row r="826" spans="1:28" x14ac:dyDescent="0.25">
      <c r="A826">
        <v>2021</v>
      </c>
      <c r="B826">
        <v>43</v>
      </c>
      <c r="C826" t="s">
        <v>45</v>
      </c>
      <c r="D826">
        <v>2021</v>
      </c>
      <c r="E826">
        <v>43</v>
      </c>
      <c r="F826">
        <v>1</v>
      </c>
      <c r="G826">
        <v>917</v>
      </c>
      <c r="H826">
        <v>431917</v>
      </c>
      <c r="I826" t="s">
        <v>27</v>
      </c>
      <c r="J826" t="s">
        <v>27</v>
      </c>
      <c r="K826" t="s">
        <v>365</v>
      </c>
      <c r="L826" t="s">
        <v>423</v>
      </c>
      <c r="M826">
        <v>84538</v>
      </c>
      <c r="N826">
        <v>1286</v>
      </c>
      <c r="O826">
        <v>11322637</v>
      </c>
      <c r="P826">
        <v>3266778</v>
      </c>
      <c r="Q826">
        <v>107900</v>
      </c>
      <c r="R826">
        <v>0</v>
      </c>
      <c r="S826">
        <v>0</v>
      </c>
      <c r="T826">
        <v>0</v>
      </c>
      <c r="U826">
        <v>0</v>
      </c>
      <c r="V826">
        <v>18697465</v>
      </c>
      <c r="W826">
        <v>14816</v>
      </c>
      <c r="X826">
        <v>18682649</v>
      </c>
      <c r="Y826">
        <v>0</v>
      </c>
      <c r="Z826">
        <v>3914326</v>
      </c>
      <c r="AA826" s="3" t="str">
        <f t="shared" si="24"/>
        <v>1917</v>
      </c>
      <c r="AB826" s="4" t="str">
        <f t="shared" si="25"/>
        <v>Non-TIF</v>
      </c>
    </row>
    <row r="827" spans="1:28" x14ac:dyDescent="0.25">
      <c r="A827">
        <v>2021</v>
      </c>
      <c r="B827">
        <v>43</v>
      </c>
      <c r="C827" t="s">
        <v>32</v>
      </c>
      <c r="D827">
        <v>2021</v>
      </c>
      <c r="E827">
        <v>43</v>
      </c>
      <c r="F827">
        <v>6</v>
      </c>
      <c r="G827">
        <v>969</v>
      </c>
      <c r="H827">
        <v>436969</v>
      </c>
      <c r="I827" t="s">
        <v>27</v>
      </c>
      <c r="J827" t="s">
        <v>27</v>
      </c>
      <c r="K827" t="s">
        <v>488</v>
      </c>
      <c r="L827" t="s">
        <v>423</v>
      </c>
      <c r="M827">
        <v>136955222</v>
      </c>
      <c r="N827">
        <v>3631736</v>
      </c>
      <c r="O827">
        <v>9753636</v>
      </c>
      <c r="P827">
        <v>87283</v>
      </c>
      <c r="Q827">
        <v>603278</v>
      </c>
      <c r="R827">
        <v>0</v>
      </c>
      <c r="S827">
        <v>22937876</v>
      </c>
      <c r="T827">
        <v>710413</v>
      </c>
      <c r="U827">
        <v>112</v>
      </c>
      <c r="V827">
        <v>300976601</v>
      </c>
      <c r="W827">
        <v>246316</v>
      </c>
      <c r="X827">
        <v>300730285</v>
      </c>
      <c r="Y827">
        <v>11335201</v>
      </c>
      <c r="Z827">
        <v>126297045</v>
      </c>
      <c r="AA827" s="3" t="str">
        <f t="shared" si="24"/>
        <v>6969</v>
      </c>
      <c r="AB827" s="4" t="str">
        <f t="shared" si="25"/>
        <v>Non-TIF</v>
      </c>
    </row>
    <row r="828" spans="1:28" x14ac:dyDescent="0.25">
      <c r="A828">
        <v>2021</v>
      </c>
      <c r="B828">
        <v>43</v>
      </c>
      <c r="C828" t="s">
        <v>32</v>
      </c>
      <c r="D828">
        <v>2021</v>
      </c>
      <c r="E828">
        <v>43</v>
      </c>
      <c r="F828">
        <v>2</v>
      </c>
      <c r="G828">
        <v>826</v>
      </c>
      <c r="H828">
        <v>832826</v>
      </c>
      <c r="I828" t="s">
        <v>27</v>
      </c>
      <c r="J828" t="s">
        <v>27</v>
      </c>
      <c r="K828" t="s">
        <v>489</v>
      </c>
      <c r="L828" t="s">
        <v>423</v>
      </c>
      <c r="M828">
        <v>4185981</v>
      </c>
      <c r="N828">
        <v>102742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20095</v>
      </c>
      <c r="U828">
        <v>0</v>
      </c>
      <c r="V828">
        <v>6320398</v>
      </c>
      <c r="W828">
        <v>7408</v>
      </c>
      <c r="X828">
        <v>6312990</v>
      </c>
      <c r="Y828">
        <v>453028</v>
      </c>
      <c r="Z828">
        <v>2011580</v>
      </c>
      <c r="AA828" s="3" t="str">
        <f t="shared" si="24"/>
        <v>2826</v>
      </c>
      <c r="AB828" s="4" t="str">
        <f t="shared" si="25"/>
        <v>Non-TIF</v>
      </c>
    </row>
    <row r="829" spans="1:28" x14ac:dyDescent="0.25">
      <c r="A829">
        <v>2021</v>
      </c>
      <c r="B829">
        <v>44</v>
      </c>
      <c r="C829" t="s">
        <v>45</v>
      </c>
      <c r="D829">
        <v>2021</v>
      </c>
      <c r="E829">
        <v>44</v>
      </c>
      <c r="F829">
        <v>7</v>
      </c>
      <c r="G829">
        <v>47</v>
      </c>
      <c r="H829">
        <v>447047</v>
      </c>
      <c r="I829" t="s">
        <v>27</v>
      </c>
      <c r="J829" t="s">
        <v>27</v>
      </c>
      <c r="K829" t="s">
        <v>309</v>
      </c>
      <c r="L829" t="s">
        <v>464</v>
      </c>
      <c r="M829">
        <v>384320</v>
      </c>
      <c r="N829">
        <v>9820</v>
      </c>
      <c r="O829">
        <v>5321907</v>
      </c>
      <c r="P829">
        <v>614690</v>
      </c>
      <c r="Q829">
        <v>2719863</v>
      </c>
      <c r="R829">
        <v>0</v>
      </c>
      <c r="S829">
        <v>0</v>
      </c>
      <c r="T829">
        <v>0</v>
      </c>
      <c r="U829">
        <v>0</v>
      </c>
      <c r="V829">
        <v>40750941</v>
      </c>
      <c r="W829">
        <v>79636</v>
      </c>
      <c r="X829">
        <v>40671305</v>
      </c>
      <c r="Y829">
        <v>0</v>
      </c>
      <c r="Z829">
        <v>31700341</v>
      </c>
      <c r="AA829" s="3" t="str">
        <f t="shared" si="24"/>
        <v>7047</v>
      </c>
      <c r="AB829" s="4" t="str">
        <f t="shared" si="25"/>
        <v>Non-TIF</v>
      </c>
    </row>
    <row r="830" spans="1:28" x14ac:dyDescent="0.25">
      <c r="A830">
        <v>2021</v>
      </c>
      <c r="B830">
        <v>44</v>
      </c>
      <c r="C830" t="s">
        <v>24</v>
      </c>
      <c r="D830">
        <v>2021</v>
      </c>
      <c r="E830">
        <v>44</v>
      </c>
      <c r="F830">
        <v>7</v>
      </c>
      <c r="G830">
        <v>47</v>
      </c>
      <c r="H830" t="s">
        <v>490</v>
      </c>
      <c r="I830" t="s">
        <v>26</v>
      </c>
      <c r="J830" t="s">
        <v>27</v>
      </c>
      <c r="K830" t="s">
        <v>491</v>
      </c>
      <c r="L830" t="s">
        <v>464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2102489</v>
      </c>
      <c r="W830">
        <v>0</v>
      </c>
      <c r="X830">
        <v>2102489</v>
      </c>
      <c r="Y830">
        <v>0</v>
      </c>
      <c r="Z830">
        <v>2102489</v>
      </c>
      <c r="AA830" s="3" t="str">
        <f t="shared" si="24"/>
        <v>7047</v>
      </c>
      <c r="AB830" s="4" t="str">
        <f t="shared" si="25"/>
        <v>TIF</v>
      </c>
    </row>
    <row r="831" spans="1:28" x14ac:dyDescent="0.25">
      <c r="A831">
        <v>2021</v>
      </c>
      <c r="B831">
        <v>44</v>
      </c>
      <c r="C831" t="s">
        <v>32</v>
      </c>
      <c r="D831">
        <v>2021</v>
      </c>
      <c r="E831">
        <v>44</v>
      </c>
      <c r="F831">
        <v>2</v>
      </c>
      <c r="G831">
        <v>169</v>
      </c>
      <c r="H831">
        <v>512169</v>
      </c>
      <c r="I831" t="s">
        <v>27</v>
      </c>
      <c r="J831" t="s">
        <v>27</v>
      </c>
      <c r="K831" t="s">
        <v>492</v>
      </c>
      <c r="L831" t="s">
        <v>464</v>
      </c>
      <c r="M831">
        <v>824180</v>
      </c>
      <c r="N831">
        <v>25330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107045</v>
      </c>
      <c r="U831">
        <v>0</v>
      </c>
      <c r="V831">
        <v>1116735</v>
      </c>
      <c r="W831">
        <v>0</v>
      </c>
      <c r="X831">
        <v>1116735</v>
      </c>
      <c r="Y831">
        <v>16522</v>
      </c>
      <c r="Z831">
        <v>160180</v>
      </c>
      <c r="AA831" s="3" t="str">
        <f t="shared" si="24"/>
        <v>2169</v>
      </c>
      <c r="AB831" s="4" t="str">
        <f t="shared" si="25"/>
        <v>Non-TIF</v>
      </c>
    </row>
    <row r="832" spans="1:28" x14ac:dyDescent="0.25">
      <c r="A832">
        <v>2021</v>
      </c>
      <c r="B832">
        <v>44</v>
      </c>
      <c r="C832" t="s">
        <v>32</v>
      </c>
      <c r="D832">
        <v>2021</v>
      </c>
      <c r="E832">
        <v>44</v>
      </c>
      <c r="F832">
        <v>2</v>
      </c>
      <c r="G832">
        <v>322</v>
      </c>
      <c r="H832">
        <v>562322</v>
      </c>
      <c r="I832" t="s">
        <v>27</v>
      </c>
      <c r="J832" t="s">
        <v>27</v>
      </c>
      <c r="K832" t="s">
        <v>310</v>
      </c>
      <c r="L832" t="s">
        <v>464</v>
      </c>
      <c r="M832">
        <v>82880</v>
      </c>
      <c r="N832">
        <v>3050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38</v>
      </c>
      <c r="U832">
        <v>0</v>
      </c>
      <c r="V832">
        <v>170738</v>
      </c>
      <c r="W832">
        <v>0</v>
      </c>
      <c r="X832">
        <v>170738</v>
      </c>
      <c r="Y832">
        <v>0</v>
      </c>
      <c r="Z832">
        <v>84770</v>
      </c>
      <c r="AA832" s="3" t="str">
        <f t="shared" si="24"/>
        <v>2322</v>
      </c>
      <c r="AB832" s="4" t="str">
        <f t="shared" si="25"/>
        <v>Non-TIF</v>
      </c>
    </row>
    <row r="833" spans="1:28" x14ac:dyDescent="0.25">
      <c r="A833">
        <v>2021</v>
      </c>
      <c r="B833">
        <v>45</v>
      </c>
      <c r="C833" t="s">
        <v>24</v>
      </c>
      <c r="D833">
        <v>2021</v>
      </c>
      <c r="E833">
        <v>45</v>
      </c>
      <c r="F833">
        <v>6</v>
      </c>
      <c r="G833">
        <v>509</v>
      </c>
      <c r="H833" t="s">
        <v>493</v>
      </c>
      <c r="I833" t="s">
        <v>26</v>
      </c>
      <c r="J833" t="s">
        <v>27</v>
      </c>
      <c r="K833" t="s">
        <v>494</v>
      </c>
      <c r="L833" t="s">
        <v>466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 s="3" t="str">
        <f t="shared" si="24"/>
        <v>6509</v>
      </c>
      <c r="AB833" s="4" t="str">
        <f t="shared" si="25"/>
        <v>TIF</v>
      </c>
    </row>
    <row r="834" spans="1:28" x14ac:dyDescent="0.25">
      <c r="A834">
        <v>2021</v>
      </c>
      <c r="B834">
        <v>45</v>
      </c>
      <c r="C834" t="s">
        <v>24</v>
      </c>
      <c r="D834">
        <v>2021</v>
      </c>
      <c r="E834">
        <v>45</v>
      </c>
      <c r="F834">
        <v>5</v>
      </c>
      <c r="G834">
        <v>508</v>
      </c>
      <c r="H834" t="s">
        <v>495</v>
      </c>
      <c r="I834" t="s">
        <v>26</v>
      </c>
      <c r="J834" t="s">
        <v>27</v>
      </c>
      <c r="K834" t="s">
        <v>496</v>
      </c>
      <c r="L834" t="s">
        <v>466</v>
      </c>
      <c r="M834">
        <v>0</v>
      </c>
      <c r="N834">
        <v>0</v>
      </c>
      <c r="O834">
        <v>1491938</v>
      </c>
      <c r="P834">
        <v>51749095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53241033</v>
      </c>
      <c r="W834">
        <v>0</v>
      </c>
      <c r="X834">
        <v>53241033</v>
      </c>
      <c r="Y834">
        <v>0</v>
      </c>
      <c r="Z834">
        <v>0</v>
      </c>
      <c r="AA834" s="3" t="str">
        <f t="shared" si="24"/>
        <v>5508</v>
      </c>
      <c r="AB834" s="4" t="str">
        <f t="shared" si="25"/>
        <v>TIF</v>
      </c>
    </row>
    <row r="835" spans="1:28" x14ac:dyDescent="0.25">
      <c r="A835">
        <v>2021</v>
      </c>
      <c r="B835">
        <v>45</v>
      </c>
      <c r="C835" t="s">
        <v>32</v>
      </c>
      <c r="D835">
        <v>2021</v>
      </c>
      <c r="E835">
        <v>45</v>
      </c>
      <c r="F835">
        <v>6</v>
      </c>
      <c r="G835">
        <v>509</v>
      </c>
      <c r="H835">
        <v>336509</v>
      </c>
      <c r="I835" t="s">
        <v>27</v>
      </c>
      <c r="J835" t="s">
        <v>27</v>
      </c>
      <c r="K835" t="s">
        <v>224</v>
      </c>
      <c r="L835" t="s">
        <v>466</v>
      </c>
      <c r="M835">
        <v>836540</v>
      </c>
      <c r="N835">
        <v>10900</v>
      </c>
      <c r="O835">
        <v>2976500</v>
      </c>
      <c r="P835">
        <v>0</v>
      </c>
      <c r="Q835">
        <v>0</v>
      </c>
      <c r="R835">
        <v>0</v>
      </c>
      <c r="S835">
        <v>0</v>
      </c>
      <c r="T835">
        <v>134223</v>
      </c>
      <c r="U835">
        <v>0</v>
      </c>
      <c r="V835">
        <v>14804203</v>
      </c>
      <c r="W835">
        <v>22224</v>
      </c>
      <c r="X835">
        <v>14781979</v>
      </c>
      <c r="Y835">
        <v>634259</v>
      </c>
      <c r="Z835">
        <v>10846040</v>
      </c>
      <c r="AA835" s="3" t="str">
        <f t="shared" ref="AA835:AA898" si="26">CONCATENATE(F835,TEXT(G835,"000"))</f>
        <v>6509</v>
      </c>
      <c r="AB835" s="4" t="str">
        <f t="shared" ref="AB835:AB898" si="27">IF(C835="I","TIF","Non-TIF")</f>
        <v>Non-TIF</v>
      </c>
    </row>
    <row r="836" spans="1:28" x14ac:dyDescent="0.25">
      <c r="A836">
        <v>2021</v>
      </c>
      <c r="B836">
        <v>78</v>
      </c>
      <c r="C836" t="s">
        <v>32</v>
      </c>
      <c r="D836">
        <v>2021</v>
      </c>
      <c r="E836">
        <v>78</v>
      </c>
      <c r="F836">
        <v>1</v>
      </c>
      <c r="G836">
        <v>476</v>
      </c>
      <c r="H836">
        <v>781476</v>
      </c>
      <c r="I836" t="s">
        <v>27</v>
      </c>
      <c r="J836" t="s">
        <v>27</v>
      </c>
      <c r="K836" t="s">
        <v>791</v>
      </c>
      <c r="L836" t="s">
        <v>787</v>
      </c>
      <c r="M836">
        <v>24163900</v>
      </c>
      <c r="N836">
        <v>1327100</v>
      </c>
      <c r="O836">
        <v>658620618</v>
      </c>
      <c r="P836">
        <v>107482300</v>
      </c>
      <c r="Q836">
        <v>193140924</v>
      </c>
      <c r="R836">
        <v>0</v>
      </c>
      <c r="S836">
        <v>30352318</v>
      </c>
      <c r="T836">
        <v>6202643</v>
      </c>
      <c r="U836">
        <v>0</v>
      </c>
      <c r="V836">
        <v>3702943619</v>
      </c>
      <c r="W836">
        <v>4024396</v>
      </c>
      <c r="X836">
        <v>3698919223</v>
      </c>
      <c r="Y836">
        <v>222612476</v>
      </c>
      <c r="Z836">
        <v>2681653816</v>
      </c>
      <c r="AA836" s="3" t="str">
        <f t="shared" si="26"/>
        <v>1476</v>
      </c>
      <c r="AB836" s="4" t="str">
        <f t="shared" si="27"/>
        <v>Non-TIF</v>
      </c>
    </row>
    <row r="837" spans="1:28" x14ac:dyDescent="0.25">
      <c r="A837">
        <v>2021</v>
      </c>
      <c r="B837">
        <v>78</v>
      </c>
      <c r="C837" t="s">
        <v>32</v>
      </c>
      <c r="D837">
        <v>2021</v>
      </c>
      <c r="E837">
        <v>78</v>
      </c>
      <c r="F837">
        <v>6</v>
      </c>
      <c r="G837">
        <v>453</v>
      </c>
      <c r="H837">
        <v>786453</v>
      </c>
      <c r="I837" t="s">
        <v>27</v>
      </c>
      <c r="J837" t="s">
        <v>27</v>
      </c>
      <c r="K837" t="s">
        <v>730</v>
      </c>
      <c r="L837" t="s">
        <v>787</v>
      </c>
      <c r="M837">
        <v>73025400</v>
      </c>
      <c r="N837">
        <v>2499900</v>
      </c>
      <c r="O837">
        <v>8895082</v>
      </c>
      <c r="P837">
        <v>484500</v>
      </c>
      <c r="Q837">
        <v>1458918</v>
      </c>
      <c r="R837">
        <v>0</v>
      </c>
      <c r="S837">
        <v>0</v>
      </c>
      <c r="T837">
        <v>5380410</v>
      </c>
      <c r="U837">
        <v>0</v>
      </c>
      <c r="V837">
        <v>410941316</v>
      </c>
      <c r="W837">
        <v>270392</v>
      </c>
      <c r="X837">
        <v>410670924</v>
      </c>
      <c r="Y837">
        <v>18339160</v>
      </c>
      <c r="Z837">
        <v>319197106</v>
      </c>
      <c r="AA837" s="3" t="str">
        <f t="shared" si="26"/>
        <v>6453</v>
      </c>
      <c r="AB837" s="4" t="str">
        <f t="shared" si="27"/>
        <v>Non-TIF</v>
      </c>
    </row>
    <row r="838" spans="1:28" x14ac:dyDescent="0.25">
      <c r="A838">
        <v>2021</v>
      </c>
      <c r="B838">
        <v>79</v>
      </c>
      <c r="C838" t="s">
        <v>45</v>
      </c>
      <c r="D838">
        <v>2021</v>
      </c>
      <c r="E838">
        <v>79</v>
      </c>
      <c r="F838">
        <v>0</v>
      </c>
      <c r="G838">
        <v>846</v>
      </c>
      <c r="H838">
        <v>790846</v>
      </c>
      <c r="I838" t="s">
        <v>27</v>
      </c>
      <c r="J838" t="s">
        <v>27</v>
      </c>
      <c r="K838" t="s">
        <v>792</v>
      </c>
      <c r="L838" t="s">
        <v>793</v>
      </c>
      <c r="M838">
        <v>102059</v>
      </c>
      <c r="N838">
        <v>15985</v>
      </c>
      <c r="O838">
        <v>12714956</v>
      </c>
      <c r="P838">
        <v>8209788</v>
      </c>
      <c r="Q838">
        <v>2306476</v>
      </c>
      <c r="R838">
        <v>0</v>
      </c>
      <c r="S838">
        <v>0</v>
      </c>
      <c r="T838">
        <v>0</v>
      </c>
      <c r="U838">
        <v>0</v>
      </c>
      <c r="V838">
        <v>188772453</v>
      </c>
      <c r="W838">
        <v>162976</v>
      </c>
      <c r="X838">
        <v>188609477</v>
      </c>
      <c r="Y838">
        <v>0</v>
      </c>
      <c r="Z838">
        <v>165423189</v>
      </c>
      <c r="AA838" s="3" t="str">
        <f t="shared" si="26"/>
        <v>0846</v>
      </c>
      <c r="AB838" s="4" t="str">
        <f t="shared" si="27"/>
        <v>Non-TIF</v>
      </c>
    </row>
    <row r="839" spans="1:28" x14ac:dyDescent="0.25">
      <c r="A839">
        <v>2021</v>
      </c>
      <c r="B839">
        <v>79</v>
      </c>
      <c r="C839" t="s">
        <v>32</v>
      </c>
      <c r="D839">
        <v>2021</v>
      </c>
      <c r="E839">
        <v>79</v>
      </c>
      <c r="F839">
        <v>2</v>
      </c>
      <c r="G839">
        <v>97</v>
      </c>
      <c r="H839">
        <v>482097</v>
      </c>
      <c r="I839" t="s">
        <v>27</v>
      </c>
      <c r="J839" t="s">
        <v>27</v>
      </c>
      <c r="K839" t="s">
        <v>528</v>
      </c>
      <c r="L839" t="s">
        <v>793</v>
      </c>
      <c r="M839">
        <v>4402250</v>
      </c>
      <c r="N839">
        <v>125150</v>
      </c>
      <c r="O839">
        <v>167030</v>
      </c>
      <c r="P839">
        <v>0</v>
      </c>
      <c r="Q839">
        <v>0</v>
      </c>
      <c r="R839">
        <v>0</v>
      </c>
      <c r="S839">
        <v>0</v>
      </c>
      <c r="T839">
        <v>5789</v>
      </c>
      <c r="U839">
        <v>0</v>
      </c>
      <c r="V839">
        <v>8416679</v>
      </c>
      <c r="W839">
        <v>7408</v>
      </c>
      <c r="X839">
        <v>8409271</v>
      </c>
      <c r="Y839">
        <v>1642617</v>
      </c>
      <c r="Z839">
        <v>3716460</v>
      </c>
      <c r="AA839" s="3" t="str">
        <f t="shared" si="26"/>
        <v>2097</v>
      </c>
      <c r="AB839" s="4" t="str">
        <f t="shared" si="27"/>
        <v>Non-TIF</v>
      </c>
    </row>
    <row r="840" spans="1:28" x14ac:dyDescent="0.25">
      <c r="A840">
        <v>2021</v>
      </c>
      <c r="B840">
        <v>79</v>
      </c>
      <c r="C840" t="s">
        <v>32</v>
      </c>
      <c r="D840">
        <v>2021</v>
      </c>
      <c r="E840">
        <v>79</v>
      </c>
      <c r="F840">
        <v>4</v>
      </c>
      <c r="G840">
        <v>776</v>
      </c>
      <c r="H840">
        <v>624776</v>
      </c>
      <c r="I840" t="s">
        <v>27</v>
      </c>
      <c r="J840" t="s">
        <v>27</v>
      </c>
      <c r="K840" t="s">
        <v>723</v>
      </c>
      <c r="L840" t="s">
        <v>793</v>
      </c>
      <c r="M840">
        <v>8818280</v>
      </c>
      <c r="N840">
        <v>237040</v>
      </c>
      <c r="O840">
        <v>983090</v>
      </c>
      <c r="P840">
        <v>0</v>
      </c>
      <c r="Q840">
        <v>0</v>
      </c>
      <c r="R840">
        <v>0</v>
      </c>
      <c r="S840">
        <v>3127345</v>
      </c>
      <c r="T840">
        <v>32002</v>
      </c>
      <c r="U840">
        <v>0</v>
      </c>
      <c r="V840">
        <v>17668857</v>
      </c>
      <c r="W840">
        <v>10029</v>
      </c>
      <c r="X840">
        <v>17658828</v>
      </c>
      <c r="Y840">
        <v>783376</v>
      </c>
      <c r="Z840">
        <v>4471100</v>
      </c>
      <c r="AA840" s="3" t="str">
        <f t="shared" si="26"/>
        <v>4776</v>
      </c>
      <c r="AB840" s="4" t="str">
        <f t="shared" si="27"/>
        <v>Non-TIF</v>
      </c>
    </row>
    <row r="841" spans="1:28" x14ac:dyDescent="0.25">
      <c r="A841">
        <v>2021</v>
      </c>
      <c r="B841">
        <v>79</v>
      </c>
      <c r="C841" t="s">
        <v>32</v>
      </c>
      <c r="D841">
        <v>2021</v>
      </c>
      <c r="E841">
        <v>79</v>
      </c>
      <c r="F841">
        <v>3</v>
      </c>
      <c r="G841">
        <v>582</v>
      </c>
      <c r="H841">
        <v>643582</v>
      </c>
      <c r="I841" t="s">
        <v>27</v>
      </c>
      <c r="J841" t="s">
        <v>27</v>
      </c>
      <c r="K841" t="s">
        <v>536</v>
      </c>
      <c r="L841" t="s">
        <v>793</v>
      </c>
      <c r="M841">
        <v>3066080</v>
      </c>
      <c r="N841">
        <v>26350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3915</v>
      </c>
      <c r="U841">
        <v>0</v>
      </c>
      <c r="V841">
        <v>3677295</v>
      </c>
      <c r="W841">
        <v>0</v>
      </c>
      <c r="X841">
        <v>3677295</v>
      </c>
      <c r="Y841">
        <v>412817</v>
      </c>
      <c r="Z841">
        <v>580950</v>
      </c>
      <c r="AA841" s="3" t="str">
        <f t="shared" si="26"/>
        <v>3582</v>
      </c>
      <c r="AB841" s="4" t="str">
        <f t="shared" si="27"/>
        <v>Non-TIF</v>
      </c>
    </row>
    <row r="842" spans="1:28" x14ac:dyDescent="0.25">
      <c r="A842">
        <v>2021</v>
      </c>
      <c r="B842">
        <v>80</v>
      </c>
      <c r="C842" t="s">
        <v>45</v>
      </c>
      <c r="D842">
        <v>2021</v>
      </c>
      <c r="E842">
        <v>80</v>
      </c>
      <c r="F842">
        <v>4</v>
      </c>
      <c r="G842">
        <v>527</v>
      </c>
      <c r="H842">
        <v>804527</v>
      </c>
      <c r="I842" t="s">
        <v>27</v>
      </c>
      <c r="J842" t="s">
        <v>27</v>
      </c>
      <c r="K842" t="s">
        <v>508</v>
      </c>
      <c r="L842" t="s">
        <v>802</v>
      </c>
      <c r="M842">
        <v>209724</v>
      </c>
      <c r="N842">
        <v>33532</v>
      </c>
      <c r="O842">
        <v>11610963</v>
      </c>
      <c r="P842">
        <v>1007744</v>
      </c>
      <c r="Q842">
        <v>383854</v>
      </c>
      <c r="R842">
        <v>0</v>
      </c>
      <c r="S842">
        <v>0</v>
      </c>
      <c r="T842">
        <v>0</v>
      </c>
      <c r="U842">
        <v>0</v>
      </c>
      <c r="V842">
        <v>232811422</v>
      </c>
      <c r="W842">
        <v>40744</v>
      </c>
      <c r="X842">
        <v>232770678</v>
      </c>
      <c r="Y842">
        <v>0</v>
      </c>
      <c r="Z842">
        <v>219565605</v>
      </c>
      <c r="AA842" s="3" t="str">
        <f t="shared" si="26"/>
        <v>4527</v>
      </c>
      <c r="AB842" s="4" t="str">
        <f t="shared" si="27"/>
        <v>Non-TIF</v>
      </c>
    </row>
    <row r="843" spans="1:28" x14ac:dyDescent="0.25">
      <c r="A843">
        <v>2021</v>
      </c>
      <c r="B843">
        <v>80</v>
      </c>
      <c r="C843" t="s">
        <v>32</v>
      </c>
      <c r="D843">
        <v>2021</v>
      </c>
      <c r="E843">
        <v>80</v>
      </c>
      <c r="F843">
        <v>1</v>
      </c>
      <c r="G843">
        <v>782</v>
      </c>
      <c r="H843">
        <v>801782</v>
      </c>
      <c r="I843" t="s">
        <v>27</v>
      </c>
      <c r="J843" t="s">
        <v>27</v>
      </c>
      <c r="K843" t="s">
        <v>803</v>
      </c>
      <c r="L843" t="s">
        <v>802</v>
      </c>
      <c r="M843">
        <v>33868616</v>
      </c>
      <c r="N843">
        <v>3241593</v>
      </c>
      <c r="O843">
        <v>3230953</v>
      </c>
      <c r="P843">
        <v>328151</v>
      </c>
      <c r="Q843">
        <v>0</v>
      </c>
      <c r="R843">
        <v>0</v>
      </c>
      <c r="S843">
        <v>0</v>
      </c>
      <c r="T843">
        <v>139069</v>
      </c>
      <c r="U843">
        <v>0</v>
      </c>
      <c r="V843">
        <v>61021109</v>
      </c>
      <c r="W843">
        <v>48767</v>
      </c>
      <c r="X843">
        <v>60972342</v>
      </c>
      <c r="Y843">
        <v>5276886</v>
      </c>
      <c r="Z843">
        <v>20212727</v>
      </c>
      <c r="AA843" s="3" t="str">
        <f t="shared" si="26"/>
        <v>1782</v>
      </c>
      <c r="AB843" s="4" t="str">
        <f t="shared" si="27"/>
        <v>Non-TIF</v>
      </c>
    </row>
    <row r="844" spans="1:28" x14ac:dyDescent="0.25">
      <c r="A844">
        <v>2021</v>
      </c>
      <c r="B844">
        <v>81</v>
      </c>
      <c r="C844" t="s">
        <v>24</v>
      </c>
      <c r="D844">
        <v>2021</v>
      </c>
      <c r="E844">
        <v>81</v>
      </c>
      <c r="F844">
        <v>6</v>
      </c>
      <c r="G844">
        <v>741</v>
      </c>
      <c r="H844" t="s">
        <v>804</v>
      </c>
      <c r="I844" t="s">
        <v>26</v>
      </c>
      <c r="J844" t="s">
        <v>27</v>
      </c>
      <c r="K844" t="s">
        <v>805</v>
      </c>
      <c r="L844" t="s">
        <v>806</v>
      </c>
      <c r="M844">
        <v>18980</v>
      </c>
      <c r="N844">
        <v>0</v>
      </c>
      <c r="O844">
        <v>4236557</v>
      </c>
      <c r="P844">
        <v>1466198</v>
      </c>
      <c r="Q844">
        <v>16849</v>
      </c>
      <c r="R844">
        <v>0</v>
      </c>
      <c r="S844">
        <v>0</v>
      </c>
      <c r="T844">
        <v>0</v>
      </c>
      <c r="U844">
        <v>0</v>
      </c>
      <c r="V844">
        <v>6313912</v>
      </c>
      <c r="W844">
        <v>0</v>
      </c>
      <c r="X844">
        <v>6313912</v>
      </c>
      <c r="Y844">
        <v>0</v>
      </c>
      <c r="Z844">
        <v>575328</v>
      </c>
      <c r="AA844" s="3" t="str">
        <f t="shared" si="26"/>
        <v>6741</v>
      </c>
      <c r="AB844" s="4" t="str">
        <f t="shared" si="27"/>
        <v>TIF</v>
      </c>
    </row>
    <row r="845" spans="1:28" x14ac:dyDescent="0.25">
      <c r="A845">
        <v>2021</v>
      </c>
      <c r="B845">
        <v>81</v>
      </c>
      <c r="C845" t="s">
        <v>32</v>
      </c>
      <c r="D845">
        <v>2021</v>
      </c>
      <c r="E845">
        <v>81</v>
      </c>
      <c r="F845">
        <v>2</v>
      </c>
      <c r="G845">
        <v>376</v>
      </c>
      <c r="H845">
        <v>472376</v>
      </c>
      <c r="I845" t="s">
        <v>27</v>
      </c>
      <c r="J845" t="s">
        <v>27</v>
      </c>
      <c r="K845" t="s">
        <v>180</v>
      </c>
      <c r="L845" t="s">
        <v>806</v>
      </c>
      <c r="M845">
        <v>11763910</v>
      </c>
      <c r="N845">
        <v>197430</v>
      </c>
      <c r="O845">
        <v>137260</v>
      </c>
      <c r="P845">
        <v>5901800</v>
      </c>
      <c r="Q845">
        <v>0</v>
      </c>
      <c r="R845">
        <v>0</v>
      </c>
      <c r="S845">
        <v>0</v>
      </c>
      <c r="T845">
        <v>120930</v>
      </c>
      <c r="U845">
        <v>0</v>
      </c>
      <c r="V845">
        <v>21310190</v>
      </c>
      <c r="W845">
        <v>3704</v>
      </c>
      <c r="X845">
        <v>21306486</v>
      </c>
      <c r="Y845">
        <v>423937</v>
      </c>
      <c r="Z845">
        <v>3188860</v>
      </c>
      <c r="AA845" s="3" t="str">
        <f t="shared" si="26"/>
        <v>2376</v>
      </c>
      <c r="AB845" s="4" t="str">
        <f t="shared" si="27"/>
        <v>Non-TIF</v>
      </c>
    </row>
    <row r="846" spans="1:28" x14ac:dyDescent="0.25">
      <c r="A846">
        <v>2021</v>
      </c>
      <c r="B846">
        <v>82</v>
      </c>
      <c r="C846" t="s">
        <v>24</v>
      </c>
      <c r="D846">
        <v>2021</v>
      </c>
      <c r="E846">
        <v>82</v>
      </c>
      <c r="F846">
        <v>0</v>
      </c>
      <c r="G846">
        <v>603</v>
      </c>
      <c r="H846" t="s">
        <v>807</v>
      </c>
      <c r="I846" t="s">
        <v>26</v>
      </c>
      <c r="J846" t="s">
        <v>27</v>
      </c>
      <c r="K846" t="s">
        <v>808</v>
      </c>
      <c r="L846" t="s">
        <v>809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 s="3" t="str">
        <f t="shared" si="26"/>
        <v>0603</v>
      </c>
      <c r="AB846" s="4" t="str">
        <f t="shared" si="27"/>
        <v>TIF</v>
      </c>
    </row>
    <row r="847" spans="1:28" x14ac:dyDescent="0.25">
      <c r="A847">
        <v>2021</v>
      </c>
      <c r="B847">
        <v>82</v>
      </c>
      <c r="C847" t="s">
        <v>32</v>
      </c>
      <c r="D847">
        <v>2021</v>
      </c>
      <c r="E847">
        <v>82</v>
      </c>
      <c r="F847">
        <v>0</v>
      </c>
      <c r="G847">
        <v>603</v>
      </c>
      <c r="H847">
        <v>160603</v>
      </c>
      <c r="I847" t="s">
        <v>27</v>
      </c>
      <c r="J847" t="s">
        <v>27</v>
      </c>
      <c r="K847" t="s">
        <v>213</v>
      </c>
      <c r="L847" t="s">
        <v>809</v>
      </c>
      <c r="M847">
        <v>23137950</v>
      </c>
      <c r="N847">
        <v>1586540</v>
      </c>
      <c r="O847">
        <v>1292489</v>
      </c>
      <c r="P847">
        <v>701610</v>
      </c>
      <c r="Q847">
        <v>136041</v>
      </c>
      <c r="R847">
        <v>0</v>
      </c>
      <c r="S847">
        <v>0</v>
      </c>
      <c r="T847">
        <v>1133099</v>
      </c>
      <c r="U847">
        <v>0</v>
      </c>
      <c r="V847">
        <v>56297749</v>
      </c>
      <c r="W847">
        <v>31484</v>
      </c>
      <c r="X847">
        <v>56266265</v>
      </c>
      <c r="Y847">
        <v>2330118</v>
      </c>
      <c r="Z847">
        <v>28310020</v>
      </c>
      <c r="AA847" s="3" t="str">
        <f t="shared" si="26"/>
        <v>0603</v>
      </c>
      <c r="AB847" s="4" t="str">
        <f t="shared" si="27"/>
        <v>Non-TIF</v>
      </c>
    </row>
    <row r="848" spans="1:28" x14ac:dyDescent="0.25">
      <c r="A848">
        <v>2021</v>
      </c>
      <c r="B848">
        <v>82</v>
      </c>
      <c r="C848" t="s">
        <v>32</v>
      </c>
      <c r="D848">
        <v>2021</v>
      </c>
      <c r="E848">
        <v>82</v>
      </c>
      <c r="F848">
        <v>0</v>
      </c>
      <c r="G848">
        <v>918</v>
      </c>
      <c r="H848">
        <v>230918</v>
      </c>
      <c r="I848" t="s">
        <v>27</v>
      </c>
      <c r="J848" t="s">
        <v>27</v>
      </c>
      <c r="K848" t="s">
        <v>407</v>
      </c>
      <c r="L848" t="s">
        <v>809</v>
      </c>
      <c r="M848">
        <v>7801680</v>
      </c>
      <c r="N848">
        <v>278730</v>
      </c>
      <c r="O848">
        <v>222620</v>
      </c>
      <c r="P848">
        <v>0</v>
      </c>
      <c r="Q848">
        <v>0</v>
      </c>
      <c r="R848">
        <v>0</v>
      </c>
      <c r="S848">
        <v>0</v>
      </c>
      <c r="T848">
        <v>947809</v>
      </c>
      <c r="U848">
        <v>0</v>
      </c>
      <c r="V848">
        <v>23844029</v>
      </c>
      <c r="W848">
        <v>18520</v>
      </c>
      <c r="X848">
        <v>23825509</v>
      </c>
      <c r="Y848">
        <v>1127452</v>
      </c>
      <c r="Z848">
        <v>14593190</v>
      </c>
      <c r="AA848" s="3" t="str">
        <f t="shared" si="26"/>
        <v>0918</v>
      </c>
      <c r="AB848" s="4" t="str">
        <f t="shared" si="27"/>
        <v>Non-TIF</v>
      </c>
    </row>
    <row r="849" spans="1:28" x14ac:dyDescent="0.25">
      <c r="A849">
        <v>2021</v>
      </c>
      <c r="B849">
        <v>82</v>
      </c>
      <c r="C849" t="s">
        <v>32</v>
      </c>
      <c r="D849">
        <v>2021</v>
      </c>
      <c r="E849">
        <v>82</v>
      </c>
      <c r="F849">
        <v>0</v>
      </c>
      <c r="G849">
        <v>621</v>
      </c>
      <c r="H849">
        <v>820621</v>
      </c>
      <c r="I849" t="s">
        <v>27</v>
      </c>
      <c r="J849" t="s">
        <v>27</v>
      </c>
      <c r="K849" t="s">
        <v>810</v>
      </c>
      <c r="L849" t="s">
        <v>809</v>
      </c>
      <c r="M849">
        <v>902110</v>
      </c>
      <c r="N849">
        <v>14230</v>
      </c>
      <c r="O849">
        <v>366285024</v>
      </c>
      <c r="P849">
        <v>7331070</v>
      </c>
      <c r="Q849">
        <v>83516926</v>
      </c>
      <c r="R849">
        <v>0</v>
      </c>
      <c r="S849">
        <v>840958</v>
      </c>
      <c r="T849">
        <v>10562984</v>
      </c>
      <c r="U849">
        <v>0</v>
      </c>
      <c r="V849">
        <v>2292794142</v>
      </c>
      <c r="W849">
        <v>1966824</v>
      </c>
      <c r="X849">
        <v>2290827318</v>
      </c>
      <c r="Y849">
        <v>73765433</v>
      </c>
      <c r="Z849">
        <v>1823340840</v>
      </c>
      <c r="AA849" s="3" t="str">
        <f t="shared" si="26"/>
        <v>0621</v>
      </c>
      <c r="AB849" s="4" t="str">
        <f t="shared" si="27"/>
        <v>Non-TIF</v>
      </c>
    </row>
    <row r="850" spans="1:28" x14ac:dyDescent="0.25">
      <c r="A850">
        <v>2021</v>
      </c>
      <c r="B850">
        <v>82</v>
      </c>
      <c r="C850" t="s">
        <v>32</v>
      </c>
      <c r="D850">
        <v>2021</v>
      </c>
      <c r="E850">
        <v>82</v>
      </c>
      <c r="F850">
        <v>1</v>
      </c>
      <c r="G850">
        <v>611</v>
      </c>
      <c r="H850">
        <v>821611</v>
      </c>
      <c r="I850" t="s">
        <v>27</v>
      </c>
      <c r="J850" t="s">
        <v>27</v>
      </c>
      <c r="K850" t="s">
        <v>717</v>
      </c>
      <c r="L850" t="s">
        <v>809</v>
      </c>
      <c r="M850">
        <v>76188810</v>
      </c>
      <c r="N850">
        <v>4197850</v>
      </c>
      <c r="O850">
        <v>1245853797</v>
      </c>
      <c r="P850">
        <v>123459836</v>
      </c>
      <c r="Q850">
        <v>206328491</v>
      </c>
      <c r="R850">
        <v>0</v>
      </c>
      <c r="S850">
        <v>9119073</v>
      </c>
      <c r="T850">
        <v>9821423</v>
      </c>
      <c r="U850">
        <v>0</v>
      </c>
      <c r="V850">
        <v>6985837883</v>
      </c>
      <c r="W850">
        <v>7428372</v>
      </c>
      <c r="X850">
        <v>6978409511</v>
      </c>
      <c r="Y850">
        <v>466010438</v>
      </c>
      <c r="Z850">
        <v>5310868603</v>
      </c>
      <c r="AA850" s="3" t="str">
        <f t="shared" si="26"/>
        <v>1611</v>
      </c>
      <c r="AB850" s="4" t="str">
        <f t="shared" si="27"/>
        <v>Non-TIF</v>
      </c>
    </row>
    <row r="851" spans="1:28" x14ac:dyDescent="0.25">
      <c r="A851">
        <v>2021</v>
      </c>
      <c r="B851">
        <v>83</v>
      </c>
      <c r="C851" t="s">
        <v>24</v>
      </c>
      <c r="D851">
        <v>2021</v>
      </c>
      <c r="E851">
        <v>83</v>
      </c>
      <c r="F851">
        <v>2</v>
      </c>
      <c r="G851">
        <v>151</v>
      </c>
      <c r="H851" t="s">
        <v>127</v>
      </c>
      <c r="I851" t="s">
        <v>26</v>
      </c>
      <c r="J851" t="s">
        <v>27</v>
      </c>
      <c r="K851" t="s">
        <v>128</v>
      </c>
      <c r="L851" t="s">
        <v>811</v>
      </c>
      <c r="M851">
        <v>180090</v>
      </c>
      <c r="N851">
        <v>8074</v>
      </c>
      <c r="O851">
        <v>4459465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21634737</v>
      </c>
      <c r="W851">
        <v>57412</v>
      </c>
      <c r="X851">
        <v>21577325</v>
      </c>
      <c r="Y851">
        <v>0</v>
      </c>
      <c r="Z851">
        <v>16987108</v>
      </c>
      <c r="AA851" s="3" t="str">
        <f t="shared" si="26"/>
        <v>2151</v>
      </c>
      <c r="AB851" s="4" t="str">
        <f t="shared" si="27"/>
        <v>TIF</v>
      </c>
    </row>
    <row r="852" spans="1:28" x14ac:dyDescent="0.25">
      <c r="A852">
        <v>2021</v>
      </c>
      <c r="B852">
        <v>83</v>
      </c>
      <c r="C852" t="s">
        <v>24</v>
      </c>
      <c r="D852">
        <v>2021</v>
      </c>
      <c r="E852">
        <v>83</v>
      </c>
      <c r="F852">
        <v>0</v>
      </c>
      <c r="G852">
        <v>441</v>
      </c>
      <c r="H852" t="s">
        <v>812</v>
      </c>
      <c r="I852" t="s">
        <v>26</v>
      </c>
      <c r="J852" t="s">
        <v>27</v>
      </c>
      <c r="K852" t="s">
        <v>813</v>
      </c>
      <c r="L852" t="s">
        <v>811</v>
      </c>
      <c r="M852">
        <v>0</v>
      </c>
      <c r="N852">
        <v>0</v>
      </c>
      <c r="O852">
        <v>1696630</v>
      </c>
      <c r="P852">
        <v>0</v>
      </c>
      <c r="Q852">
        <v>123181</v>
      </c>
      <c r="R852">
        <v>0</v>
      </c>
      <c r="S852">
        <v>0</v>
      </c>
      <c r="T852">
        <v>0</v>
      </c>
      <c r="U852">
        <v>0</v>
      </c>
      <c r="V852">
        <v>5706611</v>
      </c>
      <c r="W852">
        <v>0</v>
      </c>
      <c r="X852">
        <v>5706611</v>
      </c>
      <c r="Y852">
        <v>0</v>
      </c>
      <c r="Z852">
        <v>3886800</v>
      </c>
      <c r="AA852" s="3" t="str">
        <f t="shared" si="26"/>
        <v>0441</v>
      </c>
      <c r="AB852" s="4" t="str">
        <f t="shared" si="27"/>
        <v>TIF</v>
      </c>
    </row>
    <row r="853" spans="1:28" x14ac:dyDescent="0.25">
      <c r="A853">
        <v>2021</v>
      </c>
      <c r="B853">
        <v>83</v>
      </c>
      <c r="C853" t="s">
        <v>32</v>
      </c>
      <c r="D853">
        <v>2021</v>
      </c>
      <c r="E853">
        <v>83</v>
      </c>
      <c r="F853">
        <v>2</v>
      </c>
      <c r="G853">
        <v>151</v>
      </c>
      <c r="H853">
        <v>52151</v>
      </c>
      <c r="I853" t="s">
        <v>27</v>
      </c>
      <c r="J853" t="s">
        <v>27</v>
      </c>
      <c r="K853" t="s">
        <v>44</v>
      </c>
      <c r="L853" t="s">
        <v>811</v>
      </c>
      <c r="M853">
        <v>52769647</v>
      </c>
      <c r="N853">
        <v>1180287</v>
      </c>
      <c r="O853">
        <v>330549</v>
      </c>
      <c r="P853">
        <v>0</v>
      </c>
      <c r="Q853">
        <v>0</v>
      </c>
      <c r="R853">
        <v>0</v>
      </c>
      <c r="S853">
        <v>0</v>
      </c>
      <c r="T853">
        <v>614654</v>
      </c>
      <c r="U853">
        <v>0</v>
      </c>
      <c r="V853">
        <v>80655041</v>
      </c>
      <c r="W853">
        <v>38892</v>
      </c>
      <c r="X853">
        <v>80616149</v>
      </c>
      <c r="Y853">
        <v>5733345</v>
      </c>
      <c r="Z853">
        <v>25759904</v>
      </c>
      <c r="AA853" s="3" t="str">
        <f t="shared" si="26"/>
        <v>2151</v>
      </c>
      <c r="AB853" s="4" t="str">
        <f t="shared" si="27"/>
        <v>Non-TIF</v>
      </c>
    </row>
    <row r="854" spans="1:28" x14ac:dyDescent="0.25">
      <c r="A854">
        <v>2021</v>
      </c>
      <c r="B854">
        <v>83</v>
      </c>
      <c r="C854" t="s">
        <v>32</v>
      </c>
      <c r="D854">
        <v>2021</v>
      </c>
      <c r="E854">
        <v>83</v>
      </c>
      <c r="F854">
        <v>1</v>
      </c>
      <c r="G854">
        <v>917</v>
      </c>
      <c r="H854">
        <v>431917</v>
      </c>
      <c r="I854" t="s">
        <v>27</v>
      </c>
      <c r="J854" t="s">
        <v>27</v>
      </c>
      <c r="K854" t="s">
        <v>365</v>
      </c>
      <c r="L854" t="s">
        <v>811</v>
      </c>
      <c r="M854">
        <v>15555500</v>
      </c>
      <c r="N854">
        <v>504007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51343</v>
      </c>
      <c r="U854">
        <v>0</v>
      </c>
      <c r="V854">
        <v>22777256</v>
      </c>
      <c r="W854">
        <v>11112</v>
      </c>
      <c r="X854">
        <v>22766144</v>
      </c>
      <c r="Y854">
        <v>725375</v>
      </c>
      <c r="Z854">
        <v>6666406</v>
      </c>
      <c r="AA854" s="3" t="str">
        <f t="shared" si="26"/>
        <v>1917</v>
      </c>
      <c r="AB854" s="4" t="str">
        <f t="shared" si="27"/>
        <v>Non-TIF</v>
      </c>
    </row>
    <row r="855" spans="1:28" x14ac:dyDescent="0.25">
      <c r="A855">
        <v>2021</v>
      </c>
      <c r="B855">
        <v>57</v>
      </c>
      <c r="C855" t="s">
        <v>32</v>
      </c>
      <c r="D855">
        <v>2021</v>
      </c>
      <c r="E855">
        <v>57</v>
      </c>
      <c r="F855">
        <v>4</v>
      </c>
      <c r="G855">
        <v>86</v>
      </c>
      <c r="H855">
        <v>574086</v>
      </c>
      <c r="I855" t="s">
        <v>27</v>
      </c>
      <c r="J855" t="s">
        <v>27</v>
      </c>
      <c r="K855" t="s">
        <v>692</v>
      </c>
      <c r="L855" t="s">
        <v>609</v>
      </c>
      <c r="M855">
        <v>41200</v>
      </c>
      <c r="N855">
        <v>0</v>
      </c>
      <c r="O855">
        <v>13655570</v>
      </c>
      <c r="P855">
        <v>0</v>
      </c>
      <c r="Q855">
        <v>6688530</v>
      </c>
      <c r="R855">
        <v>0</v>
      </c>
      <c r="S855">
        <v>0</v>
      </c>
      <c r="T855">
        <v>688925</v>
      </c>
      <c r="U855">
        <v>0</v>
      </c>
      <c r="V855">
        <v>290620425</v>
      </c>
      <c r="W855">
        <v>368548</v>
      </c>
      <c r="X855">
        <v>290251877</v>
      </c>
      <c r="Y855">
        <v>64296601</v>
      </c>
      <c r="Z855">
        <v>269546200</v>
      </c>
      <c r="AA855" s="3" t="str">
        <f t="shared" si="26"/>
        <v>4086</v>
      </c>
      <c r="AB855" s="4" t="str">
        <f t="shared" si="27"/>
        <v>Non-TIF</v>
      </c>
    </row>
    <row r="856" spans="1:28" x14ac:dyDescent="0.25">
      <c r="A856">
        <v>2021</v>
      </c>
      <c r="B856">
        <v>58</v>
      </c>
      <c r="C856" t="s">
        <v>45</v>
      </c>
      <c r="D856">
        <v>2021</v>
      </c>
      <c r="E856">
        <v>58</v>
      </c>
      <c r="F856">
        <v>1</v>
      </c>
      <c r="G856">
        <v>368</v>
      </c>
      <c r="H856">
        <v>581368</v>
      </c>
      <c r="I856" t="s">
        <v>27</v>
      </c>
      <c r="J856" t="s">
        <v>27</v>
      </c>
      <c r="K856" t="s">
        <v>682</v>
      </c>
      <c r="L856" t="s">
        <v>626</v>
      </c>
      <c r="M856">
        <v>2000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960620</v>
      </c>
      <c r="W856">
        <v>0</v>
      </c>
      <c r="X856">
        <v>960620</v>
      </c>
      <c r="Y856">
        <v>0</v>
      </c>
      <c r="Z856">
        <v>958620</v>
      </c>
      <c r="AA856" s="3" t="str">
        <f t="shared" si="26"/>
        <v>1368</v>
      </c>
      <c r="AB856" s="4" t="str">
        <f t="shared" si="27"/>
        <v>Non-TIF</v>
      </c>
    </row>
    <row r="857" spans="1:28" x14ac:dyDescent="0.25">
      <c r="A857">
        <v>2021</v>
      </c>
      <c r="B857">
        <v>58</v>
      </c>
      <c r="C857" t="s">
        <v>45</v>
      </c>
      <c r="D857">
        <v>2021</v>
      </c>
      <c r="E857">
        <v>58</v>
      </c>
      <c r="F857">
        <v>4</v>
      </c>
      <c r="G857">
        <v>509</v>
      </c>
      <c r="H857">
        <v>584509</v>
      </c>
      <c r="I857" t="s">
        <v>27</v>
      </c>
      <c r="J857" t="s">
        <v>27</v>
      </c>
      <c r="K857" t="s">
        <v>339</v>
      </c>
      <c r="L857" t="s">
        <v>626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 s="3" t="str">
        <f t="shared" si="26"/>
        <v>4509</v>
      </c>
      <c r="AB857" s="4" t="str">
        <f t="shared" si="27"/>
        <v>Non-TIF</v>
      </c>
    </row>
    <row r="858" spans="1:28" x14ac:dyDescent="0.25">
      <c r="A858">
        <v>2021</v>
      </c>
      <c r="B858">
        <v>58</v>
      </c>
      <c r="C858" t="s">
        <v>24</v>
      </c>
      <c r="D858">
        <v>2021</v>
      </c>
      <c r="E858">
        <v>58</v>
      </c>
      <c r="F858">
        <v>4</v>
      </c>
      <c r="G858">
        <v>509</v>
      </c>
      <c r="H858" t="s">
        <v>852</v>
      </c>
      <c r="I858" t="s">
        <v>26</v>
      </c>
      <c r="J858" t="s">
        <v>27</v>
      </c>
      <c r="K858" t="s">
        <v>853</v>
      </c>
      <c r="L858" t="s">
        <v>626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 s="3" t="str">
        <f t="shared" si="26"/>
        <v>4509</v>
      </c>
      <c r="AB858" s="4" t="str">
        <f t="shared" si="27"/>
        <v>TIF</v>
      </c>
    </row>
    <row r="859" spans="1:28" x14ac:dyDescent="0.25">
      <c r="A859">
        <v>2021</v>
      </c>
      <c r="B859">
        <v>58</v>
      </c>
      <c r="C859" t="s">
        <v>32</v>
      </c>
      <c r="D859">
        <v>2021</v>
      </c>
      <c r="E859">
        <v>58</v>
      </c>
      <c r="F859">
        <v>7</v>
      </c>
      <c r="G859">
        <v>47</v>
      </c>
      <c r="H859">
        <v>447047</v>
      </c>
      <c r="I859" t="s">
        <v>27</v>
      </c>
      <c r="J859" t="s">
        <v>27</v>
      </c>
      <c r="K859" t="s">
        <v>309</v>
      </c>
      <c r="L859" t="s">
        <v>626</v>
      </c>
      <c r="M859">
        <v>34628900</v>
      </c>
      <c r="N859">
        <v>1410580</v>
      </c>
      <c r="O859">
        <v>997954</v>
      </c>
      <c r="P859">
        <v>0</v>
      </c>
      <c r="Q859">
        <v>0</v>
      </c>
      <c r="R859">
        <v>0</v>
      </c>
      <c r="S859">
        <v>0</v>
      </c>
      <c r="T859">
        <v>121117</v>
      </c>
      <c r="U859">
        <v>0</v>
      </c>
      <c r="V859">
        <v>48238081</v>
      </c>
      <c r="W859">
        <v>11112</v>
      </c>
      <c r="X859">
        <v>48226969</v>
      </c>
      <c r="Y859">
        <v>4384351</v>
      </c>
      <c r="Z859">
        <v>11079530</v>
      </c>
      <c r="AA859" s="3" t="str">
        <f t="shared" si="26"/>
        <v>7047</v>
      </c>
      <c r="AB859" s="4" t="str">
        <f t="shared" si="27"/>
        <v>Non-TIF</v>
      </c>
    </row>
    <row r="860" spans="1:28" x14ac:dyDescent="0.25">
      <c r="A860">
        <v>2021</v>
      </c>
      <c r="B860">
        <v>59</v>
      </c>
      <c r="C860" t="s">
        <v>32</v>
      </c>
      <c r="D860">
        <v>2021</v>
      </c>
      <c r="E860">
        <v>59</v>
      </c>
      <c r="F860">
        <v>6</v>
      </c>
      <c r="G860">
        <v>94</v>
      </c>
      <c r="H860">
        <v>916094</v>
      </c>
      <c r="I860" t="s">
        <v>27</v>
      </c>
      <c r="J860" t="s">
        <v>27</v>
      </c>
      <c r="K860" t="s">
        <v>854</v>
      </c>
      <c r="L860" t="s">
        <v>657</v>
      </c>
      <c r="M860">
        <v>3478358</v>
      </c>
      <c r="N860">
        <v>155301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14593</v>
      </c>
      <c r="U860">
        <v>0</v>
      </c>
      <c r="V860">
        <v>10293145</v>
      </c>
      <c r="W860">
        <v>12964</v>
      </c>
      <c r="X860">
        <v>10280181</v>
      </c>
      <c r="Y860">
        <v>861809</v>
      </c>
      <c r="Z860">
        <v>6644893</v>
      </c>
      <c r="AA860" s="3" t="str">
        <f t="shared" si="26"/>
        <v>6094</v>
      </c>
      <c r="AB860" s="4" t="str">
        <f t="shared" si="27"/>
        <v>Non-TIF</v>
      </c>
    </row>
    <row r="861" spans="1:28" x14ac:dyDescent="0.25">
      <c r="A861">
        <v>2021</v>
      </c>
      <c r="B861">
        <v>60</v>
      </c>
      <c r="C861" t="s">
        <v>24</v>
      </c>
      <c r="D861">
        <v>2021</v>
      </c>
      <c r="E861">
        <v>60</v>
      </c>
      <c r="F861">
        <v>2</v>
      </c>
      <c r="G861">
        <v>457</v>
      </c>
      <c r="H861" t="s">
        <v>855</v>
      </c>
      <c r="I861" t="s">
        <v>26</v>
      </c>
      <c r="J861" t="s">
        <v>27</v>
      </c>
      <c r="K861" t="s">
        <v>856</v>
      </c>
      <c r="L861" t="s">
        <v>659</v>
      </c>
      <c r="M861">
        <v>0</v>
      </c>
      <c r="N861">
        <v>0</v>
      </c>
      <c r="O861">
        <v>2301154</v>
      </c>
      <c r="P861">
        <v>1604037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5589641</v>
      </c>
      <c r="W861">
        <v>1852</v>
      </c>
      <c r="X861">
        <v>5587789</v>
      </c>
      <c r="Y861">
        <v>0</v>
      </c>
      <c r="Z861">
        <v>1684450</v>
      </c>
      <c r="AA861" s="3" t="str">
        <f t="shared" si="26"/>
        <v>2457</v>
      </c>
      <c r="AB861" s="4" t="str">
        <f t="shared" si="27"/>
        <v>TIF</v>
      </c>
    </row>
    <row r="862" spans="1:28" x14ac:dyDescent="0.25">
      <c r="A862">
        <v>2021</v>
      </c>
      <c r="B862">
        <v>60</v>
      </c>
      <c r="C862" t="s">
        <v>32</v>
      </c>
      <c r="D862">
        <v>2021</v>
      </c>
      <c r="E862">
        <v>60</v>
      </c>
      <c r="F862">
        <v>2</v>
      </c>
      <c r="G862">
        <v>457</v>
      </c>
      <c r="H862">
        <v>602457</v>
      </c>
      <c r="I862" t="s">
        <v>27</v>
      </c>
      <c r="J862" t="s">
        <v>27</v>
      </c>
      <c r="K862" t="s">
        <v>697</v>
      </c>
      <c r="L862" t="s">
        <v>659</v>
      </c>
      <c r="M862">
        <v>171679335</v>
      </c>
      <c r="N862">
        <v>15325880</v>
      </c>
      <c r="O862">
        <v>12853948</v>
      </c>
      <c r="P862">
        <v>414740</v>
      </c>
      <c r="Q862">
        <v>396374</v>
      </c>
      <c r="R862">
        <v>0</v>
      </c>
      <c r="S862">
        <v>0</v>
      </c>
      <c r="T862">
        <v>2125626</v>
      </c>
      <c r="U862">
        <v>0</v>
      </c>
      <c r="V862">
        <v>316331770</v>
      </c>
      <c r="W862">
        <v>242612</v>
      </c>
      <c r="X862">
        <v>316089158</v>
      </c>
      <c r="Y862">
        <v>16484881</v>
      </c>
      <c r="Z862">
        <v>113535867</v>
      </c>
      <c r="AA862" s="3" t="str">
        <f t="shared" si="26"/>
        <v>2457</v>
      </c>
      <c r="AB862" s="4" t="str">
        <f t="shared" si="27"/>
        <v>Non-TIF</v>
      </c>
    </row>
    <row r="863" spans="1:28" x14ac:dyDescent="0.25">
      <c r="A863">
        <v>2021</v>
      </c>
      <c r="B863">
        <v>60</v>
      </c>
      <c r="C863" t="s">
        <v>32</v>
      </c>
      <c r="D863">
        <v>2021</v>
      </c>
      <c r="E863">
        <v>60</v>
      </c>
      <c r="F863">
        <v>5</v>
      </c>
      <c r="G863">
        <v>949</v>
      </c>
      <c r="H863">
        <v>715949</v>
      </c>
      <c r="I863" t="s">
        <v>27</v>
      </c>
      <c r="J863" t="s">
        <v>27</v>
      </c>
      <c r="K863" t="s">
        <v>735</v>
      </c>
      <c r="L863" t="s">
        <v>659</v>
      </c>
      <c r="M863">
        <v>7398990</v>
      </c>
      <c r="N863">
        <v>584800</v>
      </c>
      <c r="O863">
        <v>48790</v>
      </c>
      <c r="P863">
        <v>0</v>
      </c>
      <c r="Q863">
        <v>0</v>
      </c>
      <c r="R863">
        <v>0</v>
      </c>
      <c r="S863">
        <v>0</v>
      </c>
      <c r="T863">
        <v>3582</v>
      </c>
      <c r="U863">
        <v>0</v>
      </c>
      <c r="V863">
        <v>10361198</v>
      </c>
      <c r="W863">
        <v>0</v>
      </c>
      <c r="X863">
        <v>10361198</v>
      </c>
      <c r="Y863">
        <v>351295</v>
      </c>
      <c r="Z863">
        <v>2325036</v>
      </c>
      <c r="AA863" s="3" t="str">
        <f t="shared" si="26"/>
        <v>5949</v>
      </c>
      <c r="AB863" s="4" t="str">
        <f t="shared" si="27"/>
        <v>Non-TIF</v>
      </c>
    </row>
    <row r="864" spans="1:28" x14ac:dyDescent="0.25">
      <c r="A864">
        <v>2021</v>
      </c>
      <c r="B864">
        <v>61</v>
      </c>
      <c r="C864" t="s">
        <v>45</v>
      </c>
      <c r="D864">
        <v>2021</v>
      </c>
      <c r="E864">
        <v>61</v>
      </c>
      <c r="F864">
        <v>4</v>
      </c>
      <c r="G864">
        <v>978</v>
      </c>
      <c r="H864">
        <v>14978</v>
      </c>
      <c r="I864" t="s">
        <v>27</v>
      </c>
      <c r="J864" t="s">
        <v>27</v>
      </c>
      <c r="K864" t="s">
        <v>81</v>
      </c>
      <c r="L864" t="s">
        <v>663</v>
      </c>
      <c r="M864">
        <v>0</v>
      </c>
      <c r="N864">
        <v>0</v>
      </c>
      <c r="O864">
        <v>0</v>
      </c>
      <c r="P864">
        <v>13200300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13200300</v>
      </c>
      <c r="W864">
        <v>0</v>
      </c>
      <c r="X864">
        <v>13200300</v>
      </c>
      <c r="Y864">
        <v>0</v>
      </c>
      <c r="Z864">
        <v>0</v>
      </c>
      <c r="AA864" s="3" t="str">
        <f t="shared" si="26"/>
        <v>4978</v>
      </c>
      <c r="AB864" s="4" t="str">
        <f t="shared" si="27"/>
        <v>Non-TIF</v>
      </c>
    </row>
    <row r="865" spans="1:28" x14ac:dyDescent="0.25">
      <c r="A865">
        <v>2021</v>
      </c>
      <c r="B865">
        <v>61</v>
      </c>
      <c r="C865" t="s">
        <v>24</v>
      </c>
      <c r="D865">
        <v>2021</v>
      </c>
      <c r="E865">
        <v>61</v>
      </c>
      <c r="F865">
        <v>4</v>
      </c>
      <c r="G865">
        <v>978</v>
      </c>
      <c r="H865" t="s">
        <v>82</v>
      </c>
      <c r="I865" t="s">
        <v>26</v>
      </c>
      <c r="J865" t="s">
        <v>27</v>
      </c>
      <c r="K865" t="s">
        <v>83</v>
      </c>
      <c r="L865" t="s">
        <v>663</v>
      </c>
      <c r="M865">
        <v>0</v>
      </c>
      <c r="N865">
        <v>0</v>
      </c>
      <c r="O865">
        <v>0</v>
      </c>
      <c r="P865">
        <v>25053200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25053200</v>
      </c>
      <c r="W865">
        <v>0</v>
      </c>
      <c r="X865">
        <v>25053200</v>
      </c>
      <c r="Y865">
        <v>0</v>
      </c>
      <c r="Z865">
        <v>0</v>
      </c>
      <c r="AA865" s="3" t="str">
        <f t="shared" si="26"/>
        <v>4978</v>
      </c>
      <c r="AB865" s="4" t="str">
        <f t="shared" si="27"/>
        <v>TIF</v>
      </c>
    </row>
    <row r="866" spans="1:28" x14ac:dyDescent="0.25">
      <c r="A866">
        <v>2021</v>
      </c>
      <c r="B866">
        <v>61</v>
      </c>
      <c r="C866" t="s">
        <v>24</v>
      </c>
      <c r="D866">
        <v>2021</v>
      </c>
      <c r="E866">
        <v>61</v>
      </c>
      <c r="F866">
        <v>7</v>
      </c>
      <c r="G866">
        <v>56</v>
      </c>
      <c r="H866" t="s">
        <v>857</v>
      </c>
      <c r="I866" t="s">
        <v>26</v>
      </c>
      <c r="J866" t="s">
        <v>27</v>
      </c>
      <c r="K866" t="s">
        <v>858</v>
      </c>
      <c r="L866" t="s">
        <v>663</v>
      </c>
      <c r="M866">
        <v>35795</v>
      </c>
      <c r="N866">
        <v>0</v>
      </c>
      <c r="O866">
        <v>22534797</v>
      </c>
      <c r="P866">
        <v>12988800</v>
      </c>
      <c r="Q866">
        <v>3001341</v>
      </c>
      <c r="R866">
        <v>0</v>
      </c>
      <c r="S866">
        <v>0</v>
      </c>
      <c r="T866">
        <v>0</v>
      </c>
      <c r="U866">
        <v>0</v>
      </c>
      <c r="V866">
        <v>68361357</v>
      </c>
      <c r="W866">
        <v>5556</v>
      </c>
      <c r="X866">
        <v>68355801</v>
      </c>
      <c r="Y866">
        <v>0</v>
      </c>
      <c r="Z866">
        <v>29800624</v>
      </c>
      <c r="AA866" s="3" t="str">
        <f t="shared" si="26"/>
        <v>7056</v>
      </c>
      <c r="AB866" s="4" t="str">
        <f t="shared" si="27"/>
        <v>TIF</v>
      </c>
    </row>
    <row r="867" spans="1:28" x14ac:dyDescent="0.25">
      <c r="A867">
        <v>2021</v>
      </c>
      <c r="B867">
        <v>61</v>
      </c>
      <c r="C867" t="s">
        <v>32</v>
      </c>
      <c r="D867">
        <v>2021</v>
      </c>
      <c r="E867">
        <v>61</v>
      </c>
      <c r="F867">
        <v>0</v>
      </c>
      <c r="G867">
        <v>27</v>
      </c>
      <c r="H867">
        <v>250027</v>
      </c>
      <c r="I867" t="s">
        <v>27</v>
      </c>
      <c r="J867" t="s">
        <v>27</v>
      </c>
      <c r="K867" t="s">
        <v>328</v>
      </c>
      <c r="L867" t="s">
        <v>663</v>
      </c>
      <c r="M867">
        <v>4865100</v>
      </c>
      <c r="N867">
        <v>170200</v>
      </c>
      <c r="O867">
        <v>445200</v>
      </c>
      <c r="P867">
        <v>0</v>
      </c>
      <c r="Q867">
        <v>0</v>
      </c>
      <c r="R867">
        <v>0</v>
      </c>
      <c r="S867">
        <v>262342</v>
      </c>
      <c r="T867">
        <v>267522</v>
      </c>
      <c r="U867">
        <v>0</v>
      </c>
      <c r="V867">
        <v>20408464</v>
      </c>
      <c r="W867">
        <v>5556</v>
      </c>
      <c r="X867">
        <v>20402908</v>
      </c>
      <c r="Y867">
        <v>3994036</v>
      </c>
      <c r="Z867">
        <v>14398100</v>
      </c>
      <c r="AA867" s="3" t="str">
        <f t="shared" si="26"/>
        <v>0027</v>
      </c>
      <c r="AB867" s="4" t="str">
        <f t="shared" si="27"/>
        <v>Non-TIF</v>
      </c>
    </row>
    <row r="868" spans="1:28" x14ac:dyDescent="0.25">
      <c r="A868">
        <v>2021</v>
      </c>
      <c r="B868">
        <v>61</v>
      </c>
      <c r="C868" t="s">
        <v>32</v>
      </c>
      <c r="D868">
        <v>2021</v>
      </c>
      <c r="E868">
        <v>61</v>
      </c>
      <c r="F868">
        <v>6</v>
      </c>
      <c r="G868">
        <v>615</v>
      </c>
      <c r="H868">
        <v>256615</v>
      </c>
      <c r="I868" t="s">
        <v>27</v>
      </c>
      <c r="J868" t="s">
        <v>27</v>
      </c>
      <c r="K868" t="s">
        <v>334</v>
      </c>
      <c r="L868" t="s">
        <v>663</v>
      </c>
      <c r="M868">
        <v>12443100</v>
      </c>
      <c r="N868">
        <v>355800</v>
      </c>
      <c r="O868">
        <v>284500</v>
      </c>
      <c r="P868">
        <v>0</v>
      </c>
      <c r="Q868">
        <v>0</v>
      </c>
      <c r="R868">
        <v>0</v>
      </c>
      <c r="S868">
        <v>0</v>
      </c>
      <c r="T868">
        <v>1065576</v>
      </c>
      <c r="U868">
        <v>0</v>
      </c>
      <c r="V868">
        <v>67931376</v>
      </c>
      <c r="W868">
        <v>46300</v>
      </c>
      <c r="X868">
        <v>67885076</v>
      </c>
      <c r="Y868">
        <v>10735497</v>
      </c>
      <c r="Z868">
        <v>53782400</v>
      </c>
      <c r="AA868" s="3" t="str">
        <f t="shared" si="26"/>
        <v>6615</v>
      </c>
      <c r="AB868" s="4" t="str">
        <f t="shared" si="27"/>
        <v>Non-TIF</v>
      </c>
    </row>
    <row r="869" spans="1:28" x14ac:dyDescent="0.25">
      <c r="A869">
        <v>2021</v>
      </c>
      <c r="B869">
        <v>61</v>
      </c>
      <c r="C869" t="s">
        <v>32</v>
      </c>
      <c r="D869">
        <v>2021</v>
      </c>
      <c r="E869">
        <v>61</v>
      </c>
      <c r="F869">
        <v>3</v>
      </c>
      <c r="G869">
        <v>119</v>
      </c>
      <c r="H869">
        <v>613119</v>
      </c>
      <c r="I869" t="s">
        <v>27</v>
      </c>
      <c r="J869" t="s">
        <v>27</v>
      </c>
      <c r="K869" t="s">
        <v>240</v>
      </c>
      <c r="L869" t="s">
        <v>663</v>
      </c>
      <c r="M869">
        <v>29136300</v>
      </c>
      <c r="N869">
        <v>1788400</v>
      </c>
      <c r="O869">
        <v>4968144</v>
      </c>
      <c r="P869">
        <v>300200</v>
      </c>
      <c r="Q869">
        <v>1269556</v>
      </c>
      <c r="R869">
        <v>0</v>
      </c>
      <c r="S869">
        <v>0</v>
      </c>
      <c r="T869">
        <v>4046236</v>
      </c>
      <c r="U869">
        <v>0</v>
      </c>
      <c r="V869">
        <v>211751436</v>
      </c>
      <c r="W869">
        <v>235204</v>
      </c>
      <c r="X869">
        <v>211516232</v>
      </c>
      <c r="Y869">
        <v>10132992</v>
      </c>
      <c r="Z869">
        <v>170242600</v>
      </c>
      <c r="AA869" s="3" t="str">
        <f t="shared" si="26"/>
        <v>3119</v>
      </c>
      <c r="AB869" s="4" t="str">
        <f t="shared" si="27"/>
        <v>Non-TIF</v>
      </c>
    </row>
    <row r="870" spans="1:28" x14ac:dyDescent="0.25">
      <c r="A870">
        <v>2021</v>
      </c>
      <c r="B870">
        <v>61</v>
      </c>
      <c r="C870" t="s">
        <v>32</v>
      </c>
      <c r="D870">
        <v>2021</v>
      </c>
      <c r="E870">
        <v>61</v>
      </c>
      <c r="F870">
        <v>7</v>
      </c>
      <c r="G870">
        <v>56</v>
      </c>
      <c r="H870">
        <v>617056</v>
      </c>
      <c r="I870" t="s">
        <v>27</v>
      </c>
      <c r="J870" t="s">
        <v>27</v>
      </c>
      <c r="K870" t="s">
        <v>750</v>
      </c>
      <c r="L870" t="s">
        <v>663</v>
      </c>
      <c r="M870">
        <v>120362000</v>
      </c>
      <c r="N870">
        <v>9176700</v>
      </c>
      <c r="O870">
        <v>25373405</v>
      </c>
      <c r="P870">
        <v>227200</v>
      </c>
      <c r="Q870">
        <v>6928395</v>
      </c>
      <c r="R870">
        <v>0</v>
      </c>
      <c r="S870">
        <v>0</v>
      </c>
      <c r="T870">
        <v>17034775</v>
      </c>
      <c r="U870">
        <v>0</v>
      </c>
      <c r="V870">
        <v>885952775</v>
      </c>
      <c r="W870">
        <v>814880</v>
      </c>
      <c r="X870">
        <v>885137895</v>
      </c>
      <c r="Y870">
        <v>62267546</v>
      </c>
      <c r="Z870">
        <v>706850300</v>
      </c>
      <c r="AA870" s="3" t="str">
        <f t="shared" si="26"/>
        <v>7056</v>
      </c>
      <c r="AB870" s="4" t="str">
        <f t="shared" si="27"/>
        <v>Non-TIF</v>
      </c>
    </row>
    <row r="871" spans="1:28" x14ac:dyDescent="0.25">
      <c r="A871">
        <v>2021</v>
      </c>
      <c r="B871">
        <v>62</v>
      </c>
      <c r="C871" t="s">
        <v>45</v>
      </c>
      <c r="D871">
        <v>2021</v>
      </c>
      <c r="E871">
        <v>62</v>
      </c>
      <c r="F871">
        <v>4</v>
      </c>
      <c r="G871">
        <v>776</v>
      </c>
      <c r="H871">
        <v>624776</v>
      </c>
      <c r="I871" t="s">
        <v>27</v>
      </c>
      <c r="J871" t="s">
        <v>27</v>
      </c>
      <c r="K871" t="s">
        <v>723</v>
      </c>
      <c r="L871" t="s">
        <v>664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 s="3" t="str">
        <f t="shared" si="26"/>
        <v>4776</v>
      </c>
      <c r="AB871" s="4" t="str">
        <f t="shared" si="27"/>
        <v>Non-TIF</v>
      </c>
    </row>
    <row r="872" spans="1:28" x14ac:dyDescent="0.25">
      <c r="A872">
        <v>2021</v>
      </c>
      <c r="B872">
        <v>62</v>
      </c>
      <c r="C872" t="s">
        <v>24</v>
      </c>
      <c r="D872">
        <v>2021</v>
      </c>
      <c r="E872">
        <v>62</v>
      </c>
      <c r="F872">
        <v>4</v>
      </c>
      <c r="G872">
        <v>776</v>
      </c>
      <c r="H872" t="s">
        <v>900</v>
      </c>
      <c r="I872" t="s">
        <v>26</v>
      </c>
      <c r="J872" t="s">
        <v>27</v>
      </c>
      <c r="K872" t="s">
        <v>901</v>
      </c>
      <c r="L872" t="s">
        <v>664</v>
      </c>
      <c r="M872">
        <v>0</v>
      </c>
      <c r="N872">
        <v>0</v>
      </c>
      <c r="O872">
        <v>0</v>
      </c>
      <c r="P872">
        <v>35684183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35684183</v>
      </c>
      <c r="W872">
        <v>0</v>
      </c>
      <c r="X872">
        <v>35684183</v>
      </c>
      <c r="Y872">
        <v>0</v>
      </c>
      <c r="Z872">
        <v>0</v>
      </c>
      <c r="AA872" s="3" t="str">
        <f t="shared" si="26"/>
        <v>4776</v>
      </c>
      <c r="AB872" s="4" t="str">
        <f t="shared" si="27"/>
        <v>TIF</v>
      </c>
    </row>
    <row r="873" spans="1:28" x14ac:dyDescent="0.25">
      <c r="A873">
        <v>2021</v>
      </c>
      <c r="B873">
        <v>62</v>
      </c>
      <c r="C873" t="s">
        <v>32</v>
      </c>
      <c r="D873">
        <v>2021</v>
      </c>
      <c r="E873">
        <v>62</v>
      </c>
      <c r="F873">
        <v>5</v>
      </c>
      <c r="G873">
        <v>13</v>
      </c>
      <c r="H873">
        <v>625013</v>
      </c>
      <c r="I873" t="s">
        <v>27</v>
      </c>
      <c r="J873" t="s">
        <v>27</v>
      </c>
      <c r="K873" t="s">
        <v>665</v>
      </c>
      <c r="L873" t="s">
        <v>664</v>
      </c>
      <c r="M873">
        <v>116012060</v>
      </c>
      <c r="N873">
        <v>7329730</v>
      </c>
      <c r="O873">
        <v>13132660</v>
      </c>
      <c r="P873">
        <v>6361280</v>
      </c>
      <c r="Q873">
        <v>1726410</v>
      </c>
      <c r="R873">
        <v>0</v>
      </c>
      <c r="S873">
        <v>13760320</v>
      </c>
      <c r="T873">
        <v>34175474</v>
      </c>
      <c r="U873">
        <v>0</v>
      </c>
      <c r="V873">
        <v>440235964</v>
      </c>
      <c r="W873">
        <v>344472</v>
      </c>
      <c r="X873">
        <v>439891492</v>
      </c>
      <c r="Y873">
        <v>78172093</v>
      </c>
      <c r="Z873">
        <v>247738030</v>
      </c>
      <c r="AA873" s="3" t="str">
        <f t="shared" si="26"/>
        <v>5013</v>
      </c>
      <c r="AB873" s="4" t="str">
        <f t="shared" si="27"/>
        <v>Non-TIF</v>
      </c>
    </row>
    <row r="874" spans="1:28" x14ac:dyDescent="0.25">
      <c r="A874">
        <v>2021</v>
      </c>
      <c r="B874">
        <v>63</v>
      </c>
      <c r="C874" t="s">
        <v>24</v>
      </c>
      <c r="D874">
        <v>2021</v>
      </c>
      <c r="E874">
        <v>63</v>
      </c>
      <c r="F874">
        <v>3</v>
      </c>
      <c r="G874">
        <v>375</v>
      </c>
      <c r="H874" t="s">
        <v>902</v>
      </c>
      <c r="I874" t="s">
        <v>26</v>
      </c>
      <c r="J874" t="s">
        <v>27</v>
      </c>
      <c r="K874" t="s">
        <v>903</v>
      </c>
      <c r="L874" t="s">
        <v>669</v>
      </c>
      <c r="M874">
        <v>20596</v>
      </c>
      <c r="N874">
        <v>0</v>
      </c>
      <c r="O874">
        <v>2909740</v>
      </c>
      <c r="P874">
        <v>5300780</v>
      </c>
      <c r="Q874">
        <v>4723990</v>
      </c>
      <c r="R874">
        <v>0</v>
      </c>
      <c r="S874">
        <v>0</v>
      </c>
      <c r="T874">
        <v>0</v>
      </c>
      <c r="U874">
        <v>0</v>
      </c>
      <c r="V874">
        <v>25692246</v>
      </c>
      <c r="W874">
        <v>0</v>
      </c>
      <c r="X874">
        <v>25692246</v>
      </c>
      <c r="Y874">
        <v>0</v>
      </c>
      <c r="Z874">
        <v>12737140</v>
      </c>
      <c r="AA874" s="3" t="str">
        <f t="shared" si="26"/>
        <v>3375</v>
      </c>
      <c r="AB874" s="4" t="str">
        <f t="shared" si="27"/>
        <v>TIF</v>
      </c>
    </row>
    <row r="875" spans="1:28" x14ac:dyDescent="0.25">
      <c r="A875">
        <v>2021</v>
      </c>
      <c r="B875">
        <v>63</v>
      </c>
      <c r="C875" t="s">
        <v>32</v>
      </c>
      <c r="D875">
        <v>2021</v>
      </c>
      <c r="E875">
        <v>63</v>
      </c>
      <c r="F875">
        <v>3</v>
      </c>
      <c r="G875">
        <v>375</v>
      </c>
      <c r="H875">
        <v>633375</v>
      </c>
      <c r="I875" t="s">
        <v>27</v>
      </c>
      <c r="J875" t="s">
        <v>27</v>
      </c>
      <c r="K875" t="s">
        <v>751</v>
      </c>
      <c r="L875" t="s">
        <v>669</v>
      </c>
      <c r="M875">
        <v>67232352</v>
      </c>
      <c r="N875">
        <v>2617870</v>
      </c>
      <c r="O875">
        <v>60279703</v>
      </c>
      <c r="P875">
        <v>3166830</v>
      </c>
      <c r="Q875">
        <v>13462237</v>
      </c>
      <c r="R875">
        <v>0</v>
      </c>
      <c r="S875">
        <v>15820485</v>
      </c>
      <c r="T875">
        <v>9741193</v>
      </c>
      <c r="U875">
        <v>81079</v>
      </c>
      <c r="V875">
        <v>794940189</v>
      </c>
      <c r="W875">
        <v>922946</v>
      </c>
      <c r="X875">
        <v>794017243</v>
      </c>
      <c r="Y875">
        <v>26195421</v>
      </c>
      <c r="Z875">
        <v>622538440</v>
      </c>
      <c r="AA875" s="3" t="str">
        <f t="shared" si="26"/>
        <v>3375</v>
      </c>
      <c r="AB875" s="4" t="str">
        <f t="shared" si="27"/>
        <v>Non-TIF</v>
      </c>
    </row>
    <row r="876" spans="1:28" x14ac:dyDescent="0.25">
      <c r="A876">
        <v>2021</v>
      </c>
      <c r="B876">
        <v>63</v>
      </c>
      <c r="C876" t="s">
        <v>32</v>
      </c>
      <c r="D876">
        <v>2021</v>
      </c>
      <c r="E876">
        <v>63</v>
      </c>
      <c r="F876">
        <v>6</v>
      </c>
      <c r="G876">
        <v>512</v>
      </c>
      <c r="H876">
        <v>636512</v>
      </c>
      <c r="I876" t="s">
        <v>27</v>
      </c>
      <c r="J876" t="s">
        <v>27</v>
      </c>
      <c r="K876" t="s">
        <v>724</v>
      </c>
      <c r="L876" t="s">
        <v>669</v>
      </c>
      <c r="M876">
        <v>45309696</v>
      </c>
      <c r="N876">
        <v>1709300</v>
      </c>
      <c r="O876">
        <v>4542750</v>
      </c>
      <c r="P876">
        <v>559130</v>
      </c>
      <c r="Q876">
        <v>197370</v>
      </c>
      <c r="R876">
        <v>0</v>
      </c>
      <c r="S876">
        <v>11161028</v>
      </c>
      <c r="T876">
        <v>1765232</v>
      </c>
      <c r="U876">
        <v>1940</v>
      </c>
      <c r="V876">
        <v>145345496</v>
      </c>
      <c r="W876">
        <v>199603</v>
      </c>
      <c r="X876">
        <v>145145893</v>
      </c>
      <c r="Y876">
        <v>9411152</v>
      </c>
      <c r="Z876">
        <v>80099050</v>
      </c>
      <c r="AA876" s="3" t="str">
        <f t="shared" si="26"/>
        <v>6512</v>
      </c>
      <c r="AB876" s="4" t="str">
        <f t="shared" si="27"/>
        <v>Non-TIF</v>
      </c>
    </row>
    <row r="877" spans="1:28" x14ac:dyDescent="0.25">
      <c r="A877">
        <v>2021</v>
      </c>
      <c r="B877">
        <v>63</v>
      </c>
      <c r="C877" t="s">
        <v>32</v>
      </c>
      <c r="D877">
        <v>2021</v>
      </c>
      <c r="E877">
        <v>63</v>
      </c>
      <c r="F877">
        <v>6</v>
      </c>
      <c r="G877">
        <v>101</v>
      </c>
      <c r="H877">
        <v>776101</v>
      </c>
      <c r="I877" t="s">
        <v>27</v>
      </c>
      <c r="J877" t="s">
        <v>27</v>
      </c>
      <c r="K877" t="s">
        <v>548</v>
      </c>
      <c r="L877" t="s">
        <v>669</v>
      </c>
      <c r="M877">
        <v>878050</v>
      </c>
      <c r="N877">
        <v>80720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36288</v>
      </c>
      <c r="U877">
        <v>0</v>
      </c>
      <c r="V877">
        <v>9121428</v>
      </c>
      <c r="W877">
        <v>5556</v>
      </c>
      <c r="X877">
        <v>9115872</v>
      </c>
      <c r="Y877">
        <v>141656</v>
      </c>
      <c r="Z877">
        <v>8126370</v>
      </c>
      <c r="AA877" s="3" t="str">
        <f t="shared" si="26"/>
        <v>6101</v>
      </c>
      <c r="AB877" s="4" t="str">
        <f t="shared" si="27"/>
        <v>Non-TIF</v>
      </c>
    </row>
    <row r="878" spans="1:28" x14ac:dyDescent="0.25">
      <c r="A878">
        <v>2021</v>
      </c>
      <c r="B878">
        <v>64</v>
      </c>
      <c r="C878" t="s">
        <v>45</v>
      </c>
      <c r="D878">
        <v>2021</v>
      </c>
      <c r="E878">
        <v>64</v>
      </c>
      <c r="F878">
        <v>6</v>
      </c>
      <c r="G878">
        <v>985</v>
      </c>
      <c r="H878">
        <v>646985</v>
      </c>
      <c r="I878" t="s">
        <v>27</v>
      </c>
      <c r="J878" t="s">
        <v>27</v>
      </c>
      <c r="K878" t="s">
        <v>758</v>
      </c>
      <c r="L878" t="s">
        <v>670</v>
      </c>
      <c r="M878">
        <v>0</v>
      </c>
      <c r="N878">
        <v>0</v>
      </c>
      <c r="O878">
        <v>4659821</v>
      </c>
      <c r="P878">
        <v>0</v>
      </c>
      <c r="Q878">
        <v>527381</v>
      </c>
      <c r="R878">
        <v>0</v>
      </c>
      <c r="S878">
        <v>0</v>
      </c>
      <c r="T878">
        <v>0</v>
      </c>
      <c r="U878">
        <v>0</v>
      </c>
      <c r="V878">
        <v>20300193</v>
      </c>
      <c r="W878">
        <v>27780</v>
      </c>
      <c r="X878">
        <v>20272413</v>
      </c>
      <c r="Y878">
        <v>0</v>
      </c>
      <c r="Z878">
        <v>15112991</v>
      </c>
      <c r="AA878" s="3" t="str">
        <f t="shared" si="26"/>
        <v>6985</v>
      </c>
      <c r="AB878" s="4" t="str">
        <f t="shared" si="27"/>
        <v>Non-TIF</v>
      </c>
    </row>
    <row r="879" spans="1:28" x14ac:dyDescent="0.25">
      <c r="A879">
        <v>2021</v>
      </c>
      <c r="B879">
        <v>64</v>
      </c>
      <c r="C879" t="s">
        <v>32</v>
      </c>
      <c r="D879">
        <v>2021</v>
      </c>
      <c r="E879">
        <v>64</v>
      </c>
      <c r="F879">
        <v>1</v>
      </c>
      <c r="G879">
        <v>350</v>
      </c>
      <c r="H879">
        <v>851350</v>
      </c>
      <c r="I879" t="s">
        <v>27</v>
      </c>
      <c r="J879" t="s">
        <v>27</v>
      </c>
      <c r="K879" t="s">
        <v>538</v>
      </c>
      <c r="L879" t="s">
        <v>670</v>
      </c>
      <c r="M879">
        <v>915350</v>
      </c>
      <c r="N879">
        <v>44580</v>
      </c>
      <c r="O879">
        <v>106260</v>
      </c>
      <c r="P879">
        <v>0</v>
      </c>
      <c r="Q879">
        <v>0</v>
      </c>
      <c r="R879">
        <v>0</v>
      </c>
      <c r="S879">
        <v>0</v>
      </c>
      <c r="T879">
        <v>8519</v>
      </c>
      <c r="U879">
        <v>0</v>
      </c>
      <c r="V879">
        <v>2466669</v>
      </c>
      <c r="W879">
        <v>1852</v>
      </c>
      <c r="X879">
        <v>2464817</v>
      </c>
      <c r="Y879">
        <v>170096</v>
      </c>
      <c r="Z879">
        <v>1391960</v>
      </c>
      <c r="AA879" s="3" t="str">
        <f t="shared" si="26"/>
        <v>1350</v>
      </c>
      <c r="AB879" s="4" t="str">
        <f t="shared" si="27"/>
        <v>Non-TIF</v>
      </c>
    </row>
    <row r="880" spans="1:28" x14ac:dyDescent="0.25">
      <c r="A880">
        <v>2021</v>
      </c>
      <c r="B880">
        <v>64</v>
      </c>
      <c r="C880" t="s">
        <v>32</v>
      </c>
      <c r="D880">
        <v>2021</v>
      </c>
      <c r="E880">
        <v>64</v>
      </c>
      <c r="F880">
        <v>1</v>
      </c>
      <c r="G880">
        <v>359</v>
      </c>
      <c r="H880">
        <v>851359</v>
      </c>
      <c r="I880" t="s">
        <v>27</v>
      </c>
      <c r="J880" t="s">
        <v>27</v>
      </c>
      <c r="K880" t="s">
        <v>487</v>
      </c>
      <c r="L880" t="s">
        <v>670</v>
      </c>
      <c r="M880">
        <v>9252470</v>
      </c>
      <c r="N880">
        <v>604770</v>
      </c>
      <c r="O880">
        <v>52150</v>
      </c>
      <c r="P880">
        <v>0</v>
      </c>
      <c r="Q880">
        <v>0</v>
      </c>
      <c r="R880">
        <v>0</v>
      </c>
      <c r="S880">
        <v>0</v>
      </c>
      <c r="T880">
        <v>12443</v>
      </c>
      <c r="U880">
        <v>0</v>
      </c>
      <c r="V880">
        <v>13312233</v>
      </c>
      <c r="W880">
        <v>7408</v>
      </c>
      <c r="X880">
        <v>13304825</v>
      </c>
      <c r="Y880">
        <v>824609</v>
      </c>
      <c r="Z880">
        <v>3390400</v>
      </c>
      <c r="AA880" s="3" t="str">
        <f t="shared" si="26"/>
        <v>1359</v>
      </c>
      <c r="AB880" s="4" t="str">
        <f t="shared" si="27"/>
        <v>Non-TIF</v>
      </c>
    </row>
    <row r="881" spans="1:28" x14ac:dyDescent="0.25">
      <c r="A881">
        <v>2021</v>
      </c>
      <c r="B881">
        <v>65</v>
      </c>
      <c r="C881" t="s">
        <v>45</v>
      </c>
      <c r="D881">
        <v>2021</v>
      </c>
      <c r="E881">
        <v>65</v>
      </c>
      <c r="F881">
        <v>2</v>
      </c>
      <c r="G881">
        <v>511</v>
      </c>
      <c r="H881">
        <v>652511</v>
      </c>
      <c r="I881" t="s">
        <v>27</v>
      </c>
      <c r="J881" t="s">
        <v>27</v>
      </c>
      <c r="K881" t="s">
        <v>707</v>
      </c>
      <c r="L881" t="s">
        <v>706</v>
      </c>
      <c r="M881">
        <v>1297554</v>
      </c>
      <c r="N881">
        <v>79732</v>
      </c>
      <c r="O881">
        <v>2180656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19247452</v>
      </c>
      <c r="W881">
        <v>40744</v>
      </c>
      <c r="X881">
        <v>19206708</v>
      </c>
      <c r="Y881">
        <v>0</v>
      </c>
      <c r="Z881">
        <v>15689510</v>
      </c>
      <c r="AA881" s="3" t="str">
        <f t="shared" si="26"/>
        <v>2511</v>
      </c>
      <c r="AB881" s="4" t="str">
        <f t="shared" si="27"/>
        <v>Non-TIF</v>
      </c>
    </row>
    <row r="882" spans="1:28" x14ac:dyDescent="0.25">
      <c r="A882">
        <v>2021</v>
      </c>
      <c r="B882">
        <v>65</v>
      </c>
      <c r="C882" t="s">
        <v>45</v>
      </c>
      <c r="D882">
        <v>2021</v>
      </c>
      <c r="E882">
        <v>65</v>
      </c>
      <c r="F882">
        <v>3</v>
      </c>
      <c r="G882">
        <v>978</v>
      </c>
      <c r="H882">
        <v>653978</v>
      </c>
      <c r="I882" t="s">
        <v>27</v>
      </c>
      <c r="J882" t="s">
        <v>27</v>
      </c>
      <c r="K882" t="s">
        <v>1724</v>
      </c>
      <c r="L882" t="s">
        <v>706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512</v>
      </c>
      <c r="W882">
        <v>0</v>
      </c>
      <c r="X882">
        <v>512</v>
      </c>
      <c r="Y882">
        <v>0</v>
      </c>
      <c r="Z882">
        <v>512</v>
      </c>
      <c r="AA882" s="3" t="str">
        <f t="shared" si="26"/>
        <v>3978</v>
      </c>
      <c r="AB882" s="4" t="str">
        <f t="shared" si="27"/>
        <v>Non-TIF</v>
      </c>
    </row>
    <row r="883" spans="1:28" x14ac:dyDescent="0.25">
      <c r="A883">
        <v>2021</v>
      </c>
      <c r="B883">
        <v>65</v>
      </c>
      <c r="C883" t="s">
        <v>24</v>
      </c>
      <c r="D883">
        <v>2021</v>
      </c>
      <c r="E883">
        <v>65</v>
      </c>
      <c r="F883">
        <v>2</v>
      </c>
      <c r="G883">
        <v>511</v>
      </c>
      <c r="H883" t="s">
        <v>904</v>
      </c>
      <c r="I883" t="s">
        <v>26</v>
      </c>
      <c r="J883" t="s">
        <v>27</v>
      </c>
      <c r="K883" t="s">
        <v>905</v>
      </c>
      <c r="L883" t="s">
        <v>706</v>
      </c>
      <c r="M883">
        <v>1710737</v>
      </c>
      <c r="N883">
        <v>0</v>
      </c>
      <c r="O883">
        <v>14296068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41991350</v>
      </c>
      <c r="W883">
        <v>0</v>
      </c>
      <c r="X883">
        <v>41991350</v>
      </c>
      <c r="Y883">
        <v>0</v>
      </c>
      <c r="Z883">
        <v>25984545</v>
      </c>
      <c r="AA883" s="3" t="str">
        <f t="shared" si="26"/>
        <v>2511</v>
      </c>
      <c r="AB883" s="4" t="str">
        <f t="shared" si="27"/>
        <v>TIF</v>
      </c>
    </row>
    <row r="884" spans="1:28" x14ac:dyDescent="0.25">
      <c r="A884">
        <v>2021</v>
      </c>
      <c r="B884">
        <v>65</v>
      </c>
      <c r="C884" t="s">
        <v>32</v>
      </c>
      <c r="D884">
        <v>2021</v>
      </c>
      <c r="E884">
        <v>65</v>
      </c>
      <c r="F884">
        <v>5</v>
      </c>
      <c r="G884">
        <v>976</v>
      </c>
      <c r="H884">
        <v>735976</v>
      </c>
      <c r="I884" t="s">
        <v>27</v>
      </c>
      <c r="J884" t="s">
        <v>27</v>
      </c>
      <c r="K884" t="s">
        <v>445</v>
      </c>
      <c r="L884" t="s">
        <v>706</v>
      </c>
      <c r="M884">
        <v>5211625</v>
      </c>
      <c r="N884">
        <v>132266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21517</v>
      </c>
      <c r="U884">
        <v>0</v>
      </c>
      <c r="V884">
        <v>7453689</v>
      </c>
      <c r="W884">
        <v>7408</v>
      </c>
      <c r="X884">
        <v>7446281</v>
      </c>
      <c r="Y884">
        <v>553224</v>
      </c>
      <c r="Z884">
        <v>2088281</v>
      </c>
      <c r="AA884" s="3" t="str">
        <f t="shared" si="26"/>
        <v>5976</v>
      </c>
      <c r="AB884" s="4" t="str">
        <f t="shared" si="27"/>
        <v>Non-TIF</v>
      </c>
    </row>
    <row r="885" spans="1:28" x14ac:dyDescent="0.25">
      <c r="A885">
        <v>2021</v>
      </c>
      <c r="B885">
        <v>66</v>
      </c>
      <c r="C885" t="s">
        <v>24</v>
      </c>
      <c r="D885">
        <v>2021</v>
      </c>
      <c r="E885">
        <v>66</v>
      </c>
      <c r="F885">
        <v>5</v>
      </c>
      <c r="G885">
        <v>751</v>
      </c>
      <c r="H885" t="s">
        <v>906</v>
      </c>
      <c r="I885" t="s">
        <v>26</v>
      </c>
      <c r="J885" t="s">
        <v>27</v>
      </c>
      <c r="K885" t="s">
        <v>907</v>
      </c>
      <c r="L885" t="s">
        <v>710</v>
      </c>
      <c r="M885">
        <v>0</v>
      </c>
      <c r="N885">
        <v>16350</v>
      </c>
      <c r="O885">
        <v>13097681</v>
      </c>
      <c r="P885">
        <v>111617284</v>
      </c>
      <c r="Q885">
        <v>472062</v>
      </c>
      <c r="R885">
        <v>0</v>
      </c>
      <c r="S885">
        <v>0</v>
      </c>
      <c r="T885">
        <v>0</v>
      </c>
      <c r="U885">
        <v>0</v>
      </c>
      <c r="V885">
        <v>145836270</v>
      </c>
      <c r="W885">
        <v>5556</v>
      </c>
      <c r="X885">
        <v>145830714</v>
      </c>
      <c r="Y885">
        <v>0</v>
      </c>
      <c r="Z885">
        <v>20632893</v>
      </c>
      <c r="AA885" s="3" t="str">
        <f t="shared" si="26"/>
        <v>5751</v>
      </c>
      <c r="AB885" s="4" t="str">
        <f t="shared" si="27"/>
        <v>TIF</v>
      </c>
    </row>
    <row r="886" spans="1:28" x14ac:dyDescent="0.25">
      <c r="A886">
        <v>2021</v>
      </c>
      <c r="B886">
        <v>66</v>
      </c>
      <c r="C886" t="s">
        <v>32</v>
      </c>
      <c r="D886">
        <v>2021</v>
      </c>
      <c r="E886">
        <v>66</v>
      </c>
      <c r="F886">
        <v>5</v>
      </c>
      <c r="G886">
        <v>697</v>
      </c>
      <c r="H886">
        <v>345697</v>
      </c>
      <c r="I886" t="s">
        <v>27</v>
      </c>
      <c r="J886" t="s">
        <v>27</v>
      </c>
      <c r="K886" t="s">
        <v>318</v>
      </c>
      <c r="L886" t="s">
        <v>710</v>
      </c>
      <c r="M886">
        <v>1092200</v>
      </c>
      <c r="N886">
        <v>14610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1530</v>
      </c>
      <c r="U886">
        <v>0</v>
      </c>
      <c r="V886">
        <v>1571460</v>
      </c>
      <c r="W886">
        <v>0</v>
      </c>
      <c r="X886">
        <v>1571460</v>
      </c>
      <c r="Y886">
        <v>163804</v>
      </c>
      <c r="Z886">
        <v>463120</v>
      </c>
      <c r="AA886" s="3" t="str">
        <f t="shared" si="26"/>
        <v>5697</v>
      </c>
      <c r="AB886" s="4" t="str">
        <f t="shared" si="27"/>
        <v>Non-TIF</v>
      </c>
    </row>
    <row r="887" spans="1:28" x14ac:dyDescent="0.25">
      <c r="A887">
        <v>2021</v>
      </c>
      <c r="B887">
        <v>66</v>
      </c>
      <c r="C887" t="s">
        <v>32</v>
      </c>
      <c r="D887">
        <v>2021</v>
      </c>
      <c r="E887">
        <v>66</v>
      </c>
      <c r="F887">
        <v>4</v>
      </c>
      <c r="G887">
        <v>995</v>
      </c>
      <c r="H887">
        <v>664995</v>
      </c>
      <c r="I887" t="s">
        <v>27</v>
      </c>
      <c r="J887" t="s">
        <v>27</v>
      </c>
      <c r="K887" t="s">
        <v>580</v>
      </c>
      <c r="L887" t="s">
        <v>710</v>
      </c>
      <c r="M887">
        <v>161176180</v>
      </c>
      <c r="N887">
        <v>12786520</v>
      </c>
      <c r="O887">
        <v>16326573</v>
      </c>
      <c r="P887">
        <v>914460</v>
      </c>
      <c r="Q887">
        <v>5953987</v>
      </c>
      <c r="R887">
        <v>0</v>
      </c>
      <c r="S887">
        <v>3014736</v>
      </c>
      <c r="T887">
        <v>13455847</v>
      </c>
      <c r="U887">
        <v>0</v>
      </c>
      <c r="V887">
        <v>532821813</v>
      </c>
      <c r="W887">
        <v>492632</v>
      </c>
      <c r="X887">
        <v>532329181</v>
      </c>
      <c r="Y887">
        <v>12570298</v>
      </c>
      <c r="Z887">
        <v>319193510</v>
      </c>
      <c r="AA887" s="3" t="str">
        <f t="shared" si="26"/>
        <v>4995</v>
      </c>
      <c r="AB887" s="4" t="str">
        <f t="shared" si="27"/>
        <v>Non-TIF</v>
      </c>
    </row>
    <row r="888" spans="1:28" x14ac:dyDescent="0.25">
      <c r="A888">
        <v>2021</v>
      </c>
      <c r="B888">
        <v>66</v>
      </c>
      <c r="C888" t="s">
        <v>32</v>
      </c>
      <c r="D888">
        <v>2021</v>
      </c>
      <c r="E888">
        <v>66</v>
      </c>
      <c r="F888">
        <v>5</v>
      </c>
      <c r="G888">
        <v>751</v>
      </c>
      <c r="H888">
        <v>665751</v>
      </c>
      <c r="I888" t="s">
        <v>27</v>
      </c>
      <c r="J888" t="s">
        <v>27</v>
      </c>
      <c r="K888" t="s">
        <v>794</v>
      </c>
      <c r="L888" t="s">
        <v>710</v>
      </c>
      <c r="M888">
        <v>141773650</v>
      </c>
      <c r="N888">
        <v>8320540</v>
      </c>
      <c r="O888">
        <v>10430868</v>
      </c>
      <c r="P888">
        <v>4584110</v>
      </c>
      <c r="Q888">
        <v>43652</v>
      </c>
      <c r="R888">
        <v>0</v>
      </c>
      <c r="S888">
        <v>6119079</v>
      </c>
      <c r="T888">
        <v>17370554</v>
      </c>
      <c r="U888">
        <v>0</v>
      </c>
      <c r="V888">
        <v>352787423</v>
      </c>
      <c r="W888">
        <v>277800</v>
      </c>
      <c r="X888">
        <v>352509623</v>
      </c>
      <c r="Y888">
        <v>40685397</v>
      </c>
      <c r="Z888">
        <v>164144970</v>
      </c>
      <c r="AA888" s="3" t="str">
        <f t="shared" si="26"/>
        <v>5751</v>
      </c>
      <c r="AB888" s="4" t="str">
        <f t="shared" si="27"/>
        <v>Non-TIF</v>
      </c>
    </row>
    <row r="889" spans="1:28" x14ac:dyDescent="0.25">
      <c r="A889">
        <v>2021</v>
      </c>
      <c r="B889">
        <v>66</v>
      </c>
      <c r="C889" t="s">
        <v>32</v>
      </c>
      <c r="D889">
        <v>2021</v>
      </c>
      <c r="E889">
        <v>66</v>
      </c>
      <c r="F889">
        <v>4</v>
      </c>
      <c r="G889">
        <v>772</v>
      </c>
      <c r="H889">
        <v>984772</v>
      </c>
      <c r="I889" t="s">
        <v>27</v>
      </c>
      <c r="J889" t="s">
        <v>27</v>
      </c>
      <c r="K889" t="s">
        <v>320</v>
      </c>
      <c r="L889" t="s">
        <v>710</v>
      </c>
      <c r="M889">
        <v>7342940</v>
      </c>
      <c r="N889">
        <v>133460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53048</v>
      </c>
      <c r="U889">
        <v>0</v>
      </c>
      <c r="V889">
        <v>11089598</v>
      </c>
      <c r="W889">
        <v>7408</v>
      </c>
      <c r="X889">
        <v>11082190</v>
      </c>
      <c r="Y889">
        <v>322567</v>
      </c>
      <c r="Z889">
        <v>3560150</v>
      </c>
      <c r="AA889" s="3" t="str">
        <f t="shared" si="26"/>
        <v>4772</v>
      </c>
      <c r="AB889" s="4" t="str">
        <f t="shared" si="27"/>
        <v>Non-TIF</v>
      </c>
    </row>
    <row r="890" spans="1:28" x14ac:dyDescent="0.25">
      <c r="A890">
        <v>2021</v>
      </c>
      <c r="B890">
        <v>67</v>
      </c>
      <c r="C890" t="s">
        <v>24</v>
      </c>
      <c r="D890">
        <v>2021</v>
      </c>
      <c r="E890">
        <v>67</v>
      </c>
      <c r="F890">
        <v>6</v>
      </c>
      <c r="G890">
        <v>987</v>
      </c>
      <c r="H890" t="s">
        <v>939</v>
      </c>
      <c r="I890" t="s">
        <v>26</v>
      </c>
      <c r="J890" t="s">
        <v>27</v>
      </c>
      <c r="K890" t="s">
        <v>940</v>
      </c>
      <c r="L890" t="s">
        <v>711</v>
      </c>
      <c r="M890">
        <v>241268</v>
      </c>
      <c r="N890">
        <v>7656</v>
      </c>
      <c r="O890">
        <v>4011141</v>
      </c>
      <c r="P890">
        <v>175415</v>
      </c>
      <c r="Q890">
        <v>8311</v>
      </c>
      <c r="R890">
        <v>0</v>
      </c>
      <c r="S890">
        <v>0</v>
      </c>
      <c r="T890">
        <v>0</v>
      </c>
      <c r="U890">
        <v>0</v>
      </c>
      <c r="V890">
        <v>8200057</v>
      </c>
      <c r="W890">
        <v>0</v>
      </c>
      <c r="X890">
        <v>8200057</v>
      </c>
      <c r="Y890">
        <v>0</v>
      </c>
      <c r="Z890">
        <v>3756266</v>
      </c>
      <c r="AA890" s="3" t="str">
        <f t="shared" si="26"/>
        <v>6987</v>
      </c>
      <c r="AB890" s="4" t="str">
        <f t="shared" si="27"/>
        <v>TIF</v>
      </c>
    </row>
    <row r="891" spans="1:28" x14ac:dyDescent="0.25">
      <c r="A891">
        <v>2021</v>
      </c>
      <c r="B891">
        <v>67</v>
      </c>
      <c r="C891" t="s">
        <v>32</v>
      </c>
      <c r="D891">
        <v>2021</v>
      </c>
      <c r="E891">
        <v>67</v>
      </c>
      <c r="F891">
        <v>7</v>
      </c>
      <c r="G891">
        <v>92</v>
      </c>
      <c r="H891">
        <v>437092</v>
      </c>
      <c r="I891" t="s">
        <v>27</v>
      </c>
      <c r="J891" t="s">
        <v>27</v>
      </c>
      <c r="K891" t="s">
        <v>461</v>
      </c>
      <c r="L891" t="s">
        <v>711</v>
      </c>
      <c r="M891">
        <v>1169814</v>
      </c>
      <c r="N891">
        <v>21197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1070</v>
      </c>
      <c r="U891">
        <v>0</v>
      </c>
      <c r="V891">
        <v>1192081</v>
      </c>
      <c r="W891">
        <v>0</v>
      </c>
      <c r="X891">
        <v>1192081</v>
      </c>
      <c r="Y891">
        <v>19779</v>
      </c>
      <c r="Z891">
        <v>0</v>
      </c>
      <c r="AA891" s="3" t="str">
        <f t="shared" si="26"/>
        <v>7092</v>
      </c>
      <c r="AB891" s="4" t="str">
        <f t="shared" si="27"/>
        <v>Non-TIF</v>
      </c>
    </row>
    <row r="892" spans="1:28" x14ac:dyDescent="0.25">
      <c r="A892">
        <v>2021</v>
      </c>
      <c r="B892">
        <v>68</v>
      </c>
      <c r="C892" t="s">
        <v>32</v>
      </c>
      <c r="D892">
        <v>2021</v>
      </c>
      <c r="E892">
        <v>68</v>
      </c>
      <c r="F892">
        <v>0</v>
      </c>
      <c r="G892">
        <v>81</v>
      </c>
      <c r="H892">
        <v>680081</v>
      </c>
      <c r="I892" t="s">
        <v>27</v>
      </c>
      <c r="J892" t="s">
        <v>27</v>
      </c>
      <c r="K892" t="s">
        <v>92</v>
      </c>
      <c r="L892" t="s">
        <v>712</v>
      </c>
      <c r="M892">
        <v>102491680</v>
      </c>
      <c r="N892">
        <v>2854150</v>
      </c>
      <c r="O892">
        <v>31147858</v>
      </c>
      <c r="P892">
        <v>12047924</v>
      </c>
      <c r="Q892">
        <v>7875464</v>
      </c>
      <c r="R892">
        <v>0</v>
      </c>
      <c r="S892">
        <v>36867276</v>
      </c>
      <c r="T892">
        <v>2300586</v>
      </c>
      <c r="U892">
        <v>39012</v>
      </c>
      <c r="V892">
        <v>502385676</v>
      </c>
      <c r="W892">
        <v>526910</v>
      </c>
      <c r="X892">
        <v>501858766</v>
      </c>
      <c r="Y892">
        <v>23633630</v>
      </c>
      <c r="Z892">
        <v>306761726</v>
      </c>
      <c r="AA892" s="3" t="str">
        <f t="shared" si="26"/>
        <v>0081</v>
      </c>
      <c r="AB892" s="4" t="str">
        <f t="shared" si="27"/>
        <v>Non-TIF</v>
      </c>
    </row>
    <row r="893" spans="1:28" x14ac:dyDescent="0.25">
      <c r="A893">
        <v>2021</v>
      </c>
      <c r="B893">
        <v>83</v>
      </c>
      <c r="C893" t="s">
        <v>32</v>
      </c>
      <c r="D893">
        <v>2021</v>
      </c>
      <c r="E893">
        <v>83</v>
      </c>
      <c r="F893">
        <v>0</v>
      </c>
      <c r="G893">
        <v>441</v>
      </c>
      <c r="H893">
        <v>780441</v>
      </c>
      <c r="I893" t="s">
        <v>27</v>
      </c>
      <c r="J893" t="s">
        <v>27</v>
      </c>
      <c r="K893" t="s">
        <v>232</v>
      </c>
      <c r="L893" t="s">
        <v>811</v>
      </c>
      <c r="M893">
        <v>87993179</v>
      </c>
      <c r="N893">
        <v>2734795</v>
      </c>
      <c r="O893">
        <v>1118441</v>
      </c>
      <c r="P893">
        <v>0</v>
      </c>
      <c r="Q893">
        <v>175352</v>
      </c>
      <c r="R893">
        <v>0</v>
      </c>
      <c r="S893">
        <v>0</v>
      </c>
      <c r="T893">
        <v>595834</v>
      </c>
      <c r="U893">
        <v>0</v>
      </c>
      <c r="V893">
        <v>155196770</v>
      </c>
      <c r="W893">
        <v>138900</v>
      </c>
      <c r="X893">
        <v>155057870</v>
      </c>
      <c r="Y893">
        <v>7006372</v>
      </c>
      <c r="Z893">
        <v>62579169</v>
      </c>
      <c r="AA893" s="3" t="str">
        <f t="shared" si="26"/>
        <v>0441</v>
      </c>
      <c r="AB893" s="4" t="str">
        <f t="shared" si="27"/>
        <v>Non-TIF</v>
      </c>
    </row>
    <row r="894" spans="1:28" x14ac:dyDescent="0.25">
      <c r="A894">
        <v>2021</v>
      </c>
      <c r="B894">
        <v>84</v>
      </c>
      <c r="C894" t="s">
        <v>45</v>
      </c>
      <c r="D894">
        <v>2021</v>
      </c>
      <c r="E894">
        <v>84</v>
      </c>
      <c r="F894">
        <v>6</v>
      </c>
      <c r="G894">
        <v>30</v>
      </c>
      <c r="H894">
        <v>846030</v>
      </c>
      <c r="I894" t="s">
        <v>27</v>
      </c>
      <c r="J894" t="s">
        <v>27</v>
      </c>
      <c r="K894" t="s">
        <v>814</v>
      </c>
      <c r="L894" t="s">
        <v>815</v>
      </c>
      <c r="M894">
        <v>4368284</v>
      </c>
      <c r="N894">
        <v>1526489</v>
      </c>
      <c r="O894">
        <v>65287697</v>
      </c>
      <c r="P894">
        <v>14763300</v>
      </c>
      <c r="Q894">
        <v>1358081</v>
      </c>
      <c r="R894">
        <v>0</v>
      </c>
      <c r="S894">
        <v>0</v>
      </c>
      <c r="T894">
        <v>0</v>
      </c>
      <c r="U894">
        <v>0</v>
      </c>
      <c r="V894">
        <v>157819390</v>
      </c>
      <c r="W894">
        <v>66672</v>
      </c>
      <c r="X894">
        <v>157752718</v>
      </c>
      <c r="Y894">
        <v>0</v>
      </c>
      <c r="Z894">
        <v>70515539</v>
      </c>
      <c r="AA894" s="3" t="str">
        <f t="shared" si="26"/>
        <v>6030</v>
      </c>
      <c r="AB894" s="4" t="str">
        <f t="shared" si="27"/>
        <v>Non-TIF</v>
      </c>
    </row>
    <row r="895" spans="1:28" x14ac:dyDescent="0.25">
      <c r="A895">
        <v>2021</v>
      </c>
      <c r="B895">
        <v>84</v>
      </c>
      <c r="C895" t="s">
        <v>24</v>
      </c>
      <c r="D895">
        <v>2021</v>
      </c>
      <c r="E895">
        <v>84</v>
      </c>
      <c r="F895">
        <v>5</v>
      </c>
      <c r="G895">
        <v>949</v>
      </c>
      <c r="H895" t="s">
        <v>800</v>
      </c>
      <c r="I895" t="s">
        <v>26</v>
      </c>
      <c r="J895" t="s">
        <v>27</v>
      </c>
      <c r="K895" t="s">
        <v>801</v>
      </c>
      <c r="L895" t="s">
        <v>815</v>
      </c>
      <c r="M895">
        <v>0</v>
      </c>
      <c r="N895">
        <v>0</v>
      </c>
      <c r="O895">
        <v>1450890</v>
      </c>
      <c r="P895">
        <v>19143918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20909938</v>
      </c>
      <c r="W895">
        <v>1852</v>
      </c>
      <c r="X895">
        <v>20908086</v>
      </c>
      <c r="Y895">
        <v>0</v>
      </c>
      <c r="Z895">
        <v>315130</v>
      </c>
      <c r="AA895" s="3" t="str">
        <f t="shared" si="26"/>
        <v>5949</v>
      </c>
      <c r="AB895" s="4" t="str">
        <f t="shared" si="27"/>
        <v>TIF</v>
      </c>
    </row>
    <row r="896" spans="1:28" x14ac:dyDescent="0.25">
      <c r="A896">
        <v>2021</v>
      </c>
      <c r="B896">
        <v>84</v>
      </c>
      <c r="C896" t="s">
        <v>32</v>
      </c>
      <c r="D896">
        <v>2021</v>
      </c>
      <c r="E896">
        <v>84</v>
      </c>
      <c r="F896">
        <v>5</v>
      </c>
      <c r="G896">
        <v>607</v>
      </c>
      <c r="H896">
        <v>845607</v>
      </c>
      <c r="I896" t="s">
        <v>27</v>
      </c>
      <c r="J896" t="s">
        <v>27</v>
      </c>
      <c r="K896" t="s">
        <v>662</v>
      </c>
      <c r="L896" t="s">
        <v>815</v>
      </c>
      <c r="M896">
        <v>85468060</v>
      </c>
      <c r="N896">
        <v>9885070</v>
      </c>
      <c r="O896">
        <v>27925120</v>
      </c>
      <c r="P896">
        <v>15519650</v>
      </c>
      <c r="Q896">
        <v>2073560</v>
      </c>
      <c r="R896">
        <v>0</v>
      </c>
      <c r="S896">
        <v>1398823</v>
      </c>
      <c r="T896">
        <v>30303908</v>
      </c>
      <c r="U896">
        <v>0</v>
      </c>
      <c r="V896">
        <v>457739711</v>
      </c>
      <c r="W896">
        <v>270392</v>
      </c>
      <c r="X896">
        <v>457469319</v>
      </c>
      <c r="Y896">
        <v>13986738</v>
      </c>
      <c r="Z896">
        <v>285165520</v>
      </c>
      <c r="AA896" s="3" t="str">
        <f t="shared" si="26"/>
        <v>5607</v>
      </c>
      <c r="AB896" s="4" t="str">
        <f t="shared" si="27"/>
        <v>Non-TIF</v>
      </c>
    </row>
    <row r="897" spans="1:28" x14ac:dyDescent="0.25">
      <c r="A897">
        <v>2021</v>
      </c>
      <c r="B897">
        <v>85</v>
      </c>
      <c r="C897" t="s">
        <v>45</v>
      </c>
      <c r="D897">
        <v>2021</v>
      </c>
      <c r="E897">
        <v>85</v>
      </c>
      <c r="F897">
        <v>0</v>
      </c>
      <c r="G897">
        <v>472</v>
      </c>
      <c r="H897">
        <v>850472</v>
      </c>
      <c r="I897" t="s">
        <v>27</v>
      </c>
      <c r="J897" t="s">
        <v>27</v>
      </c>
      <c r="K897" t="s">
        <v>208</v>
      </c>
      <c r="L897" t="s">
        <v>837</v>
      </c>
      <c r="M897">
        <v>93276</v>
      </c>
      <c r="N897">
        <v>2088</v>
      </c>
      <c r="O897">
        <v>6350672</v>
      </c>
      <c r="P897">
        <v>741259</v>
      </c>
      <c r="Q897">
        <v>5747660</v>
      </c>
      <c r="R897">
        <v>0</v>
      </c>
      <c r="S897">
        <v>0</v>
      </c>
      <c r="T897">
        <v>0</v>
      </c>
      <c r="U897">
        <v>0</v>
      </c>
      <c r="V897">
        <v>169560362</v>
      </c>
      <c r="W897">
        <v>174088</v>
      </c>
      <c r="X897">
        <v>169386274</v>
      </c>
      <c r="Y897">
        <v>0</v>
      </c>
      <c r="Z897">
        <v>156625407</v>
      </c>
      <c r="AA897" s="3" t="str">
        <f t="shared" si="26"/>
        <v>0472</v>
      </c>
      <c r="AB897" s="4" t="str">
        <f t="shared" si="27"/>
        <v>Non-TIF</v>
      </c>
    </row>
    <row r="898" spans="1:28" x14ac:dyDescent="0.25">
      <c r="A898">
        <v>2021</v>
      </c>
      <c r="B898">
        <v>85</v>
      </c>
      <c r="C898" t="s">
        <v>45</v>
      </c>
      <c r="D898">
        <v>2021</v>
      </c>
      <c r="E898">
        <v>85</v>
      </c>
      <c r="F898">
        <v>1</v>
      </c>
      <c r="G898">
        <v>350</v>
      </c>
      <c r="H898">
        <v>851350</v>
      </c>
      <c r="I898" t="s">
        <v>27</v>
      </c>
      <c r="J898" t="s">
        <v>27</v>
      </c>
      <c r="K898" t="s">
        <v>538</v>
      </c>
      <c r="L898" t="s">
        <v>837</v>
      </c>
      <c r="M898">
        <v>0</v>
      </c>
      <c r="N898">
        <v>0</v>
      </c>
      <c r="O898">
        <v>828747</v>
      </c>
      <c r="P898">
        <v>410223</v>
      </c>
      <c r="Q898">
        <v>110631</v>
      </c>
      <c r="R898">
        <v>0</v>
      </c>
      <c r="S898">
        <v>0</v>
      </c>
      <c r="T898">
        <v>0</v>
      </c>
      <c r="U898">
        <v>0</v>
      </c>
      <c r="V898">
        <v>1640873</v>
      </c>
      <c r="W898">
        <v>0</v>
      </c>
      <c r="X898">
        <v>1640873</v>
      </c>
      <c r="Y898">
        <v>0</v>
      </c>
      <c r="Z898">
        <v>291272</v>
      </c>
      <c r="AA898" s="3" t="str">
        <f t="shared" si="26"/>
        <v>1350</v>
      </c>
      <c r="AB898" s="4" t="str">
        <f t="shared" si="27"/>
        <v>Non-TIF</v>
      </c>
    </row>
    <row r="899" spans="1:28" x14ac:dyDescent="0.25">
      <c r="A899">
        <v>2021</v>
      </c>
      <c r="B899">
        <v>85</v>
      </c>
      <c r="C899" t="s">
        <v>45</v>
      </c>
      <c r="D899">
        <v>2021</v>
      </c>
      <c r="E899">
        <v>85</v>
      </c>
      <c r="F899">
        <v>1</v>
      </c>
      <c r="G899">
        <v>359</v>
      </c>
      <c r="H899">
        <v>851359</v>
      </c>
      <c r="I899" t="s">
        <v>27</v>
      </c>
      <c r="J899" t="s">
        <v>27</v>
      </c>
      <c r="K899" t="s">
        <v>487</v>
      </c>
      <c r="L899" t="s">
        <v>837</v>
      </c>
      <c r="M899">
        <v>0</v>
      </c>
      <c r="N899">
        <v>0</v>
      </c>
      <c r="O899">
        <v>2326612</v>
      </c>
      <c r="P899">
        <v>53919051</v>
      </c>
      <c r="Q899">
        <v>340598</v>
      </c>
      <c r="R899">
        <v>0</v>
      </c>
      <c r="S899">
        <v>0</v>
      </c>
      <c r="T899">
        <v>0</v>
      </c>
      <c r="U899">
        <v>0</v>
      </c>
      <c r="V899">
        <v>75244909</v>
      </c>
      <c r="W899">
        <v>37040</v>
      </c>
      <c r="X899">
        <v>75207869</v>
      </c>
      <c r="Y899">
        <v>0</v>
      </c>
      <c r="Z899">
        <v>18658648</v>
      </c>
      <c r="AA899" s="3" t="str">
        <f t="shared" ref="AA899:AA962" si="28">CONCATENATE(F899,TEXT(G899,"000"))</f>
        <v>1359</v>
      </c>
      <c r="AB899" s="4" t="str">
        <f t="shared" ref="AB899:AB962" si="29">IF(C899="I","TIF","Non-TIF")</f>
        <v>Non-TIF</v>
      </c>
    </row>
    <row r="900" spans="1:28" x14ac:dyDescent="0.25">
      <c r="A900">
        <v>2021</v>
      </c>
      <c r="B900">
        <v>85</v>
      </c>
      <c r="C900" t="s">
        <v>24</v>
      </c>
      <c r="D900">
        <v>2021</v>
      </c>
      <c r="E900">
        <v>85</v>
      </c>
      <c r="F900">
        <v>1</v>
      </c>
      <c r="G900">
        <v>359</v>
      </c>
      <c r="H900" t="s">
        <v>514</v>
      </c>
      <c r="I900" t="s">
        <v>26</v>
      </c>
      <c r="J900" t="s">
        <v>27</v>
      </c>
      <c r="K900" t="s">
        <v>515</v>
      </c>
      <c r="L900" t="s">
        <v>837</v>
      </c>
      <c r="M900">
        <v>0</v>
      </c>
      <c r="N900">
        <v>0</v>
      </c>
      <c r="O900">
        <v>546488</v>
      </c>
      <c r="P900">
        <v>40863749</v>
      </c>
      <c r="Q900">
        <v>80002</v>
      </c>
      <c r="R900">
        <v>0</v>
      </c>
      <c r="S900">
        <v>0</v>
      </c>
      <c r="T900">
        <v>0</v>
      </c>
      <c r="U900">
        <v>0</v>
      </c>
      <c r="V900">
        <v>45872891</v>
      </c>
      <c r="W900">
        <v>0</v>
      </c>
      <c r="X900">
        <v>45872891</v>
      </c>
      <c r="Y900">
        <v>0</v>
      </c>
      <c r="Z900">
        <v>4382652</v>
      </c>
      <c r="AA900" s="3" t="str">
        <f t="shared" si="28"/>
        <v>1359</v>
      </c>
      <c r="AB900" s="4" t="str">
        <f t="shared" si="29"/>
        <v>TIF</v>
      </c>
    </row>
    <row r="901" spans="1:28" x14ac:dyDescent="0.25">
      <c r="A901">
        <v>2021</v>
      </c>
      <c r="B901">
        <v>85</v>
      </c>
      <c r="C901" t="s">
        <v>32</v>
      </c>
      <c r="D901">
        <v>2021</v>
      </c>
      <c r="E901">
        <v>85</v>
      </c>
      <c r="F901">
        <v>0</v>
      </c>
      <c r="G901">
        <v>225</v>
      </c>
      <c r="H901">
        <v>850225</v>
      </c>
      <c r="I901" t="s">
        <v>27</v>
      </c>
      <c r="J901" t="s">
        <v>27</v>
      </c>
      <c r="K901" t="s">
        <v>838</v>
      </c>
      <c r="L901" t="s">
        <v>837</v>
      </c>
      <c r="M901">
        <v>10515500</v>
      </c>
      <c r="N901">
        <v>284200</v>
      </c>
      <c r="O901">
        <v>965363800</v>
      </c>
      <c r="P901">
        <v>120184600</v>
      </c>
      <c r="Q901">
        <v>305564000</v>
      </c>
      <c r="R901">
        <v>0</v>
      </c>
      <c r="S901">
        <v>12160560</v>
      </c>
      <c r="T901">
        <v>3518100</v>
      </c>
      <c r="U901">
        <v>0</v>
      </c>
      <c r="V901">
        <v>4806469360</v>
      </c>
      <c r="W901">
        <v>1714952</v>
      </c>
      <c r="X901">
        <v>4804754408</v>
      </c>
      <c r="Y901">
        <v>46587535</v>
      </c>
      <c r="Z901">
        <v>3388878600</v>
      </c>
      <c r="AA901" s="3" t="str">
        <f t="shared" si="28"/>
        <v>0225</v>
      </c>
      <c r="AB901" s="4" t="str">
        <f t="shared" si="29"/>
        <v>Non-TIF</v>
      </c>
    </row>
    <row r="902" spans="1:28" x14ac:dyDescent="0.25">
      <c r="A902">
        <v>2021</v>
      </c>
      <c r="B902">
        <v>85</v>
      </c>
      <c r="C902" t="s">
        <v>32</v>
      </c>
      <c r="D902">
        <v>2021</v>
      </c>
      <c r="E902">
        <v>85</v>
      </c>
      <c r="F902">
        <v>2</v>
      </c>
      <c r="G902">
        <v>466</v>
      </c>
      <c r="H902">
        <v>852466</v>
      </c>
      <c r="I902" t="s">
        <v>27</v>
      </c>
      <c r="J902" t="s">
        <v>27</v>
      </c>
      <c r="K902" t="s">
        <v>144</v>
      </c>
      <c r="L902" t="s">
        <v>837</v>
      </c>
      <c r="M902">
        <v>27566500</v>
      </c>
      <c r="N902">
        <v>1267300</v>
      </c>
      <c r="O902">
        <v>59625200</v>
      </c>
      <c r="P902">
        <v>14868900</v>
      </c>
      <c r="Q902">
        <v>2997600</v>
      </c>
      <c r="R902">
        <v>0</v>
      </c>
      <c r="S902">
        <v>7481573</v>
      </c>
      <c r="T902">
        <v>1052592</v>
      </c>
      <c r="U902">
        <v>0</v>
      </c>
      <c r="V902">
        <v>1068560265</v>
      </c>
      <c r="W902">
        <v>498188</v>
      </c>
      <c r="X902">
        <v>1068062077</v>
      </c>
      <c r="Y902">
        <v>13525041</v>
      </c>
      <c r="Z902">
        <v>953700600</v>
      </c>
      <c r="AA902" s="3" t="str">
        <f t="shared" si="28"/>
        <v>2466</v>
      </c>
      <c r="AB902" s="4" t="str">
        <f t="shared" si="29"/>
        <v>Non-TIF</v>
      </c>
    </row>
    <row r="903" spans="1:28" x14ac:dyDescent="0.25">
      <c r="A903">
        <v>2021</v>
      </c>
      <c r="B903">
        <v>86</v>
      </c>
      <c r="C903" t="s">
        <v>45</v>
      </c>
      <c r="D903">
        <v>2021</v>
      </c>
      <c r="E903">
        <v>86</v>
      </c>
      <c r="F903">
        <v>0</v>
      </c>
      <c r="G903">
        <v>609</v>
      </c>
      <c r="H903">
        <v>60609</v>
      </c>
      <c r="I903" t="s">
        <v>27</v>
      </c>
      <c r="J903" t="s">
        <v>27</v>
      </c>
      <c r="K903" t="s">
        <v>48</v>
      </c>
      <c r="L903" t="s">
        <v>839</v>
      </c>
      <c r="M903">
        <v>0</v>
      </c>
      <c r="N903">
        <v>0</v>
      </c>
      <c r="O903">
        <v>1384729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1384729</v>
      </c>
      <c r="W903">
        <v>0</v>
      </c>
      <c r="X903">
        <v>1384729</v>
      </c>
      <c r="Y903">
        <v>0</v>
      </c>
      <c r="Z903">
        <v>0</v>
      </c>
      <c r="AA903" s="3" t="str">
        <f t="shared" si="28"/>
        <v>0609</v>
      </c>
      <c r="AB903" s="4" t="str">
        <f t="shared" si="29"/>
        <v>Non-TIF</v>
      </c>
    </row>
    <row r="904" spans="1:28" x14ac:dyDescent="0.25">
      <c r="A904">
        <v>2021</v>
      </c>
      <c r="B904">
        <v>86</v>
      </c>
      <c r="C904" t="s">
        <v>24</v>
      </c>
      <c r="D904">
        <v>2021</v>
      </c>
      <c r="E904">
        <v>86</v>
      </c>
      <c r="F904">
        <v>6</v>
      </c>
      <c r="G904">
        <v>98</v>
      </c>
      <c r="H904" t="s">
        <v>840</v>
      </c>
      <c r="I904" t="s">
        <v>26</v>
      </c>
      <c r="J904" t="s">
        <v>27</v>
      </c>
      <c r="K904" t="s">
        <v>841</v>
      </c>
      <c r="L904" t="s">
        <v>839</v>
      </c>
      <c r="M904">
        <v>5044</v>
      </c>
      <c r="N904">
        <v>0</v>
      </c>
      <c r="O904">
        <v>34330</v>
      </c>
      <c r="P904">
        <v>4270104</v>
      </c>
      <c r="Q904">
        <v>10112</v>
      </c>
      <c r="R904">
        <v>0</v>
      </c>
      <c r="S904">
        <v>0</v>
      </c>
      <c r="T904">
        <v>0</v>
      </c>
      <c r="U904">
        <v>0</v>
      </c>
      <c r="V904">
        <v>4332517</v>
      </c>
      <c r="W904">
        <v>0</v>
      </c>
      <c r="X904">
        <v>4332517</v>
      </c>
      <c r="Y904">
        <v>0</v>
      </c>
      <c r="Z904">
        <v>12927</v>
      </c>
      <c r="AA904" s="3" t="str">
        <f t="shared" si="28"/>
        <v>6098</v>
      </c>
      <c r="AB904" s="4" t="str">
        <f t="shared" si="29"/>
        <v>TIF</v>
      </c>
    </row>
    <row r="905" spans="1:28" x14ac:dyDescent="0.25">
      <c r="A905">
        <v>2021</v>
      </c>
      <c r="B905">
        <v>86</v>
      </c>
      <c r="C905" t="s">
        <v>32</v>
      </c>
      <c r="D905">
        <v>2021</v>
      </c>
      <c r="E905">
        <v>86</v>
      </c>
      <c r="F905">
        <v>0</v>
      </c>
      <c r="G905">
        <v>576</v>
      </c>
      <c r="H905">
        <v>60576</v>
      </c>
      <c r="I905" t="s">
        <v>27</v>
      </c>
      <c r="J905" t="s">
        <v>27</v>
      </c>
      <c r="K905" t="s">
        <v>46</v>
      </c>
      <c r="L905" t="s">
        <v>839</v>
      </c>
      <c r="M905">
        <v>20820160</v>
      </c>
      <c r="N905">
        <v>361770</v>
      </c>
      <c r="O905">
        <v>450270</v>
      </c>
      <c r="P905">
        <v>0</v>
      </c>
      <c r="Q905">
        <v>0</v>
      </c>
      <c r="R905">
        <v>0</v>
      </c>
      <c r="S905">
        <v>5629222</v>
      </c>
      <c r="T905">
        <v>359490</v>
      </c>
      <c r="U905">
        <v>0</v>
      </c>
      <c r="V905">
        <v>43272702</v>
      </c>
      <c r="W905">
        <v>29632</v>
      </c>
      <c r="X905">
        <v>43243070</v>
      </c>
      <c r="Y905">
        <v>7098139</v>
      </c>
      <c r="Z905">
        <v>15651790</v>
      </c>
      <c r="AA905" s="3" t="str">
        <f t="shared" si="28"/>
        <v>0576</v>
      </c>
      <c r="AB905" s="4" t="str">
        <f t="shared" si="29"/>
        <v>Non-TIF</v>
      </c>
    </row>
    <row r="906" spans="1:28" x14ac:dyDescent="0.25">
      <c r="A906">
        <v>2021</v>
      </c>
      <c r="B906">
        <v>86</v>
      </c>
      <c r="C906" t="s">
        <v>32</v>
      </c>
      <c r="D906">
        <v>2021</v>
      </c>
      <c r="E906">
        <v>86</v>
      </c>
      <c r="F906">
        <v>6</v>
      </c>
      <c r="G906">
        <v>98</v>
      </c>
      <c r="H906">
        <v>866098</v>
      </c>
      <c r="I906" t="s">
        <v>27</v>
      </c>
      <c r="J906" t="s">
        <v>27</v>
      </c>
      <c r="K906" t="s">
        <v>842</v>
      </c>
      <c r="L906" t="s">
        <v>839</v>
      </c>
      <c r="M906">
        <v>162506450</v>
      </c>
      <c r="N906">
        <v>4473660</v>
      </c>
      <c r="O906">
        <v>41769295</v>
      </c>
      <c r="P906">
        <v>13669890</v>
      </c>
      <c r="Q906">
        <v>11743243</v>
      </c>
      <c r="R906">
        <v>0</v>
      </c>
      <c r="S906">
        <v>23214526</v>
      </c>
      <c r="T906">
        <v>15303917</v>
      </c>
      <c r="U906">
        <v>0</v>
      </c>
      <c r="V906">
        <v>566247961</v>
      </c>
      <c r="W906">
        <v>611160</v>
      </c>
      <c r="X906">
        <v>565636801</v>
      </c>
      <c r="Y906">
        <v>79850506</v>
      </c>
      <c r="Z906">
        <v>293566980</v>
      </c>
      <c r="AA906" s="3" t="str">
        <f t="shared" si="28"/>
        <v>6098</v>
      </c>
      <c r="AB906" s="4" t="str">
        <f t="shared" si="29"/>
        <v>Non-TIF</v>
      </c>
    </row>
    <row r="907" spans="1:28" x14ac:dyDescent="0.25">
      <c r="A907">
        <v>2021</v>
      </c>
      <c r="B907">
        <v>87</v>
      </c>
      <c r="C907" t="s">
        <v>32</v>
      </c>
      <c r="D907">
        <v>2021</v>
      </c>
      <c r="E907">
        <v>87</v>
      </c>
      <c r="F907">
        <v>6</v>
      </c>
      <c r="G907">
        <v>651</v>
      </c>
      <c r="H907">
        <v>696651</v>
      </c>
      <c r="I907" t="s">
        <v>27</v>
      </c>
      <c r="J907" t="s">
        <v>27</v>
      </c>
      <c r="K907" t="s">
        <v>104</v>
      </c>
      <c r="L907" t="s">
        <v>843</v>
      </c>
      <c r="M907">
        <v>9263320</v>
      </c>
      <c r="N907">
        <v>207610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29673</v>
      </c>
      <c r="U907">
        <v>0</v>
      </c>
      <c r="V907">
        <v>13210673</v>
      </c>
      <c r="W907">
        <v>5556</v>
      </c>
      <c r="X907">
        <v>13205117</v>
      </c>
      <c r="Y907">
        <v>543000</v>
      </c>
      <c r="Z907">
        <v>3710070</v>
      </c>
      <c r="AA907" s="3" t="str">
        <f t="shared" si="28"/>
        <v>6651</v>
      </c>
      <c r="AB907" s="4" t="str">
        <f t="shared" si="29"/>
        <v>Non-TIF</v>
      </c>
    </row>
    <row r="908" spans="1:28" x14ac:dyDescent="0.25">
      <c r="A908">
        <v>2021</v>
      </c>
      <c r="B908">
        <v>88</v>
      </c>
      <c r="C908" t="s">
        <v>32</v>
      </c>
      <c r="D908">
        <v>2021</v>
      </c>
      <c r="E908">
        <v>88</v>
      </c>
      <c r="F908">
        <v>4</v>
      </c>
      <c r="G908">
        <v>978</v>
      </c>
      <c r="H908">
        <v>14978</v>
      </c>
      <c r="I908" t="s">
        <v>27</v>
      </c>
      <c r="J908" t="s">
        <v>27</v>
      </c>
      <c r="K908" t="s">
        <v>81</v>
      </c>
      <c r="L908" t="s">
        <v>844</v>
      </c>
      <c r="M908">
        <v>3073460</v>
      </c>
      <c r="N908">
        <v>431300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29079</v>
      </c>
      <c r="U908">
        <v>0</v>
      </c>
      <c r="V908">
        <v>5334929</v>
      </c>
      <c r="W908">
        <v>3704</v>
      </c>
      <c r="X908">
        <v>5331225</v>
      </c>
      <c r="Y908">
        <v>601197</v>
      </c>
      <c r="Z908">
        <v>1801090</v>
      </c>
      <c r="AA908" s="3" t="str">
        <f t="shared" si="28"/>
        <v>4978</v>
      </c>
      <c r="AB908" s="4" t="str">
        <f t="shared" si="29"/>
        <v>Non-TIF</v>
      </c>
    </row>
    <row r="909" spans="1:28" x14ac:dyDescent="0.25">
      <c r="A909">
        <v>2021</v>
      </c>
      <c r="B909">
        <v>88</v>
      </c>
      <c r="C909" t="s">
        <v>32</v>
      </c>
      <c r="D909">
        <v>2021</v>
      </c>
      <c r="E909">
        <v>88</v>
      </c>
      <c r="F909">
        <v>3</v>
      </c>
      <c r="G909">
        <v>609</v>
      </c>
      <c r="H909">
        <v>873609</v>
      </c>
      <c r="I909" t="s">
        <v>27</v>
      </c>
      <c r="J909" t="s">
        <v>27</v>
      </c>
      <c r="K909" t="s">
        <v>84</v>
      </c>
      <c r="L909" t="s">
        <v>844</v>
      </c>
      <c r="M909">
        <v>1081410</v>
      </c>
      <c r="N909">
        <v>61390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167053</v>
      </c>
      <c r="U909">
        <v>0</v>
      </c>
      <c r="V909">
        <v>1821073</v>
      </c>
      <c r="W909">
        <v>1852</v>
      </c>
      <c r="X909">
        <v>1819221</v>
      </c>
      <c r="Y909">
        <v>331530</v>
      </c>
      <c r="Z909">
        <v>511220</v>
      </c>
      <c r="AA909" s="3" t="str">
        <f t="shared" si="28"/>
        <v>3609</v>
      </c>
      <c r="AB909" s="4" t="str">
        <f t="shared" si="29"/>
        <v>Non-TIF</v>
      </c>
    </row>
    <row r="910" spans="1:28" x14ac:dyDescent="0.25">
      <c r="A910">
        <v>2021</v>
      </c>
      <c r="B910">
        <v>88</v>
      </c>
      <c r="C910" t="s">
        <v>32</v>
      </c>
      <c r="D910">
        <v>2021</v>
      </c>
      <c r="E910">
        <v>88</v>
      </c>
      <c r="F910">
        <v>1</v>
      </c>
      <c r="G910">
        <v>503</v>
      </c>
      <c r="H910">
        <v>881503</v>
      </c>
      <c r="I910" t="s">
        <v>27</v>
      </c>
      <c r="J910" t="s">
        <v>27</v>
      </c>
      <c r="K910" t="s">
        <v>85</v>
      </c>
      <c r="L910" t="s">
        <v>844</v>
      </c>
      <c r="M910">
        <v>54541930</v>
      </c>
      <c r="N910">
        <v>5605620</v>
      </c>
      <c r="O910">
        <v>73577040</v>
      </c>
      <c r="P910">
        <v>20532220</v>
      </c>
      <c r="Q910">
        <v>9691480</v>
      </c>
      <c r="R910">
        <v>0</v>
      </c>
      <c r="S910">
        <v>12835674</v>
      </c>
      <c r="T910">
        <v>4486807</v>
      </c>
      <c r="U910">
        <v>0</v>
      </c>
      <c r="V910">
        <v>571170711</v>
      </c>
      <c r="W910">
        <v>757468</v>
      </c>
      <c r="X910">
        <v>570413243</v>
      </c>
      <c r="Y910">
        <v>144580916</v>
      </c>
      <c r="Z910">
        <v>389899940</v>
      </c>
      <c r="AA910" s="3" t="str">
        <f t="shared" si="28"/>
        <v>1503</v>
      </c>
      <c r="AB910" s="4" t="str">
        <f t="shared" si="29"/>
        <v>Non-TIF</v>
      </c>
    </row>
    <row r="911" spans="1:28" x14ac:dyDescent="0.25">
      <c r="A911">
        <v>2021</v>
      </c>
      <c r="B911">
        <v>89</v>
      </c>
      <c r="C911" t="s">
        <v>32</v>
      </c>
      <c r="D911">
        <v>2021</v>
      </c>
      <c r="E911">
        <v>89</v>
      </c>
      <c r="F911">
        <v>4</v>
      </c>
      <c r="G911">
        <v>536</v>
      </c>
      <c r="H911">
        <v>444536</v>
      </c>
      <c r="I911" t="s">
        <v>27</v>
      </c>
      <c r="J911" t="s">
        <v>27</v>
      </c>
      <c r="K911" t="s">
        <v>463</v>
      </c>
      <c r="L911" t="s">
        <v>845</v>
      </c>
      <c r="M911">
        <v>78930</v>
      </c>
      <c r="N911">
        <v>170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176930</v>
      </c>
      <c r="W911">
        <v>0</v>
      </c>
      <c r="X911">
        <v>176930</v>
      </c>
      <c r="Y911">
        <v>5503</v>
      </c>
      <c r="Z911">
        <v>97830</v>
      </c>
      <c r="AA911" s="3" t="str">
        <f t="shared" si="28"/>
        <v>4536</v>
      </c>
      <c r="AB911" s="4" t="str">
        <f t="shared" si="29"/>
        <v>Non-TIF</v>
      </c>
    </row>
    <row r="912" spans="1:28" x14ac:dyDescent="0.25">
      <c r="A912">
        <v>2021</v>
      </c>
      <c r="B912">
        <v>45</v>
      </c>
      <c r="C912" t="s">
        <v>32</v>
      </c>
      <c r="D912">
        <v>2021</v>
      </c>
      <c r="E912">
        <v>45</v>
      </c>
      <c r="F912">
        <v>5</v>
      </c>
      <c r="G912">
        <v>508</v>
      </c>
      <c r="H912">
        <v>455508</v>
      </c>
      <c r="I912" t="s">
        <v>27</v>
      </c>
      <c r="J912" t="s">
        <v>27</v>
      </c>
      <c r="K912" t="s">
        <v>497</v>
      </c>
      <c r="L912" t="s">
        <v>466</v>
      </c>
      <c r="M912">
        <v>92399060</v>
      </c>
      <c r="N912">
        <v>12327130</v>
      </c>
      <c r="O912">
        <v>4686678</v>
      </c>
      <c r="P912">
        <v>2215650</v>
      </c>
      <c r="Q912">
        <v>3932</v>
      </c>
      <c r="R912">
        <v>0</v>
      </c>
      <c r="S912">
        <v>0</v>
      </c>
      <c r="T912">
        <v>3252609</v>
      </c>
      <c r="U912">
        <v>0</v>
      </c>
      <c r="V912">
        <v>173635439</v>
      </c>
      <c r="W912">
        <v>88896</v>
      </c>
      <c r="X912">
        <v>173546543</v>
      </c>
      <c r="Y912">
        <v>8364680</v>
      </c>
      <c r="Z912">
        <v>58750380</v>
      </c>
      <c r="AA912" s="3" t="str">
        <f t="shared" si="28"/>
        <v>5508</v>
      </c>
      <c r="AB912" s="4" t="str">
        <f t="shared" si="29"/>
        <v>Non-TIF</v>
      </c>
    </row>
    <row r="913" spans="1:28" x14ac:dyDescent="0.25">
      <c r="A913">
        <v>2021</v>
      </c>
      <c r="B913">
        <v>46</v>
      </c>
      <c r="C913" t="s">
        <v>45</v>
      </c>
      <c r="D913">
        <v>2021</v>
      </c>
      <c r="E913">
        <v>46</v>
      </c>
      <c r="F913">
        <v>3</v>
      </c>
      <c r="G913">
        <v>60</v>
      </c>
      <c r="H913">
        <v>463060</v>
      </c>
      <c r="I913" t="s">
        <v>27</v>
      </c>
      <c r="J913" t="s">
        <v>27</v>
      </c>
      <c r="K913" t="s">
        <v>498</v>
      </c>
      <c r="L913" t="s">
        <v>470</v>
      </c>
      <c r="M913">
        <v>369690</v>
      </c>
      <c r="N913">
        <v>114220</v>
      </c>
      <c r="O913">
        <v>44674793</v>
      </c>
      <c r="P913">
        <v>23141660</v>
      </c>
      <c r="Q913">
        <v>2545307</v>
      </c>
      <c r="R913">
        <v>0</v>
      </c>
      <c r="S913">
        <v>0</v>
      </c>
      <c r="T913">
        <v>0</v>
      </c>
      <c r="U913">
        <v>0</v>
      </c>
      <c r="V913">
        <v>117111334</v>
      </c>
      <c r="W913">
        <v>29632</v>
      </c>
      <c r="X913">
        <v>117081702</v>
      </c>
      <c r="Y913">
        <v>0</v>
      </c>
      <c r="Z913">
        <v>46265664</v>
      </c>
      <c r="AA913" s="3" t="str">
        <f t="shared" si="28"/>
        <v>3060</v>
      </c>
      <c r="AB913" s="4" t="str">
        <f t="shared" si="29"/>
        <v>Non-TIF</v>
      </c>
    </row>
    <row r="914" spans="1:28" x14ac:dyDescent="0.25">
      <c r="A914">
        <v>2021</v>
      </c>
      <c r="B914">
        <v>46</v>
      </c>
      <c r="C914" t="s">
        <v>24</v>
      </c>
      <c r="D914">
        <v>2021</v>
      </c>
      <c r="E914">
        <v>46</v>
      </c>
      <c r="F914">
        <v>6</v>
      </c>
      <c r="G914">
        <v>516</v>
      </c>
      <c r="H914" t="s">
        <v>499</v>
      </c>
      <c r="I914" t="s">
        <v>26</v>
      </c>
      <c r="J914" t="s">
        <v>27</v>
      </c>
      <c r="K914" t="s">
        <v>500</v>
      </c>
      <c r="L914" t="s">
        <v>470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1388352</v>
      </c>
      <c r="W914">
        <v>1440</v>
      </c>
      <c r="X914">
        <v>1386912</v>
      </c>
      <c r="Y914">
        <v>0</v>
      </c>
      <c r="Z914">
        <v>1388352</v>
      </c>
      <c r="AA914" s="3" t="str">
        <f t="shared" si="28"/>
        <v>6516</v>
      </c>
      <c r="AB914" s="4" t="str">
        <f t="shared" si="29"/>
        <v>TIF</v>
      </c>
    </row>
    <row r="915" spans="1:28" x14ac:dyDescent="0.25">
      <c r="A915">
        <v>2021</v>
      </c>
      <c r="B915">
        <v>46</v>
      </c>
      <c r="C915" t="s">
        <v>32</v>
      </c>
      <c r="D915">
        <v>2021</v>
      </c>
      <c r="E915">
        <v>46</v>
      </c>
      <c r="F915">
        <v>3</v>
      </c>
      <c r="G915">
        <v>897</v>
      </c>
      <c r="H915">
        <v>553897</v>
      </c>
      <c r="I915" t="s">
        <v>27</v>
      </c>
      <c r="J915" t="s">
        <v>27</v>
      </c>
      <c r="K915" t="s">
        <v>457</v>
      </c>
      <c r="L915" t="s">
        <v>470</v>
      </c>
      <c r="M915">
        <v>17335990</v>
      </c>
      <c r="N915">
        <v>1453940</v>
      </c>
      <c r="O915">
        <v>5801330</v>
      </c>
      <c r="P915">
        <v>0</v>
      </c>
      <c r="Q915">
        <v>0</v>
      </c>
      <c r="R915">
        <v>0</v>
      </c>
      <c r="S915">
        <v>4017436</v>
      </c>
      <c r="T915">
        <v>163969</v>
      </c>
      <c r="U915">
        <v>0</v>
      </c>
      <c r="V915">
        <v>33163745</v>
      </c>
      <c r="W915">
        <v>11112</v>
      </c>
      <c r="X915">
        <v>33152633</v>
      </c>
      <c r="Y915">
        <v>6207340</v>
      </c>
      <c r="Z915">
        <v>4391080</v>
      </c>
      <c r="AA915" s="3" t="str">
        <f t="shared" si="28"/>
        <v>3897</v>
      </c>
      <c r="AB915" s="4" t="str">
        <f t="shared" si="29"/>
        <v>Non-TIF</v>
      </c>
    </row>
    <row r="916" spans="1:28" x14ac:dyDescent="0.25">
      <c r="A916">
        <v>2021</v>
      </c>
      <c r="B916">
        <v>46</v>
      </c>
      <c r="C916" t="s">
        <v>32</v>
      </c>
      <c r="D916">
        <v>2021</v>
      </c>
      <c r="E916">
        <v>46</v>
      </c>
      <c r="F916">
        <v>1</v>
      </c>
      <c r="G916">
        <v>944</v>
      </c>
      <c r="H916">
        <v>991944</v>
      </c>
      <c r="I916" t="s">
        <v>27</v>
      </c>
      <c r="J916" t="s">
        <v>27</v>
      </c>
      <c r="K916" t="s">
        <v>501</v>
      </c>
      <c r="L916" t="s">
        <v>470</v>
      </c>
      <c r="M916">
        <v>27502480</v>
      </c>
      <c r="N916">
        <v>880530</v>
      </c>
      <c r="O916">
        <v>5424830</v>
      </c>
      <c r="P916">
        <v>0</v>
      </c>
      <c r="Q916">
        <v>96550</v>
      </c>
      <c r="R916">
        <v>0</v>
      </c>
      <c r="S916">
        <v>0</v>
      </c>
      <c r="T916">
        <v>182149</v>
      </c>
      <c r="U916">
        <v>2849</v>
      </c>
      <c r="V916">
        <v>45481178</v>
      </c>
      <c r="W916">
        <v>22224</v>
      </c>
      <c r="X916">
        <v>45458954</v>
      </c>
      <c r="Y916">
        <v>2949749</v>
      </c>
      <c r="Z916">
        <v>11391790</v>
      </c>
      <c r="AA916" s="3" t="str">
        <f t="shared" si="28"/>
        <v>1944</v>
      </c>
      <c r="AB916" s="4" t="str">
        <f t="shared" si="29"/>
        <v>Non-TIF</v>
      </c>
    </row>
    <row r="917" spans="1:28" x14ac:dyDescent="0.25">
      <c r="A917">
        <v>2021</v>
      </c>
      <c r="B917">
        <v>47</v>
      </c>
      <c r="C917" t="s">
        <v>45</v>
      </c>
      <c r="D917">
        <v>2021</v>
      </c>
      <c r="E917">
        <v>47</v>
      </c>
      <c r="F917">
        <v>5</v>
      </c>
      <c r="G917">
        <v>823</v>
      </c>
      <c r="H917">
        <v>815823</v>
      </c>
      <c r="I917" t="s">
        <v>27</v>
      </c>
      <c r="J917" t="s">
        <v>27</v>
      </c>
      <c r="K917" t="s">
        <v>77</v>
      </c>
      <c r="L917" t="s">
        <v>474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 s="3" t="str">
        <f t="shared" si="28"/>
        <v>5823</v>
      </c>
      <c r="AB917" s="4" t="str">
        <f t="shared" si="29"/>
        <v>Non-TIF</v>
      </c>
    </row>
    <row r="918" spans="1:28" x14ac:dyDescent="0.25">
      <c r="A918">
        <v>2021</v>
      </c>
      <c r="B918">
        <v>47</v>
      </c>
      <c r="C918" t="s">
        <v>24</v>
      </c>
      <c r="D918">
        <v>2021</v>
      </c>
      <c r="E918">
        <v>47</v>
      </c>
      <c r="F918">
        <v>5</v>
      </c>
      <c r="G918">
        <v>832</v>
      </c>
      <c r="H918" t="s">
        <v>362</v>
      </c>
      <c r="I918" t="s">
        <v>26</v>
      </c>
      <c r="J918" t="s">
        <v>27</v>
      </c>
      <c r="K918" t="s">
        <v>363</v>
      </c>
      <c r="L918" t="s">
        <v>474</v>
      </c>
      <c r="M918">
        <v>0</v>
      </c>
      <c r="N918">
        <v>0</v>
      </c>
      <c r="O918">
        <v>0</v>
      </c>
      <c r="P918">
        <v>2490624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2490624</v>
      </c>
      <c r="W918">
        <v>0</v>
      </c>
      <c r="X918">
        <v>2490624</v>
      </c>
      <c r="Y918">
        <v>0</v>
      </c>
      <c r="Z918">
        <v>0</v>
      </c>
      <c r="AA918" s="3" t="str">
        <f t="shared" si="28"/>
        <v>5832</v>
      </c>
      <c r="AB918" s="4" t="str">
        <f t="shared" si="29"/>
        <v>TIF</v>
      </c>
    </row>
    <row r="919" spans="1:28" x14ac:dyDescent="0.25">
      <c r="A919">
        <v>2021</v>
      </c>
      <c r="B919">
        <v>47</v>
      </c>
      <c r="C919" t="s">
        <v>24</v>
      </c>
      <c r="D919">
        <v>2021</v>
      </c>
      <c r="E919">
        <v>47</v>
      </c>
      <c r="F919">
        <v>5</v>
      </c>
      <c r="G919">
        <v>823</v>
      </c>
      <c r="H919" t="s">
        <v>1741</v>
      </c>
      <c r="I919" t="s">
        <v>26</v>
      </c>
      <c r="J919" t="s">
        <v>27</v>
      </c>
      <c r="K919" t="s">
        <v>1742</v>
      </c>
      <c r="L919" t="s">
        <v>474</v>
      </c>
      <c r="M919">
        <v>0</v>
      </c>
      <c r="N919">
        <v>0</v>
      </c>
      <c r="O919">
        <v>0</v>
      </c>
      <c r="P919">
        <v>169579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169579</v>
      </c>
      <c r="W919">
        <v>0</v>
      </c>
      <c r="X919">
        <v>169579</v>
      </c>
      <c r="Y919">
        <v>0</v>
      </c>
      <c r="Z919">
        <v>0</v>
      </c>
      <c r="AA919" s="3" t="str">
        <f t="shared" si="28"/>
        <v>5823</v>
      </c>
      <c r="AB919" s="4" t="str">
        <f t="shared" si="29"/>
        <v>TIF</v>
      </c>
    </row>
    <row r="920" spans="1:28" x14ac:dyDescent="0.25">
      <c r="A920">
        <v>2021</v>
      </c>
      <c r="B920">
        <v>47</v>
      </c>
      <c r="C920" t="s">
        <v>32</v>
      </c>
      <c r="D920">
        <v>2021</v>
      </c>
      <c r="E920">
        <v>47</v>
      </c>
      <c r="F920">
        <v>5</v>
      </c>
      <c r="G920">
        <v>832</v>
      </c>
      <c r="H920">
        <v>245832</v>
      </c>
      <c r="I920" t="s">
        <v>27</v>
      </c>
      <c r="J920" t="s">
        <v>27</v>
      </c>
      <c r="K920" t="s">
        <v>277</v>
      </c>
      <c r="L920" t="s">
        <v>474</v>
      </c>
      <c r="M920">
        <v>16916684</v>
      </c>
      <c r="N920">
        <v>1232660</v>
      </c>
      <c r="O920">
        <v>25500</v>
      </c>
      <c r="P920">
        <v>0</v>
      </c>
      <c r="Q920">
        <v>0</v>
      </c>
      <c r="R920">
        <v>0</v>
      </c>
      <c r="S920">
        <v>0</v>
      </c>
      <c r="T920">
        <v>28268</v>
      </c>
      <c r="U920">
        <v>0</v>
      </c>
      <c r="V920">
        <v>22123976</v>
      </c>
      <c r="W920">
        <v>9260</v>
      </c>
      <c r="X920">
        <v>22114716</v>
      </c>
      <c r="Y920">
        <v>636918</v>
      </c>
      <c r="Z920">
        <v>3920864</v>
      </c>
      <c r="AA920" s="3" t="str">
        <f t="shared" si="28"/>
        <v>5832</v>
      </c>
      <c r="AB920" s="4" t="str">
        <f t="shared" si="29"/>
        <v>Non-TIF</v>
      </c>
    </row>
    <row r="921" spans="1:28" x14ac:dyDescent="0.25">
      <c r="A921">
        <v>2021</v>
      </c>
      <c r="B921">
        <v>47</v>
      </c>
      <c r="C921" t="s">
        <v>32</v>
      </c>
      <c r="D921">
        <v>2021</v>
      </c>
      <c r="E921">
        <v>47</v>
      </c>
      <c r="F921">
        <v>4</v>
      </c>
      <c r="G921">
        <v>33</v>
      </c>
      <c r="H921">
        <v>674033</v>
      </c>
      <c r="I921" t="s">
        <v>27</v>
      </c>
      <c r="J921" t="s">
        <v>27</v>
      </c>
      <c r="K921" t="s">
        <v>1738</v>
      </c>
      <c r="L921" t="s">
        <v>474</v>
      </c>
      <c r="M921">
        <v>7337038</v>
      </c>
      <c r="N921">
        <v>713810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90340</v>
      </c>
      <c r="U921">
        <v>0</v>
      </c>
      <c r="V921">
        <v>9612151</v>
      </c>
      <c r="W921">
        <v>3704</v>
      </c>
      <c r="X921">
        <v>9608447</v>
      </c>
      <c r="Y921">
        <v>152697</v>
      </c>
      <c r="Z921">
        <v>1470963</v>
      </c>
      <c r="AA921" s="3" t="str">
        <f t="shared" si="28"/>
        <v>4033</v>
      </c>
      <c r="AB921" s="4" t="str">
        <f t="shared" si="29"/>
        <v>Non-TIF</v>
      </c>
    </row>
    <row r="922" spans="1:28" x14ac:dyDescent="0.25">
      <c r="A922">
        <v>2021</v>
      </c>
      <c r="B922">
        <v>47</v>
      </c>
      <c r="C922" t="s">
        <v>32</v>
      </c>
      <c r="D922">
        <v>2021</v>
      </c>
      <c r="E922">
        <v>47</v>
      </c>
      <c r="F922">
        <v>4</v>
      </c>
      <c r="G922">
        <v>860</v>
      </c>
      <c r="H922">
        <v>814860</v>
      </c>
      <c r="I922" t="s">
        <v>27</v>
      </c>
      <c r="J922" t="s">
        <v>27</v>
      </c>
      <c r="K922" t="s">
        <v>256</v>
      </c>
      <c r="L922" t="s">
        <v>474</v>
      </c>
      <c r="M922">
        <v>202900547</v>
      </c>
      <c r="N922">
        <v>16227599</v>
      </c>
      <c r="O922">
        <v>41309889</v>
      </c>
      <c r="P922">
        <v>14668694</v>
      </c>
      <c r="Q922">
        <v>3214122</v>
      </c>
      <c r="R922">
        <v>0</v>
      </c>
      <c r="S922">
        <v>1983499</v>
      </c>
      <c r="T922">
        <v>2187264</v>
      </c>
      <c r="U922">
        <v>0</v>
      </c>
      <c r="V922">
        <v>415130646</v>
      </c>
      <c r="W922">
        <v>392624</v>
      </c>
      <c r="X922">
        <v>414738022</v>
      </c>
      <c r="Y922">
        <v>22974850</v>
      </c>
      <c r="Z922">
        <v>132639032</v>
      </c>
      <c r="AA922" s="3" t="str">
        <f t="shared" si="28"/>
        <v>4860</v>
      </c>
      <c r="AB922" s="4" t="str">
        <f t="shared" si="29"/>
        <v>Non-TIF</v>
      </c>
    </row>
    <row r="923" spans="1:28" x14ac:dyDescent="0.25">
      <c r="A923">
        <v>2021</v>
      </c>
      <c r="B923">
        <v>48</v>
      </c>
      <c r="C923" t="s">
        <v>45</v>
      </c>
      <c r="D923">
        <v>2021</v>
      </c>
      <c r="E923">
        <v>48</v>
      </c>
      <c r="F923">
        <v>3</v>
      </c>
      <c r="G923">
        <v>154</v>
      </c>
      <c r="H923">
        <v>483154</v>
      </c>
      <c r="I923" t="s">
        <v>27</v>
      </c>
      <c r="J923" t="s">
        <v>27</v>
      </c>
      <c r="K923" t="s">
        <v>526</v>
      </c>
      <c r="L923" t="s">
        <v>478</v>
      </c>
      <c r="M923">
        <v>129055</v>
      </c>
      <c r="N923">
        <v>1200</v>
      </c>
      <c r="O923">
        <v>3781941</v>
      </c>
      <c r="P923">
        <v>807370</v>
      </c>
      <c r="Q923">
        <v>171142</v>
      </c>
      <c r="R923">
        <v>0</v>
      </c>
      <c r="S923">
        <v>0</v>
      </c>
      <c r="T923">
        <v>0</v>
      </c>
      <c r="U923">
        <v>0</v>
      </c>
      <c r="V923">
        <v>5738612</v>
      </c>
      <c r="W923">
        <v>1852</v>
      </c>
      <c r="X923">
        <v>5736760</v>
      </c>
      <c r="Y923">
        <v>0</v>
      </c>
      <c r="Z923">
        <v>847904</v>
      </c>
      <c r="AA923" s="3" t="str">
        <f t="shared" si="28"/>
        <v>3154</v>
      </c>
      <c r="AB923" s="4" t="str">
        <f t="shared" si="29"/>
        <v>Non-TIF</v>
      </c>
    </row>
    <row r="924" spans="1:28" x14ac:dyDescent="0.25">
      <c r="A924">
        <v>2021</v>
      </c>
      <c r="B924">
        <v>48</v>
      </c>
      <c r="C924" t="s">
        <v>45</v>
      </c>
      <c r="D924">
        <v>2021</v>
      </c>
      <c r="E924">
        <v>48</v>
      </c>
      <c r="F924">
        <v>7</v>
      </c>
      <c r="G924">
        <v>29</v>
      </c>
      <c r="H924">
        <v>487029</v>
      </c>
      <c r="I924" t="s">
        <v>27</v>
      </c>
      <c r="J924" t="s">
        <v>27</v>
      </c>
      <c r="K924" t="s">
        <v>527</v>
      </c>
      <c r="L924" t="s">
        <v>478</v>
      </c>
      <c r="M924">
        <v>644850</v>
      </c>
      <c r="N924">
        <v>730</v>
      </c>
      <c r="O924">
        <v>28938646</v>
      </c>
      <c r="P924">
        <v>10776780</v>
      </c>
      <c r="Q924">
        <v>1319789</v>
      </c>
      <c r="R924">
        <v>0</v>
      </c>
      <c r="S924">
        <v>0</v>
      </c>
      <c r="T924">
        <v>0</v>
      </c>
      <c r="U924">
        <v>0</v>
      </c>
      <c r="V924">
        <v>57780169</v>
      </c>
      <c r="W924">
        <v>24076</v>
      </c>
      <c r="X924">
        <v>57756093</v>
      </c>
      <c r="Y924">
        <v>0</v>
      </c>
      <c r="Z924">
        <v>16099374</v>
      </c>
      <c r="AA924" s="3" t="str">
        <f t="shared" si="28"/>
        <v>7029</v>
      </c>
      <c r="AB924" s="4" t="str">
        <f t="shared" si="29"/>
        <v>Non-TIF</v>
      </c>
    </row>
    <row r="925" spans="1:28" x14ac:dyDescent="0.25">
      <c r="A925">
        <v>2021</v>
      </c>
      <c r="B925">
        <v>48</v>
      </c>
      <c r="C925" t="s">
        <v>32</v>
      </c>
      <c r="D925">
        <v>2021</v>
      </c>
      <c r="E925">
        <v>48</v>
      </c>
      <c r="F925">
        <v>0</v>
      </c>
      <c r="G925">
        <v>609</v>
      </c>
      <c r="H925">
        <v>60609</v>
      </c>
      <c r="I925" t="s">
        <v>27</v>
      </c>
      <c r="J925" t="s">
        <v>27</v>
      </c>
      <c r="K925" t="s">
        <v>48</v>
      </c>
      <c r="L925" t="s">
        <v>478</v>
      </c>
      <c r="M925">
        <v>14588980</v>
      </c>
      <c r="N925">
        <v>515590</v>
      </c>
      <c r="O925">
        <v>479960</v>
      </c>
      <c r="P925">
        <v>0</v>
      </c>
      <c r="Q925">
        <v>0</v>
      </c>
      <c r="R925">
        <v>0</v>
      </c>
      <c r="S925">
        <v>2576034</v>
      </c>
      <c r="T925">
        <v>170174</v>
      </c>
      <c r="U925">
        <v>0</v>
      </c>
      <c r="V925">
        <v>77017548</v>
      </c>
      <c r="W925">
        <v>46300</v>
      </c>
      <c r="X925">
        <v>76971248</v>
      </c>
      <c r="Y925">
        <v>1933671</v>
      </c>
      <c r="Z925">
        <v>58686810</v>
      </c>
      <c r="AA925" s="3" t="str">
        <f t="shared" si="28"/>
        <v>0609</v>
      </c>
      <c r="AB925" s="4" t="str">
        <f t="shared" si="29"/>
        <v>Non-TIF</v>
      </c>
    </row>
    <row r="926" spans="1:28" x14ac:dyDescent="0.25">
      <c r="A926">
        <v>2021</v>
      </c>
      <c r="B926">
        <v>48</v>
      </c>
      <c r="C926" t="s">
        <v>32</v>
      </c>
      <c r="D926">
        <v>2021</v>
      </c>
      <c r="E926">
        <v>48</v>
      </c>
      <c r="F926">
        <v>2</v>
      </c>
      <c r="G926">
        <v>97</v>
      </c>
      <c r="H926">
        <v>482097</v>
      </c>
      <c r="I926" t="s">
        <v>27</v>
      </c>
      <c r="J926" t="s">
        <v>27</v>
      </c>
      <c r="K926" t="s">
        <v>528</v>
      </c>
      <c r="L926" t="s">
        <v>478</v>
      </c>
      <c r="M926">
        <v>74241000</v>
      </c>
      <c r="N926">
        <v>3096600</v>
      </c>
      <c r="O926">
        <v>6649219</v>
      </c>
      <c r="P926">
        <v>1191810</v>
      </c>
      <c r="Q926">
        <v>2983251</v>
      </c>
      <c r="R926">
        <v>0</v>
      </c>
      <c r="S926">
        <v>0</v>
      </c>
      <c r="T926">
        <v>6021687</v>
      </c>
      <c r="U926">
        <v>0</v>
      </c>
      <c r="V926">
        <v>189438977</v>
      </c>
      <c r="W926">
        <v>138900</v>
      </c>
      <c r="X926">
        <v>189300077</v>
      </c>
      <c r="Y926">
        <v>22192287</v>
      </c>
      <c r="Z926">
        <v>95255410</v>
      </c>
      <c r="AA926" s="3" t="str">
        <f t="shared" si="28"/>
        <v>2097</v>
      </c>
      <c r="AB926" s="4" t="str">
        <f t="shared" si="29"/>
        <v>Non-TIF</v>
      </c>
    </row>
    <row r="927" spans="1:28" x14ac:dyDescent="0.25">
      <c r="A927">
        <v>2021</v>
      </c>
      <c r="B927">
        <v>49</v>
      </c>
      <c r="C927" t="s">
        <v>24</v>
      </c>
      <c r="D927">
        <v>2021</v>
      </c>
      <c r="E927">
        <v>49</v>
      </c>
      <c r="F927">
        <v>0</v>
      </c>
      <c r="G927">
        <v>585</v>
      </c>
      <c r="H927" t="s">
        <v>529</v>
      </c>
      <c r="I927" t="s">
        <v>26</v>
      </c>
      <c r="J927" t="s">
        <v>27</v>
      </c>
      <c r="K927" t="s">
        <v>530</v>
      </c>
      <c r="L927" t="s">
        <v>479</v>
      </c>
      <c r="M927">
        <v>0</v>
      </c>
      <c r="N927">
        <v>0</v>
      </c>
      <c r="O927">
        <v>6227000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15795855</v>
      </c>
      <c r="W927">
        <v>0</v>
      </c>
      <c r="X927">
        <v>15795855</v>
      </c>
      <c r="Y927">
        <v>0</v>
      </c>
      <c r="Z927">
        <v>9568855</v>
      </c>
      <c r="AA927" s="3" t="str">
        <f t="shared" si="28"/>
        <v>0585</v>
      </c>
      <c r="AB927" s="4" t="str">
        <f t="shared" si="29"/>
        <v>TIF</v>
      </c>
    </row>
    <row r="928" spans="1:28" x14ac:dyDescent="0.25">
      <c r="A928">
        <v>2021</v>
      </c>
      <c r="B928">
        <v>49</v>
      </c>
      <c r="C928" t="s">
        <v>32</v>
      </c>
      <c r="D928">
        <v>2021</v>
      </c>
      <c r="E928">
        <v>49</v>
      </c>
      <c r="F928">
        <v>4</v>
      </c>
      <c r="G928">
        <v>41</v>
      </c>
      <c r="H928">
        <v>494041</v>
      </c>
      <c r="I928" t="s">
        <v>27</v>
      </c>
      <c r="J928" t="s">
        <v>27</v>
      </c>
      <c r="K928" t="s">
        <v>381</v>
      </c>
      <c r="L928" t="s">
        <v>479</v>
      </c>
      <c r="M928">
        <v>107315500</v>
      </c>
      <c r="N928">
        <v>5308700</v>
      </c>
      <c r="O928">
        <v>27817426</v>
      </c>
      <c r="P928">
        <v>1673600</v>
      </c>
      <c r="Q928">
        <v>13444928</v>
      </c>
      <c r="R928">
        <v>0</v>
      </c>
      <c r="S928">
        <v>0</v>
      </c>
      <c r="T928">
        <v>4152474</v>
      </c>
      <c r="U928">
        <v>0</v>
      </c>
      <c r="V928">
        <v>571783228</v>
      </c>
      <c r="W928">
        <v>698204</v>
      </c>
      <c r="X928">
        <v>571085024</v>
      </c>
      <c r="Y928">
        <v>40291080</v>
      </c>
      <c r="Z928">
        <v>412070600</v>
      </c>
      <c r="AA928" s="3" t="str">
        <f t="shared" si="28"/>
        <v>4041</v>
      </c>
      <c r="AB928" s="4" t="str">
        <f t="shared" si="29"/>
        <v>Non-TIF</v>
      </c>
    </row>
    <row r="929" spans="1:28" x14ac:dyDescent="0.25">
      <c r="A929">
        <v>2021</v>
      </c>
      <c r="B929">
        <v>50</v>
      </c>
      <c r="C929" t="s">
        <v>45</v>
      </c>
      <c r="D929">
        <v>2021</v>
      </c>
      <c r="E929">
        <v>50</v>
      </c>
      <c r="F929">
        <v>5</v>
      </c>
      <c r="G929">
        <v>319</v>
      </c>
      <c r="H929">
        <v>505319</v>
      </c>
      <c r="I929" t="s">
        <v>27</v>
      </c>
      <c r="J929" t="s">
        <v>27</v>
      </c>
      <c r="K929" t="s">
        <v>631</v>
      </c>
      <c r="L929" t="s">
        <v>534</v>
      </c>
      <c r="M929">
        <v>0</v>
      </c>
      <c r="N929">
        <v>0</v>
      </c>
      <c r="O929">
        <v>8704268</v>
      </c>
      <c r="P929">
        <v>1267091</v>
      </c>
      <c r="Q929">
        <v>499696</v>
      </c>
      <c r="R929">
        <v>0</v>
      </c>
      <c r="S929">
        <v>0</v>
      </c>
      <c r="T929">
        <v>0</v>
      </c>
      <c r="U929">
        <v>0</v>
      </c>
      <c r="V929">
        <v>67805025</v>
      </c>
      <c r="W929">
        <v>75932</v>
      </c>
      <c r="X929">
        <v>67729093</v>
      </c>
      <c r="Y929">
        <v>0</v>
      </c>
      <c r="Z929">
        <v>57333970</v>
      </c>
      <c r="AA929" s="3" t="str">
        <f t="shared" si="28"/>
        <v>5319</v>
      </c>
      <c r="AB929" s="4" t="str">
        <f t="shared" si="29"/>
        <v>Non-TIF</v>
      </c>
    </row>
    <row r="930" spans="1:28" x14ac:dyDescent="0.25">
      <c r="A930">
        <v>2021</v>
      </c>
      <c r="B930">
        <v>50</v>
      </c>
      <c r="C930" t="s">
        <v>24</v>
      </c>
      <c r="D930">
        <v>2021</v>
      </c>
      <c r="E930">
        <v>50</v>
      </c>
      <c r="F930">
        <v>4</v>
      </c>
      <c r="G930">
        <v>725</v>
      </c>
      <c r="H930" t="s">
        <v>572</v>
      </c>
      <c r="I930" t="s">
        <v>26</v>
      </c>
      <c r="J930" t="s">
        <v>27</v>
      </c>
      <c r="K930" t="s">
        <v>573</v>
      </c>
      <c r="L930" t="s">
        <v>534</v>
      </c>
      <c r="M930">
        <v>0</v>
      </c>
      <c r="N930">
        <v>0</v>
      </c>
      <c r="O930">
        <v>49134236</v>
      </c>
      <c r="P930">
        <v>13155947</v>
      </c>
      <c r="Q930">
        <v>4161455</v>
      </c>
      <c r="R930">
        <v>0</v>
      </c>
      <c r="S930">
        <v>0</v>
      </c>
      <c r="T930">
        <v>0</v>
      </c>
      <c r="U930">
        <v>0</v>
      </c>
      <c r="V930">
        <v>93710333</v>
      </c>
      <c r="W930">
        <v>31484</v>
      </c>
      <c r="X930">
        <v>93678849</v>
      </c>
      <c r="Y930">
        <v>0</v>
      </c>
      <c r="Z930">
        <v>27258695</v>
      </c>
      <c r="AA930" s="3" t="str">
        <f t="shared" si="28"/>
        <v>4725</v>
      </c>
      <c r="AB930" s="4" t="str">
        <f t="shared" si="29"/>
        <v>TIF</v>
      </c>
    </row>
    <row r="931" spans="1:28" x14ac:dyDescent="0.25">
      <c r="A931">
        <v>2021</v>
      </c>
      <c r="B931">
        <v>69</v>
      </c>
      <c r="C931" t="s">
        <v>24</v>
      </c>
      <c r="D931">
        <v>2021</v>
      </c>
      <c r="E931">
        <v>69</v>
      </c>
      <c r="F931">
        <v>5</v>
      </c>
      <c r="G931">
        <v>463</v>
      </c>
      <c r="H931" t="s">
        <v>941</v>
      </c>
      <c r="I931" t="s">
        <v>26</v>
      </c>
      <c r="J931" t="s">
        <v>27</v>
      </c>
      <c r="K931" t="s">
        <v>942</v>
      </c>
      <c r="L931" t="s">
        <v>732</v>
      </c>
      <c r="M931">
        <v>0</v>
      </c>
      <c r="N931">
        <v>0</v>
      </c>
      <c r="O931">
        <v>1612737</v>
      </c>
      <c r="P931">
        <v>0</v>
      </c>
      <c r="Q931">
        <v>567297</v>
      </c>
      <c r="R931">
        <v>0</v>
      </c>
      <c r="S931">
        <v>0</v>
      </c>
      <c r="T931">
        <v>0</v>
      </c>
      <c r="U931">
        <v>0</v>
      </c>
      <c r="V931">
        <v>4389121</v>
      </c>
      <c r="W931">
        <v>0</v>
      </c>
      <c r="X931">
        <v>4389121</v>
      </c>
      <c r="Y931">
        <v>0</v>
      </c>
      <c r="Z931">
        <v>2209087</v>
      </c>
      <c r="AA931" s="3" t="str">
        <f t="shared" si="28"/>
        <v>5463</v>
      </c>
      <c r="AB931" s="4" t="str">
        <f t="shared" si="29"/>
        <v>TIF</v>
      </c>
    </row>
    <row r="932" spans="1:28" x14ac:dyDescent="0.25">
      <c r="A932">
        <v>2021</v>
      </c>
      <c r="B932">
        <v>69</v>
      </c>
      <c r="C932" t="s">
        <v>24</v>
      </c>
      <c r="D932">
        <v>2021</v>
      </c>
      <c r="E932">
        <v>69</v>
      </c>
      <c r="F932">
        <v>6</v>
      </c>
      <c r="G932">
        <v>651</v>
      </c>
      <c r="H932" t="s">
        <v>943</v>
      </c>
      <c r="I932" t="s">
        <v>26</v>
      </c>
      <c r="J932" t="s">
        <v>27</v>
      </c>
      <c r="K932" t="s">
        <v>944</v>
      </c>
      <c r="L932" t="s">
        <v>732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 s="3" t="str">
        <f t="shared" si="28"/>
        <v>6651</v>
      </c>
      <c r="AB932" s="4" t="str">
        <f t="shared" si="29"/>
        <v>TIF</v>
      </c>
    </row>
    <row r="933" spans="1:28" x14ac:dyDescent="0.25">
      <c r="A933">
        <v>2021</v>
      </c>
      <c r="B933">
        <v>69</v>
      </c>
      <c r="C933" t="s">
        <v>32</v>
      </c>
      <c r="D933">
        <v>2021</v>
      </c>
      <c r="E933">
        <v>69</v>
      </c>
      <c r="F933">
        <v>3</v>
      </c>
      <c r="G933">
        <v>978</v>
      </c>
      <c r="H933">
        <v>653978</v>
      </c>
      <c r="I933" t="s">
        <v>27</v>
      </c>
      <c r="J933" t="s">
        <v>27</v>
      </c>
      <c r="K933" t="s">
        <v>1724</v>
      </c>
      <c r="L933" t="s">
        <v>732</v>
      </c>
      <c r="M933">
        <v>1311850</v>
      </c>
      <c r="N933">
        <v>59160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8474</v>
      </c>
      <c r="U933">
        <v>0</v>
      </c>
      <c r="V933">
        <v>1998164</v>
      </c>
      <c r="W933">
        <v>1852</v>
      </c>
      <c r="X933">
        <v>1996312</v>
      </c>
      <c r="Y933">
        <v>49302</v>
      </c>
      <c r="Z933">
        <v>618680</v>
      </c>
      <c r="AA933" s="3" t="str">
        <f t="shared" si="28"/>
        <v>3978</v>
      </c>
      <c r="AB933" s="4" t="str">
        <f t="shared" si="29"/>
        <v>Non-TIF</v>
      </c>
    </row>
    <row r="934" spans="1:28" x14ac:dyDescent="0.25">
      <c r="A934">
        <v>2021</v>
      </c>
      <c r="B934">
        <v>69</v>
      </c>
      <c r="C934" t="s">
        <v>32</v>
      </c>
      <c r="D934">
        <v>2021</v>
      </c>
      <c r="E934">
        <v>69</v>
      </c>
      <c r="F934">
        <v>5</v>
      </c>
      <c r="G934">
        <v>463</v>
      </c>
      <c r="H934">
        <v>695463</v>
      </c>
      <c r="I934" t="s">
        <v>27</v>
      </c>
      <c r="J934" t="s">
        <v>27</v>
      </c>
      <c r="K934" t="s">
        <v>731</v>
      </c>
      <c r="L934" t="s">
        <v>732</v>
      </c>
      <c r="M934">
        <v>137865130</v>
      </c>
      <c r="N934">
        <v>3986940</v>
      </c>
      <c r="O934">
        <v>16302890</v>
      </c>
      <c r="P934">
        <v>5553750</v>
      </c>
      <c r="Q934">
        <v>6580640</v>
      </c>
      <c r="R934">
        <v>0</v>
      </c>
      <c r="S934">
        <v>23435202</v>
      </c>
      <c r="T934">
        <v>11223566</v>
      </c>
      <c r="U934">
        <v>0</v>
      </c>
      <c r="V934">
        <v>435491378</v>
      </c>
      <c r="W934">
        <v>450962</v>
      </c>
      <c r="X934">
        <v>435040416</v>
      </c>
      <c r="Y934">
        <v>24979161</v>
      </c>
      <c r="Z934">
        <v>230543260</v>
      </c>
      <c r="AA934" s="3" t="str">
        <f t="shared" si="28"/>
        <v>5463</v>
      </c>
      <c r="AB934" s="4" t="str">
        <f t="shared" si="29"/>
        <v>Non-TIF</v>
      </c>
    </row>
    <row r="935" spans="1:28" x14ac:dyDescent="0.25">
      <c r="A935">
        <v>2021</v>
      </c>
      <c r="B935">
        <v>69</v>
      </c>
      <c r="C935" t="s">
        <v>32</v>
      </c>
      <c r="D935">
        <v>2021</v>
      </c>
      <c r="E935">
        <v>69</v>
      </c>
      <c r="F935">
        <v>6</v>
      </c>
      <c r="G935">
        <v>165</v>
      </c>
      <c r="H935">
        <v>696165</v>
      </c>
      <c r="I935" t="s">
        <v>27</v>
      </c>
      <c r="J935" t="s">
        <v>27</v>
      </c>
      <c r="K935" t="s">
        <v>733</v>
      </c>
      <c r="L935" t="s">
        <v>732</v>
      </c>
      <c r="M935">
        <v>42661860</v>
      </c>
      <c r="N935">
        <v>1459740</v>
      </c>
      <c r="O935">
        <v>170420</v>
      </c>
      <c r="P935">
        <v>0</v>
      </c>
      <c r="Q935">
        <v>0</v>
      </c>
      <c r="R935">
        <v>0</v>
      </c>
      <c r="S935">
        <v>6146938</v>
      </c>
      <c r="T935">
        <v>295574</v>
      </c>
      <c r="U935">
        <v>0</v>
      </c>
      <c r="V935">
        <v>74499542</v>
      </c>
      <c r="W935">
        <v>48152</v>
      </c>
      <c r="X935">
        <v>74451390</v>
      </c>
      <c r="Y935">
        <v>2374231</v>
      </c>
      <c r="Z935">
        <v>23765010</v>
      </c>
      <c r="AA935" s="3" t="str">
        <f t="shared" si="28"/>
        <v>6165</v>
      </c>
      <c r="AB935" s="4" t="str">
        <f t="shared" si="29"/>
        <v>Non-TIF</v>
      </c>
    </row>
    <row r="936" spans="1:28" x14ac:dyDescent="0.25">
      <c r="A936">
        <v>2021</v>
      </c>
      <c r="B936">
        <v>69</v>
      </c>
      <c r="C936" t="s">
        <v>32</v>
      </c>
      <c r="D936">
        <v>2021</v>
      </c>
      <c r="E936">
        <v>69</v>
      </c>
      <c r="F936">
        <v>6</v>
      </c>
      <c r="G936">
        <v>651</v>
      </c>
      <c r="H936">
        <v>696651</v>
      </c>
      <c r="I936" t="s">
        <v>27</v>
      </c>
      <c r="J936" t="s">
        <v>27</v>
      </c>
      <c r="K936" t="s">
        <v>104</v>
      </c>
      <c r="L936" t="s">
        <v>732</v>
      </c>
      <c r="M936">
        <v>56770340</v>
      </c>
      <c r="N936">
        <v>3860190</v>
      </c>
      <c r="O936">
        <v>8194515</v>
      </c>
      <c r="P936">
        <v>0</v>
      </c>
      <c r="Q936">
        <v>283495</v>
      </c>
      <c r="R936">
        <v>0</v>
      </c>
      <c r="S936">
        <v>6964561</v>
      </c>
      <c r="T936">
        <v>3593597</v>
      </c>
      <c r="U936">
        <v>0</v>
      </c>
      <c r="V936">
        <v>133251698</v>
      </c>
      <c r="W936">
        <v>111120</v>
      </c>
      <c r="X936">
        <v>133140578</v>
      </c>
      <c r="Y936">
        <v>28226488</v>
      </c>
      <c r="Z936">
        <v>53585000</v>
      </c>
      <c r="AA936" s="3" t="str">
        <f t="shared" si="28"/>
        <v>6651</v>
      </c>
      <c r="AB936" s="4" t="str">
        <f t="shared" si="29"/>
        <v>Non-TIF</v>
      </c>
    </row>
    <row r="937" spans="1:28" x14ac:dyDescent="0.25">
      <c r="A937">
        <v>2021</v>
      </c>
      <c r="B937">
        <v>70</v>
      </c>
      <c r="C937" t="s">
        <v>45</v>
      </c>
      <c r="D937">
        <v>2021</v>
      </c>
      <c r="E937">
        <v>70</v>
      </c>
      <c r="F937">
        <v>3</v>
      </c>
      <c r="G937">
        <v>841</v>
      </c>
      <c r="H937">
        <v>583841</v>
      </c>
      <c r="I937" t="s">
        <v>27</v>
      </c>
      <c r="J937" t="s">
        <v>27</v>
      </c>
      <c r="K937" t="s">
        <v>656</v>
      </c>
      <c r="L937" t="s">
        <v>716</v>
      </c>
      <c r="M937">
        <v>177889</v>
      </c>
      <c r="N937">
        <v>4345</v>
      </c>
      <c r="O937">
        <v>6666499</v>
      </c>
      <c r="P937">
        <v>6643782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33891723</v>
      </c>
      <c r="W937">
        <v>44448</v>
      </c>
      <c r="X937">
        <v>33847275</v>
      </c>
      <c r="Y937">
        <v>0</v>
      </c>
      <c r="Z937">
        <v>20399208</v>
      </c>
      <c r="AA937" s="3" t="str">
        <f t="shared" si="28"/>
        <v>3841</v>
      </c>
      <c r="AB937" s="4" t="str">
        <f t="shared" si="29"/>
        <v>Non-TIF</v>
      </c>
    </row>
    <row r="938" spans="1:28" x14ac:dyDescent="0.25">
      <c r="A938">
        <v>2021</v>
      </c>
      <c r="B938">
        <v>70</v>
      </c>
      <c r="C938" t="s">
        <v>24</v>
      </c>
      <c r="D938">
        <v>2021</v>
      </c>
      <c r="E938">
        <v>70</v>
      </c>
      <c r="F938">
        <v>4</v>
      </c>
      <c r="G938">
        <v>581</v>
      </c>
      <c r="H938" t="s">
        <v>945</v>
      </c>
      <c r="I938" t="s">
        <v>26</v>
      </c>
      <c r="J938" t="s">
        <v>27</v>
      </c>
      <c r="K938" t="s">
        <v>946</v>
      </c>
      <c r="L938" t="s">
        <v>716</v>
      </c>
      <c r="M938">
        <v>376310</v>
      </c>
      <c r="N938">
        <v>14465</v>
      </c>
      <c r="O938">
        <v>48629253</v>
      </c>
      <c r="P938">
        <v>14606729</v>
      </c>
      <c r="Q938">
        <v>2808174</v>
      </c>
      <c r="R938">
        <v>0</v>
      </c>
      <c r="S938">
        <v>0</v>
      </c>
      <c r="T938">
        <v>0</v>
      </c>
      <c r="U938">
        <v>0</v>
      </c>
      <c r="V938">
        <v>72384701</v>
      </c>
      <c r="W938">
        <v>0</v>
      </c>
      <c r="X938">
        <v>72384701</v>
      </c>
      <c r="Y938">
        <v>0</v>
      </c>
      <c r="Z938">
        <v>5949770</v>
      </c>
      <c r="AA938" s="3" t="str">
        <f t="shared" si="28"/>
        <v>4581</v>
      </c>
      <c r="AB938" s="4" t="str">
        <f t="shared" si="29"/>
        <v>TIF</v>
      </c>
    </row>
    <row r="939" spans="1:28" x14ac:dyDescent="0.25">
      <c r="A939">
        <v>2021</v>
      </c>
      <c r="B939">
        <v>70</v>
      </c>
      <c r="C939" t="s">
        <v>24</v>
      </c>
      <c r="D939">
        <v>2021</v>
      </c>
      <c r="E939">
        <v>70</v>
      </c>
      <c r="F939">
        <v>7</v>
      </c>
      <c r="G939">
        <v>38</v>
      </c>
      <c r="H939" t="s">
        <v>947</v>
      </c>
      <c r="I939" t="s">
        <v>26</v>
      </c>
      <c r="J939" t="s">
        <v>27</v>
      </c>
      <c r="K939" t="s">
        <v>948</v>
      </c>
      <c r="L939" t="s">
        <v>716</v>
      </c>
      <c r="M939">
        <v>18862</v>
      </c>
      <c r="N939">
        <v>295</v>
      </c>
      <c r="O939">
        <v>12677134</v>
      </c>
      <c r="P939">
        <v>4351893</v>
      </c>
      <c r="Q939">
        <v>1086335</v>
      </c>
      <c r="R939">
        <v>0</v>
      </c>
      <c r="S939">
        <v>0</v>
      </c>
      <c r="T939">
        <v>0</v>
      </c>
      <c r="U939">
        <v>0</v>
      </c>
      <c r="V939">
        <v>19946464</v>
      </c>
      <c r="W939">
        <v>0</v>
      </c>
      <c r="X939">
        <v>19946464</v>
      </c>
      <c r="Y939">
        <v>0</v>
      </c>
      <c r="Z939">
        <v>1811945</v>
      </c>
      <c r="AA939" s="3" t="str">
        <f t="shared" si="28"/>
        <v>7038</v>
      </c>
      <c r="AB939" s="4" t="str">
        <f t="shared" si="29"/>
        <v>TIF</v>
      </c>
    </row>
    <row r="940" spans="1:28" x14ac:dyDescent="0.25">
      <c r="A940">
        <v>2021</v>
      </c>
      <c r="B940">
        <v>70</v>
      </c>
      <c r="C940" t="s">
        <v>32</v>
      </c>
      <c r="D940">
        <v>2021</v>
      </c>
      <c r="E940">
        <v>70</v>
      </c>
      <c r="F940">
        <v>1</v>
      </c>
      <c r="G940">
        <v>926</v>
      </c>
      <c r="H940">
        <v>161926</v>
      </c>
      <c r="I940" t="s">
        <v>27</v>
      </c>
      <c r="J940" t="s">
        <v>27</v>
      </c>
      <c r="K940" t="s">
        <v>162</v>
      </c>
      <c r="L940" t="s">
        <v>716</v>
      </c>
      <c r="M940">
        <v>33275190</v>
      </c>
      <c r="N940">
        <v>2029100</v>
      </c>
      <c r="O940">
        <v>1344982</v>
      </c>
      <c r="P940">
        <v>681090</v>
      </c>
      <c r="Q940">
        <v>280788</v>
      </c>
      <c r="R940">
        <v>0</v>
      </c>
      <c r="S940">
        <v>1277117</v>
      </c>
      <c r="T940">
        <v>211548</v>
      </c>
      <c r="U940">
        <v>0</v>
      </c>
      <c r="V940">
        <v>80769885</v>
      </c>
      <c r="W940">
        <v>57412</v>
      </c>
      <c r="X940">
        <v>80712473</v>
      </c>
      <c r="Y940">
        <v>15134755</v>
      </c>
      <c r="Z940">
        <v>41670070</v>
      </c>
      <c r="AA940" s="3" t="str">
        <f t="shared" si="28"/>
        <v>1926</v>
      </c>
      <c r="AB940" s="4" t="str">
        <f t="shared" si="29"/>
        <v>Non-TIF</v>
      </c>
    </row>
    <row r="941" spans="1:28" x14ac:dyDescent="0.25">
      <c r="A941">
        <v>2021</v>
      </c>
      <c r="B941">
        <v>70</v>
      </c>
      <c r="C941" t="s">
        <v>32</v>
      </c>
      <c r="D941">
        <v>2021</v>
      </c>
      <c r="E941">
        <v>70</v>
      </c>
      <c r="F941">
        <v>4</v>
      </c>
      <c r="G941">
        <v>581</v>
      </c>
      <c r="H941">
        <v>704581</v>
      </c>
      <c r="I941" t="s">
        <v>27</v>
      </c>
      <c r="J941" t="s">
        <v>27</v>
      </c>
      <c r="K941" t="s">
        <v>715</v>
      </c>
      <c r="L941" t="s">
        <v>716</v>
      </c>
      <c r="M941">
        <v>90208120</v>
      </c>
      <c r="N941">
        <v>6352020</v>
      </c>
      <c r="O941">
        <v>239360565</v>
      </c>
      <c r="P941">
        <v>182719310</v>
      </c>
      <c r="Q941">
        <v>43805804</v>
      </c>
      <c r="R941">
        <v>0</v>
      </c>
      <c r="S941">
        <v>5387123</v>
      </c>
      <c r="T941">
        <v>16228728</v>
      </c>
      <c r="U941">
        <v>0</v>
      </c>
      <c r="V941">
        <v>2062631167</v>
      </c>
      <c r="W941">
        <v>1715557</v>
      </c>
      <c r="X941">
        <v>2060915610</v>
      </c>
      <c r="Y941">
        <v>45544153</v>
      </c>
      <c r="Z941">
        <v>1478569497</v>
      </c>
      <c r="AA941" s="3" t="str">
        <f t="shared" si="28"/>
        <v>4581</v>
      </c>
      <c r="AB941" s="4" t="str">
        <f t="shared" si="29"/>
        <v>Non-TIF</v>
      </c>
    </row>
    <row r="942" spans="1:28" x14ac:dyDescent="0.25">
      <c r="A942">
        <v>2021</v>
      </c>
      <c r="B942">
        <v>70</v>
      </c>
      <c r="C942" t="s">
        <v>32</v>
      </c>
      <c r="D942">
        <v>2021</v>
      </c>
      <c r="E942">
        <v>70</v>
      </c>
      <c r="F942">
        <v>6</v>
      </c>
      <c r="G942">
        <v>975</v>
      </c>
      <c r="H942">
        <v>706975</v>
      </c>
      <c r="I942" t="s">
        <v>27</v>
      </c>
      <c r="J942" t="s">
        <v>27</v>
      </c>
      <c r="K942" t="s">
        <v>165</v>
      </c>
      <c r="L942" t="s">
        <v>716</v>
      </c>
      <c r="M942">
        <v>94552500</v>
      </c>
      <c r="N942">
        <v>6252100</v>
      </c>
      <c r="O942">
        <v>11451772</v>
      </c>
      <c r="P942">
        <v>4536150</v>
      </c>
      <c r="Q942">
        <v>1634288</v>
      </c>
      <c r="R942">
        <v>0</v>
      </c>
      <c r="S942">
        <v>2562880</v>
      </c>
      <c r="T942">
        <v>6759393</v>
      </c>
      <c r="U942">
        <v>0</v>
      </c>
      <c r="V942">
        <v>296880540</v>
      </c>
      <c r="W942">
        <v>164828</v>
      </c>
      <c r="X942">
        <v>296715712</v>
      </c>
      <c r="Y942">
        <v>25536627</v>
      </c>
      <c r="Z942">
        <v>169131457</v>
      </c>
      <c r="AA942" s="3" t="str">
        <f t="shared" si="28"/>
        <v>6975</v>
      </c>
      <c r="AB942" s="4" t="str">
        <f t="shared" si="29"/>
        <v>Non-TIF</v>
      </c>
    </row>
    <row r="943" spans="1:28" x14ac:dyDescent="0.25">
      <c r="A943">
        <v>2021</v>
      </c>
      <c r="B943">
        <v>70</v>
      </c>
      <c r="C943" t="s">
        <v>32</v>
      </c>
      <c r="D943">
        <v>2021</v>
      </c>
      <c r="E943">
        <v>70</v>
      </c>
      <c r="F943">
        <v>7</v>
      </c>
      <c r="G943">
        <v>38</v>
      </c>
      <c r="H943">
        <v>707038</v>
      </c>
      <c r="I943" t="s">
        <v>27</v>
      </c>
      <c r="J943" t="s">
        <v>27</v>
      </c>
      <c r="K943" t="s">
        <v>237</v>
      </c>
      <c r="L943" t="s">
        <v>716</v>
      </c>
      <c r="M943">
        <v>42910870</v>
      </c>
      <c r="N943">
        <v>2723830</v>
      </c>
      <c r="O943">
        <v>6370580</v>
      </c>
      <c r="P943">
        <v>4960990</v>
      </c>
      <c r="Q943">
        <v>5149160</v>
      </c>
      <c r="R943">
        <v>0</v>
      </c>
      <c r="S943">
        <v>3001079</v>
      </c>
      <c r="T943">
        <v>2645760</v>
      </c>
      <c r="U943">
        <v>0</v>
      </c>
      <c r="V943">
        <v>270322469</v>
      </c>
      <c r="W943">
        <v>294468</v>
      </c>
      <c r="X943">
        <v>270028001</v>
      </c>
      <c r="Y943">
        <v>12294478</v>
      </c>
      <c r="Z943">
        <v>202560200</v>
      </c>
      <c r="AA943" s="3" t="str">
        <f t="shared" si="28"/>
        <v>7038</v>
      </c>
      <c r="AB943" s="4" t="str">
        <f t="shared" si="29"/>
        <v>Non-TIF</v>
      </c>
    </row>
    <row r="944" spans="1:28" x14ac:dyDescent="0.25">
      <c r="A944">
        <v>2021</v>
      </c>
      <c r="B944">
        <v>71</v>
      </c>
      <c r="C944" t="s">
        <v>45</v>
      </c>
      <c r="D944">
        <v>2021</v>
      </c>
      <c r="E944">
        <v>71</v>
      </c>
      <c r="F944">
        <v>2</v>
      </c>
      <c r="G944">
        <v>862</v>
      </c>
      <c r="H944">
        <v>712862</v>
      </c>
      <c r="I944" t="s">
        <v>27</v>
      </c>
      <c r="J944" t="s">
        <v>27</v>
      </c>
      <c r="K944" t="s">
        <v>404</v>
      </c>
      <c r="L944" t="s">
        <v>734</v>
      </c>
      <c r="M944">
        <v>129668</v>
      </c>
      <c r="N944">
        <v>19794</v>
      </c>
      <c r="O944">
        <v>960096</v>
      </c>
      <c r="P944">
        <v>89731</v>
      </c>
      <c r="Q944">
        <v>79692</v>
      </c>
      <c r="R944">
        <v>0</v>
      </c>
      <c r="S944">
        <v>0</v>
      </c>
      <c r="T944">
        <v>0</v>
      </c>
      <c r="U944">
        <v>0</v>
      </c>
      <c r="V944">
        <v>9125498</v>
      </c>
      <c r="W944">
        <v>0</v>
      </c>
      <c r="X944">
        <v>9125498</v>
      </c>
      <c r="Y944">
        <v>0</v>
      </c>
      <c r="Z944">
        <v>7846517</v>
      </c>
      <c r="AA944" s="3" t="str">
        <f t="shared" si="28"/>
        <v>2862</v>
      </c>
      <c r="AB944" s="4" t="str">
        <f t="shared" si="29"/>
        <v>Non-TIF</v>
      </c>
    </row>
    <row r="945" spans="1:28" x14ac:dyDescent="0.25">
      <c r="A945">
        <v>2021</v>
      </c>
      <c r="B945">
        <v>71</v>
      </c>
      <c r="C945" t="s">
        <v>24</v>
      </c>
      <c r="D945">
        <v>2021</v>
      </c>
      <c r="E945">
        <v>71</v>
      </c>
      <c r="F945">
        <v>2</v>
      </c>
      <c r="G945">
        <v>862</v>
      </c>
      <c r="H945" t="s">
        <v>949</v>
      </c>
      <c r="I945" t="s">
        <v>26</v>
      </c>
      <c r="J945" t="s">
        <v>27</v>
      </c>
      <c r="K945" t="s">
        <v>950</v>
      </c>
      <c r="L945" t="s">
        <v>734</v>
      </c>
      <c r="M945">
        <v>50542</v>
      </c>
      <c r="N945">
        <v>7716</v>
      </c>
      <c r="O945">
        <v>8064634</v>
      </c>
      <c r="P945">
        <v>807579</v>
      </c>
      <c r="Q945">
        <v>5838</v>
      </c>
      <c r="R945">
        <v>0</v>
      </c>
      <c r="S945">
        <v>0</v>
      </c>
      <c r="T945">
        <v>0</v>
      </c>
      <c r="U945">
        <v>0</v>
      </c>
      <c r="V945">
        <v>17756402</v>
      </c>
      <c r="W945">
        <v>50004</v>
      </c>
      <c r="X945">
        <v>17706398</v>
      </c>
      <c r="Y945">
        <v>0</v>
      </c>
      <c r="Z945">
        <v>8820093</v>
      </c>
      <c r="AA945" s="3" t="str">
        <f t="shared" si="28"/>
        <v>2862</v>
      </c>
      <c r="AB945" s="4" t="str">
        <f t="shared" si="29"/>
        <v>TIF</v>
      </c>
    </row>
    <row r="946" spans="1:28" x14ac:dyDescent="0.25">
      <c r="A946">
        <v>2021</v>
      </c>
      <c r="B946">
        <v>71</v>
      </c>
      <c r="C946" t="s">
        <v>32</v>
      </c>
      <c r="D946">
        <v>2021</v>
      </c>
      <c r="E946">
        <v>71</v>
      </c>
      <c r="F946">
        <v>6</v>
      </c>
      <c r="G946">
        <v>48</v>
      </c>
      <c r="H946">
        <v>116048</v>
      </c>
      <c r="I946" t="s">
        <v>27</v>
      </c>
      <c r="J946" t="s">
        <v>27</v>
      </c>
      <c r="K946" t="s">
        <v>221</v>
      </c>
      <c r="L946" t="s">
        <v>734</v>
      </c>
      <c r="M946">
        <v>2334050</v>
      </c>
      <c r="N946">
        <v>66230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3474890</v>
      </c>
      <c r="W946">
        <v>5556</v>
      </c>
      <c r="X946">
        <v>3469334</v>
      </c>
      <c r="Y946">
        <v>150584</v>
      </c>
      <c r="Z946">
        <v>1074610</v>
      </c>
      <c r="AA946" s="3" t="str">
        <f t="shared" si="28"/>
        <v>6048</v>
      </c>
      <c r="AB946" s="4" t="str">
        <f t="shared" si="29"/>
        <v>Non-TIF</v>
      </c>
    </row>
    <row r="947" spans="1:28" x14ac:dyDescent="0.25">
      <c r="A947">
        <v>2021</v>
      </c>
      <c r="B947">
        <v>71</v>
      </c>
      <c r="C947" t="s">
        <v>32</v>
      </c>
      <c r="D947">
        <v>2021</v>
      </c>
      <c r="E947">
        <v>71</v>
      </c>
      <c r="F947">
        <v>1</v>
      </c>
      <c r="G947">
        <v>218</v>
      </c>
      <c r="H947">
        <v>211218</v>
      </c>
      <c r="I947" t="s">
        <v>27</v>
      </c>
      <c r="J947" t="s">
        <v>27</v>
      </c>
      <c r="K947" t="s">
        <v>241</v>
      </c>
      <c r="L947" t="s">
        <v>734</v>
      </c>
      <c r="M947">
        <v>9924010</v>
      </c>
      <c r="N947">
        <v>279730</v>
      </c>
      <c r="O947">
        <v>19000</v>
      </c>
      <c r="P947">
        <v>0</v>
      </c>
      <c r="Q947">
        <v>0</v>
      </c>
      <c r="R947">
        <v>0</v>
      </c>
      <c r="S947">
        <v>0</v>
      </c>
      <c r="T947">
        <v>427468</v>
      </c>
      <c r="U947">
        <v>0</v>
      </c>
      <c r="V947">
        <v>12519288</v>
      </c>
      <c r="W947">
        <v>4965</v>
      </c>
      <c r="X947">
        <v>12514323</v>
      </c>
      <c r="Y947">
        <v>723881</v>
      </c>
      <c r="Z947">
        <v>1869080</v>
      </c>
      <c r="AA947" s="3" t="str">
        <f t="shared" si="28"/>
        <v>1218</v>
      </c>
      <c r="AB947" s="4" t="str">
        <f t="shared" si="29"/>
        <v>Non-TIF</v>
      </c>
    </row>
    <row r="948" spans="1:28" x14ac:dyDescent="0.25">
      <c r="A948">
        <v>2021</v>
      </c>
      <c r="B948">
        <v>72</v>
      </c>
      <c r="C948" t="s">
        <v>24</v>
      </c>
      <c r="D948">
        <v>2021</v>
      </c>
      <c r="E948">
        <v>72</v>
      </c>
      <c r="F948">
        <v>5</v>
      </c>
      <c r="G948">
        <v>994</v>
      </c>
      <c r="H948" t="s">
        <v>960</v>
      </c>
      <c r="I948" t="s">
        <v>26</v>
      </c>
      <c r="J948" t="s">
        <v>27</v>
      </c>
      <c r="K948" t="s">
        <v>961</v>
      </c>
      <c r="L948" t="s">
        <v>739</v>
      </c>
      <c r="M948">
        <v>0</v>
      </c>
      <c r="N948">
        <v>0</v>
      </c>
      <c r="O948">
        <v>11622421</v>
      </c>
      <c r="P948">
        <v>14835037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36155090</v>
      </c>
      <c r="W948">
        <v>0</v>
      </c>
      <c r="X948">
        <v>36155090</v>
      </c>
      <c r="Y948">
        <v>0</v>
      </c>
      <c r="Z948">
        <v>9697632</v>
      </c>
      <c r="AA948" s="3" t="str">
        <f t="shared" si="28"/>
        <v>5994</v>
      </c>
      <c r="AB948" s="4" t="str">
        <f t="shared" si="29"/>
        <v>TIF</v>
      </c>
    </row>
    <row r="949" spans="1:28" x14ac:dyDescent="0.25">
      <c r="A949">
        <v>2021</v>
      </c>
      <c r="B949">
        <v>73</v>
      </c>
      <c r="C949" t="s">
        <v>45</v>
      </c>
      <c r="D949">
        <v>2021</v>
      </c>
      <c r="E949">
        <v>73</v>
      </c>
      <c r="F949">
        <v>2</v>
      </c>
      <c r="G949">
        <v>113</v>
      </c>
      <c r="H949">
        <v>732113</v>
      </c>
      <c r="I949" t="s">
        <v>27</v>
      </c>
      <c r="J949" t="s">
        <v>27</v>
      </c>
      <c r="K949" t="s">
        <v>744</v>
      </c>
      <c r="L949" t="s">
        <v>743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2353850</v>
      </c>
      <c r="W949">
        <v>5556</v>
      </c>
      <c r="X949">
        <v>2348294</v>
      </c>
      <c r="Y949">
        <v>0</v>
      </c>
      <c r="Z949">
        <v>2353850</v>
      </c>
      <c r="AA949" s="3" t="str">
        <f t="shared" si="28"/>
        <v>2113</v>
      </c>
      <c r="AB949" s="4" t="str">
        <f t="shared" si="29"/>
        <v>Non-TIF</v>
      </c>
    </row>
    <row r="950" spans="1:28" x14ac:dyDescent="0.25">
      <c r="A950">
        <v>2021</v>
      </c>
      <c r="B950">
        <v>89</v>
      </c>
      <c r="C950" t="s">
        <v>32</v>
      </c>
      <c r="D950">
        <v>2021</v>
      </c>
      <c r="E950">
        <v>89</v>
      </c>
      <c r="F950">
        <v>2</v>
      </c>
      <c r="G950">
        <v>169</v>
      </c>
      <c r="H950">
        <v>512169</v>
      </c>
      <c r="I950" t="s">
        <v>27</v>
      </c>
      <c r="J950" t="s">
        <v>27</v>
      </c>
      <c r="K950" t="s">
        <v>492</v>
      </c>
      <c r="L950" t="s">
        <v>845</v>
      </c>
      <c r="M950">
        <v>2395410</v>
      </c>
      <c r="N950">
        <v>67400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1438405</v>
      </c>
      <c r="U950">
        <v>0</v>
      </c>
      <c r="V950">
        <v>6094165</v>
      </c>
      <c r="W950">
        <v>7408</v>
      </c>
      <c r="X950">
        <v>6086757</v>
      </c>
      <c r="Y950">
        <v>345757</v>
      </c>
      <c r="Z950">
        <v>2192950</v>
      </c>
      <c r="AA950" s="3" t="str">
        <f t="shared" si="28"/>
        <v>2169</v>
      </c>
      <c r="AB950" s="4" t="str">
        <f t="shared" si="29"/>
        <v>Non-TIF</v>
      </c>
    </row>
    <row r="951" spans="1:28" x14ac:dyDescent="0.25">
      <c r="A951">
        <v>2021</v>
      </c>
      <c r="B951">
        <v>91</v>
      </c>
      <c r="C951" t="s">
        <v>45</v>
      </c>
      <c r="D951">
        <v>2021</v>
      </c>
      <c r="E951">
        <v>91</v>
      </c>
      <c r="F951">
        <v>0</v>
      </c>
      <c r="G951">
        <v>981</v>
      </c>
      <c r="H951">
        <v>910981</v>
      </c>
      <c r="I951" t="s">
        <v>27</v>
      </c>
      <c r="J951" t="s">
        <v>27</v>
      </c>
      <c r="K951" t="s">
        <v>846</v>
      </c>
      <c r="L951" t="s">
        <v>847</v>
      </c>
      <c r="M951">
        <v>0</v>
      </c>
      <c r="N951">
        <v>0</v>
      </c>
      <c r="O951">
        <v>3619245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3619245</v>
      </c>
      <c r="W951">
        <v>0</v>
      </c>
      <c r="X951">
        <v>3619245</v>
      </c>
      <c r="Y951">
        <v>0</v>
      </c>
      <c r="Z951">
        <v>0</v>
      </c>
      <c r="AA951" s="3" t="str">
        <f t="shared" si="28"/>
        <v>0981</v>
      </c>
      <c r="AB951" s="4" t="str">
        <f t="shared" si="29"/>
        <v>Non-TIF</v>
      </c>
    </row>
    <row r="952" spans="1:28" x14ac:dyDescent="0.25">
      <c r="A952">
        <v>2021</v>
      </c>
      <c r="B952">
        <v>91</v>
      </c>
      <c r="C952" t="s">
        <v>45</v>
      </c>
      <c r="D952">
        <v>2021</v>
      </c>
      <c r="E952">
        <v>91</v>
      </c>
      <c r="F952">
        <v>3</v>
      </c>
      <c r="G952">
        <v>114</v>
      </c>
      <c r="H952">
        <v>913114</v>
      </c>
      <c r="I952" t="s">
        <v>27</v>
      </c>
      <c r="J952" t="s">
        <v>27</v>
      </c>
      <c r="K952" t="s">
        <v>866</v>
      </c>
      <c r="L952" t="s">
        <v>847</v>
      </c>
      <c r="M952">
        <v>172053</v>
      </c>
      <c r="N952">
        <v>2046</v>
      </c>
      <c r="O952">
        <v>44438996</v>
      </c>
      <c r="P952">
        <v>903850</v>
      </c>
      <c r="Q952">
        <v>15022628</v>
      </c>
      <c r="R952">
        <v>0</v>
      </c>
      <c r="S952">
        <v>0</v>
      </c>
      <c r="T952">
        <v>0</v>
      </c>
      <c r="U952">
        <v>0</v>
      </c>
      <c r="V952">
        <v>110020189</v>
      </c>
      <c r="W952">
        <v>70376</v>
      </c>
      <c r="X952">
        <v>109949813</v>
      </c>
      <c r="Y952">
        <v>0</v>
      </c>
      <c r="Z952">
        <v>49480616</v>
      </c>
      <c r="AA952" s="3" t="str">
        <f t="shared" si="28"/>
        <v>3114</v>
      </c>
      <c r="AB952" s="4" t="str">
        <f t="shared" si="29"/>
        <v>Non-TIF</v>
      </c>
    </row>
    <row r="953" spans="1:28" x14ac:dyDescent="0.25">
      <c r="A953">
        <v>2021</v>
      </c>
      <c r="B953">
        <v>91</v>
      </c>
      <c r="C953" t="s">
        <v>32</v>
      </c>
      <c r="D953">
        <v>2021</v>
      </c>
      <c r="E953">
        <v>91</v>
      </c>
      <c r="F953">
        <v>4</v>
      </c>
      <c r="G953">
        <v>122</v>
      </c>
      <c r="H953">
        <v>914122</v>
      </c>
      <c r="I953" t="s">
        <v>27</v>
      </c>
      <c r="J953" t="s">
        <v>27</v>
      </c>
      <c r="K953" t="s">
        <v>722</v>
      </c>
      <c r="L953" t="s">
        <v>847</v>
      </c>
      <c r="M953">
        <v>23580600</v>
      </c>
      <c r="N953">
        <v>1008300</v>
      </c>
      <c r="O953">
        <v>10144160</v>
      </c>
      <c r="P953">
        <v>0</v>
      </c>
      <c r="Q953">
        <v>1247040</v>
      </c>
      <c r="R953">
        <v>0</v>
      </c>
      <c r="S953">
        <v>0</v>
      </c>
      <c r="T953">
        <v>711594</v>
      </c>
      <c r="U953">
        <v>0</v>
      </c>
      <c r="V953">
        <v>238620394</v>
      </c>
      <c r="W953">
        <v>209116</v>
      </c>
      <c r="X953">
        <v>238411278</v>
      </c>
      <c r="Y953">
        <v>5062694</v>
      </c>
      <c r="Z953">
        <v>201928700</v>
      </c>
      <c r="AA953" s="3" t="str">
        <f t="shared" si="28"/>
        <v>4122</v>
      </c>
      <c r="AB953" s="4" t="str">
        <f t="shared" si="29"/>
        <v>Non-TIF</v>
      </c>
    </row>
    <row r="954" spans="1:28" x14ac:dyDescent="0.25">
      <c r="A954">
        <v>2021</v>
      </c>
      <c r="B954">
        <v>92</v>
      </c>
      <c r="C954" t="s">
        <v>32</v>
      </c>
      <c r="D954">
        <v>2021</v>
      </c>
      <c r="E954">
        <v>92</v>
      </c>
      <c r="F954">
        <v>3</v>
      </c>
      <c r="G954">
        <v>330</v>
      </c>
      <c r="H954">
        <v>543330</v>
      </c>
      <c r="I954" t="s">
        <v>27</v>
      </c>
      <c r="J954" t="s">
        <v>27</v>
      </c>
      <c r="K954" t="s">
        <v>555</v>
      </c>
      <c r="L954" t="s">
        <v>867</v>
      </c>
      <c r="M954">
        <v>40824400</v>
      </c>
      <c r="N954">
        <v>4393800</v>
      </c>
      <c r="O954">
        <v>751100</v>
      </c>
      <c r="P954">
        <v>1764900</v>
      </c>
      <c r="Q954">
        <v>0</v>
      </c>
      <c r="R954">
        <v>0</v>
      </c>
      <c r="S954">
        <v>77712</v>
      </c>
      <c r="T954">
        <v>15282933</v>
      </c>
      <c r="U954">
        <v>0</v>
      </c>
      <c r="V954">
        <v>87810345</v>
      </c>
      <c r="W954">
        <v>25928</v>
      </c>
      <c r="X954">
        <v>87784417</v>
      </c>
      <c r="Y954">
        <v>8026598</v>
      </c>
      <c r="Z954">
        <v>24715500</v>
      </c>
      <c r="AA954" s="3" t="str">
        <f t="shared" si="28"/>
        <v>3330</v>
      </c>
      <c r="AB954" s="4" t="str">
        <f t="shared" si="29"/>
        <v>Non-TIF</v>
      </c>
    </row>
    <row r="955" spans="1:28" x14ac:dyDescent="0.25">
      <c r="A955">
        <v>2021</v>
      </c>
      <c r="B955">
        <v>92</v>
      </c>
      <c r="C955" t="s">
        <v>32</v>
      </c>
      <c r="D955">
        <v>2021</v>
      </c>
      <c r="E955">
        <v>92</v>
      </c>
      <c r="F955">
        <v>2</v>
      </c>
      <c r="G955">
        <v>977</v>
      </c>
      <c r="H955">
        <v>922977</v>
      </c>
      <c r="I955" t="s">
        <v>27</v>
      </c>
      <c r="J955" t="s">
        <v>27</v>
      </c>
      <c r="K955" t="s">
        <v>595</v>
      </c>
      <c r="L955" t="s">
        <v>867</v>
      </c>
      <c r="M955">
        <v>71450500</v>
      </c>
      <c r="N955">
        <v>5557500</v>
      </c>
      <c r="O955">
        <v>89146673</v>
      </c>
      <c r="P955">
        <v>3130500</v>
      </c>
      <c r="Q955">
        <v>2660927</v>
      </c>
      <c r="R955">
        <v>0</v>
      </c>
      <c r="S955">
        <v>1770729</v>
      </c>
      <c r="T955">
        <v>8596526</v>
      </c>
      <c r="U955">
        <v>0</v>
      </c>
      <c r="V955">
        <v>472301222</v>
      </c>
      <c r="W955">
        <v>301876</v>
      </c>
      <c r="X955">
        <v>471999346</v>
      </c>
      <c r="Y955">
        <v>47627482</v>
      </c>
      <c r="Z955">
        <v>289987867</v>
      </c>
      <c r="AA955" s="3" t="str">
        <f t="shared" si="28"/>
        <v>2977</v>
      </c>
      <c r="AB955" s="4" t="str">
        <f t="shared" si="29"/>
        <v>Non-TIF</v>
      </c>
    </row>
    <row r="956" spans="1:28" x14ac:dyDescent="0.25">
      <c r="A956">
        <v>2021</v>
      </c>
      <c r="B956">
        <v>92</v>
      </c>
      <c r="C956" t="s">
        <v>32</v>
      </c>
      <c r="D956">
        <v>2021</v>
      </c>
      <c r="E956">
        <v>92</v>
      </c>
      <c r="F956">
        <v>6</v>
      </c>
      <c r="G956">
        <v>768</v>
      </c>
      <c r="H956">
        <v>926768</v>
      </c>
      <c r="I956" t="s">
        <v>27</v>
      </c>
      <c r="J956" t="s">
        <v>27</v>
      </c>
      <c r="K956" t="s">
        <v>633</v>
      </c>
      <c r="L956" t="s">
        <v>867</v>
      </c>
      <c r="M956">
        <v>126076520</v>
      </c>
      <c r="N956">
        <v>15671600</v>
      </c>
      <c r="O956">
        <v>55770101</v>
      </c>
      <c r="P956">
        <v>7136900</v>
      </c>
      <c r="Q956">
        <v>11412399</v>
      </c>
      <c r="R956">
        <v>0</v>
      </c>
      <c r="S956">
        <v>4510085</v>
      </c>
      <c r="T956">
        <v>11213925</v>
      </c>
      <c r="U956">
        <v>0</v>
      </c>
      <c r="V956">
        <v>721145830</v>
      </c>
      <c r="W956">
        <v>764876</v>
      </c>
      <c r="X956">
        <v>720380954</v>
      </c>
      <c r="Y956">
        <v>58526905</v>
      </c>
      <c r="Z956">
        <v>489354300</v>
      </c>
      <c r="AA956" s="3" t="str">
        <f t="shared" si="28"/>
        <v>6768</v>
      </c>
      <c r="AB956" s="4" t="str">
        <f t="shared" si="29"/>
        <v>Non-TIF</v>
      </c>
    </row>
    <row r="957" spans="1:28" x14ac:dyDescent="0.25">
      <c r="A957">
        <v>2021</v>
      </c>
      <c r="B957">
        <v>93</v>
      </c>
      <c r="C957" t="s">
        <v>32</v>
      </c>
      <c r="D957">
        <v>2021</v>
      </c>
      <c r="E957">
        <v>93</v>
      </c>
      <c r="F957">
        <v>4</v>
      </c>
      <c r="G957">
        <v>505</v>
      </c>
      <c r="H957">
        <v>934505</v>
      </c>
      <c r="I957" t="s">
        <v>27</v>
      </c>
      <c r="J957" t="s">
        <v>27</v>
      </c>
      <c r="K957" t="s">
        <v>357</v>
      </c>
      <c r="L957" t="s">
        <v>868</v>
      </c>
      <c r="M957">
        <v>23320000</v>
      </c>
      <c r="N957">
        <v>561400</v>
      </c>
      <c r="O957">
        <v>5785822</v>
      </c>
      <c r="P957">
        <v>193730</v>
      </c>
      <c r="Q957">
        <v>430066</v>
      </c>
      <c r="R957">
        <v>0</v>
      </c>
      <c r="S957">
        <v>0</v>
      </c>
      <c r="T957">
        <v>165849</v>
      </c>
      <c r="U957">
        <v>0</v>
      </c>
      <c r="V957">
        <v>54442867</v>
      </c>
      <c r="W957">
        <v>53708</v>
      </c>
      <c r="X957">
        <v>54389159</v>
      </c>
      <c r="Y957">
        <v>5290739</v>
      </c>
      <c r="Z957">
        <v>23986000</v>
      </c>
      <c r="AA957" s="3" t="str">
        <f t="shared" si="28"/>
        <v>4505</v>
      </c>
      <c r="AB957" s="4" t="str">
        <f t="shared" si="29"/>
        <v>Non-TIF</v>
      </c>
    </row>
    <row r="958" spans="1:28" x14ac:dyDescent="0.25">
      <c r="A958">
        <v>2021</v>
      </c>
      <c r="B958">
        <v>94</v>
      </c>
      <c r="C958" t="s">
        <v>45</v>
      </c>
      <c r="D958">
        <v>2021</v>
      </c>
      <c r="E958">
        <v>94</v>
      </c>
      <c r="F958">
        <v>4</v>
      </c>
      <c r="G958">
        <v>23</v>
      </c>
      <c r="H958">
        <v>134023</v>
      </c>
      <c r="I958" t="s">
        <v>27</v>
      </c>
      <c r="J958" t="s">
        <v>27</v>
      </c>
      <c r="K958" t="s">
        <v>288</v>
      </c>
      <c r="L958" t="s">
        <v>869</v>
      </c>
      <c r="M958">
        <v>0</v>
      </c>
      <c r="N958">
        <v>0</v>
      </c>
      <c r="O958">
        <v>360640</v>
      </c>
      <c r="P958">
        <v>19113070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19473710</v>
      </c>
      <c r="W958">
        <v>0</v>
      </c>
      <c r="X958">
        <v>19473710</v>
      </c>
      <c r="Y958">
        <v>0</v>
      </c>
      <c r="Z958">
        <v>0</v>
      </c>
      <c r="AA958" s="3" t="str">
        <f t="shared" si="28"/>
        <v>4023</v>
      </c>
      <c r="AB958" s="4" t="str">
        <f t="shared" si="29"/>
        <v>Non-TIF</v>
      </c>
    </row>
    <row r="959" spans="1:28" x14ac:dyDescent="0.25">
      <c r="A959">
        <v>2021</v>
      </c>
      <c r="B959">
        <v>94</v>
      </c>
      <c r="C959" t="s">
        <v>45</v>
      </c>
      <c r="D959">
        <v>2021</v>
      </c>
      <c r="E959">
        <v>94</v>
      </c>
      <c r="F959">
        <v>5</v>
      </c>
      <c r="G959">
        <v>323</v>
      </c>
      <c r="H959">
        <v>945323</v>
      </c>
      <c r="I959" t="s">
        <v>27</v>
      </c>
      <c r="J959" t="s">
        <v>27</v>
      </c>
      <c r="K959" t="s">
        <v>150</v>
      </c>
      <c r="L959" t="s">
        <v>869</v>
      </c>
      <c r="M959">
        <v>0</v>
      </c>
      <c r="N959">
        <v>0</v>
      </c>
      <c r="O959">
        <v>6303389</v>
      </c>
      <c r="P959">
        <v>30618085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37142309</v>
      </c>
      <c r="W959">
        <v>0</v>
      </c>
      <c r="X959">
        <v>37142309</v>
      </c>
      <c r="Y959">
        <v>0</v>
      </c>
      <c r="Z959">
        <v>220835</v>
      </c>
      <c r="AA959" s="3" t="str">
        <f t="shared" si="28"/>
        <v>5323</v>
      </c>
      <c r="AB959" s="4" t="str">
        <f t="shared" si="29"/>
        <v>Non-TIF</v>
      </c>
    </row>
    <row r="960" spans="1:28" x14ac:dyDescent="0.25">
      <c r="A960">
        <v>2021</v>
      </c>
      <c r="B960">
        <v>94</v>
      </c>
      <c r="C960" t="s">
        <v>45</v>
      </c>
      <c r="D960">
        <v>2021</v>
      </c>
      <c r="E960">
        <v>94</v>
      </c>
      <c r="F960">
        <v>6</v>
      </c>
      <c r="G960">
        <v>96</v>
      </c>
      <c r="H960">
        <v>946096</v>
      </c>
      <c r="I960" t="s">
        <v>27</v>
      </c>
      <c r="J960" t="s">
        <v>27</v>
      </c>
      <c r="K960" t="s">
        <v>65</v>
      </c>
      <c r="L960" t="s">
        <v>869</v>
      </c>
      <c r="M960">
        <v>0</v>
      </c>
      <c r="N960">
        <v>0</v>
      </c>
      <c r="O960">
        <v>2433564</v>
      </c>
      <c r="P960">
        <v>28666440</v>
      </c>
      <c r="Q960">
        <v>29190</v>
      </c>
      <c r="R960">
        <v>0</v>
      </c>
      <c r="S960">
        <v>0</v>
      </c>
      <c r="T960">
        <v>0</v>
      </c>
      <c r="U960">
        <v>0</v>
      </c>
      <c r="V960">
        <v>35140342</v>
      </c>
      <c r="W960">
        <v>18520</v>
      </c>
      <c r="X960">
        <v>35121822</v>
      </c>
      <c r="Y960">
        <v>0</v>
      </c>
      <c r="Z960">
        <v>4011148</v>
      </c>
      <c r="AA960" s="3" t="str">
        <f t="shared" si="28"/>
        <v>6096</v>
      </c>
      <c r="AB960" s="4" t="str">
        <f t="shared" si="29"/>
        <v>Non-TIF</v>
      </c>
    </row>
    <row r="961" spans="1:28" x14ac:dyDescent="0.25">
      <c r="A961">
        <v>2021</v>
      </c>
      <c r="B961">
        <v>94</v>
      </c>
      <c r="C961" t="s">
        <v>24</v>
      </c>
      <c r="D961">
        <v>2021</v>
      </c>
      <c r="E961">
        <v>94</v>
      </c>
      <c r="F961">
        <v>4</v>
      </c>
      <c r="G961">
        <v>23</v>
      </c>
      <c r="H961" t="s">
        <v>870</v>
      </c>
      <c r="I961" t="s">
        <v>26</v>
      </c>
      <c r="J961" t="s">
        <v>27</v>
      </c>
      <c r="K961" t="s">
        <v>871</v>
      </c>
      <c r="L961" t="s">
        <v>869</v>
      </c>
      <c r="M961">
        <v>0</v>
      </c>
      <c r="N961">
        <v>0</v>
      </c>
      <c r="O961">
        <v>1356580</v>
      </c>
      <c r="P961">
        <v>50730020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52086600</v>
      </c>
      <c r="W961">
        <v>0</v>
      </c>
      <c r="X961">
        <v>52086600</v>
      </c>
      <c r="Y961">
        <v>0</v>
      </c>
      <c r="Z961">
        <v>0</v>
      </c>
      <c r="AA961" s="3" t="str">
        <f t="shared" si="28"/>
        <v>4023</v>
      </c>
      <c r="AB961" s="4" t="str">
        <f t="shared" si="29"/>
        <v>TIF</v>
      </c>
    </row>
    <row r="962" spans="1:28" x14ac:dyDescent="0.25">
      <c r="A962">
        <v>2021</v>
      </c>
      <c r="B962">
        <v>94</v>
      </c>
      <c r="C962" t="s">
        <v>24</v>
      </c>
      <c r="D962">
        <v>2021</v>
      </c>
      <c r="E962">
        <v>94</v>
      </c>
      <c r="F962">
        <v>6</v>
      </c>
      <c r="G962">
        <v>867</v>
      </c>
      <c r="H962" t="s">
        <v>654</v>
      </c>
      <c r="I962" t="s">
        <v>26</v>
      </c>
      <c r="J962" t="s">
        <v>27</v>
      </c>
      <c r="K962" t="s">
        <v>655</v>
      </c>
      <c r="L962" t="s">
        <v>869</v>
      </c>
      <c r="M962">
        <v>0</v>
      </c>
      <c r="N962">
        <v>0</v>
      </c>
      <c r="O962">
        <v>781280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781280</v>
      </c>
      <c r="W962">
        <v>0</v>
      </c>
      <c r="X962">
        <v>781280</v>
      </c>
      <c r="Y962">
        <v>0</v>
      </c>
      <c r="Z962">
        <v>0</v>
      </c>
      <c r="AA962" s="3" t="str">
        <f t="shared" si="28"/>
        <v>6867</v>
      </c>
      <c r="AB962" s="4" t="str">
        <f t="shared" si="29"/>
        <v>TIF</v>
      </c>
    </row>
    <row r="963" spans="1:28" x14ac:dyDescent="0.25">
      <c r="A963">
        <v>2021</v>
      </c>
      <c r="B963">
        <v>94</v>
      </c>
      <c r="C963" t="s">
        <v>32</v>
      </c>
      <c r="D963">
        <v>2021</v>
      </c>
      <c r="E963">
        <v>94</v>
      </c>
      <c r="F963">
        <v>6</v>
      </c>
      <c r="G963">
        <v>867</v>
      </c>
      <c r="H963">
        <v>406867</v>
      </c>
      <c r="I963" t="s">
        <v>27</v>
      </c>
      <c r="J963" t="s">
        <v>27</v>
      </c>
      <c r="K963" t="s">
        <v>484</v>
      </c>
      <c r="L963" t="s">
        <v>869</v>
      </c>
      <c r="M963">
        <v>23843100</v>
      </c>
      <c r="N963">
        <v>299490</v>
      </c>
      <c r="O963">
        <v>3772620</v>
      </c>
      <c r="P963">
        <v>1359170</v>
      </c>
      <c r="Q963">
        <v>359720</v>
      </c>
      <c r="R963">
        <v>0</v>
      </c>
      <c r="S963">
        <v>1356530</v>
      </c>
      <c r="T963">
        <v>843555</v>
      </c>
      <c r="U963">
        <v>4000</v>
      </c>
      <c r="V963">
        <v>55580805</v>
      </c>
      <c r="W963">
        <v>48152</v>
      </c>
      <c r="X963">
        <v>55532653</v>
      </c>
      <c r="Y963">
        <v>1719833</v>
      </c>
      <c r="Z963">
        <v>23742620</v>
      </c>
      <c r="AA963" s="3" t="str">
        <f t="shared" ref="AA963:AA1026" si="30">CONCATENATE(F963,TEXT(G963,"000"))</f>
        <v>6867</v>
      </c>
      <c r="AB963" s="4" t="str">
        <f t="shared" ref="AB963:AB1026" si="31">IF(C963="I","TIF","Non-TIF")</f>
        <v>Non-TIF</v>
      </c>
    </row>
    <row r="964" spans="1:28" x14ac:dyDescent="0.25">
      <c r="A964">
        <v>2021</v>
      </c>
      <c r="B964">
        <v>94</v>
      </c>
      <c r="C964" t="s">
        <v>32</v>
      </c>
      <c r="D964">
        <v>2021</v>
      </c>
      <c r="E964">
        <v>94</v>
      </c>
      <c r="F964">
        <v>1</v>
      </c>
      <c r="G964">
        <v>944</v>
      </c>
      <c r="H964">
        <v>991944</v>
      </c>
      <c r="I964" t="s">
        <v>27</v>
      </c>
      <c r="J964" t="s">
        <v>27</v>
      </c>
      <c r="K964" t="s">
        <v>501</v>
      </c>
      <c r="L964" t="s">
        <v>869</v>
      </c>
      <c r="M964">
        <v>31231820</v>
      </c>
      <c r="N964">
        <v>493130</v>
      </c>
      <c r="O964">
        <v>9639450</v>
      </c>
      <c r="P964">
        <v>0</v>
      </c>
      <c r="Q964">
        <v>109110</v>
      </c>
      <c r="R964">
        <v>0</v>
      </c>
      <c r="S964">
        <v>6014120</v>
      </c>
      <c r="T964">
        <v>665366</v>
      </c>
      <c r="U964">
        <v>0</v>
      </c>
      <c r="V964">
        <v>61694926</v>
      </c>
      <c r="W964">
        <v>29632</v>
      </c>
      <c r="X964">
        <v>61665294</v>
      </c>
      <c r="Y964">
        <v>1807123</v>
      </c>
      <c r="Z964">
        <v>13541930</v>
      </c>
      <c r="AA964" s="3" t="str">
        <f t="shared" si="30"/>
        <v>1944</v>
      </c>
      <c r="AB964" s="4" t="str">
        <f t="shared" si="31"/>
        <v>Non-TIF</v>
      </c>
    </row>
    <row r="965" spans="1:28" x14ac:dyDescent="0.25">
      <c r="A965">
        <v>2021</v>
      </c>
      <c r="B965">
        <v>95</v>
      </c>
      <c r="C965" t="s">
        <v>45</v>
      </c>
      <c r="D965">
        <v>2021</v>
      </c>
      <c r="E965">
        <v>95</v>
      </c>
      <c r="F965">
        <v>2</v>
      </c>
      <c r="G965">
        <v>295</v>
      </c>
      <c r="H965">
        <v>952295</v>
      </c>
      <c r="I965" t="s">
        <v>27</v>
      </c>
      <c r="J965" t="s">
        <v>27</v>
      </c>
      <c r="K965" t="s">
        <v>319</v>
      </c>
      <c r="L965" t="s">
        <v>872</v>
      </c>
      <c r="M965">
        <v>162194</v>
      </c>
      <c r="N965">
        <v>11170</v>
      </c>
      <c r="O965">
        <v>23770811</v>
      </c>
      <c r="P965">
        <v>3329069</v>
      </c>
      <c r="Q965">
        <v>5466900</v>
      </c>
      <c r="R965">
        <v>0</v>
      </c>
      <c r="S965">
        <v>0</v>
      </c>
      <c r="T965">
        <v>0</v>
      </c>
      <c r="U965">
        <v>0</v>
      </c>
      <c r="V965">
        <v>51770875</v>
      </c>
      <c r="W965">
        <v>35188</v>
      </c>
      <c r="X965">
        <v>51735687</v>
      </c>
      <c r="Y965">
        <v>0</v>
      </c>
      <c r="Z965">
        <v>19030731</v>
      </c>
      <c r="AA965" s="3" t="str">
        <f t="shared" si="30"/>
        <v>2295</v>
      </c>
      <c r="AB965" s="4" t="str">
        <f t="shared" si="31"/>
        <v>Non-TIF</v>
      </c>
    </row>
    <row r="966" spans="1:28" x14ac:dyDescent="0.25">
      <c r="A966">
        <v>2021</v>
      </c>
      <c r="B966">
        <v>95</v>
      </c>
      <c r="C966" t="s">
        <v>24</v>
      </c>
      <c r="D966">
        <v>2021</v>
      </c>
      <c r="E966">
        <v>95</v>
      </c>
      <c r="F966">
        <v>2</v>
      </c>
      <c r="G966">
        <v>295</v>
      </c>
      <c r="H966" t="s">
        <v>414</v>
      </c>
      <c r="I966" t="s">
        <v>26</v>
      </c>
      <c r="J966" t="s">
        <v>27</v>
      </c>
      <c r="K966" t="s">
        <v>415</v>
      </c>
      <c r="L966" t="s">
        <v>872</v>
      </c>
      <c r="M966">
        <v>0</v>
      </c>
      <c r="N966">
        <v>0</v>
      </c>
      <c r="O966">
        <v>5912390</v>
      </c>
      <c r="P966">
        <v>22590131</v>
      </c>
      <c r="Q966">
        <v>2000950</v>
      </c>
      <c r="R966">
        <v>0</v>
      </c>
      <c r="S966">
        <v>0</v>
      </c>
      <c r="T966">
        <v>0</v>
      </c>
      <c r="U966">
        <v>0</v>
      </c>
      <c r="V966">
        <v>35300670</v>
      </c>
      <c r="W966">
        <v>0</v>
      </c>
      <c r="X966">
        <v>35300670</v>
      </c>
      <c r="Y966">
        <v>0</v>
      </c>
      <c r="Z966">
        <v>4797199</v>
      </c>
      <c r="AA966" s="3" t="str">
        <f t="shared" si="30"/>
        <v>2295</v>
      </c>
      <c r="AB966" s="4" t="str">
        <f t="shared" si="31"/>
        <v>TIF</v>
      </c>
    </row>
    <row r="967" spans="1:28" x14ac:dyDescent="0.25">
      <c r="A967">
        <v>2021</v>
      </c>
      <c r="B967">
        <v>95</v>
      </c>
      <c r="C967" t="s">
        <v>24</v>
      </c>
      <c r="D967">
        <v>2021</v>
      </c>
      <c r="E967">
        <v>95</v>
      </c>
      <c r="F967">
        <v>3</v>
      </c>
      <c r="G967">
        <v>420</v>
      </c>
      <c r="H967" t="s">
        <v>873</v>
      </c>
      <c r="I967" t="s">
        <v>26</v>
      </c>
      <c r="J967" t="s">
        <v>27</v>
      </c>
      <c r="K967" t="s">
        <v>874</v>
      </c>
      <c r="L967" t="s">
        <v>872</v>
      </c>
      <c r="M967">
        <v>197925</v>
      </c>
      <c r="N967">
        <v>20420</v>
      </c>
      <c r="O967">
        <v>12293802</v>
      </c>
      <c r="P967">
        <v>9858174</v>
      </c>
      <c r="Q967">
        <v>248320</v>
      </c>
      <c r="R967">
        <v>0</v>
      </c>
      <c r="S967">
        <v>0</v>
      </c>
      <c r="T967">
        <v>0</v>
      </c>
      <c r="U967">
        <v>0</v>
      </c>
      <c r="V967">
        <v>33988116</v>
      </c>
      <c r="W967">
        <v>33336</v>
      </c>
      <c r="X967">
        <v>33954780</v>
      </c>
      <c r="Y967">
        <v>0</v>
      </c>
      <c r="Z967">
        <v>11369475</v>
      </c>
      <c r="AA967" s="3" t="str">
        <f t="shared" si="30"/>
        <v>3420</v>
      </c>
      <c r="AB967" s="4" t="str">
        <f t="shared" si="31"/>
        <v>TIF</v>
      </c>
    </row>
    <row r="968" spans="1:28" x14ac:dyDescent="0.25">
      <c r="A968">
        <v>2021</v>
      </c>
      <c r="B968">
        <v>95</v>
      </c>
      <c r="C968" t="s">
        <v>32</v>
      </c>
      <c r="D968">
        <v>2021</v>
      </c>
      <c r="E968">
        <v>95</v>
      </c>
      <c r="F968">
        <v>0</v>
      </c>
      <c r="G968">
        <v>873</v>
      </c>
      <c r="H968">
        <v>950873</v>
      </c>
      <c r="I968" t="s">
        <v>27</v>
      </c>
      <c r="J968" t="s">
        <v>27</v>
      </c>
      <c r="K968" t="s">
        <v>603</v>
      </c>
      <c r="L968" t="s">
        <v>872</v>
      </c>
      <c r="M968">
        <v>172208058</v>
      </c>
      <c r="N968">
        <v>11599470</v>
      </c>
      <c r="O968">
        <v>25121321</v>
      </c>
      <c r="P968">
        <v>2194200</v>
      </c>
      <c r="Q968">
        <v>833140</v>
      </c>
      <c r="R968">
        <v>0</v>
      </c>
      <c r="S968">
        <v>4426397</v>
      </c>
      <c r="T968">
        <v>6024960</v>
      </c>
      <c r="U968">
        <v>0</v>
      </c>
      <c r="V968">
        <v>308367576</v>
      </c>
      <c r="W968">
        <v>264836</v>
      </c>
      <c r="X968">
        <v>308102740</v>
      </c>
      <c r="Y968">
        <v>45731192</v>
      </c>
      <c r="Z968">
        <v>85960030</v>
      </c>
      <c r="AA968" s="3" t="str">
        <f t="shared" si="30"/>
        <v>0873</v>
      </c>
      <c r="AB968" s="4" t="str">
        <f t="shared" si="31"/>
        <v>Non-TIF</v>
      </c>
    </row>
    <row r="969" spans="1:28" x14ac:dyDescent="0.25">
      <c r="A969">
        <v>2021</v>
      </c>
      <c r="B969">
        <v>73</v>
      </c>
      <c r="C969" t="s">
        <v>45</v>
      </c>
      <c r="D969">
        <v>2021</v>
      </c>
      <c r="E969">
        <v>73</v>
      </c>
      <c r="F969">
        <v>5</v>
      </c>
      <c r="G969">
        <v>976</v>
      </c>
      <c r="H969">
        <v>735976</v>
      </c>
      <c r="I969" t="s">
        <v>27</v>
      </c>
      <c r="J969" t="s">
        <v>27</v>
      </c>
      <c r="K969" t="s">
        <v>445</v>
      </c>
      <c r="L969" t="s">
        <v>743</v>
      </c>
      <c r="M969">
        <v>430077</v>
      </c>
      <c r="N969">
        <v>79060</v>
      </c>
      <c r="O969">
        <v>10054232</v>
      </c>
      <c r="P969">
        <v>0</v>
      </c>
      <c r="Q969">
        <v>1166801</v>
      </c>
      <c r="R969">
        <v>0</v>
      </c>
      <c r="S969">
        <v>0</v>
      </c>
      <c r="T969">
        <v>0</v>
      </c>
      <c r="U969">
        <v>0</v>
      </c>
      <c r="V969">
        <v>11730170</v>
      </c>
      <c r="W969">
        <v>0</v>
      </c>
      <c r="X969">
        <v>11730170</v>
      </c>
      <c r="Y969">
        <v>0</v>
      </c>
      <c r="Z969">
        <v>0</v>
      </c>
      <c r="AA969" s="3" t="str">
        <f t="shared" si="30"/>
        <v>5976</v>
      </c>
      <c r="AB969" s="4" t="str">
        <f t="shared" si="31"/>
        <v>Non-TIF</v>
      </c>
    </row>
    <row r="970" spans="1:28" x14ac:dyDescent="0.25">
      <c r="A970">
        <v>2021</v>
      </c>
      <c r="B970">
        <v>73</v>
      </c>
      <c r="C970" t="s">
        <v>24</v>
      </c>
      <c r="D970">
        <v>2021</v>
      </c>
      <c r="E970">
        <v>73</v>
      </c>
      <c r="F970">
        <v>5</v>
      </c>
      <c r="G970">
        <v>976</v>
      </c>
      <c r="H970" t="s">
        <v>587</v>
      </c>
      <c r="I970" t="s">
        <v>26</v>
      </c>
      <c r="J970" t="s">
        <v>27</v>
      </c>
      <c r="K970" t="s">
        <v>588</v>
      </c>
      <c r="L970" t="s">
        <v>743</v>
      </c>
      <c r="M970">
        <v>78063</v>
      </c>
      <c r="N970">
        <v>0</v>
      </c>
      <c r="O970">
        <v>2098548</v>
      </c>
      <c r="P970">
        <v>0</v>
      </c>
      <c r="Q970">
        <v>2051959</v>
      </c>
      <c r="R970">
        <v>0</v>
      </c>
      <c r="S970">
        <v>0</v>
      </c>
      <c r="T970">
        <v>0</v>
      </c>
      <c r="U970">
        <v>0</v>
      </c>
      <c r="V970">
        <v>4228570</v>
      </c>
      <c r="W970">
        <v>0</v>
      </c>
      <c r="X970">
        <v>4228570</v>
      </c>
      <c r="Y970">
        <v>0</v>
      </c>
      <c r="Z970">
        <v>0</v>
      </c>
      <c r="AA970" s="3" t="str">
        <f t="shared" si="30"/>
        <v>5976</v>
      </c>
      <c r="AB970" s="4" t="str">
        <f t="shared" si="31"/>
        <v>TIF</v>
      </c>
    </row>
    <row r="971" spans="1:28" x14ac:dyDescent="0.25">
      <c r="A971">
        <v>2021</v>
      </c>
      <c r="B971">
        <v>74</v>
      </c>
      <c r="C971" t="s">
        <v>45</v>
      </c>
      <c r="D971">
        <v>2021</v>
      </c>
      <c r="E971">
        <v>74</v>
      </c>
      <c r="F971">
        <v>0</v>
      </c>
      <c r="G971">
        <v>333</v>
      </c>
      <c r="H971">
        <v>320333</v>
      </c>
      <c r="I971" t="s">
        <v>27</v>
      </c>
      <c r="J971" t="s">
        <v>27</v>
      </c>
      <c r="K971" t="s">
        <v>387</v>
      </c>
      <c r="L971" t="s">
        <v>745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 s="3" t="str">
        <f t="shared" si="30"/>
        <v>0333</v>
      </c>
      <c r="AB971" s="4" t="str">
        <f t="shared" si="31"/>
        <v>Non-TIF</v>
      </c>
    </row>
    <row r="972" spans="1:28" x14ac:dyDescent="0.25">
      <c r="A972">
        <v>2021</v>
      </c>
      <c r="B972">
        <v>74</v>
      </c>
      <c r="C972" t="s">
        <v>45</v>
      </c>
      <c r="D972">
        <v>2021</v>
      </c>
      <c r="E972">
        <v>74</v>
      </c>
      <c r="F972">
        <v>5</v>
      </c>
      <c r="G972">
        <v>724</v>
      </c>
      <c r="H972">
        <v>745724</v>
      </c>
      <c r="I972" t="s">
        <v>27</v>
      </c>
      <c r="J972" t="s">
        <v>27</v>
      </c>
      <c r="K972" t="s">
        <v>266</v>
      </c>
      <c r="L972" t="s">
        <v>745</v>
      </c>
      <c r="M972">
        <v>0</v>
      </c>
      <c r="N972">
        <v>0</v>
      </c>
      <c r="O972">
        <v>0</v>
      </c>
      <c r="P972">
        <v>31520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31520</v>
      </c>
      <c r="W972">
        <v>0</v>
      </c>
      <c r="X972">
        <v>31520</v>
      </c>
      <c r="Y972">
        <v>0</v>
      </c>
      <c r="Z972">
        <v>0</v>
      </c>
      <c r="AA972" s="3" t="str">
        <f t="shared" si="30"/>
        <v>5724</v>
      </c>
      <c r="AB972" s="4" t="str">
        <f t="shared" si="31"/>
        <v>Non-TIF</v>
      </c>
    </row>
    <row r="973" spans="1:28" x14ac:dyDescent="0.25">
      <c r="A973">
        <v>2021</v>
      </c>
      <c r="B973">
        <v>74</v>
      </c>
      <c r="C973" t="s">
        <v>24</v>
      </c>
      <c r="D973">
        <v>2021</v>
      </c>
      <c r="E973">
        <v>74</v>
      </c>
      <c r="F973">
        <v>2</v>
      </c>
      <c r="G973">
        <v>88</v>
      </c>
      <c r="H973" t="s">
        <v>962</v>
      </c>
      <c r="I973" t="s">
        <v>26</v>
      </c>
      <c r="J973" t="s">
        <v>27</v>
      </c>
      <c r="K973" t="s">
        <v>963</v>
      </c>
      <c r="L973" t="s">
        <v>745</v>
      </c>
      <c r="M973">
        <v>2397</v>
      </c>
      <c r="N973">
        <v>0</v>
      </c>
      <c r="O973">
        <v>2967585</v>
      </c>
      <c r="P973">
        <v>36867160</v>
      </c>
      <c r="Q973">
        <v>19771</v>
      </c>
      <c r="R973">
        <v>0</v>
      </c>
      <c r="S973">
        <v>0</v>
      </c>
      <c r="T973">
        <v>0</v>
      </c>
      <c r="U973">
        <v>0</v>
      </c>
      <c r="V973">
        <v>40544906</v>
      </c>
      <c r="W973">
        <v>0</v>
      </c>
      <c r="X973">
        <v>40544906</v>
      </c>
      <c r="Y973">
        <v>0</v>
      </c>
      <c r="Z973">
        <v>687993</v>
      </c>
      <c r="AA973" s="3" t="str">
        <f t="shared" si="30"/>
        <v>2088</v>
      </c>
      <c r="AB973" s="4" t="str">
        <f t="shared" si="31"/>
        <v>TIF</v>
      </c>
    </row>
    <row r="974" spans="1:28" x14ac:dyDescent="0.25">
      <c r="A974">
        <v>2021</v>
      </c>
      <c r="B974">
        <v>74</v>
      </c>
      <c r="C974" t="s">
        <v>24</v>
      </c>
      <c r="D974">
        <v>2021</v>
      </c>
      <c r="E974">
        <v>74</v>
      </c>
      <c r="F974">
        <v>5</v>
      </c>
      <c r="G974">
        <v>724</v>
      </c>
      <c r="H974" t="s">
        <v>964</v>
      </c>
      <c r="I974" t="s">
        <v>26</v>
      </c>
      <c r="J974" t="s">
        <v>27</v>
      </c>
      <c r="K974" t="s">
        <v>965</v>
      </c>
      <c r="L974" t="s">
        <v>745</v>
      </c>
      <c r="M974">
        <v>0</v>
      </c>
      <c r="N974">
        <v>0</v>
      </c>
      <c r="O974">
        <v>0</v>
      </c>
      <c r="P974">
        <v>4665990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4665990</v>
      </c>
      <c r="W974">
        <v>0</v>
      </c>
      <c r="X974">
        <v>4665990</v>
      </c>
      <c r="Y974">
        <v>0</v>
      </c>
      <c r="Z974">
        <v>0</v>
      </c>
      <c r="AA974" s="3" t="str">
        <f t="shared" si="30"/>
        <v>5724</v>
      </c>
      <c r="AB974" s="4" t="str">
        <f t="shared" si="31"/>
        <v>TIF</v>
      </c>
    </row>
    <row r="975" spans="1:28" x14ac:dyDescent="0.25">
      <c r="A975">
        <v>2021</v>
      </c>
      <c r="B975">
        <v>75</v>
      </c>
      <c r="C975" t="s">
        <v>45</v>
      </c>
      <c r="D975">
        <v>2021</v>
      </c>
      <c r="E975">
        <v>75</v>
      </c>
      <c r="F975">
        <v>3</v>
      </c>
      <c r="G975">
        <v>348</v>
      </c>
      <c r="H975">
        <v>753348</v>
      </c>
      <c r="I975" t="s">
        <v>27</v>
      </c>
      <c r="J975" t="s">
        <v>27</v>
      </c>
      <c r="K975" t="s">
        <v>356</v>
      </c>
      <c r="L975" t="s">
        <v>747</v>
      </c>
      <c r="M975">
        <v>9910</v>
      </c>
      <c r="N975">
        <v>0</v>
      </c>
      <c r="O975">
        <v>93650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9018920</v>
      </c>
      <c r="W975">
        <v>1852</v>
      </c>
      <c r="X975">
        <v>9017068</v>
      </c>
      <c r="Y975">
        <v>0</v>
      </c>
      <c r="Z975">
        <v>8915360</v>
      </c>
      <c r="AA975" s="3" t="str">
        <f t="shared" si="30"/>
        <v>3348</v>
      </c>
      <c r="AB975" s="4" t="str">
        <f t="shared" si="31"/>
        <v>Non-TIF</v>
      </c>
    </row>
    <row r="976" spans="1:28" x14ac:dyDescent="0.25">
      <c r="A976">
        <v>2021</v>
      </c>
      <c r="B976">
        <v>75</v>
      </c>
      <c r="C976" t="s">
        <v>45</v>
      </c>
      <c r="D976">
        <v>2021</v>
      </c>
      <c r="E976">
        <v>75</v>
      </c>
      <c r="F976">
        <v>3</v>
      </c>
      <c r="G976">
        <v>600</v>
      </c>
      <c r="H976">
        <v>753600</v>
      </c>
      <c r="I976" t="s">
        <v>27</v>
      </c>
      <c r="J976" t="s">
        <v>27</v>
      </c>
      <c r="K976" t="s">
        <v>748</v>
      </c>
      <c r="L976" t="s">
        <v>747</v>
      </c>
      <c r="M976">
        <v>3496256</v>
      </c>
      <c r="N976">
        <v>214030</v>
      </c>
      <c r="O976">
        <v>105331034</v>
      </c>
      <c r="P976">
        <v>70652222</v>
      </c>
      <c r="Q976">
        <v>3362898</v>
      </c>
      <c r="R976">
        <v>0</v>
      </c>
      <c r="S976">
        <v>0</v>
      </c>
      <c r="T976">
        <v>0</v>
      </c>
      <c r="U976">
        <v>0</v>
      </c>
      <c r="V976">
        <v>217255758</v>
      </c>
      <c r="W976">
        <v>74080</v>
      </c>
      <c r="X976">
        <v>217181678</v>
      </c>
      <c r="Y976">
        <v>0</v>
      </c>
      <c r="Z976">
        <v>34199318</v>
      </c>
      <c r="AA976" s="3" t="str">
        <f t="shared" si="30"/>
        <v>3600</v>
      </c>
      <c r="AB976" s="4" t="str">
        <f t="shared" si="31"/>
        <v>Non-TIF</v>
      </c>
    </row>
    <row r="977" spans="1:28" x14ac:dyDescent="0.25">
      <c r="A977">
        <v>2021</v>
      </c>
      <c r="B977">
        <v>75</v>
      </c>
      <c r="C977" t="s">
        <v>45</v>
      </c>
      <c r="D977">
        <v>2021</v>
      </c>
      <c r="E977">
        <v>75</v>
      </c>
      <c r="F977">
        <v>5</v>
      </c>
      <c r="G977">
        <v>486</v>
      </c>
      <c r="H977">
        <v>755486</v>
      </c>
      <c r="I977" t="s">
        <v>27</v>
      </c>
      <c r="J977" t="s">
        <v>27</v>
      </c>
      <c r="K977" t="s">
        <v>770</v>
      </c>
      <c r="L977" t="s">
        <v>747</v>
      </c>
      <c r="M977">
        <v>0</v>
      </c>
      <c r="N977">
        <v>0</v>
      </c>
      <c r="O977">
        <v>6931028</v>
      </c>
      <c r="P977">
        <v>404320</v>
      </c>
      <c r="Q977">
        <v>2819212</v>
      </c>
      <c r="R977">
        <v>0</v>
      </c>
      <c r="S977">
        <v>0</v>
      </c>
      <c r="T977">
        <v>0</v>
      </c>
      <c r="U977">
        <v>0</v>
      </c>
      <c r="V977">
        <v>13557850</v>
      </c>
      <c r="W977">
        <v>11112</v>
      </c>
      <c r="X977">
        <v>13546738</v>
      </c>
      <c r="Y977">
        <v>0</v>
      </c>
      <c r="Z977">
        <v>3403290</v>
      </c>
      <c r="AA977" s="3" t="str">
        <f t="shared" si="30"/>
        <v>5486</v>
      </c>
      <c r="AB977" s="4" t="str">
        <f t="shared" si="31"/>
        <v>Non-TIF</v>
      </c>
    </row>
    <row r="978" spans="1:28" x14ac:dyDescent="0.25">
      <c r="A978">
        <v>2021</v>
      </c>
      <c r="B978">
        <v>75</v>
      </c>
      <c r="C978" t="s">
        <v>24</v>
      </c>
      <c r="D978">
        <v>2021</v>
      </c>
      <c r="E978">
        <v>75</v>
      </c>
      <c r="F978">
        <v>2</v>
      </c>
      <c r="G978">
        <v>988</v>
      </c>
      <c r="H978" t="s">
        <v>966</v>
      </c>
      <c r="I978" t="s">
        <v>26</v>
      </c>
      <c r="J978" t="s">
        <v>27</v>
      </c>
      <c r="K978" t="s">
        <v>967</v>
      </c>
      <c r="L978" t="s">
        <v>747</v>
      </c>
      <c r="M978">
        <v>0</v>
      </c>
      <c r="N978">
        <v>0</v>
      </c>
      <c r="O978">
        <v>3698582</v>
      </c>
      <c r="P978">
        <v>0</v>
      </c>
      <c r="Q978">
        <v>142860</v>
      </c>
      <c r="R978">
        <v>0</v>
      </c>
      <c r="S978">
        <v>0</v>
      </c>
      <c r="T978">
        <v>0</v>
      </c>
      <c r="U978">
        <v>0</v>
      </c>
      <c r="V978">
        <v>39152527</v>
      </c>
      <c r="W978">
        <v>42596</v>
      </c>
      <c r="X978">
        <v>39109931</v>
      </c>
      <c r="Y978">
        <v>0</v>
      </c>
      <c r="Z978">
        <v>35311085</v>
      </c>
      <c r="AA978" s="3" t="str">
        <f t="shared" si="30"/>
        <v>2988</v>
      </c>
      <c r="AB978" s="4" t="str">
        <f t="shared" si="31"/>
        <v>TIF</v>
      </c>
    </row>
    <row r="979" spans="1:28" x14ac:dyDescent="0.25">
      <c r="A979">
        <v>2021</v>
      </c>
      <c r="B979">
        <v>75</v>
      </c>
      <c r="C979" t="s">
        <v>24</v>
      </c>
      <c r="D979">
        <v>2021</v>
      </c>
      <c r="E979">
        <v>75</v>
      </c>
      <c r="F979">
        <v>3</v>
      </c>
      <c r="G979">
        <v>348</v>
      </c>
      <c r="H979" t="s">
        <v>968</v>
      </c>
      <c r="I979" t="s">
        <v>26</v>
      </c>
      <c r="J979" t="s">
        <v>27</v>
      </c>
      <c r="K979" t="s">
        <v>969</v>
      </c>
      <c r="L979" t="s">
        <v>747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2125690</v>
      </c>
      <c r="W979">
        <v>0</v>
      </c>
      <c r="X979">
        <v>2125690</v>
      </c>
      <c r="Y979">
        <v>0</v>
      </c>
      <c r="Z979">
        <v>2125690</v>
      </c>
      <c r="AA979" s="3" t="str">
        <f t="shared" si="30"/>
        <v>3348</v>
      </c>
      <c r="AB979" s="4" t="str">
        <f t="shared" si="31"/>
        <v>TIF</v>
      </c>
    </row>
    <row r="980" spans="1:28" x14ac:dyDescent="0.25">
      <c r="A980">
        <v>2021</v>
      </c>
      <c r="B980">
        <v>75</v>
      </c>
      <c r="C980" t="s">
        <v>24</v>
      </c>
      <c r="D980">
        <v>2021</v>
      </c>
      <c r="E980">
        <v>75</v>
      </c>
      <c r="F980">
        <v>3</v>
      </c>
      <c r="G980">
        <v>600</v>
      </c>
      <c r="H980" t="s">
        <v>970</v>
      </c>
      <c r="I980" t="s">
        <v>26</v>
      </c>
      <c r="J980" t="s">
        <v>27</v>
      </c>
      <c r="K980" t="s">
        <v>971</v>
      </c>
      <c r="L980" t="s">
        <v>747</v>
      </c>
      <c r="M980">
        <v>3469894</v>
      </c>
      <c r="N980">
        <v>0</v>
      </c>
      <c r="O980">
        <v>61809163</v>
      </c>
      <c r="P980">
        <v>38354268</v>
      </c>
      <c r="Q980">
        <v>4209695</v>
      </c>
      <c r="R980">
        <v>0</v>
      </c>
      <c r="S980">
        <v>0</v>
      </c>
      <c r="T980">
        <v>0</v>
      </c>
      <c r="U980">
        <v>0</v>
      </c>
      <c r="V980">
        <v>135549952</v>
      </c>
      <c r="W980">
        <v>0</v>
      </c>
      <c r="X980">
        <v>135549952</v>
      </c>
      <c r="Y980">
        <v>0</v>
      </c>
      <c r="Z980">
        <v>27706932</v>
      </c>
      <c r="AA980" s="3" t="str">
        <f t="shared" si="30"/>
        <v>3600</v>
      </c>
      <c r="AB980" s="4" t="str">
        <f t="shared" si="31"/>
        <v>TIF</v>
      </c>
    </row>
    <row r="981" spans="1:28" x14ac:dyDescent="0.25">
      <c r="A981">
        <v>2021</v>
      </c>
      <c r="B981">
        <v>75</v>
      </c>
      <c r="C981" t="s">
        <v>32</v>
      </c>
      <c r="D981">
        <v>2021</v>
      </c>
      <c r="E981">
        <v>75</v>
      </c>
      <c r="F981">
        <v>0</v>
      </c>
      <c r="G981">
        <v>63</v>
      </c>
      <c r="H981">
        <v>750063</v>
      </c>
      <c r="I981" t="s">
        <v>27</v>
      </c>
      <c r="J981" t="s">
        <v>27</v>
      </c>
      <c r="K981" t="s">
        <v>767</v>
      </c>
      <c r="L981" t="s">
        <v>747</v>
      </c>
      <c r="M981">
        <v>112632530</v>
      </c>
      <c r="N981">
        <v>7456100</v>
      </c>
      <c r="O981">
        <v>5865984</v>
      </c>
      <c r="P981">
        <v>19350</v>
      </c>
      <c r="Q981">
        <v>1537616</v>
      </c>
      <c r="R981">
        <v>0</v>
      </c>
      <c r="S981">
        <v>0</v>
      </c>
      <c r="T981">
        <v>1019228</v>
      </c>
      <c r="U981">
        <v>0</v>
      </c>
      <c r="V981">
        <v>292331298</v>
      </c>
      <c r="W981">
        <v>251872</v>
      </c>
      <c r="X981">
        <v>292079426</v>
      </c>
      <c r="Y981">
        <v>5074156</v>
      </c>
      <c r="Z981">
        <v>163800490</v>
      </c>
      <c r="AA981" s="3" t="str">
        <f t="shared" si="30"/>
        <v>0063</v>
      </c>
      <c r="AB981" s="4" t="str">
        <f t="shared" si="31"/>
        <v>Non-TIF</v>
      </c>
    </row>
    <row r="982" spans="1:28" x14ac:dyDescent="0.25">
      <c r="A982">
        <v>2021</v>
      </c>
      <c r="B982">
        <v>75</v>
      </c>
      <c r="C982" t="s">
        <v>32</v>
      </c>
      <c r="D982">
        <v>2021</v>
      </c>
      <c r="E982">
        <v>75</v>
      </c>
      <c r="F982">
        <v>2</v>
      </c>
      <c r="G982">
        <v>988</v>
      </c>
      <c r="H982">
        <v>752988</v>
      </c>
      <c r="I982" t="s">
        <v>27</v>
      </c>
      <c r="J982" t="s">
        <v>27</v>
      </c>
      <c r="K982" t="s">
        <v>746</v>
      </c>
      <c r="L982" t="s">
        <v>747</v>
      </c>
      <c r="M982">
        <v>88991970</v>
      </c>
      <c r="N982">
        <v>6375860</v>
      </c>
      <c r="O982">
        <v>20719820</v>
      </c>
      <c r="P982">
        <v>0</v>
      </c>
      <c r="Q982">
        <v>240270</v>
      </c>
      <c r="R982">
        <v>0</v>
      </c>
      <c r="S982">
        <v>11841889</v>
      </c>
      <c r="T982">
        <v>2073932</v>
      </c>
      <c r="U982">
        <v>0</v>
      </c>
      <c r="V982">
        <v>347103031</v>
      </c>
      <c r="W982">
        <v>244464</v>
      </c>
      <c r="X982">
        <v>346858567</v>
      </c>
      <c r="Y982">
        <v>19822968</v>
      </c>
      <c r="Z982">
        <v>216859290</v>
      </c>
      <c r="AA982" s="3" t="str">
        <f t="shared" si="30"/>
        <v>2988</v>
      </c>
      <c r="AB982" s="4" t="str">
        <f t="shared" si="31"/>
        <v>Non-TIF</v>
      </c>
    </row>
    <row r="983" spans="1:28" x14ac:dyDescent="0.25">
      <c r="A983">
        <v>2021</v>
      </c>
      <c r="B983">
        <v>75</v>
      </c>
      <c r="C983" t="s">
        <v>32</v>
      </c>
      <c r="D983">
        <v>2021</v>
      </c>
      <c r="E983">
        <v>75</v>
      </c>
      <c r="F983">
        <v>3</v>
      </c>
      <c r="G983">
        <v>555</v>
      </c>
      <c r="H983">
        <v>973555</v>
      </c>
      <c r="I983" t="s">
        <v>27</v>
      </c>
      <c r="J983" t="s">
        <v>27</v>
      </c>
      <c r="K983" t="s">
        <v>913</v>
      </c>
      <c r="L983" t="s">
        <v>747</v>
      </c>
      <c r="M983">
        <v>1181440</v>
      </c>
      <c r="N983">
        <v>17720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320012</v>
      </c>
      <c r="U983">
        <v>0</v>
      </c>
      <c r="V983">
        <v>2070812</v>
      </c>
      <c r="W983">
        <v>1852</v>
      </c>
      <c r="X983">
        <v>2068960</v>
      </c>
      <c r="Y983">
        <v>11744</v>
      </c>
      <c r="Z983">
        <v>551640</v>
      </c>
      <c r="AA983" s="3" t="str">
        <f t="shared" si="30"/>
        <v>3555</v>
      </c>
      <c r="AB983" s="4" t="str">
        <f t="shared" si="31"/>
        <v>Non-TIF</v>
      </c>
    </row>
    <row r="984" spans="1:28" x14ac:dyDescent="0.25">
      <c r="A984">
        <v>2021</v>
      </c>
      <c r="B984">
        <v>76</v>
      </c>
      <c r="C984" t="s">
        <v>24</v>
      </c>
      <c r="D984">
        <v>2021</v>
      </c>
      <c r="E984">
        <v>76</v>
      </c>
      <c r="F984">
        <v>2</v>
      </c>
      <c r="G984">
        <v>493</v>
      </c>
      <c r="H984" t="s">
        <v>471</v>
      </c>
      <c r="I984" t="s">
        <v>26</v>
      </c>
      <c r="J984" t="s">
        <v>27</v>
      </c>
      <c r="K984" t="s">
        <v>472</v>
      </c>
      <c r="L984" t="s">
        <v>749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 s="3" t="str">
        <f t="shared" si="30"/>
        <v>2493</v>
      </c>
      <c r="AB984" s="4" t="str">
        <f t="shared" si="31"/>
        <v>TIF</v>
      </c>
    </row>
    <row r="985" spans="1:28" x14ac:dyDescent="0.25">
      <c r="A985">
        <v>2021</v>
      </c>
      <c r="B985">
        <v>76</v>
      </c>
      <c r="C985" t="s">
        <v>32</v>
      </c>
      <c r="D985">
        <v>2021</v>
      </c>
      <c r="E985">
        <v>76</v>
      </c>
      <c r="F985">
        <v>2</v>
      </c>
      <c r="G985">
        <v>493</v>
      </c>
      <c r="H985">
        <v>462493</v>
      </c>
      <c r="I985" t="s">
        <v>27</v>
      </c>
      <c r="J985" t="s">
        <v>27</v>
      </c>
      <c r="K985" t="s">
        <v>473</v>
      </c>
      <c r="L985" t="s">
        <v>749</v>
      </c>
      <c r="M985">
        <v>20823979</v>
      </c>
      <c r="N985">
        <v>434164</v>
      </c>
      <c r="O985">
        <v>4389194</v>
      </c>
      <c r="P985">
        <v>2787373</v>
      </c>
      <c r="Q985">
        <v>33339</v>
      </c>
      <c r="R985">
        <v>0</v>
      </c>
      <c r="S985">
        <v>3440080</v>
      </c>
      <c r="T985">
        <v>223886</v>
      </c>
      <c r="U985">
        <v>0</v>
      </c>
      <c r="V985">
        <v>39318586</v>
      </c>
      <c r="W985">
        <v>32758</v>
      </c>
      <c r="X985">
        <v>39285828</v>
      </c>
      <c r="Y985">
        <v>1414215</v>
      </c>
      <c r="Z985">
        <v>7186571</v>
      </c>
      <c r="AA985" s="3" t="str">
        <f t="shared" si="30"/>
        <v>2493</v>
      </c>
      <c r="AB985" s="4" t="str">
        <f t="shared" si="31"/>
        <v>Non-TIF</v>
      </c>
    </row>
    <row r="986" spans="1:28" x14ac:dyDescent="0.25">
      <c r="A986">
        <v>2021</v>
      </c>
      <c r="B986">
        <v>77</v>
      </c>
      <c r="C986" t="s">
        <v>24</v>
      </c>
      <c r="D986">
        <v>2021</v>
      </c>
      <c r="E986">
        <v>77</v>
      </c>
      <c r="F986">
        <v>6</v>
      </c>
      <c r="G986">
        <v>579</v>
      </c>
      <c r="H986" t="s">
        <v>972</v>
      </c>
      <c r="I986" t="s">
        <v>26</v>
      </c>
      <c r="J986" t="s">
        <v>27</v>
      </c>
      <c r="K986" t="s">
        <v>973</v>
      </c>
      <c r="L986" t="s">
        <v>784</v>
      </c>
      <c r="M986">
        <v>0</v>
      </c>
      <c r="N986">
        <v>0</v>
      </c>
      <c r="O986">
        <v>118967817</v>
      </c>
      <c r="P986">
        <v>5678267</v>
      </c>
      <c r="Q986">
        <v>5510075</v>
      </c>
      <c r="R986">
        <v>0</v>
      </c>
      <c r="S986">
        <v>0</v>
      </c>
      <c r="T986">
        <v>0</v>
      </c>
      <c r="U986">
        <v>0</v>
      </c>
      <c r="V986">
        <v>132357093</v>
      </c>
      <c r="W986">
        <v>0</v>
      </c>
      <c r="X986">
        <v>132357093</v>
      </c>
      <c r="Y986">
        <v>0</v>
      </c>
      <c r="Z986">
        <v>2200934</v>
      </c>
      <c r="AA986" s="3" t="str">
        <f t="shared" si="30"/>
        <v>6579</v>
      </c>
      <c r="AB986" s="4" t="str">
        <f t="shared" si="31"/>
        <v>TIF</v>
      </c>
    </row>
    <row r="987" spans="1:28" x14ac:dyDescent="0.25">
      <c r="A987">
        <v>2021</v>
      </c>
      <c r="B987">
        <v>77</v>
      </c>
      <c r="C987" t="s">
        <v>24</v>
      </c>
      <c r="D987">
        <v>2021</v>
      </c>
      <c r="E987">
        <v>77</v>
      </c>
      <c r="F987">
        <v>0</v>
      </c>
      <c r="G987">
        <v>981</v>
      </c>
      <c r="H987" t="s">
        <v>983</v>
      </c>
      <c r="I987" t="s">
        <v>26</v>
      </c>
      <c r="J987" t="s">
        <v>27</v>
      </c>
      <c r="K987" t="s">
        <v>984</v>
      </c>
      <c r="L987" t="s">
        <v>784</v>
      </c>
      <c r="M987">
        <v>0</v>
      </c>
      <c r="N987">
        <v>0</v>
      </c>
      <c r="O987">
        <v>18941928</v>
      </c>
      <c r="P987">
        <v>6037352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24979280</v>
      </c>
      <c r="W987">
        <v>0</v>
      </c>
      <c r="X987">
        <v>24979280</v>
      </c>
      <c r="Y987">
        <v>0</v>
      </c>
      <c r="Z987">
        <v>0</v>
      </c>
      <c r="AA987" s="3" t="str">
        <f t="shared" si="30"/>
        <v>0981</v>
      </c>
      <c r="AB987" s="4" t="str">
        <f t="shared" si="31"/>
        <v>TIF</v>
      </c>
    </row>
    <row r="988" spans="1:28" x14ac:dyDescent="0.25">
      <c r="A988">
        <v>2021</v>
      </c>
      <c r="B988">
        <v>95</v>
      </c>
      <c r="C988" t="s">
        <v>32</v>
      </c>
      <c r="D988">
        <v>2021</v>
      </c>
      <c r="E988">
        <v>95</v>
      </c>
      <c r="F988">
        <v>3</v>
      </c>
      <c r="G988">
        <v>420</v>
      </c>
      <c r="H988">
        <v>953420</v>
      </c>
      <c r="I988" t="s">
        <v>27</v>
      </c>
      <c r="J988" t="s">
        <v>27</v>
      </c>
      <c r="K988" t="s">
        <v>875</v>
      </c>
      <c r="L988" t="s">
        <v>872</v>
      </c>
      <c r="M988">
        <v>70243118</v>
      </c>
      <c r="N988">
        <v>3455750</v>
      </c>
      <c r="O988">
        <v>12510357</v>
      </c>
      <c r="P988">
        <v>630420</v>
      </c>
      <c r="Q988">
        <v>4674520</v>
      </c>
      <c r="R988">
        <v>0</v>
      </c>
      <c r="S988">
        <v>13760320</v>
      </c>
      <c r="T988">
        <v>2443843</v>
      </c>
      <c r="U988">
        <v>0</v>
      </c>
      <c r="V988">
        <v>232131748</v>
      </c>
      <c r="W988">
        <v>240760</v>
      </c>
      <c r="X988">
        <v>231890988</v>
      </c>
      <c r="Y988">
        <v>32910768</v>
      </c>
      <c r="Z988">
        <v>124413420</v>
      </c>
      <c r="AA988" s="3" t="str">
        <f t="shared" si="30"/>
        <v>3420</v>
      </c>
      <c r="AB988" s="4" t="str">
        <f t="shared" si="31"/>
        <v>Non-TIF</v>
      </c>
    </row>
    <row r="989" spans="1:28" x14ac:dyDescent="0.25">
      <c r="A989">
        <v>2021</v>
      </c>
      <c r="B989">
        <v>96</v>
      </c>
      <c r="C989" t="s">
        <v>45</v>
      </c>
      <c r="D989">
        <v>2021</v>
      </c>
      <c r="E989">
        <v>96</v>
      </c>
      <c r="F989">
        <v>1</v>
      </c>
      <c r="G989">
        <v>638</v>
      </c>
      <c r="H989">
        <v>961638</v>
      </c>
      <c r="I989" t="s">
        <v>27</v>
      </c>
      <c r="J989" t="s">
        <v>27</v>
      </c>
      <c r="K989" t="s">
        <v>1725</v>
      </c>
      <c r="L989" t="s">
        <v>876</v>
      </c>
      <c r="M989">
        <v>0</v>
      </c>
      <c r="N989">
        <v>0</v>
      </c>
      <c r="O989">
        <v>2456749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2456749</v>
      </c>
      <c r="W989">
        <v>0</v>
      </c>
      <c r="X989">
        <v>2456749</v>
      </c>
      <c r="Y989">
        <v>0</v>
      </c>
      <c r="Z989">
        <v>0</v>
      </c>
      <c r="AA989" s="3" t="str">
        <f t="shared" si="30"/>
        <v>1638</v>
      </c>
      <c r="AB989" s="4" t="str">
        <f t="shared" si="31"/>
        <v>Non-TIF</v>
      </c>
    </row>
    <row r="990" spans="1:28" x14ac:dyDescent="0.25">
      <c r="A990">
        <v>2021</v>
      </c>
      <c r="B990">
        <v>96</v>
      </c>
      <c r="C990" t="s">
        <v>24</v>
      </c>
      <c r="D990">
        <v>2021</v>
      </c>
      <c r="E990">
        <v>96</v>
      </c>
      <c r="F990">
        <v>6</v>
      </c>
      <c r="G990">
        <v>100</v>
      </c>
      <c r="H990" t="s">
        <v>908</v>
      </c>
      <c r="I990" t="s">
        <v>26</v>
      </c>
      <c r="J990" t="s">
        <v>27</v>
      </c>
      <c r="K990" t="s">
        <v>909</v>
      </c>
      <c r="L990" t="s">
        <v>876</v>
      </c>
      <c r="M990">
        <v>0</v>
      </c>
      <c r="N990">
        <v>0</v>
      </c>
      <c r="O990">
        <v>1798360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1798360</v>
      </c>
      <c r="W990">
        <v>0</v>
      </c>
      <c r="X990">
        <v>1798360</v>
      </c>
      <c r="Y990">
        <v>0</v>
      </c>
      <c r="Z990">
        <v>0</v>
      </c>
      <c r="AA990" s="3" t="str">
        <f t="shared" si="30"/>
        <v>6100</v>
      </c>
      <c r="AB990" s="4" t="str">
        <f t="shared" si="31"/>
        <v>TIF</v>
      </c>
    </row>
    <row r="991" spans="1:28" x14ac:dyDescent="0.25">
      <c r="A991">
        <v>2021</v>
      </c>
      <c r="B991">
        <v>96</v>
      </c>
      <c r="C991" t="s">
        <v>32</v>
      </c>
      <c r="D991">
        <v>2021</v>
      </c>
      <c r="E991">
        <v>96</v>
      </c>
      <c r="F991">
        <v>0</v>
      </c>
      <c r="G991">
        <v>135</v>
      </c>
      <c r="H991">
        <v>30135</v>
      </c>
      <c r="I991" t="s">
        <v>27</v>
      </c>
      <c r="J991" t="s">
        <v>27</v>
      </c>
      <c r="K991" t="s">
        <v>86</v>
      </c>
      <c r="L991" t="s">
        <v>876</v>
      </c>
      <c r="M991">
        <v>7506700</v>
      </c>
      <c r="N991">
        <v>291660</v>
      </c>
      <c r="O991">
        <v>349224</v>
      </c>
      <c r="P991">
        <v>0</v>
      </c>
      <c r="Q991">
        <v>143586</v>
      </c>
      <c r="R991">
        <v>0</v>
      </c>
      <c r="S991">
        <v>0</v>
      </c>
      <c r="T991">
        <v>299893</v>
      </c>
      <c r="U991">
        <v>0</v>
      </c>
      <c r="V991">
        <v>16977113</v>
      </c>
      <c r="W991">
        <v>16668</v>
      </c>
      <c r="X991">
        <v>16960445</v>
      </c>
      <c r="Y991">
        <v>728192</v>
      </c>
      <c r="Z991">
        <v>8386050</v>
      </c>
      <c r="AA991" s="3" t="str">
        <f t="shared" si="30"/>
        <v>0135</v>
      </c>
      <c r="AB991" s="4" t="str">
        <f t="shared" si="31"/>
        <v>Non-TIF</v>
      </c>
    </row>
    <row r="992" spans="1:28" x14ac:dyDescent="0.25">
      <c r="A992">
        <v>2021</v>
      </c>
      <c r="B992">
        <v>96</v>
      </c>
      <c r="C992" t="s">
        <v>32</v>
      </c>
      <c r="D992">
        <v>2021</v>
      </c>
      <c r="E992">
        <v>96</v>
      </c>
      <c r="F992">
        <v>6</v>
      </c>
      <c r="G992">
        <v>509</v>
      </c>
      <c r="H992">
        <v>336509</v>
      </c>
      <c r="I992" t="s">
        <v>27</v>
      </c>
      <c r="J992" t="s">
        <v>27</v>
      </c>
      <c r="K992" t="s">
        <v>224</v>
      </c>
      <c r="L992" t="s">
        <v>876</v>
      </c>
      <c r="M992">
        <v>40405720</v>
      </c>
      <c r="N992">
        <v>3299550</v>
      </c>
      <c r="O992">
        <v>5049887</v>
      </c>
      <c r="P992">
        <v>2901950</v>
      </c>
      <c r="Q992">
        <v>216293</v>
      </c>
      <c r="R992">
        <v>0</v>
      </c>
      <c r="S992">
        <v>2894781</v>
      </c>
      <c r="T992">
        <v>130301</v>
      </c>
      <c r="U992">
        <v>0</v>
      </c>
      <c r="V992">
        <v>108379742</v>
      </c>
      <c r="W992">
        <v>88896</v>
      </c>
      <c r="X992">
        <v>108290846</v>
      </c>
      <c r="Y992">
        <v>4184026</v>
      </c>
      <c r="Z992">
        <v>53481260</v>
      </c>
      <c r="AA992" s="3" t="str">
        <f t="shared" si="30"/>
        <v>6509</v>
      </c>
      <c r="AB992" s="4" t="str">
        <f t="shared" si="31"/>
        <v>Non-TIF</v>
      </c>
    </row>
    <row r="993" spans="1:28" x14ac:dyDescent="0.25">
      <c r="A993">
        <v>2021</v>
      </c>
      <c r="B993">
        <v>96</v>
      </c>
      <c r="C993" t="s">
        <v>32</v>
      </c>
      <c r="D993">
        <v>2021</v>
      </c>
      <c r="E993">
        <v>96</v>
      </c>
      <c r="F993">
        <v>6</v>
      </c>
      <c r="G993">
        <v>100</v>
      </c>
      <c r="H993">
        <v>966100</v>
      </c>
      <c r="I993" t="s">
        <v>27</v>
      </c>
      <c r="J993" t="s">
        <v>27</v>
      </c>
      <c r="K993" t="s">
        <v>910</v>
      </c>
      <c r="L993" t="s">
        <v>876</v>
      </c>
      <c r="M993">
        <v>116982310</v>
      </c>
      <c r="N993">
        <v>11915610</v>
      </c>
      <c r="O993">
        <v>25800578</v>
      </c>
      <c r="P993">
        <v>1145920</v>
      </c>
      <c r="Q993">
        <v>1399108</v>
      </c>
      <c r="R993">
        <v>0</v>
      </c>
      <c r="S993">
        <v>3680229</v>
      </c>
      <c r="T993">
        <v>2060523</v>
      </c>
      <c r="U993">
        <v>0</v>
      </c>
      <c r="V993">
        <v>415623868</v>
      </c>
      <c r="W993">
        <v>353732</v>
      </c>
      <c r="X993">
        <v>415270136</v>
      </c>
      <c r="Y993">
        <v>20157825</v>
      </c>
      <c r="Z993">
        <v>252639590</v>
      </c>
      <c r="AA993" s="3" t="str">
        <f t="shared" si="30"/>
        <v>6100</v>
      </c>
      <c r="AB993" s="4" t="str">
        <f t="shared" si="31"/>
        <v>Non-TIF</v>
      </c>
    </row>
    <row r="994" spans="1:28" x14ac:dyDescent="0.25">
      <c r="A994">
        <v>2021</v>
      </c>
      <c r="B994">
        <v>97</v>
      </c>
      <c r="C994" t="s">
        <v>45</v>
      </c>
      <c r="D994">
        <v>2021</v>
      </c>
      <c r="E994">
        <v>97</v>
      </c>
      <c r="F994">
        <v>4</v>
      </c>
      <c r="G994">
        <v>33</v>
      </c>
      <c r="H994">
        <v>674033</v>
      </c>
      <c r="I994" t="s">
        <v>27</v>
      </c>
      <c r="J994" t="s">
        <v>27</v>
      </c>
      <c r="K994" t="s">
        <v>1738</v>
      </c>
      <c r="L994" t="s">
        <v>911</v>
      </c>
      <c r="M994">
        <v>0</v>
      </c>
      <c r="N994">
        <v>0</v>
      </c>
      <c r="O994">
        <v>10401801</v>
      </c>
      <c r="P994">
        <v>39900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10981941</v>
      </c>
      <c r="W994">
        <v>3704</v>
      </c>
      <c r="X994">
        <v>10978237</v>
      </c>
      <c r="Y994">
        <v>0</v>
      </c>
      <c r="Z994">
        <v>540240</v>
      </c>
      <c r="AA994" s="3" t="str">
        <f t="shared" si="30"/>
        <v>4033</v>
      </c>
      <c r="AB994" s="4" t="str">
        <f t="shared" si="31"/>
        <v>Non-TIF</v>
      </c>
    </row>
    <row r="995" spans="1:28" x14ac:dyDescent="0.25">
      <c r="A995">
        <v>2021</v>
      </c>
      <c r="B995">
        <v>97</v>
      </c>
      <c r="C995" t="s">
        <v>45</v>
      </c>
      <c r="D995">
        <v>2021</v>
      </c>
      <c r="E995">
        <v>97</v>
      </c>
      <c r="F995">
        <v>5</v>
      </c>
      <c r="G995">
        <v>877</v>
      </c>
      <c r="H995">
        <v>975877</v>
      </c>
      <c r="I995" t="s">
        <v>27</v>
      </c>
      <c r="J995" t="s">
        <v>27</v>
      </c>
      <c r="K995" t="s">
        <v>912</v>
      </c>
      <c r="L995" t="s">
        <v>911</v>
      </c>
      <c r="M995">
        <v>878560</v>
      </c>
      <c r="N995">
        <v>38341</v>
      </c>
      <c r="O995">
        <v>143973377</v>
      </c>
      <c r="P995">
        <v>205576955</v>
      </c>
      <c r="Q995">
        <v>1682905</v>
      </c>
      <c r="R995">
        <v>0</v>
      </c>
      <c r="S995">
        <v>0</v>
      </c>
      <c r="T995">
        <v>0</v>
      </c>
      <c r="U995">
        <v>0</v>
      </c>
      <c r="V995">
        <v>391350084</v>
      </c>
      <c r="W995">
        <v>25928</v>
      </c>
      <c r="X995">
        <v>391324156</v>
      </c>
      <c r="Y995">
        <v>0</v>
      </c>
      <c r="Z995">
        <v>39199946</v>
      </c>
      <c r="AA995" s="3" t="str">
        <f t="shared" si="30"/>
        <v>5877</v>
      </c>
      <c r="AB995" s="4" t="str">
        <f t="shared" si="31"/>
        <v>Non-TIF</v>
      </c>
    </row>
    <row r="996" spans="1:28" x14ac:dyDescent="0.25">
      <c r="A996">
        <v>2021</v>
      </c>
      <c r="B996">
        <v>97</v>
      </c>
      <c r="C996" t="s">
        <v>32</v>
      </c>
      <c r="D996">
        <v>2021</v>
      </c>
      <c r="E996">
        <v>97</v>
      </c>
      <c r="F996">
        <v>1</v>
      </c>
      <c r="G996">
        <v>975</v>
      </c>
      <c r="H996">
        <v>971975</v>
      </c>
      <c r="I996" t="s">
        <v>27</v>
      </c>
      <c r="J996" t="s">
        <v>27</v>
      </c>
      <c r="K996" t="s">
        <v>321</v>
      </c>
      <c r="L996" t="s">
        <v>911</v>
      </c>
      <c r="M996">
        <v>83200240</v>
      </c>
      <c r="N996">
        <v>4262260</v>
      </c>
      <c r="O996">
        <v>7825568</v>
      </c>
      <c r="P996">
        <v>0</v>
      </c>
      <c r="Q996">
        <v>96422</v>
      </c>
      <c r="R996">
        <v>0</v>
      </c>
      <c r="S996">
        <v>0</v>
      </c>
      <c r="T996">
        <v>819333</v>
      </c>
      <c r="U996">
        <v>0</v>
      </c>
      <c r="V996">
        <v>153994783</v>
      </c>
      <c r="W996">
        <v>153716</v>
      </c>
      <c r="X996">
        <v>153841067</v>
      </c>
      <c r="Y996">
        <v>7275732</v>
      </c>
      <c r="Z996">
        <v>57790960</v>
      </c>
      <c r="AA996" s="3" t="str">
        <f t="shared" si="30"/>
        <v>1975</v>
      </c>
      <c r="AB996" s="4" t="str">
        <f t="shared" si="31"/>
        <v>Non-TIF</v>
      </c>
    </row>
    <row r="997" spans="1:28" x14ac:dyDescent="0.25">
      <c r="A997">
        <v>2021</v>
      </c>
      <c r="B997">
        <v>97</v>
      </c>
      <c r="C997" t="s">
        <v>32</v>
      </c>
      <c r="D997">
        <v>2021</v>
      </c>
      <c r="E997">
        <v>97</v>
      </c>
      <c r="F997">
        <v>3</v>
      </c>
      <c r="G997">
        <v>555</v>
      </c>
      <c r="H997">
        <v>973555</v>
      </c>
      <c r="I997" t="s">
        <v>27</v>
      </c>
      <c r="J997" t="s">
        <v>27</v>
      </c>
      <c r="K997" t="s">
        <v>913</v>
      </c>
      <c r="L997" t="s">
        <v>911</v>
      </c>
      <c r="M997">
        <v>98364500</v>
      </c>
      <c r="N997">
        <v>5183510</v>
      </c>
      <c r="O997">
        <v>23455061</v>
      </c>
      <c r="P997">
        <v>1108260</v>
      </c>
      <c r="Q997">
        <v>2629449</v>
      </c>
      <c r="R997">
        <v>0</v>
      </c>
      <c r="S997">
        <v>0</v>
      </c>
      <c r="T997">
        <v>2828369</v>
      </c>
      <c r="U997">
        <v>0</v>
      </c>
      <c r="V997">
        <v>404662119</v>
      </c>
      <c r="W997">
        <v>322248</v>
      </c>
      <c r="X997">
        <v>404339871</v>
      </c>
      <c r="Y997">
        <v>21011819</v>
      </c>
      <c r="Z997">
        <v>271092970</v>
      </c>
      <c r="AA997" s="3" t="str">
        <f t="shared" si="30"/>
        <v>3555</v>
      </c>
      <c r="AB997" s="4" t="str">
        <f t="shared" si="31"/>
        <v>Non-TIF</v>
      </c>
    </row>
    <row r="998" spans="1:28" x14ac:dyDescent="0.25">
      <c r="A998">
        <v>2021</v>
      </c>
      <c r="B998">
        <v>98</v>
      </c>
      <c r="C998" t="s">
        <v>45</v>
      </c>
      <c r="D998">
        <v>2021</v>
      </c>
      <c r="E998">
        <v>98</v>
      </c>
      <c r="F998">
        <v>4</v>
      </c>
      <c r="G998">
        <v>772</v>
      </c>
      <c r="H998">
        <v>984772</v>
      </c>
      <c r="I998" t="s">
        <v>27</v>
      </c>
      <c r="J998" t="s">
        <v>27</v>
      </c>
      <c r="K998" t="s">
        <v>320</v>
      </c>
      <c r="L998" t="s">
        <v>914</v>
      </c>
      <c r="M998">
        <v>192631</v>
      </c>
      <c r="N998">
        <v>0</v>
      </c>
      <c r="O998">
        <v>3007642</v>
      </c>
      <c r="P998">
        <v>677868</v>
      </c>
      <c r="Q998">
        <v>761769</v>
      </c>
      <c r="R998">
        <v>0</v>
      </c>
      <c r="S998">
        <v>0</v>
      </c>
      <c r="T998">
        <v>0</v>
      </c>
      <c r="U998">
        <v>0</v>
      </c>
      <c r="V998">
        <v>15637158</v>
      </c>
      <c r="W998">
        <v>38892</v>
      </c>
      <c r="X998">
        <v>15598266</v>
      </c>
      <c r="Y998">
        <v>0</v>
      </c>
      <c r="Z998">
        <v>10997248</v>
      </c>
      <c r="AA998" s="3" t="str">
        <f t="shared" si="30"/>
        <v>4772</v>
      </c>
      <c r="AB998" s="4" t="str">
        <f t="shared" si="31"/>
        <v>Non-TIF</v>
      </c>
    </row>
    <row r="999" spans="1:28" x14ac:dyDescent="0.25">
      <c r="A999">
        <v>2021</v>
      </c>
      <c r="B999">
        <v>98</v>
      </c>
      <c r="C999" t="s">
        <v>45</v>
      </c>
      <c r="D999">
        <v>2021</v>
      </c>
      <c r="E999">
        <v>98</v>
      </c>
      <c r="F999">
        <v>4</v>
      </c>
      <c r="G999">
        <v>788</v>
      </c>
      <c r="H999">
        <v>984788</v>
      </c>
      <c r="I999" t="s">
        <v>27</v>
      </c>
      <c r="J999" t="s">
        <v>27</v>
      </c>
      <c r="K999" t="s">
        <v>915</v>
      </c>
      <c r="L999" t="s">
        <v>914</v>
      </c>
      <c r="M999">
        <v>202402</v>
      </c>
      <c r="N999">
        <v>15629</v>
      </c>
      <c r="O999">
        <v>14800175</v>
      </c>
      <c r="P999">
        <v>9051011</v>
      </c>
      <c r="Q999">
        <v>2691025</v>
      </c>
      <c r="R999">
        <v>0</v>
      </c>
      <c r="S999">
        <v>0</v>
      </c>
      <c r="T999">
        <v>0</v>
      </c>
      <c r="U999">
        <v>0</v>
      </c>
      <c r="V999">
        <v>106123605</v>
      </c>
      <c r="W999">
        <v>224092</v>
      </c>
      <c r="X999">
        <v>105899513</v>
      </c>
      <c r="Y999">
        <v>0</v>
      </c>
      <c r="Z999">
        <v>79363363</v>
      </c>
      <c r="AA999" s="3" t="str">
        <f t="shared" si="30"/>
        <v>4788</v>
      </c>
      <c r="AB999" s="4" t="str">
        <f t="shared" si="31"/>
        <v>Non-TIF</v>
      </c>
    </row>
    <row r="1000" spans="1:28" x14ac:dyDescent="0.25">
      <c r="A1000">
        <v>2021</v>
      </c>
      <c r="B1000">
        <v>98</v>
      </c>
      <c r="C1000" t="s">
        <v>24</v>
      </c>
      <c r="D1000">
        <v>2021</v>
      </c>
      <c r="E1000">
        <v>98</v>
      </c>
      <c r="F1000">
        <v>4</v>
      </c>
      <c r="G1000">
        <v>772</v>
      </c>
      <c r="H1000" t="s">
        <v>315</v>
      </c>
      <c r="I1000" t="s">
        <v>26</v>
      </c>
      <c r="J1000" t="s">
        <v>27</v>
      </c>
      <c r="K1000" t="s">
        <v>316</v>
      </c>
      <c r="L1000" t="s">
        <v>914</v>
      </c>
      <c r="M1000">
        <v>129619</v>
      </c>
      <c r="N1000">
        <v>0</v>
      </c>
      <c r="O1000">
        <v>4947111</v>
      </c>
      <c r="P1000">
        <v>6100809</v>
      </c>
      <c r="Q1000">
        <v>933504</v>
      </c>
      <c r="R1000">
        <v>0</v>
      </c>
      <c r="S1000">
        <v>0</v>
      </c>
      <c r="T1000">
        <v>0</v>
      </c>
      <c r="U1000">
        <v>0</v>
      </c>
      <c r="V1000">
        <v>15420427</v>
      </c>
      <c r="W1000">
        <v>0</v>
      </c>
      <c r="X1000">
        <v>15420427</v>
      </c>
      <c r="Y1000">
        <v>0</v>
      </c>
      <c r="Z1000">
        <v>3309384</v>
      </c>
      <c r="AA1000" s="3" t="str">
        <f t="shared" si="30"/>
        <v>4772</v>
      </c>
      <c r="AB1000" s="4" t="str">
        <f t="shared" si="31"/>
        <v>TIF</v>
      </c>
    </row>
    <row r="1001" spans="1:28" x14ac:dyDescent="0.25">
      <c r="A1001">
        <v>2021</v>
      </c>
      <c r="B1001">
        <v>98</v>
      </c>
      <c r="C1001" t="s">
        <v>32</v>
      </c>
      <c r="D1001">
        <v>2021</v>
      </c>
      <c r="E1001">
        <v>98</v>
      </c>
      <c r="F1001">
        <v>2</v>
      </c>
      <c r="G1001">
        <v>295</v>
      </c>
      <c r="H1001">
        <v>952295</v>
      </c>
      <c r="I1001" t="s">
        <v>27</v>
      </c>
      <c r="J1001" t="s">
        <v>27</v>
      </c>
      <c r="K1001" t="s">
        <v>319</v>
      </c>
      <c r="L1001" t="s">
        <v>914</v>
      </c>
      <c r="M1001">
        <v>9867226</v>
      </c>
      <c r="N1001">
        <v>357150</v>
      </c>
      <c r="O1001">
        <v>1495621</v>
      </c>
      <c r="P1001">
        <v>0</v>
      </c>
      <c r="Q1001">
        <v>48246</v>
      </c>
      <c r="R1001">
        <v>0</v>
      </c>
      <c r="S1001">
        <v>950232</v>
      </c>
      <c r="T1001">
        <v>1725348</v>
      </c>
      <c r="U1001">
        <v>0</v>
      </c>
      <c r="V1001">
        <v>38743235</v>
      </c>
      <c r="W1001">
        <v>44448</v>
      </c>
      <c r="X1001">
        <v>38698787</v>
      </c>
      <c r="Y1001">
        <v>1320659</v>
      </c>
      <c r="Z1001">
        <v>24299412</v>
      </c>
      <c r="AA1001" s="3" t="str">
        <f t="shared" si="30"/>
        <v>2295</v>
      </c>
      <c r="AB1001" s="4" t="str">
        <f t="shared" si="31"/>
        <v>Non-TIF</v>
      </c>
    </row>
    <row r="1002" spans="1:28" x14ac:dyDescent="0.25">
      <c r="A1002">
        <v>2021</v>
      </c>
      <c r="B1002">
        <v>99</v>
      </c>
      <c r="C1002" t="s">
        <v>45</v>
      </c>
      <c r="D1002">
        <v>2021</v>
      </c>
      <c r="E1002">
        <v>99</v>
      </c>
      <c r="F1002">
        <v>1</v>
      </c>
      <c r="G1002">
        <v>206</v>
      </c>
      <c r="H1002">
        <v>991206</v>
      </c>
      <c r="I1002" t="s">
        <v>27</v>
      </c>
      <c r="J1002" t="s">
        <v>27</v>
      </c>
      <c r="K1002" t="s">
        <v>417</v>
      </c>
      <c r="L1002" t="s">
        <v>916</v>
      </c>
      <c r="M1002">
        <v>283800</v>
      </c>
      <c r="N1002">
        <v>0</v>
      </c>
      <c r="O1002">
        <v>20043647</v>
      </c>
      <c r="P1002">
        <v>13711200</v>
      </c>
      <c r="Q1002">
        <v>483571</v>
      </c>
      <c r="R1002">
        <v>0</v>
      </c>
      <c r="S1002">
        <v>0</v>
      </c>
      <c r="T1002">
        <v>0</v>
      </c>
      <c r="U1002">
        <v>0</v>
      </c>
      <c r="V1002">
        <v>47450844</v>
      </c>
      <c r="W1002">
        <v>44448</v>
      </c>
      <c r="X1002">
        <v>47406396</v>
      </c>
      <c r="Y1002">
        <v>0</v>
      </c>
      <c r="Z1002">
        <v>12928626</v>
      </c>
      <c r="AA1002" s="3" t="str">
        <f t="shared" si="30"/>
        <v>1206</v>
      </c>
      <c r="AB1002" s="4" t="str">
        <f t="shared" si="31"/>
        <v>Non-TIF</v>
      </c>
    </row>
    <row r="1003" spans="1:28" x14ac:dyDescent="0.25">
      <c r="A1003">
        <v>2021</v>
      </c>
      <c r="B1003">
        <v>99</v>
      </c>
      <c r="C1003" t="s">
        <v>32</v>
      </c>
      <c r="D1003">
        <v>2021</v>
      </c>
      <c r="E1003">
        <v>99</v>
      </c>
      <c r="F1003">
        <v>6</v>
      </c>
      <c r="G1003">
        <v>867</v>
      </c>
      <c r="H1003">
        <v>406867</v>
      </c>
      <c r="I1003" t="s">
        <v>27</v>
      </c>
      <c r="J1003" t="s">
        <v>27</v>
      </c>
      <c r="K1003" t="s">
        <v>484</v>
      </c>
      <c r="L1003" t="s">
        <v>916</v>
      </c>
      <c r="M1003">
        <v>7231700</v>
      </c>
      <c r="N1003">
        <v>193500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13686</v>
      </c>
      <c r="U1003">
        <v>0</v>
      </c>
      <c r="V1003">
        <v>9608886</v>
      </c>
      <c r="W1003">
        <v>1852</v>
      </c>
      <c r="X1003">
        <v>9607034</v>
      </c>
      <c r="Y1003">
        <v>491178</v>
      </c>
      <c r="Z1003">
        <v>2170000</v>
      </c>
      <c r="AA1003" s="3" t="str">
        <f t="shared" si="30"/>
        <v>6867</v>
      </c>
      <c r="AB1003" s="4" t="str">
        <f t="shared" si="31"/>
        <v>Non-TIF</v>
      </c>
    </row>
    <row r="1004" spans="1:28" x14ac:dyDescent="0.25">
      <c r="A1004">
        <v>2021</v>
      </c>
      <c r="B1004">
        <v>99</v>
      </c>
      <c r="C1004" t="s">
        <v>32</v>
      </c>
      <c r="D1004">
        <v>2021</v>
      </c>
      <c r="E1004">
        <v>99</v>
      </c>
      <c r="F1004">
        <v>0</v>
      </c>
      <c r="G1004">
        <v>819</v>
      </c>
      <c r="H1004">
        <v>410819</v>
      </c>
      <c r="I1004" t="s">
        <v>27</v>
      </c>
      <c r="J1004" t="s">
        <v>27</v>
      </c>
      <c r="K1004" t="s">
        <v>412</v>
      </c>
      <c r="L1004" t="s">
        <v>916</v>
      </c>
      <c r="M1004">
        <v>23466100</v>
      </c>
      <c r="N1004">
        <v>1253800</v>
      </c>
      <c r="O1004">
        <v>0</v>
      </c>
      <c r="P1004">
        <v>0</v>
      </c>
      <c r="Q1004">
        <v>0</v>
      </c>
      <c r="R1004">
        <v>0</v>
      </c>
      <c r="S1004">
        <v>1587729</v>
      </c>
      <c r="T1004">
        <v>32876</v>
      </c>
      <c r="U1004">
        <v>0</v>
      </c>
      <c r="V1004">
        <v>32739005</v>
      </c>
      <c r="W1004">
        <v>9260</v>
      </c>
      <c r="X1004">
        <v>32729745</v>
      </c>
      <c r="Y1004">
        <v>810463</v>
      </c>
      <c r="Z1004">
        <v>6398500</v>
      </c>
      <c r="AA1004" s="3" t="str">
        <f t="shared" si="30"/>
        <v>0819</v>
      </c>
      <c r="AB1004" s="4" t="str">
        <f t="shared" si="31"/>
        <v>Non-TIF</v>
      </c>
    </row>
    <row r="1005" spans="1:28" x14ac:dyDescent="0.25">
      <c r="A1005">
        <v>2021</v>
      </c>
      <c r="B1005">
        <v>99</v>
      </c>
      <c r="C1005" t="s">
        <v>32</v>
      </c>
      <c r="D1005">
        <v>2021</v>
      </c>
      <c r="E1005">
        <v>99</v>
      </c>
      <c r="F1005">
        <v>1</v>
      </c>
      <c r="G1005">
        <v>854</v>
      </c>
      <c r="H1005">
        <v>991854</v>
      </c>
      <c r="I1005" t="s">
        <v>27</v>
      </c>
      <c r="J1005" t="s">
        <v>27</v>
      </c>
      <c r="K1005" t="s">
        <v>431</v>
      </c>
      <c r="L1005" t="s">
        <v>916</v>
      </c>
      <c r="M1005">
        <v>41971600</v>
      </c>
      <c r="N1005">
        <v>4637900</v>
      </c>
      <c r="O1005">
        <v>2344045</v>
      </c>
      <c r="P1005">
        <v>0</v>
      </c>
      <c r="Q1005">
        <v>250095</v>
      </c>
      <c r="R1005">
        <v>0</v>
      </c>
      <c r="S1005">
        <v>3163430</v>
      </c>
      <c r="T1005">
        <v>144100</v>
      </c>
      <c r="U1005">
        <v>0</v>
      </c>
      <c r="V1005">
        <v>73584870</v>
      </c>
      <c r="W1005">
        <v>77784</v>
      </c>
      <c r="X1005">
        <v>73507086</v>
      </c>
      <c r="Y1005">
        <v>4081002</v>
      </c>
      <c r="Z1005">
        <v>21073700</v>
      </c>
      <c r="AA1005" s="3" t="str">
        <f t="shared" si="30"/>
        <v>1854</v>
      </c>
      <c r="AB1005" s="4" t="str">
        <f t="shared" si="31"/>
        <v>Non-TIF</v>
      </c>
    </row>
    <row r="1006" spans="1:28" x14ac:dyDescent="0.25">
      <c r="A1006">
        <v>2021</v>
      </c>
      <c r="B1006">
        <v>99</v>
      </c>
      <c r="C1006" t="s">
        <v>32</v>
      </c>
      <c r="D1006">
        <v>2021</v>
      </c>
      <c r="E1006">
        <v>99</v>
      </c>
      <c r="F1006">
        <v>1</v>
      </c>
      <c r="G1006">
        <v>944</v>
      </c>
      <c r="H1006">
        <v>991944</v>
      </c>
      <c r="I1006" t="s">
        <v>27</v>
      </c>
      <c r="J1006" t="s">
        <v>27</v>
      </c>
      <c r="K1006" t="s">
        <v>501</v>
      </c>
      <c r="L1006" t="s">
        <v>916</v>
      </c>
      <c r="M1006">
        <v>74393900</v>
      </c>
      <c r="N1006">
        <v>1842900</v>
      </c>
      <c r="O1006">
        <v>16199417</v>
      </c>
      <c r="P1006">
        <v>18015300</v>
      </c>
      <c r="Q1006">
        <v>2576433</v>
      </c>
      <c r="R1006">
        <v>0</v>
      </c>
      <c r="S1006">
        <v>24633859</v>
      </c>
      <c r="T1006">
        <v>14400221</v>
      </c>
      <c r="U1006">
        <v>0</v>
      </c>
      <c r="V1006">
        <v>281469230</v>
      </c>
      <c r="W1006">
        <v>294468</v>
      </c>
      <c r="X1006">
        <v>281174762</v>
      </c>
      <c r="Y1006">
        <v>16566660</v>
      </c>
      <c r="Z1006">
        <v>129407200</v>
      </c>
      <c r="AA1006" s="3" t="str">
        <f t="shared" si="30"/>
        <v>1944</v>
      </c>
      <c r="AB1006" s="4" t="str">
        <f t="shared" si="31"/>
        <v>Non-TIF</v>
      </c>
    </row>
    <row r="1007" spans="1:28" x14ac:dyDescent="0.25">
      <c r="A1007">
        <v>2021</v>
      </c>
      <c r="B1007">
        <v>50</v>
      </c>
      <c r="C1007" t="s">
        <v>24</v>
      </c>
      <c r="D1007">
        <v>2021</v>
      </c>
      <c r="E1007">
        <v>50</v>
      </c>
      <c r="F1007">
        <v>5</v>
      </c>
      <c r="G1007">
        <v>319</v>
      </c>
      <c r="H1007" t="s">
        <v>532</v>
      </c>
      <c r="I1007" t="s">
        <v>26</v>
      </c>
      <c r="J1007" t="s">
        <v>27</v>
      </c>
      <c r="K1007" t="s">
        <v>533</v>
      </c>
      <c r="L1007" t="s">
        <v>534</v>
      </c>
      <c r="M1007">
        <v>0</v>
      </c>
      <c r="N1007">
        <v>0</v>
      </c>
      <c r="O1007">
        <v>638292</v>
      </c>
      <c r="P1007">
        <v>128419</v>
      </c>
      <c r="Q1007">
        <v>50644</v>
      </c>
      <c r="R1007">
        <v>0</v>
      </c>
      <c r="S1007">
        <v>0</v>
      </c>
      <c r="T1007">
        <v>0</v>
      </c>
      <c r="U1007">
        <v>0</v>
      </c>
      <c r="V1007">
        <v>5472095</v>
      </c>
      <c r="W1007">
        <v>0</v>
      </c>
      <c r="X1007">
        <v>5472095</v>
      </c>
      <c r="Y1007">
        <v>0</v>
      </c>
      <c r="Z1007">
        <v>4654740</v>
      </c>
      <c r="AA1007" s="3" t="str">
        <f t="shared" si="30"/>
        <v>5319</v>
      </c>
      <c r="AB1007" s="4" t="str">
        <f t="shared" si="31"/>
        <v>TIF</v>
      </c>
    </row>
    <row r="1008" spans="1:28" x14ac:dyDescent="0.25">
      <c r="A1008">
        <v>2021</v>
      </c>
      <c r="B1008">
        <v>50</v>
      </c>
      <c r="C1008" t="s">
        <v>32</v>
      </c>
      <c r="D1008">
        <v>2021</v>
      </c>
      <c r="E1008">
        <v>50</v>
      </c>
      <c r="F1008">
        <v>0</v>
      </c>
      <c r="G1008">
        <v>513</v>
      </c>
      <c r="H1008">
        <v>500513</v>
      </c>
      <c r="I1008" t="s">
        <v>27</v>
      </c>
      <c r="J1008" t="s">
        <v>27</v>
      </c>
      <c r="K1008" t="s">
        <v>535</v>
      </c>
      <c r="L1008" t="s">
        <v>534</v>
      </c>
      <c r="M1008">
        <v>47758740</v>
      </c>
      <c r="N1008">
        <v>1052350</v>
      </c>
      <c r="O1008">
        <v>2489870</v>
      </c>
      <c r="P1008">
        <v>0</v>
      </c>
      <c r="Q1008">
        <v>2144390</v>
      </c>
      <c r="R1008">
        <v>0</v>
      </c>
      <c r="S1008">
        <v>0</v>
      </c>
      <c r="T1008">
        <v>156124</v>
      </c>
      <c r="U1008">
        <v>0</v>
      </c>
      <c r="V1008">
        <v>142253404</v>
      </c>
      <c r="W1008">
        <v>133344</v>
      </c>
      <c r="X1008">
        <v>142120060</v>
      </c>
      <c r="Y1008">
        <v>9426258</v>
      </c>
      <c r="Z1008">
        <v>88651930</v>
      </c>
      <c r="AA1008" s="3" t="str">
        <f t="shared" si="30"/>
        <v>0513</v>
      </c>
      <c r="AB1008" s="4" t="str">
        <f t="shared" si="31"/>
        <v>Non-TIF</v>
      </c>
    </row>
    <row r="1009" spans="1:28" x14ac:dyDescent="0.25">
      <c r="A1009">
        <v>2021</v>
      </c>
      <c r="B1009">
        <v>50</v>
      </c>
      <c r="C1009" t="s">
        <v>32</v>
      </c>
      <c r="D1009">
        <v>2021</v>
      </c>
      <c r="E1009">
        <v>50</v>
      </c>
      <c r="F1009">
        <v>3</v>
      </c>
      <c r="G1009">
        <v>582</v>
      </c>
      <c r="H1009">
        <v>643582</v>
      </c>
      <c r="I1009" t="s">
        <v>27</v>
      </c>
      <c r="J1009" t="s">
        <v>27</v>
      </c>
      <c r="K1009" t="s">
        <v>536</v>
      </c>
      <c r="L1009" t="s">
        <v>534</v>
      </c>
      <c r="M1009">
        <v>23223630</v>
      </c>
      <c r="N1009">
        <v>670530</v>
      </c>
      <c r="O1009">
        <v>134330</v>
      </c>
      <c r="P1009">
        <v>0</v>
      </c>
      <c r="Q1009">
        <v>0</v>
      </c>
      <c r="R1009">
        <v>0</v>
      </c>
      <c r="S1009">
        <v>553300</v>
      </c>
      <c r="T1009">
        <v>49870</v>
      </c>
      <c r="U1009">
        <v>0</v>
      </c>
      <c r="V1009">
        <v>34030820</v>
      </c>
      <c r="W1009">
        <v>9260</v>
      </c>
      <c r="X1009">
        <v>34021560</v>
      </c>
      <c r="Y1009">
        <v>2590177</v>
      </c>
      <c r="Z1009">
        <v>9399160</v>
      </c>
      <c r="AA1009" s="3" t="str">
        <f t="shared" si="30"/>
        <v>3582</v>
      </c>
      <c r="AB1009" s="4" t="str">
        <f t="shared" si="31"/>
        <v>Non-TIF</v>
      </c>
    </row>
    <row r="1010" spans="1:28" x14ac:dyDescent="0.25">
      <c r="A1010">
        <v>2021</v>
      </c>
      <c r="B1010">
        <v>50</v>
      </c>
      <c r="C1010" t="s">
        <v>32</v>
      </c>
      <c r="D1010">
        <v>2021</v>
      </c>
      <c r="E1010">
        <v>50</v>
      </c>
      <c r="F1010">
        <v>2</v>
      </c>
      <c r="G1010">
        <v>709</v>
      </c>
      <c r="H1010">
        <v>792709</v>
      </c>
      <c r="I1010" t="s">
        <v>27</v>
      </c>
      <c r="J1010" t="s">
        <v>27</v>
      </c>
      <c r="K1010" t="s">
        <v>537</v>
      </c>
      <c r="L1010" t="s">
        <v>534</v>
      </c>
      <c r="M1010">
        <v>49349360</v>
      </c>
      <c r="N1010">
        <v>1048920</v>
      </c>
      <c r="O1010">
        <v>1376050</v>
      </c>
      <c r="P1010">
        <v>0</v>
      </c>
      <c r="Q1010">
        <v>71400</v>
      </c>
      <c r="R1010">
        <v>0</v>
      </c>
      <c r="S1010">
        <v>5468312</v>
      </c>
      <c r="T1010">
        <v>600165</v>
      </c>
      <c r="U1010">
        <v>0</v>
      </c>
      <c r="V1010">
        <v>156185247</v>
      </c>
      <c r="W1010">
        <v>107416</v>
      </c>
      <c r="X1010">
        <v>156077831</v>
      </c>
      <c r="Y1010">
        <v>9242308</v>
      </c>
      <c r="Z1010">
        <v>98271040</v>
      </c>
      <c r="AA1010" s="3" t="str">
        <f t="shared" si="30"/>
        <v>2709</v>
      </c>
      <c r="AB1010" s="4" t="str">
        <f t="shared" si="31"/>
        <v>Non-TIF</v>
      </c>
    </row>
    <row r="1011" spans="1:28" x14ac:dyDescent="0.25">
      <c r="A1011">
        <v>2021</v>
      </c>
      <c r="B1011">
        <v>50</v>
      </c>
      <c r="C1011" t="s">
        <v>32</v>
      </c>
      <c r="D1011">
        <v>2021</v>
      </c>
      <c r="E1011">
        <v>50</v>
      </c>
      <c r="F1011">
        <v>1</v>
      </c>
      <c r="G1011">
        <v>350</v>
      </c>
      <c r="H1011">
        <v>851350</v>
      </c>
      <c r="I1011" t="s">
        <v>27</v>
      </c>
      <c r="J1011" t="s">
        <v>27</v>
      </c>
      <c r="K1011" t="s">
        <v>538</v>
      </c>
      <c r="L1011" t="s">
        <v>534</v>
      </c>
      <c r="M1011">
        <v>9806190</v>
      </c>
      <c r="N1011">
        <v>222070</v>
      </c>
      <c r="O1011">
        <v>149060</v>
      </c>
      <c r="P1011">
        <v>0</v>
      </c>
      <c r="Q1011">
        <v>0</v>
      </c>
      <c r="R1011">
        <v>0</v>
      </c>
      <c r="S1011">
        <v>0</v>
      </c>
      <c r="T1011">
        <v>23380</v>
      </c>
      <c r="U1011">
        <v>0</v>
      </c>
      <c r="V1011">
        <v>20540260</v>
      </c>
      <c r="W1011">
        <v>11112</v>
      </c>
      <c r="X1011">
        <v>20529148</v>
      </c>
      <c r="Y1011">
        <v>1325672</v>
      </c>
      <c r="Z1011">
        <v>10339560</v>
      </c>
      <c r="AA1011" s="3" t="str">
        <f t="shared" si="30"/>
        <v>1350</v>
      </c>
      <c r="AB1011" s="4" t="str">
        <f t="shared" si="31"/>
        <v>Non-TIF</v>
      </c>
    </row>
    <row r="1012" spans="1:28" x14ac:dyDescent="0.25">
      <c r="A1012">
        <v>2021</v>
      </c>
      <c r="B1012">
        <v>51</v>
      </c>
      <c r="C1012" t="s">
        <v>24</v>
      </c>
      <c r="D1012">
        <v>2021</v>
      </c>
      <c r="E1012">
        <v>51</v>
      </c>
      <c r="F1012">
        <v>2</v>
      </c>
      <c r="G1012">
        <v>169</v>
      </c>
      <c r="H1012" t="s">
        <v>539</v>
      </c>
      <c r="I1012" t="s">
        <v>26</v>
      </c>
      <c r="J1012" t="s">
        <v>27</v>
      </c>
      <c r="K1012" t="s">
        <v>540</v>
      </c>
      <c r="L1012" t="s">
        <v>541</v>
      </c>
      <c r="M1012">
        <v>0</v>
      </c>
      <c r="N1012">
        <v>0</v>
      </c>
      <c r="O1012">
        <v>2279677</v>
      </c>
      <c r="P1012">
        <v>2421986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12310383</v>
      </c>
      <c r="W1012">
        <v>3704</v>
      </c>
      <c r="X1012">
        <v>12306679</v>
      </c>
      <c r="Y1012">
        <v>0</v>
      </c>
      <c r="Z1012">
        <v>7608720</v>
      </c>
      <c r="AA1012" s="3" t="str">
        <f t="shared" si="30"/>
        <v>2169</v>
      </c>
      <c r="AB1012" s="4" t="str">
        <f t="shared" si="31"/>
        <v>TIF</v>
      </c>
    </row>
    <row r="1013" spans="1:28" x14ac:dyDescent="0.25">
      <c r="A1013">
        <v>2021</v>
      </c>
      <c r="B1013">
        <v>51</v>
      </c>
      <c r="C1013" t="s">
        <v>32</v>
      </c>
      <c r="D1013">
        <v>2021</v>
      </c>
      <c r="E1013">
        <v>51</v>
      </c>
      <c r="F1013">
        <v>6</v>
      </c>
      <c r="G1013">
        <v>700</v>
      </c>
      <c r="H1013">
        <v>446700</v>
      </c>
      <c r="I1013" t="s">
        <v>27</v>
      </c>
      <c r="J1013" t="s">
        <v>27</v>
      </c>
      <c r="K1013" t="s">
        <v>465</v>
      </c>
      <c r="L1013" t="s">
        <v>541</v>
      </c>
      <c r="M1013">
        <v>1200</v>
      </c>
      <c r="N1013">
        <v>0</v>
      </c>
      <c r="O1013">
        <v>43600</v>
      </c>
      <c r="P1013">
        <v>0</v>
      </c>
      <c r="Q1013">
        <v>52110</v>
      </c>
      <c r="R1013">
        <v>0</v>
      </c>
      <c r="S1013">
        <v>0</v>
      </c>
      <c r="T1013">
        <v>7058</v>
      </c>
      <c r="U1013">
        <v>0</v>
      </c>
      <c r="V1013">
        <v>139368</v>
      </c>
      <c r="W1013">
        <v>3704</v>
      </c>
      <c r="X1013">
        <v>135664</v>
      </c>
      <c r="Y1013">
        <v>0</v>
      </c>
      <c r="Z1013">
        <v>35400</v>
      </c>
      <c r="AA1013" s="3" t="str">
        <f t="shared" si="30"/>
        <v>6700</v>
      </c>
      <c r="AB1013" s="4" t="str">
        <f t="shared" si="31"/>
        <v>Non-TIF</v>
      </c>
    </row>
    <row r="1014" spans="1:28" x14ac:dyDescent="0.25">
      <c r="A1014">
        <v>2021</v>
      </c>
      <c r="B1014">
        <v>51</v>
      </c>
      <c r="C1014" t="s">
        <v>32</v>
      </c>
      <c r="D1014">
        <v>2021</v>
      </c>
      <c r="E1014">
        <v>51</v>
      </c>
      <c r="F1014">
        <v>2</v>
      </c>
      <c r="G1014">
        <v>169</v>
      </c>
      <c r="H1014">
        <v>512169</v>
      </c>
      <c r="I1014" t="s">
        <v>27</v>
      </c>
      <c r="J1014" t="s">
        <v>27</v>
      </c>
      <c r="K1014" t="s">
        <v>492</v>
      </c>
      <c r="L1014" t="s">
        <v>541</v>
      </c>
      <c r="M1014">
        <v>198743500</v>
      </c>
      <c r="N1014">
        <v>12486300</v>
      </c>
      <c r="O1014">
        <v>114496797</v>
      </c>
      <c r="P1014">
        <v>15955400</v>
      </c>
      <c r="Q1014">
        <v>36305998</v>
      </c>
      <c r="R1014">
        <v>0</v>
      </c>
      <c r="S1014">
        <v>23159379</v>
      </c>
      <c r="T1014">
        <v>89611218</v>
      </c>
      <c r="U1014">
        <v>0</v>
      </c>
      <c r="V1014">
        <v>1249187392</v>
      </c>
      <c r="W1014">
        <v>818584</v>
      </c>
      <c r="X1014">
        <v>1248368808</v>
      </c>
      <c r="Y1014">
        <v>74808333</v>
      </c>
      <c r="Z1014">
        <v>758428800</v>
      </c>
      <c r="AA1014" s="3" t="str">
        <f t="shared" si="30"/>
        <v>2169</v>
      </c>
      <c r="AB1014" s="4" t="str">
        <f t="shared" si="31"/>
        <v>Non-TIF</v>
      </c>
    </row>
    <row r="1015" spans="1:28" x14ac:dyDescent="0.25">
      <c r="A1015">
        <v>2021</v>
      </c>
      <c r="B1015">
        <v>51</v>
      </c>
      <c r="C1015" t="s">
        <v>32</v>
      </c>
      <c r="D1015">
        <v>2021</v>
      </c>
      <c r="E1015">
        <v>51</v>
      </c>
      <c r="F1015">
        <v>5</v>
      </c>
      <c r="G1015">
        <v>163</v>
      </c>
      <c r="H1015">
        <v>545163</v>
      </c>
      <c r="I1015" t="s">
        <v>27</v>
      </c>
      <c r="J1015" t="s">
        <v>27</v>
      </c>
      <c r="K1015" t="s">
        <v>542</v>
      </c>
      <c r="L1015" t="s">
        <v>541</v>
      </c>
      <c r="M1015">
        <v>45565400</v>
      </c>
      <c r="N1015">
        <v>2437900</v>
      </c>
      <c r="O1015">
        <v>1047400</v>
      </c>
      <c r="P1015">
        <v>0</v>
      </c>
      <c r="Q1015">
        <v>653180</v>
      </c>
      <c r="R1015">
        <v>0</v>
      </c>
      <c r="S1015">
        <v>1101849</v>
      </c>
      <c r="T1015">
        <v>124897</v>
      </c>
      <c r="U1015">
        <v>0</v>
      </c>
      <c r="V1015">
        <v>79114926</v>
      </c>
      <c r="W1015">
        <v>50004</v>
      </c>
      <c r="X1015">
        <v>79064922</v>
      </c>
      <c r="Y1015">
        <v>5050490</v>
      </c>
      <c r="Z1015">
        <v>28184300</v>
      </c>
      <c r="AA1015" s="3" t="str">
        <f t="shared" si="30"/>
        <v>5163</v>
      </c>
      <c r="AB1015" s="4" t="str">
        <f t="shared" si="31"/>
        <v>Non-TIF</v>
      </c>
    </row>
    <row r="1016" spans="1:28" x14ac:dyDescent="0.25">
      <c r="A1016">
        <v>2021</v>
      </c>
      <c r="B1016">
        <v>52</v>
      </c>
      <c r="C1016" t="s">
        <v>45</v>
      </c>
      <c r="D1016">
        <v>2021</v>
      </c>
      <c r="E1016">
        <v>52</v>
      </c>
      <c r="F1016">
        <v>3</v>
      </c>
      <c r="G1016">
        <v>816</v>
      </c>
      <c r="H1016">
        <v>523816</v>
      </c>
      <c r="I1016" t="s">
        <v>27</v>
      </c>
      <c r="J1016" t="s">
        <v>27</v>
      </c>
      <c r="K1016" t="s">
        <v>591</v>
      </c>
      <c r="L1016" t="s">
        <v>551</v>
      </c>
      <c r="M1016">
        <v>119151</v>
      </c>
      <c r="N1016">
        <v>0</v>
      </c>
      <c r="O1016">
        <v>1275953</v>
      </c>
      <c r="P1016">
        <v>0</v>
      </c>
      <c r="Q1016">
        <v>155055</v>
      </c>
      <c r="R1016">
        <v>0</v>
      </c>
      <c r="S1016">
        <v>0</v>
      </c>
      <c r="T1016">
        <v>0</v>
      </c>
      <c r="U1016">
        <v>0</v>
      </c>
      <c r="V1016">
        <v>32428066</v>
      </c>
      <c r="W1016">
        <v>42596</v>
      </c>
      <c r="X1016">
        <v>32385470</v>
      </c>
      <c r="Y1016">
        <v>0</v>
      </c>
      <c r="Z1016">
        <v>30877907</v>
      </c>
      <c r="AA1016" s="3" t="str">
        <f t="shared" si="30"/>
        <v>3816</v>
      </c>
      <c r="AB1016" s="4" t="str">
        <f t="shared" si="31"/>
        <v>Non-TIF</v>
      </c>
    </row>
    <row r="1017" spans="1:28" x14ac:dyDescent="0.25">
      <c r="A1017">
        <v>2021</v>
      </c>
      <c r="B1017">
        <v>52</v>
      </c>
      <c r="C1017" t="s">
        <v>45</v>
      </c>
      <c r="D1017">
        <v>2021</v>
      </c>
      <c r="E1017">
        <v>52</v>
      </c>
      <c r="F1017">
        <v>6</v>
      </c>
      <c r="G1017">
        <v>93</v>
      </c>
      <c r="H1017">
        <v>526093</v>
      </c>
      <c r="I1017" t="s">
        <v>27</v>
      </c>
      <c r="J1017" t="s">
        <v>27</v>
      </c>
      <c r="K1017" t="s">
        <v>592</v>
      </c>
      <c r="L1017" t="s">
        <v>551</v>
      </c>
      <c r="M1017">
        <v>29500</v>
      </c>
      <c r="N1017">
        <v>0</v>
      </c>
      <c r="O1017">
        <v>21265823</v>
      </c>
      <c r="P1017">
        <v>790762</v>
      </c>
      <c r="Q1017">
        <v>7127296</v>
      </c>
      <c r="R1017">
        <v>0</v>
      </c>
      <c r="S1017">
        <v>0</v>
      </c>
      <c r="T1017">
        <v>0</v>
      </c>
      <c r="U1017">
        <v>0</v>
      </c>
      <c r="V1017">
        <v>202764557</v>
      </c>
      <c r="W1017">
        <v>114824</v>
      </c>
      <c r="X1017">
        <v>202649733</v>
      </c>
      <c r="Y1017">
        <v>0</v>
      </c>
      <c r="Z1017">
        <v>173551176</v>
      </c>
      <c r="AA1017" s="3" t="str">
        <f t="shared" si="30"/>
        <v>6093</v>
      </c>
      <c r="AB1017" s="4" t="str">
        <f t="shared" si="31"/>
        <v>Non-TIF</v>
      </c>
    </row>
    <row r="1018" spans="1:28" x14ac:dyDescent="0.25">
      <c r="A1018">
        <v>2021</v>
      </c>
      <c r="B1018">
        <v>52</v>
      </c>
      <c r="C1018" t="s">
        <v>24</v>
      </c>
      <c r="D1018">
        <v>2021</v>
      </c>
      <c r="E1018">
        <v>52</v>
      </c>
      <c r="F1018">
        <v>1</v>
      </c>
      <c r="G1018">
        <v>221</v>
      </c>
      <c r="H1018" t="s">
        <v>593</v>
      </c>
      <c r="I1018" t="s">
        <v>26</v>
      </c>
      <c r="J1018" t="s">
        <v>27</v>
      </c>
      <c r="K1018" t="s">
        <v>594</v>
      </c>
      <c r="L1018" t="s">
        <v>551</v>
      </c>
      <c r="M1018">
        <v>81933</v>
      </c>
      <c r="N1018">
        <v>2511</v>
      </c>
      <c r="O1018">
        <v>221572574</v>
      </c>
      <c r="P1018">
        <v>2520000</v>
      </c>
      <c r="Q1018">
        <v>501000</v>
      </c>
      <c r="R1018">
        <v>0</v>
      </c>
      <c r="S1018">
        <v>0</v>
      </c>
      <c r="T1018">
        <v>0</v>
      </c>
      <c r="U1018">
        <v>0</v>
      </c>
      <c r="V1018">
        <v>306382845</v>
      </c>
      <c r="W1018">
        <v>0</v>
      </c>
      <c r="X1018">
        <v>306382845</v>
      </c>
      <c r="Y1018">
        <v>0</v>
      </c>
      <c r="Z1018">
        <v>81704827</v>
      </c>
      <c r="AA1018" s="3" t="str">
        <f t="shared" si="30"/>
        <v>1221</v>
      </c>
      <c r="AB1018" s="4" t="str">
        <f t="shared" si="31"/>
        <v>TIF</v>
      </c>
    </row>
    <row r="1019" spans="1:28" x14ac:dyDescent="0.25">
      <c r="A1019">
        <v>2021</v>
      </c>
      <c r="B1019">
        <v>52</v>
      </c>
      <c r="C1019" t="s">
        <v>32</v>
      </c>
      <c r="D1019">
        <v>2021</v>
      </c>
      <c r="E1019">
        <v>52</v>
      </c>
      <c r="F1019">
        <v>1</v>
      </c>
      <c r="G1019">
        <v>221</v>
      </c>
      <c r="H1019">
        <v>521221</v>
      </c>
      <c r="I1019" t="s">
        <v>27</v>
      </c>
      <c r="J1019" t="s">
        <v>27</v>
      </c>
      <c r="K1019" t="s">
        <v>560</v>
      </c>
      <c r="L1019" t="s">
        <v>551</v>
      </c>
      <c r="M1019">
        <v>65041400</v>
      </c>
      <c r="N1019">
        <v>3071100</v>
      </c>
      <c r="O1019">
        <v>304960486</v>
      </c>
      <c r="P1019">
        <v>31827500</v>
      </c>
      <c r="Q1019">
        <v>40825242</v>
      </c>
      <c r="R1019">
        <v>0</v>
      </c>
      <c r="S1019">
        <v>12137340</v>
      </c>
      <c r="T1019">
        <v>7694209</v>
      </c>
      <c r="U1019">
        <v>0</v>
      </c>
      <c r="V1019">
        <v>1515104082</v>
      </c>
      <c r="W1019">
        <v>496336</v>
      </c>
      <c r="X1019">
        <v>1514607746</v>
      </c>
      <c r="Y1019">
        <v>46629467</v>
      </c>
      <c r="Z1019">
        <v>1049546805</v>
      </c>
      <c r="AA1019" s="3" t="str">
        <f t="shared" si="30"/>
        <v>1221</v>
      </c>
      <c r="AB1019" s="4" t="str">
        <f t="shared" si="31"/>
        <v>Non-TIF</v>
      </c>
    </row>
    <row r="1020" spans="1:28" x14ac:dyDescent="0.25">
      <c r="A1020">
        <v>2021</v>
      </c>
      <c r="B1020">
        <v>52</v>
      </c>
      <c r="C1020" t="s">
        <v>32</v>
      </c>
      <c r="D1020">
        <v>2021</v>
      </c>
      <c r="E1020">
        <v>52</v>
      </c>
      <c r="F1020">
        <v>2</v>
      </c>
      <c r="G1020">
        <v>977</v>
      </c>
      <c r="H1020">
        <v>922977</v>
      </c>
      <c r="I1020" t="s">
        <v>27</v>
      </c>
      <c r="J1020" t="s">
        <v>27</v>
      </c>
      <c r="K1020" t="s">
        <v>595</v>
      </c>
      <c r="L1020" t="s">
        <v>551</v>
      </c>
      <c r="M1020">
        <v>4432900</v>
      </c>
      <c r="N1020">
        <v>418200</v>
      </c>
      <c r="O1020">
        <v>724800</v>
      </c>
      <c r="P1020">
        <v>0</v>
      </c>
      <c r="Q1020">
        <v>0</v>
      </c>
      <c r="R1020">
        <v>0</v>
      </c>
      <c r="S1020">
        <v>0</v>
      </c>
      <c r="T1020">
        <v>15710</v>
      </c>
      <c r="U1020">
        <v>0</v>
      </c>
      <c r="V1020">
        <v>17675410</v>
      </c>
      <c r="W1020">
        <v>9260</v>
      </c>
      <c r="X1020">
        <v>17666150</v>
      </c>
      <c r="Y1020">
        <v>6436099</v>
      </c>
      <c r="Z1020">
        <v>12083800</v>
      </c>
      <c r="AA1020" s="3" t="str">
        <f t="shared" si="30"/>
        <v>2977</v>
      </c>
      <c r="AB1020" s="4" t="str">
        <f t="shared" si="31"/>
        <v>Non-TIF</v>
      </c>
    </row>
    <row r="1021" spans="1:28" x14ac:dyDescent="0.25">
      <c r="A1021">
        <v>2021</v>
      </c>
      <c r="B1021">
        <v>52</v>
      </c>
      <c r="C1021" t="s">
        <v>32</v>
      </c>
      <c r="D1021">
        <v>2021</v>
      </c>
      <c r="E1021">
        <v>52</v>
      </c>
      <c r="F1021">
        <v>4</v>
      </c>
      <c r="G1021">
        <v>271</v>
      </c>
      <c r="H1021">
        <v>924271</v>
      </c>
      <c r="I1021" t="s">
        <v>27</v>
      </c>
      <c r="J1021" t="s">
        <v>27</v>
      </c>
      <c r="K1021" t="s">
        <v>562</v>
      </c>
      <c r="L1021" t="s">
        <v>551</v>
      </c>
      <c r="M1021">
        <v>45070100</v>
      </c>
      <c r="N1021">
        <v>8066700</v>
      </c>
      <c r="O1021">
        <v>7560400</v>
      </c>
      <c r="P1021">
        <v>2877200</v>
      </c>
      <c r="Q1021">
        <v>0</v>
      </c>
      <c r="R1021">
        <v>0</v>
      </c>
      <c r="S1021">
        <v>0</v>
      </c>
      <c r="T1021">
        <v>708502</v>
      </c>
      <c r="U1021">
        <v>0</v>
      </c>
      <c r="V1021">
        <v>196909102</v>
      </c>
      <c r="W1021">
        <v>40744</v>
      </c>
      <c r="X1021">
        <v>196868358</v>
      </c>
      <c r="Y1021">
        <v>26220889</v>
      </c>
      <c r="Z1021">
        <v>132626200</v>
      </c>
      <c r="AA1021" s="3" t="str">
        <f t="shared" si="30"/>
        <v>4271</v>
      </c>
      <c r="AB1021" s="4" t="str">
        <f t="shared" si="31"/>
        <v>Non-TIF</v>
      </c>
    </row>
    <row r="1022" spans="1:28" x14ac:dyDescent="0.25">
      <c r="A1022">
        <v>2021</v>
      </c>
      <c r="B1022">
        <v>53</v>
      </c>
      <c r="C1022" t="s">
        <v>45</v>
      </c>
      <c r="D1022">
        <v>2021</v>
      </c>
      <c r="E1022">
        <v>53</v>
      </c>
      <c r="F1022">
        <v>6</v>
      </c>
      <c r="G1022">
        <v>961</v>
      </c>
      <c r="H1022">
        <v>316961</v>
      </c>
      <c r="I1022" t="s">
        <v>27</v>
      </c>
      <c r="J1022" t="s">
        <v>27</v>
      </c>
      <c r="K1022" t="s">
        <v>247</v>
      </c>
      <c r="L1022" t="s">
        <v>553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 s="3" t="str">
        <f t="shared" si="30"/>
        <v>6961</v>
      </c>
      <c r="AB1022" s="4" t="str">
        <f t="shared" si="31"/>
        <v>Non-TIF</v>
      </c>
    </row>
    <row r="1023" spans="1:28" x14ac:dyDescent="0.25">
      <c r="A1023">
        <v>2021</v>
      </c>
      <c r="B1023">
        <v>53</v>
      </c>
      <c r="C1023" t="s">
        <v>45</v>
      </c>
      <c r="D1023">
        <v>2021</v>
      </c>
      <c r="E1023">
        <v>53</v>
      </c>
      <c r="F1023">
        <v>4</v>
      </c>
      <c r="G1023">
        <v>446</v>
      </c>
      <c r="H1023">
        <v>534446</v>
      </c>
      <c r="I1023" t="s">
        <v>27</v>
      </c>
      <c r="J1023" t="s">
        <v>27</v>
      </c>
      <c r="K1023" t="s">
        <v>335</v>
      </c>
      <c r="L1023" t="s">
        <v>553</v>
      </c>
      <c r="M1023">
        <v>0</v>
      </c>
      <c r="N1023">
        <v>0</v>
      </c>
      <c r="O1023">
        <v>7263685</v>
      </c>
      <c r="P1023">
        <v>917419</v>
      </c>
      <c r="Q1023">
        <v>1796510</v>
      </c>
      <c r="R1023">
        <v>0</v>
      </c>
      <c r="S1023">
        <v>0</v>
      </c>
      <c r="T1023">
        <v>0</v>
      </c>
      <c r="U1023">
        <v>0</v>
      </c>
      <c r="V1023">
        <v>38098322</v>
      </c>
      <c r="W1023">
        <v>72228</v>
      </c>
      <c r="X1023">
        <v>38026094</v>
      </c>
      <c r="Y1023">
        <v>0</v>
      </c>
      <c r="Z1023">
        <v>28120708</v>
      </c>
      <c r="AA1023" s="3" t="str">
        <f t="shared" si="30"/>
        <v>4446</v>
      </c>
      <c r="AB1023" s="4" t="str">
        <f t="shared" si="31"/>
        <v>Non-TIF</v>
      </c>
    </row>
    <row r="1024" spans="1:28" x14ac:dyDescent="0.25">
      <c r="A1024">
        <v>2021</v>
      </c>
      <c r="B1024">
        <v>53</v>
      </c>
      <c r="C1024" t="s">
        <v>32</v>
      </c>
      <c r="D1024">
        <v>2021</v>
      </c>
      <c r="E1024">
        <v>53</v>
      </c>
      <c r="F1024">
        <v>4</v>
      </c>
      <c r="G1024">
        <v>269</v>
      </c>
      <c r="H1024">
        <v>534269</v>
      </c>
      <c r="I1024" t="s">
        <v>27</v>
      </c>
      <c r="J1024" t="s">
        <v>27</v>
      </c>
      <c r="K1024" t="s">
        <v>215</v>
      </c>
      <c r="L1024" t="s">
        <v>553</v>
      </c>
      <c r="M1024">
        <v>98371430</v>
      </c>
      <c r="N1024">
        <v>4326060</v>
      </c>
      <c r="O1024">
        <v>8357357</v>
      </c>
      <c r="P1024">
        <v>0</v>
      </c>
      <c r="Q1024">
        <v>151875</v>
      </c>
      <c r="R1024">
        <v>0</v>
      </c>
      <c r="S1024">
        <v>0</v>
      </c>
      <c r="T1024">
        <v>24423341</v>
      </c>
      <c r="U1024">
        <v>0</v>
      </c>
      <c r="V1024">
        <v>233736373</v>
      </c>
      <c r="W1024">
        <v>270392</v>
      </c>
      <c r="X1024">
        <v>233465981</v>
      </c>
      <c r="Y1024">
        <v>36275012</v>
      </c>
      <c r="Z1024">
        <v>98106310</v>
      </c>
      <c r="AA1024" s="3" t="str">
        <f t="shared" si="30"/>
        <v>4269</v>
      </c>
      <c r="AB1024" s="4" t="str">
        <f t="shared" si="31"/>
        <v>Non-TIF</v>
      </c>
    </row>
    <row r="1025" spans="1:28" x14ac:dyDescent="0.25">
      <c r="A1025">
        <v>2021</v>
      </c>
      <c r="B1025">
        <v>53</v>
      </c>
      <c r="C1025" t="s">
        <v>32</v>
      </c>
      <c r="D1025">
        <v>2021</v>
      </c>
      <c r="E1025">
        <v>53</v>
      </c>
      <c r="F1025">
        <v>4</v>
      </c>
      <c r="G1025">
        <v>554</v>
      </c>
      <c r="H1025">
        <v>574554</v>
      </c>
      <c r="I1025" t="s">
        <v>27</v>
      </c>
      <c r="J1025" t="s">
        <v>27</v>
      </c>
      <c r="K1025" t="s">
        <v>596</v>
      </c>
      <c r="L1025" t="s">
        <v>553</v>
      </c>
      <c r="M1025">
        <v>6804040</v>
      </c>
      <c r="N1025">
        <v>144100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375258</v>
      </c>
      <c r="U1025">
        <v>0</v>
      </c>
      <c r="V1025">
        <v>12788368</v>
      </c>
      <c r="W1025">
        <v>11112</v>
      </c>
      <c r="X1025">
        <v>12777256</v>
      </c>
      <c r="Y1025">
        <v>340920</v>
      </c>
      <c r="Z1025">
        <v>5464970</v>
      </c>
      <c r="AA1025" s="3" t="str">
        <f t="shared" si="30"/>
        <v>4554</v>
      </c>
      <c r="AB1025" s="4" t="str">
        <f t="shared" si="31"/>
        <v>Non-TIF</v>
      </c>
    </row>
    <row r="1026" spans="1:28" x14ac:dyDescent="0.25">
      <c r="A1026">
        <v>2021</v>
      </c>
      <c r="B1026">
        <v>77</v>
      </c>
      <c r="C1026" t="s">
        <v>32</v>
      </c>
      <c r="D1026">
        <v>2021</v>
      </c>
      <c r="E1026">
        <v>77</v>
      </c>
      <c r="F1026">
        <v>0</v>
      </c>
      <c r="G1026">
        <v>720</v>
      </c>
      <c r="H1026">
        <v>770720</v>
      </c>
      <c r="I1026" t="s">
        <v>27</v>
      </c>
      <c r="J1026" t="s">
        <v>27</v>
      </c>
      <c r="K1026" t="s">
        <v>567</v>
      </c>
      <c r="L1026" t="s">
        <v>784</v>
      </c>
      <c r="M1026">
        <v>41894940</v>
      </c>
      <c r="N1026">
        <v>2548210</v>
      </c>
      <c r="O1026">
        <v>96213870</v>
      </c>
      <c r="P1026">
        <v>0</v>
      </c>
      <c r="Q1026">
        <v>6022260</v>
      </c>
      <c r="R1026">
        <v>0</v>
      </c>
      <c r="S1026">
        <v>3217513</v>
      </c>
      <c r="T1026">
        <v>16621319</v>
      </c>
      <c r="U1026">
        <v>0</v>
      </c>
      <c r="V1026">
        <v>733179632</v>
      </c>
      <c r="W1026">
        <v>366777</v>
      </c>
      <c r="X1026">
        <v>732812855</v>
      </c>
      <c r="Y1026">
        <v>153322025</v>
      </c>
      <c r="Z1026">
        <v>566661520</v>
      </c>
      <c r="AA1026" s="3" t="str">
        <f t="shared" si="30"/>
        <v>0720</v>
      </c>
      <c r="AB1026" s="4" t="str">
        <f t="shared" si="31"/>
        <v>Non-TIF</v>
      </c>
    </row>
    <row r="1027" spans="1:28" x14ac:dyDescent="0.25">
      <c r="A1027">
        <v>2021</v>
      </c>
      <c r="B1027">
        <v>77</v>
      </c>
      <c r="C1027" t="s">
        <v>32</v>
      </c>
      <c r="D1027">
        <v>2021</v>
      </c>
      <c r="E1027">
        <v>77</v>
      </c>
      <c r="F1027">
        <v>6</v>
      </c>
      <c r="G1027">
        <v>579</v>
      </c>
      <c r="H1027">
        <v>776579</v>
      </c>
      <c r="I1027" t="s">
        <v>27</v>
      </c>
      <c r="J1027" t="s">
        <v>27</v>
      </c>
      <c r="K1027" t="s">
        <v>877</v>
      </c>
      <c r="L1027" t="s">
        <v>784</v>
      </c>
      <c r="M1027">
        <v>533660</v>
      </c>
      <c r="N1027">
        <v>32500</v>
      </c>
      <c r="O1027">
        <v>10562260</v>
      </c>
      <c r="P1027">
        <v>0</v>
      </c>
      <c r="Q1027">
        <v>24971600</v>
      </c>
      <c r="R1027">
        <v>0</v>
      </c>
      <c r="S1027">
        <v>0</v>
      </c>
      <c r="T1027">
        <v>1432587</v>
      </c>
      <c r="U1027">
        <v>0</v>
      </c>
      <c r="V1027">
        <v>1658530497</v>
      </c>
      <c r="W1027">
        <v>1327884</v>
      </c>
      <c r="X1027">
        <v>1657202613</v>
      </c>
      <c r="Y1027">
        <v>269942437</v>
      </c>
      <c r="Z1027">
        <v>1620997890</v>
      </c>
      <c r="AA1027" s="3" t="str">
        <f t="shared" ref="AA1027:AA1090" si="32">CONCATENATE(F1027,TEXT(G1027,"000"))</f>
        <v>6579</v>
      </c>
      <c r="AB1027" s="4" t="str">
        <f t="shared" ref="AB1027:AB1090" si="33">IF(C1027="I","TIF","Non-TIF")</f>
        <v>Non-TIF</v>
      </c>
    </row>
    <row r="1028" spans="1:28" x14ac:dyDescent="0.25">
      <c r="A1028">
        <v>2021</v>
      </c>
      <c r="B1028">
        <v>77</v>
      </c>
      <c r="C1028" t="s">
        <v>32</v>
      </c>
      <c r="D1028">
        <v>2021</v>
      </c>
      <c r="E1028">
        <v>77</v>
      </c>
      <c r="F1028">
        <v>0</v>
      </c>
      <c r="G1028">
        <v>472</v>
      </c>
      <c r="H1028">
        <v>850472</v>
      </c>
      <c r="I1028" t="s">
        <v>27</v>
      </c>
      <c r="J1028" t="s">
        <v>27</v>
      </c>
      <c r="K1028" t="s">
        <v>208</v>
      </c>
      <c r="L1028" t="s">
        <v>784</v>
      </c>
      <c r="M1028">
        <v>1604410</v>
      </c>
      <c r="N1028">
        <v>126100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14459</v>
      </c>
      <c r="U1028">
        <v>0</v>
      </c>
      <c r="V1028">
        <v>3369169</v>
      </c>
      <c r="W1028">
        <v>1852</v>
      </c>
      <c r="X1028">
        <v>3367317</v>
      </c>
      <c r="Y1028">
        <v>365634</v>
      </c>
      <c r="Z1028">
        <v>1624200</v>
      </c>
      <c r="AA1028" s="3" t="str">
        <f t="shared" si="32"/>
        <v>0472</v>
      </c>
      <c r="AB1028" s="4" t="str">
        <f t="shared" si="33"/>
        <v>Non-TIF</v>
      </c>
    </row>
    <row r="1029" spans="1:28" x14ac:dyDescent="0.25">
      <c r="A1029">
        <v>2021</v>
      </c>
      <c r="B1029">
        <v>77</v>
      </c>
      <c r="C1029" t="s">
        <v>32</v>
      </c>
      <c r="D1029">
        <v>2021</v>
      </c>
      <c r="E1029">
        <v>77</v>
      </c>
      <c r="F1029">
        <v>0</v>
      </c>
      <c r="G1029">
        <v>981</v>
      </c>
      <c r="H1029">
        <v>910981</v>
      </c>
      <c r="I1029" t="s">
        <v>27</v>
      </c>
      <c r="J1029" t="s">
        <v>27</v>
      </c>
      <c r="K1029" t="s">
        <v>846</v>
      </c>
      <c r="L1029" t="s">
        <v>784</v>
      </c>
      <c r="M1029">
        <v>6359920</v>
      </c>
      <c r="N1029">
        <v>174700</v>
      </c>
      <c r="O1029">
        <v>10854280</v>
      </c>
      <c r="P1029">
        <v>7100000</v>
      </c>
      <c r="Q1029">
        <v>0</v>
      </c>
      <c r="R1029">
        <v>0</v>
      </c>
      <c r="S1029">
        <v>5244318</v>
      </c>
      <c r="T1029">
        <v>1480728</v>
      </c>
      <c r="U1029">
        <v>0</v>
      </c>
      <c r="V1029">
        <v>222749106</v>
      </c>
      <c r="W1029">
        <v>175940</v>
      </c>
      <c r="X1029">
        <v>222573166</v>
      </c>
      <c r="Y1029">
        <v>5578164</v>
      </c>
      <c r="Z1029">
        <v>191535160</v>
      </c>
      <c r="AA1029" s="3" t="str">
        <f t="shared" si="32"/>
        <v>0981</v>
      </c>
      <c r="AB1029" s="4" t="str">
        <f t="shared" si="33"/>
        <v>Non-TIF</v>
      </c>
    </row>
    <row r="1030" spans="1:28" x14ac:dyDescent="0.25">
      <c r="A1030">
        <v>2021</v>
      </c>
      <c r="B1030">
        <v>78</v>
      </c>
      <c r="C1030" t="s">
        <v>32</v>
      </c>
      <c r="D1030">
        <v>2021</v>
      </c>
      <c r="E1030">
        <v>78</v>
      </c>
      <c r="F1030">
        <v>4</v>
      </c>
      <c r="G1030">
        <v>356</v>
      </c>
      <c r="H1030">
        <v>434356</v>
      </c>
      <c r="I1030" t="s">
        <v>27</v>
      </c>
      <c r="J1030" t="s">
        <v>27</v>
      </c>
      <c r="K1030" t="s">
        <v>460</v>
      </c>
      <c r="L1030" t="s">
        <v>787</v>
      </c>
      <c r="M1030">
        <v>27598700</v>
      </c>
      <c r="N1030">
        <v>510800</v>
      </c>
      <c r="O1030">
        <v>1059555</v>
      </c>
      <c r="P1030">
        <v>0</v>
      </c>
      <c r="Q1030">
        <v>1081445</v>
      </c>
      <c r="R1030">
        <v>0</v>
      </c>
      <c r="S1030">
        <v>7991331</v>
      </c>
      <c r="T1030">
        <v>543414</v>
      </c>
      <c r="U1030">
        <v>0</v>
      </c>
      <c r="V1030">
        <v>99675269</v>
      </c>
      <c r="W1030">
        <v>68524</v>
      </c>
      <c r="X1030">
        <v>99606745</v>
      </c>
      <c r="Y1030">
        <v>6216964</v>
      </c>
      <c r="Z1030">
        <v>60890024</v>
      </c>
      <c r="AA1030" s="3" t="str">
        <f t="shared" si="32"/>
        <v>4356</v>
      </c>
      <c r="AB1030" s="4" t="str">
        <f t="shared" si="33"/>
        <v>Non-TIF</v>
      </c>
    </row>
    <row r="1031" spans="1:28" x14ac:dyDescent="0.25">
      <c r="A1031">
        <v>2021</v>
      </c>
      <c r="B1031">
        <v>78</v>
      </c>
      <c r="C1031" t="s">
        <v>32</v>
      </c>
      <c r="D1031">
        <v>2021</v>
      </c>
      <c r="E1031">
        <v>78</v>
      </c>
      <c r="F1031">
        <v>3</v>
      </c>
      <c r="G1031">
        <v>645</v>
      </c>
      <c r="H1031">
        <v>783645</v>
      </c>
      <c r="I1031" t="s">
        <v>27</v>
      </c>
      <c r="J1031" t="s">
        <v>27</v>
      </c>
      <c r="K1031" t="s">
        <v>759</v>
      </c>
      <c r="L1031" t="s">
        <v>787</v>
      </c>
      <c r="M1031">
        <v>21189800</v>
      </c>
      <c r="N1031">
        <v>8148100</v>
      </c>
      <c r="O1031">
        <v>484750664</v>
      </c>
      <c r="P1031">
        <v>75224600</v>
      </c>
      <c r="Q1031">
        <v>59827705</v>
      </c>
      <c r="R1031">
        <v>0</v>
      </c>
      <c r="S1031">
        <v>6962434</v>
      </c>
      <c r="T1031">
        <v>22817604</v>
      </c>
      <c r="U1031">
        <v>0</v>
      </c>
      <c r="V1031">
        <v>2002318185</v>
      </c>
      <c r="W1031">
        <v>1444560</v>
      </c>
      <c r="X1031">
        <v>2000873625</v>
      </c>
      <c r="Y1031">
        <v>1544702119</v>
      </c>
      <c r="Z1031">
        <v>1323397278</v>
      </c>
      <c r="AA1031" s="3" t="str">
        <f t="shared" si="32"/>
        <v>3645</v>
      </c>
      <c r="AB1031" s="4" t="str">
        <f t="shared" si="33"/>
        <v>Non-TIF</v>
      </c>
    </row>
    <row r="1032" spans="1:28" x14ac:dyDescent="0.25">
      <c r="A1032">
        <v>2021</v>
      </c>
      <c r="B1032">
        <v>78</v>
      </c>
      <c r="C1032" t="s">
        <v>32</v>
      </c>
      <c r="D1032">
        <v>2021</v>
      </c>
      <c r="E1032">
        <v>78</v>
      </c>
      <c r="F1032">
        <v>6</v>
      </c>
      <c r="G1032">
        <v>460</v>
      </c>
      <c r="H1032">
        <v>786460</v>
      </c>
      <c r="I1032" t="s">
        <v>27</v>
      </c>
      <c r="J1032" t="s">
        <v>27</v>
      </c>
      <c r="K1032" t="s">
        <v>462</v>
      </c>
      <c r="L1032" t="s">
        <v>787</v>
      </c>
      <c r="M1032">
        <v>68214500</v>
      </c>
      <c r="N1032">
        <v>1810200</v>
      </c>
      <c r="O1032">
        <v>8587500</v>
      </c>
      <c r="P1032">
        <v>1804200</v>
      </c>
      <c r="Q1032">
        <v>157100</v>
      </c>
      <c r="R1032">
        <v>0</v>
      </c>
      <c r="S1032">
        <v>6659183</v>
      </c>
      <c r="T1032">
        <v>1935547</v>
      </c>
      <c r="U1032">
        <v>0</v>
      </c>
      <c r="V1032">
        <v>217887362</v>
      </c>
      <c r="W1032">
        <v>131492</v>
      </c>
      <c r="X1032">
        <v>217755870</v>
      </c>
      <c r="Y1032">
        <v>6236990</v>
      </c>
      <c r="Z1032">
        <v>128719132</v>
      </c>
      <c r="AA1032" s="3" t="str">
        <f t="shared" si="32"/>
        <v>6460</v>
      </c>
      <c r="AB1032" s="4" t="str">
        <f t="shared" si="33"/>
        <v>Non-TIF</v>
      </c>
    </row>
    <row r="1033" spans="1:28" x14ac:dyDescent="0.25">
      <c r="A1033">
        <v>2021</v>
      </c>
      <c r="B1033">
        <v>79</v>
      </c>
      <c r="C1033" t="s">
        <v>45</v>
      </c>
      <c r="D1033">
        <v>2021</v>
      </c>
      <c r="E1033">
        <v>79</v>
      </c>
      <c r="F1033">
        <v>4</v>
      </c>
      <c r="G1033">
        <v>437</v>
      </c>
      <c r="H1033">
        <v>794437</v>
      </c>
      <c r="I1033" t="s">
        <v>27</v>
      </c>
      <c r="J1033" t="s">
        <v>27</v>
      </c>
      <c r="K1033" t="s">
        <v>921</v>
      </c>
      <c r="L1033" t="s">
        <v>793</v>
      </c>
      <c r="M1033">
        <v>0</v>
      </c>
      <c r="N1033">
        <v>0</v>
      </c>
      <c r="O1033">
        <v>0</v>
      </c>
      <c r="P1033">
        <v>23704012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23704012</v>
      </c>
      <c r="W1033">
        <v>0</v>
      </c>
      <c r="X1033">
        <v>23704012</v>
      </c>
      <c r="Y1033">
        <v>0</v>
      </c>
      <c r="Z1033">
        <v>0</v>
      </c>
      <c r="AA1033" s="3" t="str">
        <f t="shared" si="32"/>
        <v>4437</v>
      </c>
      <c r="AB1033" s="4" t="str">
        <f t="shared" si="33"/>
        <v>Non-TIF</v>
      </c>
    </row>
    <row r="1034" spans="1:28" x14ac:dyDescent="0.25">
      <c r="A1034">
        <v>2021</v>
      </c>
      <c r="B1034">
        <v>79</v>
      </c>
      <c r="C1034" t="s">
        <v>24</v>
      </c>
      <c r="D1034">
        <v>2021</v>
      </c>
      <c r="E1034">
        <v>79</v>
      </c>
      <c r="F1034">
        <v>2</v>
      </c>
      <c r="G1034">
        <v>97</v>
      </c>
      <c r="H1034" t="s">
        <v>1726</v>
      </c>
      <c r="I1034" t="s">
        <v>26</v>
      </c>
      <c r="J1034" t="s">
        <v>27</v>
      </c>
      <c r="K1034" t="s">
        <v>1727</v>
      </c>
      <c r="L1034" t="s">
        <v>793</v>
      </c>
      <c r="M1034">
        <v>0</v>
      </c>
      <c r="N1034">
        <v>0</v>
      </c>
      <c r="O1034">
        <v>0</v>
      </c>
      <c r="P1034">
        <v>658383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658383</v>
      </c>
      <c r="W1034">
        <v>0</v>
      </c>
      <c r="X1034">
        <v>658383</v>
      </c>
      <c r="Y1034">
        <v>0</v>
      </c>
      <c r="Z1034">
        <v>0</v>
      </c>
      <c r="AA1034" s="3" t="str">
        <f t="shared" si="32"/>
        <v>2097</v>
      </c>
      <c r="AB1034" s="4" t="str">
        <f t="shared" si="33"/>
        <v>TIF</v>
      </c>
    </row>
    <row r="1035" spans="1:28" x14ac:dyDescent="0.25">
      <c r="A1035">
        <v>2021</v>
      </c>
      <c r="B1035">
        <v>79</v>
      </c>
      <c r="C1035" t="s">
        <v>24</v>
      </c>
      <c r="D1035">
        <v>2021</v>
      </c>
      <c r="E1035">
        <v>79</v>
      </c>
      <c r="F1035">
        <v>6</v>
      </c>
      <c r="G1035">
        <v>462</v>
      </c>
      <c r="H1035" t="s">
        <v>1728</v>
      </c>
      <c r="I1035" t="s">
        <v>26</v>
      </c>
      <c r="J1035" t="s">
        <v>27</v>
      </c>
      <c r="K1035" t="s">
        <v>1729</v>
      </c>
      <c r="L1035" t="s">
        <v>793</v>
      </c>
      <c r="M1035">
        <v>0</v>
      </c>
      <c r="N1035">
        <v>0</v>
      </c>
      <c r="O1035">
        <v>0</v>
      </c>
      <c r="P1035">
        <v>2225128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2225128</v>
      </c>
      <c r="W1035">
        <v>0</v>
      </c>
      <c r="X1035">
        <v>2225128</v>
      </c>
      <c r="Y1035">
        <v>0</v>
      </c>
      <c r="Z1035">
        <v>0</v>
      </c>
      <c r="AA1035" s="3" t="str">
        <f t="shared" si="32"/>
        <v>6462</v>
      </c>
      <c r="AB1035" s="4" t="str">
        <f t="shared" si="33"/>
        <v>TIF</v>
      </c>
    </row>
    <row r="1036" spans="1:28" x14ac:dyDescent="0.25">
      <c r="A1036">
        <v>2021</v>
      </c>
      <c r="B1036">
        <v>79</v>
      </c>
      <c r="C1036" t="s">
        <v>24</v>
      </c>
      <c r="D1036">
        <v>2021</v>
      </c>
      <c r="E1036">
        <v>79</v>
      </c>
      <c r="F1036">
        <v>2</v>
      </c>
      <c r="G1036">
        <v>709</v>
      </c>
      <c r="H1036" t="s">
        <v>574</v>
      </c>
      <c r="I1036" t="s">
        <v>26</v>
      </c>
      <c r="J1036" t="s">
        <v>27</v>
      </c>
      <c r="K1036" t="s">
        <v>575</v>
      </c>
      <c r="L1036" t="s">
        <v>793</v>
      </c>
      <c r="M1036">
        <v>0</v>
      </c>
      <c r="N1036">
        <v>0</v>
      </c>
      <c r="O1036">
        <v>28161742</v>
      </c>
      <c r="P1036">
        <v>10016348</v>
      </c>
      <c r="Q1036">
        <v>6879615</v>
      </c>
      <c r="R1036">
        <v>0</v>
      </c>
      <c r="S1036">
        <v>0</v>
      </c>
      <c r="T1036">
        <v>0</v>
      </c>
      <c r="U1036">
        <v>0</v>
      </c>
      <c r="V1036">
        <v>82660885</v>
      </c>
      <c r="W1036">
        <v>0</v>
      </c>
      <c r="X1036">
        <v>82660885</v>
      </c>
      <c r="Y1036">
        <v>0</v>
      </c>
      <c r="Z1036">
        <v>37603180</v>
      </c>
      <c r="AA1036" s="3" t="str">
        <f t="shared" si="32"/>
        <v>2709</v>
      </c>
      <c r="AB1036" s="4" t="str">
        <f t="shared" si="33"/>
        <v>TIF</v>
      </c>
    </row>
    <row r="1037" spans="1:28" x14ac:dyDescent="0.25">
      <c r="A1037">
        <v>2021</v>
      </c>
      <c r="B1037">
        <v>79</v>
      </c>
      <c r="C1037" t="s">
        <v>32</v>
      </c>
      <c r="D1037">
        <v>2021</v>
      </c>
      <c r="E1037">
        <v>79</v>
      </c>
      <c r="F1037">
        <v>0</v>
      </c>
      <c r="G1037">
        <v>576</v>
      </c>
      <c r="H1037">
        <v>60576</v>
      </c>
      <c r="I1037" t="s">
        <v>27</v>
      </c>
      <c r="J1037" t="s">
        <v>27</v>
      </c>
      <c r="K1037" t="s">
        <v>46</v>
      </c>
      <c r="L1037" t="s">
        <v>793</v>
      </c>
      <c r="M1037">
        <v>9294620</v>
      </c>
      <c r="N1037">
        <v>292470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122859</v>
      </c>
      <c r="U1037">
        <v>0</v>
      </c>
      <c r="V1037">
        <v>13185839</v>
      </c>
      <c r="W1037">
        <v>5556</v>
      </c>
      <c r="X1037">
        <v>13180283</v>
      </c>
      <c r="Y1037">
        <v>272987</v>
      </c>
      <c r="Z1037">
        <v>3475890</v>
      </c>
      <c r="AA1037" s="3" t="str">
        <f t="shared" si="32"/>
        <v>0576</v>
      </c>
      <c r="AB1037" s="4" t="str">
        <f t="shared" si="33"/>
        <v>Non-TIF</v>
      </c>
    </row>
    <row r="1038" spans="1:28" x14ac:dyDescent="0.25">
      <c r="A1038">
        <v>2021</v>
      </c>
      <c r="B1038">
        <v>79</v>
      </c>
      <c r="C1038" t="s">
        <v>32</v>
      </c>
      <c r="D1038">
        <v>2021</v>
      </c>
      <c r="E1038">
        <v>79</v>
      </c>
      <c r="F1038">
        <v>2</v>
      </c>
      <c r="G1038">
        <v>766</v>
      </c>
      <c r="H1038">
        <v>482766</v>
      </c>
      <c r="I1038" t="s">
        <v>27</v>
      </c>
      <c r="J1038" t="s">
        <v>27</v>
      </c>
      <c r="K1038" t="s">
        <v>477</v>
      </c>
      <c r="L1038" t="s">
        <v>793</v>
      </c>
      <c r="M1038">
        <v>36745000</v>
      </c>
      <c r="N1038">
        <v>1101030</v>
      </c>
      <c r="O1038">
        <v>9996687</v>
      </c>
      <c r="P1038">
        <v>0</v>
      </c>
      <c r="Q1038">
        <v>212743</v>
      </c>
      <c r="R1038">
        <v>0</v>
      </c>
      <c r="S1038">
        <v>879279</v>
      </c>
      <c r="T1038">
        <v>7206503</v>
      </c>
      <c r="U1038">
        <v>0</v>
      </c>
      <c r="V1038">
        <v>84289382</v>
      </c>
      <c r="W1038">
        <v>38892</v>
      </c>
      <c r="X1038">
        <v>84250490</v>
      </c>
      <c r="Y1038">
        <v>6167273</v>
      </c>
      <c r="Z1038">
        <v>28148140</v>
      </c>
      <c r="AA1038" s="3" t="str">
        <f t="shared" si="32"/>
        <v>2766</v>
      </c>
      <c r="AB1038" s="4" t="str">
        <f t="shared" si="33"/>
        <v>Non-TIF</v>
      </c>
    </row>
    <row r="1039" spans="1:28" x14ac:dyDescent="0.25">
      <c r="A1039">
        <v>2021</v>
      </c>
      <c r="B1039">
        <v>79</v>
      </c>
      <c r="C1039" t="s">
        <v>32</v>
      </c>
      <c r="D1039">
        <v>2021</v>
      </c>
      <c r="E1039">
        <v>79</v>
      </c>
      <c r="F1039">
        <v>3</v>
      </c>
      <c r="G1039">
        <v>906</v>
      </c>
      <c r="H1039">
        <v>503906</v>
      </c>
      <c r="I1039" t="s">
        <v>27</v>
      </c>
      <c r="J1039" t="s">
        <v>27</v>
      </c>
      <c r="K1039" t="s">
        <v>543</v>
      </c>
      <c r="L1039" t="s">
        <v>793</v>
      </c>
      <c r="M1039">
        <v>23508080</v>
      </c>
      <c r="N1039">
        <v>1306700</v>
      </c>
      <c r="O1039">
        <v>55120</v>
      </c>
      <c r="P1039">
        <v>0</v>
      </c>
      <c r="Q1039">
        <v>0</v>
      </c>
      <c r="R1039">
        <v>0</v>
      </c>
      <c r="S1039">
        <v>8371662</v>
      </c>
      <c r="T1039">
        <v>565052</v>
      </c>
      <c r="U1039">
        <v>0</v>
      </c>
      <c r="V1039">
        <v>53251854</v>
      </c>
      <c r="W1039">
        <v>27780</v>
      </c>
      <c r="X1039">
        <v>53224074</v>
      </c>
      <c r="Y1039">
        <v>14023925</v>
      </c>
      <c r="Z1039">
        <v>19445240</v>
      </c>
      <c r="AA1039" s="3" t="str">
        <f t="shared" si="32"/>
        <v>3906</v>
      </c>
      <c r="AB1039" s="4" t="str">
        <f t="shared" si="33"/>
        <v>Non-TIF</v>
      </c>
    </row>
    <row r="1040" spans="1:28" x14ac:dyDescent="0.25">
      <c r="A1040">
        <v>2021</v>
      </c>
      <c r="B1040">
        <v>79</v>
      </c>
      <c r="C1040" t="s">
        <v>32</v>
      </c>
      <c r="D1040">
        <v>2021</v>
      </c>
      <c r="E1040">
        <v>79</v>
      </c>
      <c r="F1040">
        <v>6</v>
      </c>
      <c r="G1040">
        <v>462</v>
      </c>
      <c r="H1040">
        <v>546462</v>
      </c>
      <c r="I1040" t="s">
        <v>27</v>
      </c>
      <c r="J1040" t="s">
        <v>27</v>
      </c>
      <c r="K1040" t="s">
        <v>561</v>
      </c>
      <c r="L1040" t="s">
        <v>793</v>
      </c>
      <c r="M1040">
        <v>12161250</v>
      </c>
      <c r="N1040">
        <v>633570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12775</v>
      </c>
      <c r="U1040">
        <v>0</v>
      </c>
      <c r="V1040">
        <v>16118335</v>
      </c>
      <c r="W1040">
        <v>5556</v>
      </c>
      <c r="X1040">
        <v>16112779</v>
      </c>
      <c r="Y1040">
        <v>710664</v>
      </c>
      <c r="Z1040">
        <v>3310740</v>
      </c>
      <c r="AA1040" s="3" t="str">
        <f t="shared" si="32"/>
        <v>6462</v>
      </c>
      <c r="AB1040" s="4" t="str">
        <f t="shared" si="33"/>
        <v>Non-TIF</v>
      </c>
    </row>
    <row r="1041" spans="1:28" x14ac:dyDescent="0.25">
      <c r="A1041">
        <v>2021</v>
      </c>
      <c r="B1041">
        <v>79</v>
      </c>
      <c r="C1041" t="s">
        <v>32</v>
      </c>
      <c r="D1041">
        <v>2021</v>
      </c>
      <c r="E1041">
        <v>79</v>
      </c>
      <c r="F1041">
        <v>2</v>
      </c>
      <c r="G1041">
        <v>709</v>
      </c>
      <c r="H1041">
        <v>792709</v>
      </c>
      <c r="I1041" t="s">
        <v>27</v>
      </c>
      <c r="J1041" t="s">
        <v>27</v>
      </c>
      <c r="K1041" t="s">
        <v>537</v>
      </c>
      <c r="L1041" t="s">
        <v>793</v>
      </c>
      <c r="M1041">
        <v>135267850</v>
      </c>
      <c r="N1041">
        <v>7651590</v>
      </c>
      <c r="O1041">
        <v>57866260</v>
      </c>
      <c r="P1041">
        <v>35947388</v>
      </c>
      <c r="Q1041">
        <v>10975593</v>
      </c>
      <c r="R1041">
        <v>0</v>
      </c>
      <c r="S1041">
        <v>18978076</v>
      </c>
      <c r="T1041">
        <v>2679956</v>
      </c>
      <c r="U1041">
        <v>0</v>
      </c>
      <c r="V1041">
        <v>760022463</v>
      </c>
      <c r="W1041">
        <v>577369</v>
      </c>
      <c r="X1041">
        <v>759445094</v>
      </c>
      <c r="Y1041">
        <v>61593901</v>
      </c>
      <c r="Z1041">
        <v>490655750</v>
      </c>
      <c r="AA1041" s="3" t="str">
        <f t="shared" si="32"/>
        <v>2709</v>
      </c>
      <c r="AB1041" s="4" t="str">
        <f t="shared" si="33"/>
        <v>Non-TIF</v>
      </c>
    </row>
    <row r="1042" spans="1:28" x14ac:dyDescent="0.25">
      <c r="A1042">
        <v>2021</v>
      </c>
      <c r="B1042">
        <v>80</v>
      </c>
      <c r="C1042" t="s">
        <v>32</v>
      </c>
      <c r="D1042">
        <v>2021</v>
      </c>
      <c r="E1042">
        <v>80</v>
      </c>
      <c r="F1042">
        <v>1</v>
      </c>
      <c r="G1042">
        <v>970</v>
      </c>
      <c r="H1042">
        <v>881970</v>
      </c>
      <c r="I1042" t="s">
        <v>27</v>
      </c>
      <c r="J1042" t="s">
        <v>27</v>
      </c>
      <c r="K1042" t="s">
        <v>401</v>
      </c>
      <c r="L1042" t="s">
        <v>802</v>
      </c>
      <c r="M1042">
        <v>3503677</v>
      </c>
      <c r="N1042">
        <v>333695</v>
      </c>
      <c r="O1042">
        <v>181857</v>
      </c>
      <c r="P1042">
        <v>0</v>
      </c>
      <c r="Q1042">
        <v>0</v>
      </c>
      <c r="R1042">
        <v>0</v>
      </c>
      <c r="S1042">
        <v>0</v>
      </c>
      <c r="T1042">
        <v>16618</v>
      </c>
      <c r="U1042">
        <v>0</v>
      </c>
      <c r="V1042">
        <v>5031400</v>
      </c>
      <c r="W1042">
        <v>1852</v>
      </c>
      <c r="X1042">
        <v>5029548</v>
      </c>
      <c r="Y1042">
        <v>540050</v>
      </c>
      <c r="Z1042">
        <v>995553</v>
      </c>
      <c r="AA1042" s="3" t="str">
        <f t="shared" si="32"/>
        <v>1970</v>
      </c>
      <c r="AB1042" s="4" t="str">
        <f t="shared" si="33"/>
        <v>Non-TIF</v>
      </c>
    </row>
    <row r="1043" spans="1:28" x14ac:dyDescent="0.25">
      <c r="A1043">
        <v>2021</v>
      </c>
      <c r="B1043">
        <v>81</v>
      </c>
      <c r="C1043" t="s">
        <v>45</v>
      </c>
      <c r="D1043">
        <v>2021</v>
      </c>
      <c r="E1043">
        <v>81</v>
      </c>
      <c r="F1043">
        <v>6</v>
      </c>
      <c r="G1043">
        <v>741</v>
      </c>
      <c r="H1043">
        <v>816741</v>
      </c>
      <c r="I1043" t="s">
        <v>27</v>
      </c>
      <c r="J1043" t="s">
        <v>27</v>
      </c>
      <c r="K1043" t="s">
        <v>231</v>
      </c>
      <c r="L1043" t="s">
        <v>806</v>
      </c>
      <c r="M1043">
        <v>152200</v>
      </c>
      <c r="N1043">
        <v>0</v>
      </c>
      <c r="O1043">
        <v>5554476</v>
      </c>
      <c r="P1043">
        <v>796062</v>
      </c>
      <c r="Q1043">
        <v>103600</v>
      </c>
      <c r="R1043">
        <v>0</v>
      </c>
      <c r="S1043">
        <v>0</v>
      </c>
      <c r="T1043">
        <v>0</v>
      </c>
      <c r="U1043">
        <v>0</v>
      </c>
      <c r="V1043">
        <v>8221321</v>
      </c>
      <c r="W1043">
        <v>0</v>
      </c>
      <c r="X1043">
        <v>8221321</v>
      </c>
      <c r="Y1043">
        <v>0</v>
      </c>
      <c r="Z1043">
        <v>1614983</v>
      </c>
      <c r="AA1043" s="3" t="str">
        <f t="shared" si="32"/>
        <v>6741</v>
      </c>
      <c r="AB1043" s="4" t="str">
        <f t="shared" si="33"/>
        <v>Non-TIF</v>
      </c>
    </row>
    <row r="1044" spans="1:28" x14ac:dyDescent="0.25">
      <c r="A1044">
        <v>2021</v>
      </c>
      <c r="B1044">
        <v>81</v>
      </c>
      <c r="C1044" t="s">
        <v>32</v>
      </c>
      <c r="D1044">
        <v>2021</v>
      </c>
      <c r="E1044">
        <v>81</v>
      </c>
      <c r="F1044">
        <v>4</v>
      </c>
      <c r="G1044">
        <v>644</v>
      </c>
      <c r="H1044">
        <v>114644</v>
      </c>
      <c r="I1044" t="s">
        <v>27</v>
      </c>
      <c r="J1044" t="s">
        <v>27</v>
      </c>
      <c r="K1044" t="s">
        <v>228</v>
      </c>
      <c r="L1044" t="s">
        <v>806</v>
      </c>
      <c r="M1044">
        <v>11805330</v>
      </c>
      <c r="N1044">
        <v>757950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1147349</v>
      </c>
      <c r="U1044">
        <v>0</v>
      </c>
      <c r="V1044">
        <v>15713359</v>
      </c>
      <c r="W1044">
        <v>1852</v>
      </c>
      <c r="X1044">
        <v>15711507</v>
      </c>
      <c r="Y1044">
        <v>2327450</v>
      </c>
      <c r="Z1044">
        <v>2002730</v>
      </c>
      <c r="AA1044" s="3" t="str">
        <f t="shared" si="32"/>
        <v>4644</v>
      </c>
      <c r="AB1044" s="4" t="str">
        <f t="shared" si="33"/>
        <v>Non-TIF</v>
      </c>
    </row>
    <row r="1045" spans="1:28" x14ac:dyDescent="0.25">
      <c r="A1045">
        <v>2021</v>
      </c>
      <c r="B1045">
        <v>82</v>
      </c>
      <c r="C1045" t="s">
        <v>45</v>
      </c>
      <c r="D1045">
        <v>2021</v>
      </c>
      <c r="E1045">
        <v>82</v>
      </c>
      <c r="F1045">
        <v>0</v>
      </c>
      <c r="G1045">
        <v>621</v>
      </c>
      <c r="H1045">
        <v>820621</v>
      </c>
      <c r="I1045" t="s">
        <v>27</v>
      </c>
      <c r="J1045" t="s">
        <v>27</v>
      </c>
      <c r="K1045" t="s">
        <v>810</v>
      </c>
      <c r="L1045" t="s">
        <v>809</v>
      </c>
      <c r="M1045">
        <v>0</v>
      </c>
      <c r="N1045">
        <v>0</v>
      </c>
      <c r="O1045">
        <v>221202783</v>
      </c>
      <c r="P1045">
        <v>7622712</v>
      </c>
      <c r="Q1045">
        <v>20751821</v>
      </c>
      <c r="R1045">
        <v>0</v>
      </c>
      <c r="S1045">
        <v>0</v>
      </c>
      <c r="T1045">
        <v>0</v>
      </c>
      <c r="U1045">
        <v>0</v>
      </c>
      <c r="V1045">
        <v>301750638</v>
      </c>
      <c r="W1045">
        <v>40744</v>
      </c>
      <c r="X1045">
        <v>301709894</v>
      </c>
      <c r="Y1045">
        <v>0</v>
      </c>
      <c r="Z1045">
        <v>52173322</v>
      </c>
      <c r="AA1045" s="3" t="str">
        <f t="shared" si="32"/>
        <v>0621</v>
      </c>
      <c r="AB1045" s="4" t="str">
        <f t="shared" si="33"/>
        <v>Non-TIF</v>
      </c>
    </row>
    <row r="1046" spans="1:28" x14ac:dyDescent="0.25">
      <c r="A1046">
        <v>2021</v>
      </c>
      <c r="B1046">
        <v>82</v>
      </c>
      <c r="C1046" t="s">
        <v>45</v>
      </c>
      <c r="D1046">
        <v>2021</v>
      </c>
      <c r="E1046">
        <v>82</v>
      </c>
      <c r="F1046">
        <v>4</v>
      </c>
      <c r="G1046">
        <v>784</v>
      </c>
      <c r="H1046">
        <v>824784</v>
      </c>
      <c r="I1046" t="s">
        <v>27</v>
      </c>
      <c r="J1046" t="s">
        <v>27</v>
      </c>
      <c r="K1046" t="s">
        <v>865</v>
      </c>
      <c r="L1046" t="s">
        <v>809</v>
      </c>
      <c r="M1046">
        <v>0</v>
      </c>
      <c r="N1046">
        <v>0</v>
      </c>
      <c r="O1046">
        <v>87091325</v>
      </c>
      <c r="P1046">
        <v>49308878</v>
      </c>
      <c r="Q1046">
        <v>6337076</v>
      </c>
      <c r="R1046">
        <v>0</v>
      </c>
      <c r="S1046">
        <v>0</v>
      </c>
      <c r="T1046">
        <v>0</v>
      </c>
      <c r="U1046">
        <v>0</v>
      </c>
      <c r="V1046">
        <v>196572739</v>
      </c>
      <c r="W1046">
        <v>87044</v>
      </c>
      <c r="X1046">
        <v>196485695</v>
      </c>
      <c r="Y1046">
        <v>0</v>
      </c>
      <c r="Z1046">
        <v>53835460</v>
      </c>
      <c r="AA1046" s="3" t="str">
        <f t="shared" si="32"/>
        <v>4784</v>
      </c>
      <c r="AB1046" s="4" t="str">
        <f t="shared" si="33"/>
        <v>Non-TIF</v>
      </c>
    </row>
    <row r="1047" spans="1:28" x14ac:dyDescent="0.25">
      <c r="A1047">
        <v>2021</v>
      </c>
      <c r="B1047">
        <v>82</v>
      </c>
      <c r="C1047" t="s">
        <v>24</v>
      </c>
      <c r="D1047">
        <v>2021</v>
      </c>
      <c r="E1047">
        <v>82</v>
      </c>
      <c r="F1047">
        <v>0</v>
      </c>
      <c r="G1047">
        <v>621</v>
      </c>
      <c r="H1047" t="s">
        <v>990</v>
      </c>
      <c r="I1047" t="s">
        <v>26</v>
      </c>
      <c r="J1047" t="s">
        <v>27</v>
      </c>
      <c r="K1047" t="s">
        <v>991</v>
      </c>
      <c r="L1047" t="s">
        <v>809</v>
      </c>
      <c r="M1047">
        <v>0</v>
      </c>
      <c r="N1047">
        <v>0</v>
      </c>
      <c r="O1047">
        <v>84808810</v>
      </c>
      <c r="P1047">
        <v>6062568</v>
      </c>
      <c r="Q1047">
        <v>5897846</v>
      </c>
      <c r="R1047">
        <v>0</v>
      </c>
      <c r="S1047">
        <v>0</v>
      </c>
      <c r="T1047">
        <v>0</v>
      </c>
      <c r="U1047">
        <v>0</v>
      </c>
      <c r="V1047">
        <v>102465332</v>
      </c>
      <c r="W1047">
        <v>0</v>
      </c>
      <c r="X1047">
        <v>102465332</v>
      </c>
      <c r="Y1047">
        <v>0</v>
      </c>
      <c r="Z1047">
        <v>5696108</v>
      </c>
      <c r="AA1047" s="3" t="str">
        <f t="shared" si="32"/>
        <v>0621</v>
      </c>
      <c r="AB1047" s="4" t="str">
        <f t="shared" si="33"/>
        <v>TIF</v>
      </c>
    </row>
    <row r="1048" spans="1:28" x14ac:dyDescent="0.25">
      <c r="A1048">
        <v>2021</v>
      </c>
      <c r="B1048">
        <v>82</v>
      </c>
      <c r="C1048" t="s">
        <v>24</v>
      </c>
      <c r="D1048">
        <v>2021</v>
      </c>
      <c r="E1048">
        <v>82</v>
      </c>
      <c r="F1048">
        <v>1</v>
      </c>
      <c r="G1048">
        <v>611</v>
      </c>
      <c r="H1048" t="s">
        <v>720</v>
      </c>
      <c r="I1048" t="s">
        <v>26</v>
      </c>
      <c r="J1048" t="s">
        <v>27</v>
      </c>
      <c r="K1048" t="s">
        <v>721</v>
      </c>
      <c r="L1048" t="s">
        <v>809</v>
      </c>
      <c r="M1048">
        <v>0</v>
      </c>
      <c r="N1048">
        <v>0</v>
      </c>
      <c r="O1048">
        <v>104004819</v>
      </c>
      <c r="P1048">
        <v>825</v>
      </c>
      <c r="Q1048">
        <v>7022977</v>
      </c>
      <c r="R1048">
        <v>0</v>
      </c>
      <c r="S1048">
        <v>0</v>
      </c>
      <c r="T1048">
        <v>0</v>
      </c>
      <c r="U1048">
        <v>0</v>
      </c>
      <c r="V1048">
        <v>137581540</v>
      </c>
      <c r="W1048">
        <v>5556</v>
      </c>
      <c r="X1048">
        <v>137575984</v>
      </c>
      <c r="Y1048">
        <v>0</v>
      </c>
      <c r="Z1048">
        <v>26552919</v>
      </c>
      <c r="AA1048" s="3" t="str">
        <f t="shared" si="32"/>
        <v>1611</v>
      </c>
      <c r="AB1048" s="4" t="str">
        <f t="shared" si="33"/>
        <v>TIF</v>
      </c>
    </row>
    <row r="1049" spans="1:28" x14ac:dyDescent="0.25">
      <c r="A1049">
        <v>2021</v>
      </c>
      <c r="B1049">
        <v>83</v>
      </c>
      <c r="C1049" t="s">
        <v>45</v>
      </c>
      <c r="D1049">
        <v>2021</v>
      </c>
      <c r="E1049">
        <v>83</v>
      </c>
      <c r="F1049">
        <v>0</v>
      </c>
      <c r="G1049">
        <v>441</v>
      </c>
      <c r="H1049">
        <v>780441</v>
      </c>
      <c r="I1049" t="s">
        <v>27</v>
      </c>
      <c r="J1049" t="s">
        <v>27</v>
      </c>
      <c r="K1049" t="s">
        <v>232</v>
      </c>
      <c r="L1049" t="s">
        <v>811</v>
      </c>
      <c r="M1049">
        <v>0</v>
      </c>
      <c r="N1049">
        <v>0</v>
      </c>
      <c r="O1049">
        <v>2215335</v>
      </c>
      <c r="P1049">
        <v>0</v>
      </c>
      <c r="Q1049">
        <v>160840</v>
      </c>
      <c r="R1049">
        <v>0</v>
      </c>
      <c r="S1049">
        <v>0</v>
      </c>
      <c r="T1049">
        <v>0</v>
      </c>
      <c r="U1049">
        <v>0</v>
      </c>
      <c r="V1049">
        <v>7451277</v>
      </c>
      <c r="W1049">
        <v>24076</v>
      </c>
      <c r="X1049">
        <v>7427201</v>
      </c>
      <c r="Y1049">
        <v>0</v>
      </c>
      <c r="Z1049">
        <v>5075102</v>
      </c>
      <c r="AA1049" s="3" t="str">
        <f t="shared" si="32"/>
        <v>0441</v>
      </c>
      <c r="AB1049" s="4" t="str">
        <f t="shared" si="33"/>
        <v>Non-TIF</v>
      </c>
    </row>
    <row r="1050" spans="1:28" x14ac:dyDescent="0.25">
      <c r="A1050">
        <v>2021</v>
      </c>
      <c r="B1050">
        <v>83</v>
      </c>
      <c r="C1050" t="s">
        <v>24</v>
      </c>
      <c r="D1050">
        <v>2021</v>
      </c>
      <c r="E1050">
        <v>83</v>
      </c>
      <c r="F1050">
        <v>3</v>
      </c>
      <c r="G1050">
        <v>168</v>
      </c>
      <c r="H1050" t="s">
        <v>129</v>
      </c>
      <c r="I1050" t="s">
        <v>26</v>
      </c>
      <c r="J1050" t="s">
        <v>27</v>
      </c>
      <c r="K1050" t="s">
        <v>130</v>
      </c>
      <c r="L1050" t="s">
        <v>811</v>
      </c>
      <c r="M1050">
        <v>970339</v>
      </c>
      <c r="N1050">
        <v>3111422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4126886</v>
      </c>
      <c r="W1050">
        <v>0</v>
      </c>
      <c r="X1050">
        <v>4126886</v>
      </c>
      <c r="Y1050">
        <v>0</v>
      </c>
      <c r="Z1050">
        <v>45125</v>
      </c>
      <c r="AA1050" s="3" t="str">
        <f t="shared" si="32"/>
        <v>3168</v>
      </c>
      <c r="AB1050" s="4" t="str">
        <f t="shared" si="33"/>
        <v>TIF</v>
      </c>
    </row>
    <row r="1051" spans="1:28" x14ac:dyDescent="0.25">
      <c r="A1051">
        <v>2021</v>
      </c>
      <c r="B1051">
        <v>83</v>
      </c>
      <c r="C1051" t="s">
        <v>32</v>
      </c>
      <c r="D1051">
        <v>2021</v>
      </c>
      <c r="E1051">
        <v>83</v>
      </c>
      <c r="F1051">
        <v>3</v>
      </c>
      <c r="G1051">
        <v>168</v>
      </c>
      <c r="H1051">
        <v>833168</v>
      </c>
      <c r="I1051" t="s">
        <v>27</v>
      </c>
      <c r="J1051" t="s">
        <v>27</v>
      </c>
      <c r="K1051" t="s">
        <v>93</v>
      </c>
      <c r="L1051" t="s">
        <v>811</v>
      </c>
      <c r="M1051">
        <v>135305152</v>
      </c>
      <c r="N1051">
        <v>5253876</v>
      </c>
      <c r="O1051">
        <v>3720669</v>
      </c>
      <c r="P1051">
        <v>0</v>
      </c>
      <c r="Q1051">
        <v>185242</v>
      </c>
      <c r="R1051">
        <v>0</v>
      </c>
      <c r="S1051">
        <v>1980023</v>
      </c>
      <c r="T1051">
        <v>947704</v>
      </c>
      <c r="U1051">
        <v>0</v>
      </c>
      <c r="V1051">
        <v>205671139</v>
      </c>
      <c r="W1051">
        <v>127788</v>
      </c>
      <c r="X1051">
        <v>205543351</v>
      </c>
      <c r="Y1051">
        <v>8188181</v>
      </c>
      <c r="Z1051">
        <v>58278473</v>
      </c>
      <c r="AA1051" s="3" t="str">
        <f t="shared" si="32"/>
        <v>3168</v>
      </c>
      <c r="AB1051" s="4" t="str">
        <f t="shared" si="33"/>
        <v>Non-TIF</v>
      </c>
    </row>
    <row r="1052" spans="1:28" x14ac:dyDescent="0.25">
      <c r="A1052">
        <v>2021</v>
      </c>
      <c r="B1052">
        <v>84</v>
      </c>
      <c r="C1052" t="s">
        <v>45</v>
      </c>
      <c r="D1052">
        <v>2021</v>
      </c>
      <c r="E1052">
        <v>84</v>
      </c>
      <c r="F1052">
        <v>5</v>
      </c>
      <c r="G1052">
        <v>607</v>
      </c>
      <c r="H1052">
        <v>845607</v>
      </c>
      <c r="I1052" t="s">
        <v>27</v>
      </c>
      <c r="J1052" t="s">
        <v>27</v>
      </c>
      <c r="K1052" t="s">
        <v>662</v>
      </c>
      <c r="L1052" t="s">
        <v>815</v>
      </c>
      <c r="M1052">
        <v>0</v>
      </c>
      <c r="N1052">
        <v>0</v>
      </c>
      <c r="O1052">
        <v>3321888</v>
      </c>
      <c r="P1052">
        <v>856455</v>
      </c>
      <c r="Q1052">
        <v>1917970</v>
      </c>
      <c r="R1052">
        <v>0</v>
      </c>
      <c r="S1052">
        <v>0</v>
      </c>
      <c r="T1052">
        <v>0</v>
      </c>
      <c r="U1052">
        <v>0</v>
      </c>
      <c r="V1052">
        <v>28737372</v>
      </c>
      <c r="W1052">
        <v>0</v>
      </c>
      <c r="X1052">
        <v>28737372</v>
      </c>
      <c r="Y1052">
        <v>0</v>
      </c>
      <c r="Z1052">
        <v>22641059</v>
      </c>
      <c r="AA1052" s="3" t="str">
        <f t="shared" si="32"/>
        <v>5607</v>
      </c>
      <c r="AB1052" s="4" t="str">
        <f t="shared" si="33"/>
        <v>Non-TIF</v>
      </c>
    </row>
    <row r="1053" spans="1:28" x14ac:dyDescent="0.25">
      <c r="A1053">
        <v>2021</v>
      </c>
      <c r="B1053">
        <v>84</v>
      </c>
      <c r="C1053" t="s">
        <v>24</v>
      </c>
      <c r="D1053">
        <v>2021</v>
      </c>
      <c r="E1053">
        <v>84</v>
      </c>
      <c r="F1053">
        <v>5</v>
      </c>
      <c r="G1053">
        <v>607</v>
      </c>
      <c r="H1053" t="s">
        <v>992</v>
      </c>
      <c r="I1053" t="s">
        <v>26</v>
      </c>
      <c r="J1053" t="s">
        <v>27</v>
      </c>
      <c r="K1053" t="s">
        <v>993</v>
      </c>
      <c r="L1053" t="s">
        <v>815</v>
      </c>
      <c r="M1053">
        <v>0</v>
      </c>
      <c r="N1053">
        <v>0</v>
      </c>
      <c r="O1053">
        <v>28186932</v>
      </c>
      <c r="P1053">
        <v>7708095</v>
      </c>
      <c r="Q1053">
        <v>3372990</v>
      </c>
      <c r="R1053">
        <v>0</v>
      </c>
      <c r="S1053">
        <v>0</v>
      </c>
      <c r="T1053">
        <v>0</v>
      </c>
      <c r="U1053">
        <v>0</v>
      </c>
      <c r="V1053">
        <v>65986358</v>
      </c>
      <c r="W1053">
        <v>44448</v>
      </c>
      <c r="X1053">
        <v>65941910</v>
      </c>
      <c r="Y1053">
        <v>0</v>
      </c>
      <c r="Z1053">
        <v>26718341</v>
      </c>
      <c r="AA1053" s="3" t="str">
        <f t="shared" si="32"/>
        <v>5607</v>
      </c>
      <c r="AB1053" s="4" t="str">
        <f t="shared" si="33"/>
        <v>TIF</v>
      </c>
    </row>
    <row r="1054" spans="1:28" x14ac:dyDescent="0.25">
      <c r="A1054">
        <v>2021</v>
      </c>
      <c r="B1054">
        <v>84</v>
      </c>
      <c r="C1054" t="s">
        <v>32</v>
      </c>
      <c r="D1054">
        <v>2021</v>
      </c>
      <c r="E1054">
        <v>84</v>
      </c>
      <c r="F1054">
        <v>2</v>
      </c>
      <c r="G1054">
        <v>457</v>
      </c>
      <c r="H1054">
        <v>602457</v>
      </c>
      <c r="I1054" t="s">
        <v>27</v>
      </c>
      <c r="J1054" t="s">
        <v>27</v>
      </c>
      <c r="K1054" t="s">
        <v>697</v>
      </c>
      <c r="L1054" t="s">
        <v>815</v>
      </c>
      <c r="M1054">
        <v>2282280</v>
      </c>
      <c r="N1054">
        <v>81780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20187</v>
      </c>
      <c r="U1054">
        <v>0</v>
      </c>
      <c r="V1054">
        <v>3405687</v>
      </c>
      <c r="W1054">
        <v>3704</v>
      </c>
      <c r="X1054">
        <v>3401983</v>
      </c>
      <c r="Y1054">
        <v>0</v>
      </c>
      <c r="Z1054">
        <v>1021440</v>
      </c>
      <c r="AA1054" s="3" t="str">
        <f t="shared" si="32"/>
        <v>2457</v>
      </c>
      <c r="AB1054" s="4" t="str">
        <f t="shared" si="33"/>
        <v>Non-TIF</v>
      </c>
    </row>
    <row r="1055" spans="1:28" x14ac:dyDescent="0.25">
      <c r="A1055">
        <v>2021</v>
      </c>
      <c r="B1055">
        <v>84</v>
      </c>
      <c r="C1055" t="s">
        <v>32</v>
      </c>
      <c r="D1055">
        <v>2021</v>
      </c>
      <c r="E1055">
        <v>84</v>
      </c>
      <c r="F1055">
        <v>5</v>
      </c>
      <c r="G1055">
        <v>949</v>
      </c>
      <c r="H1055">
        <v>715949</v>
      </c>
      <c r="I1055" t="s">
        <v>27</v>
      </c>
      <c r="J1055" t="s">
        <v>27</v>
      </c>
      <c r="K1055" t="s">
        <v>735</v>
      </c>
      <c r="L1055" t="s">
        <v>815</v>
      </c>
      <c r="M1055">
        <v>49545190</v>
      </c>
      <c r="N1055">
        <v>3121440</v>
      </c>
      <c r="O1055">
        <v>2461340</v>
      </c>
      <c r="P1055">
        <v>37050</v>
      </c>
      <c r="Q1055">
        <v>402560</v>
      </c>
      <c r="R1055">
        <v>0</v>
      </c>
      <c r="S1055">
        <v>6483228</v>
      </c>
      <c r="T1055">
        <v>301915</v>
      </c>
      <c r="U1055">
        <v>0</v>
      </c>
      <c r="V1055">
        <v>97083283</v>
      </c>
      <c r="W1055">
        <v>59264</v>
      </c>
      <c r="X1055">
        <v>97024019</v>
      </c>
      <c r="Y1055">
        <v>3072278</v>
      </c>
      <c r="Z1055">
        <v>34730560</v>
      </c>
      <c r="AA1055" s="3" t="str">
        <f t="shared" si="32"/>
        <v>5949</v>
      </c>
      <c r="AB1055" s="4" t="str">
        <f t="shared" si="33"/>
        <v>Non-TIF</v>
      </c>
    </row>
    <row r="1056" spans="1:28" x14ac:dyDescent="0.25">
      <c r="A1056">
        <v>2021</v>
      </c>
      <c r="B1056">
        <v>84</v>
      </c>
      <c r="C1056" t="s">
        <v>32</v>
      </c>
      <c r="D1056">
        <v>2021</v>
      </c>
      <c r="E1056">
        <v>84</v>
      </c>
      <c r="F1056">
        <v>5</v>
      </c>
      <c r="G1056">
        <v>486</v>
      </c>
      <c r="H1056">
        <v>755486</v>
      </c>
      <c r="I1056" t="s">
        <v>27</v>
      </c>
      <c r="J1056" t="s">
        <v>27</v>
      </c>
      <c r="K1056" t="s">
        <v>770</v>
      </c>
      <c r="L1056" t="s">
        <v>815</v>
      </c>
      <c r="M1056">
        <v>4292290</v>
      </c>
      <c r="N1056">
        <v>416060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4333</v>
      </c>
      <c r="U1056">
        <v>0</v>
      </c>
      <c r="V1056">
        <v>5960423</v>
      </c>
      <c r="W1056">
        <v>0</v>
      </c>
      <c r="X1056">
        <v>5960423</v>
      </c>
      <c r="Y1056">
        <v>55477</v>
      </c>
      <c r="Z1056">
        <v>1247740</v>
      </c>
      <c r="AA1056" s="3" t="str">
        <f t="shared" si="32"/>
        <v>5486</v>
      </c>
      <c r="AB1056" s="4" t="str">
        <f t="shared" si="33"/>
        <v>Non-TIF</v>
      </c>
    </row>
    <row r="1057" spans="1:28" x14ac:dyDescent="0.25">
      <c r="A1057">
        <v>2021</v>
      </c>
      <c r="B1057">
        <v>85</v>
      </c>
      <c r="C1057" t="s">
        <v>45</v>
      </c>
      <c r="D1057">
        <v>2021</v>
      </c>
      <c r="E1057">
        <v>85</v>
      </c>
      <c r="F1057">
        <v>0</v>
      </c>
      <c r="G1057">
        <v>225</v>
      </c>
      <c r="H1057">
        <v>850225</v>
      </c>
      <c r="I1057" t="s">
        <v>27</v>
      </c>
      <c r="J1057" t="s">
        <v>27</v>
      </c>
      <c r="K1057" t="s">
        <v>838</v>
      </c>
      <c r="L1057" t="s">
        <v>837</v>
      </c>
      <c r="M1057">
        <v>712</v>
      </c>
      <c r="N1057">
        <v>0</v>
      </c>
      <c r="O1057">
        <v>40397526</v>
      </c>
      <c r="P1057">
        <v>38813000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79211238</v>
      </c>
      <c r="W1057">
        <v>0</v>
      </c>
      <c r="X1057">
        <v>79211238</v>
      </c>
      <c r="Y1057">
        <v>0</v>
      </c>
      <c r="Z1057">
        <v>0</v>
      </c>
      <c r="AA1057" s="3" t="str">
        <f t="shared" si="32"/>
        <v>0225</v>
      </c>
      <c r="AB1057" s="4" t="str">
        <f t="shared" si="33"/>
        <v>Non-TIF</v>
      </c>
    </row>
    <row r="1058" spans="1:28" x14ac:dyDescent="0.25">
      <c r="A1058">
        <v>2021</v>
      </c>
      <c r="B1058">
        <v>85</v>
      </c>
      <c r="C1058" t="s">
        <v>24</v>
      </c>
      <c r="D1058">
        <v>2021</v>
      </c>
      <c r="E1058">
        <v>85</v>
      </c>
      <c r="F1058">
        <v>0</v>
      </c>
      <c r="G1058">
        <v>225</v>
      </c>
      <c r="H1058" t="s">
        <v>994</v>
      </c>
      <c r="I1058" t="s">
        <v>26</v>
      </c>
      <c r="J1058" t="s">
        <v>27</v>
      </c>
      <c r="K1058" t="s">
        <v>995</v>
      </c>
      <c r="L1058" t="s">
        <v>837</v>
      </c>
      <c r="M1058">
        <v>5788</v>
      </c>
      <c r="N1058">
        <v>0</v>
      </c>
      <c r="O1058">
        <v>40940674</v>
      </c>
      <c r="P1058">
        <v>16320000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57266462</v>
      </c>
      <c r="W1058">
        <v>0</v>
      </c>
      <c r="X1058">
        <v>57266462</v>
      </c>
      <c r="Y1058">
        <v>0</v>
      </c>
      <c r="Z1058">
        <v>0</v>
      </c>
      <c r="AA1058" s="3" t="str">
        <f t="shared" si="32"/>
        <v>0225</v>
      </c>
      <c r="AB1058" s="4" t="str">
        <f t="shared" si="33"/>
        <v>TIF</v>
      </c>
    </row>
    <row r="1059" spans="1:28" x14ac:dyDescent="0.25">
      <c r="A1059">
        <v>2021</v>
      </c>
      <c r="B1059">
        <v>85</v>
      </c>
      <c r="C1059" t="s">
        <v>24</v>
      </c>
      <c r="D1059">
        <v>2021</v>
      </c>
      <c r="E1059">
        <v>85</v>
      </c>
      <c r="F1059">
        <v>0</v>
      </c>
      <c r="G1059">
        <v>472</v>
      </c>
      <c r="H1059" t="s">
        <v>996</v>
      </c>
      <c r="I1059" t="s">
        <v>26</v>
      </c>
      <c r="J1059" t="s">
        <v>27</v>
      </c>
      <c r="K1059" t="s">
        <v>997</v>
      </c>
      <c r="L1059" t="s">
        <v>837</v>
      </c>
      <c r="M1059">
        <v>170324</v>
      </c>
      <c r="N1059">
        <v>3812</v>
      </c>
      <c r="O1059">
        <v>4858828</v>
      </c>
      <c r="P1059">
        <v>606541</v>
      </c>
      <c r="Q1059">
        <v>4264940</v>
      </c>
      <c r="R1059">
        <v>0</v>
      </c>
      <c r="S1059">
        <v>0</v>
      </c>
      <c r="T1059">
        <v>0</v>
      </c>
      <c r="U1059">
        <v>0</v>
      </c>
      <c r="V1059">
        <v>127683538</v>
      </c>
      <c r="W1059">
        <v>1852</v>
      </c>
      <c r="X1059">
        <v>127681686</v>
      </c>
      <c r="Y1059">
        <v>0</v>
      </c>
      <c r="Z1059">
        <v>117779093</v>
      </c>
      <c r="AA1059" s="3" t="str">
        <f t="shared" si="32"/>
        <v>0472</v>
      </c>
      <c r="AB1059" s="4" t="str">
        <f t="shared" si="33"/>
        <v>TIF</v>
      </c>
    </row>
    <row r="1060" spans="1:28" x14ac:dyDescent="0.25">
      <c r="A1060">
        <v>2021</v>
      </c>
      <c r="B1060">
        <v>85</v>
      </c>
      <c r="C1060" t="s">
        <v>24</v>
      </c>
      <c r="D1060">
        <v>2021</v>
      </c>
      <c r="E1060">
        <v>85</v>
      </c>
      <c r="F1060">
        <v>5</v>
      </c>
      <c r="G1060">
        <v>643</v>
      </c>
      <c r="H1060" t="s">
        <v>998</v>
      </c>
      <c r="I1060" t="s">
        <v>26</v>
      </c>
      <c r="J1060" t="s">
        <v>27</v>
      </c>
      <c r="K1060" t="s">
        <v>999</v>
      </c>
      <c r="L1060" t="s">
        <v>837</v>
      </c>
      <c r="M1060">
        <v>39939</v>
      </c>
      <c r="N1060">
        <v>0</v>
      </c>
      <c r="O1060">
        <v>9138807</v>
      </c>
      <c r="P1060">
        <v>1651403</v>
      </c>
      <c r="Q1060">
        <v>433725</v>
      </c>
      <c r="R1060">
        <v>0</v>
      </c>
      <c r="S1060">
        <v>0</v>
      </c>
      <c r="T1060">
        <v>0</v>
      </c>
      <c r="U1060">
        <v>0</v>
      </c>
      <c r="V1060">
        <v>37006585</v>
      </c>
      <c r="W1060">
        <v>0</v>
      </c>
      <c r="X1060">
        <v>37006585</v>
      </c>
      <c r="Y1060">
        <v>0</v>
      </c>
      <c r="Z1060">
        <v>25742711</v>
      </c>
      <c r="AA1060" s="3" t="str">
        <f t="shared" si="32"/>
        <v>5643</v>
      </c>
      <c r="AB1060" s="4" t="str">
        <f t="shared" si="33"/>
        <v>TIF</v>
      </c>
    </row>
    <row r="1061" spans="1:28" x14ac:dyDescent="0.25">
      <c r="A1061">
        <v>2021</v>
      </c>
      <c r="B1061">
        <v>85</v>
      </c>
      <c r="C1061" t="s">
        <v>32</v>
      </c>
      <c r="D1061">
        <v>2021</v>
      </c>
      <c r="E1061">
        <v>85</v>
      </c>
      <c r="F1061">
        <v>6</v>
      </c>
      <c r="G1061">
        <v>985</v>
      </c>
      <c r="H1061">
        <v>646985</v>
      </c>
      <c r="I1061" t="s">
        <v>27</v>
      </c>
      <c r="J1061" t="s">
        <v>27</v>
      </c>
      <c r="K1061" t="s">
        <v>758</v>
      </c>
      <c r="L1061" t="s">
        <v>837</v>
      </c>
      <c r="M1061">
        <v>2791800</v>
      </c>
      <c r="N1061">
        <v>16600</v>
      </c>
      <c r="O1061">
        <v>217500</v>
      </c>
      <c r="P1061">
        <v>0</v>
      </c>
      <c r="Q1061">
        <v>0</v>
      </c>
      <c r="R1061">
        <v>0</v>
      </c>
      <c r="S1061">
        <v>1202825</v>
      </c>
      <c r="T1061">
        <v>11310</v>
      </c>
      <c r="U1061">
        <v>0</v>
      </c>
      <c r="V1061">
        <v>6806435</v>
      </c>
      <c r="W1061">
        <v>1852</v>
      </c>
      <c r="X1061">
        <v>6804583</v>
      </c>
      <c r="Y1061">
        <v>299632</v>
      </c>
      <c r="Z1061">
        <v>2566400</v>
      </c>
      <c r="AA1061" s="3" t="str">
        <f t="shared" si="32"/>
        <v>6985</v>
      </c>
      <c r="AB1061" s="4" t="str">
        <f t="shared" si="33"/>
        <v>Non-TIF</v>
      </c>
    </row>
    <row r="1062" spans="1:28" x14ac:dyDescent="0.25">
      <c r="A1062">
        <v>2021</v>
      </c>
      <c r="B1062">
        <v>85</v>
      </c>
      <c r="C1062" t="s">
        <v>32</v>
      </c>
      <c r="D1062">
        <v>2021</v>
      </c>
      <c r="E1062">
        <v>85</v>
      </c>
      <c r="F1062">
        <v>5</v>
      </c>
      <c r="G1062">
        <v>643</v>
      </c>
      <c r="H1062">
        <v>855643</v>
      </c>
      <c r="I1062" t="s">
        <v>27</v>
      </c>
      <c r="J1062" t="s">
        <v>27</v>
      </c>
      <c r="K1062" t="s">
        <v>209</v>
      </c>
      <c r="L1062" t="s">
        <v>837</v>
      </c>
      <c r="M1062">
        <v>53758400</v>
      </c>
      <c r="N1062">
        <v>1538500</v>
      </c>
      <c r="O1062">
        <v>34496600</v>
      </c>
      <c r="P1062">
        <v>49968600</v>
      </c>
      <c r="Q1062">
        <v>5427900</v>
      </c>
      <c r="R1062">
        <v>0</v>
      </c>
      <c r="S1062">
        <v>6182522</v>
      </c>
      <c r="T1062">
        <v>5890691</v>
      </c>
      <c r="U1062">
        <v>0</v>
      </c>
      <c r="V1062">
        <v>490043613</v>
      </c>
      <c r="W1062">
        <v>379660</v>
      </c>
      <c r="X1062">
        <v>489663953</v>
      </c>
      <c r="Y1062">
        <v>23696469</v>
      </c>
      <c r="Z1062">
        <v>332780400</v>
      </c>
      <c r="AA1062" s="3" t="str">
        <f t="shared" si="32"/>
        <v>5643</v>
      </c>
      <c r="AB1062" s="4" t="str">
        <f t="shared" si="33"/>
        <v>Non-TIF</v>
      </c>
    </row>
    <row r="1063" spans="1:28" x14ac:dyDescent="0.25">
      <c r="A1063">
        <v>2021</v>
      </c>
      <c r="B1063">
        <v>86</v>
      </c>
      <c r="C1063" t="s">
        <v>45</v>
      </c>
      <c r="D1063">
        <v>2021</v>
      </c>
      <c r="E1063">
        <v>86</v>
      </c>
      <c r="F1063">
        <v>2</v>
      </c>
      <c r="G1063">
        <v>682</v>
      </c>
      <c r="H1063">
        <v>642682</v>
      </c>
      <c r="I1063" t="s">
        <v>27</v>
      </c>
      <c r="J1063" t="s">
        <v>27</v>
      </c>
      <c r="K1063" t="s">
        <v>671</v>
      </c>
      <c r="L1063" t="s">
        <v>839</v>
      </c>
      <c r="M1063">
        <v>0</v>
      </c>
      <c r="N1063">
        <v>0</v>
      </c>
      <c r="O1063">
        <v>0</v>
      </c>
      <c r="P1063">
        <v>331398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331398</v>
      </c>
      <c r="W1063">
        <v>0</v>
      </c>
      <c r="X1063">
        <v>331398</v>
      </c>
      <c r="Y1063">
        <v>0</v>
      </c>
      <c r="Z1063">
        <v>0</v>
      </c>
      <c r="AA1063" s="3" t="str">
        <f t="shared" si="32"/>
        <v>2682</v>
      </c>
      <c r="AB1063" s="4" t="str">
        <f t="shared" si="33"/>
        <v>Non-TIF</v>
      </c>
    </row>
    <row r="1064" spans="1:28" x14ac:dyDescent="0.25">
      <c r="A1064">
        <v>2021</v>
      </c>
      <c r="B1064">
        <v>54</v>
      </c>
      <c r="C1064" t="s">
        <v>45</v>
      </c>
      <c r="D1064">
        <v>2021</v>
      </c>
      <c r="E1064">
        <v>54</v>
      </c>
      <c r="F1064">
        <v>6</v>
      </c>
      <c r="G1064">
        <v>12</v>
      </c>
      <c r="H1064">
        <v>546012</v>
      </c>
      <c r="I1064" t="s">
        <v>27</v>
      </c>
      <c r="J1064" t="s">
        <v>27</v>
      </c>
      <c r="K1064" t="s">
        <v>597</v>
      </c>
      <c r="L1064" t="s">
        <v>554</v>
      </c>
      <c r="M1064">
        <v>1502</v>
      </c>
      <c r="N1064">
        <v>40030</v>
      </c>
      <c r="O1064">
        <v>2168157</v>
      </c>
      <c r="P1064">
        <v>65516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5296916</v>
      </c>
      <c r="W1064">
        <v>9260</v>
      </c>
      <c r="X1064">
        <v>5287656</v>
      </c>
      <c r="Y1064">
        <v>0</v>
      </c>
      <c r="Z1064">
        <v>3021711</v>
      </c>
      <c r="AA1064" s="3" t="str">
        <f t="shared" si="32"/>
        <v>6012</v>
      </c>
      <c r="AB1064" s="4" t="str">
        <f t="shared" si="33"/>
        <v>Non-TIF</v>
      </c>
    </row>
    <row r="1065" spans="1:28" x14ac:dyDescent="0.25">
      <c r="A1065">
        <v>2021</v>
      </c>
      <c r="B1065">
        <v>54</v>
      </c>
      <c r="C1065" t="s">
        <v>24</v>
      </c>
      <c r="D1065">
        <v>2021</v>
      </c>
      <c r="E1065">
        <v>54</v>
      </c>
      <c r="F1065">
        <v>6</v>
      </c>
      <c r="G1065">
        <v>12</v>
      </c>
      <c r="H1065" t="s">
        <v>598</v>
      </c>
      <c r="I1065" t="s">
        <v>26</v>
      </c>
      <c r="J1065" t="s">
        <v>27</v>
      </c>
      <c r="K1065" t="s">
        <v>599</v>
      </c>
      <c r="L1065" t="s">
        <v>554</v>
      </c>
      <c r="M1065">
        <v>0</v>
      </c>
      <c r="N1065">
        <v>0</v>
      </c>
      <c r="O1065">
        <v>1461533</v>
      </c>
      <c r="P1065">
        <v>44164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3949638</v>
      </c>
      <c r="W1065">
        <v>1852</v>
      </c>
      <c r="X1065">
        <v>3947786</v>
      </c>
      <c r="Y1065">
        <v>0</v>
      </c>
      <c r="Z1065">
        <v>2443941</v>
      </c>
      <c r="AA1065" s="3" t="str">
        <f t="shared" si="32"/>
        <v>6012</v>
      </c>
      <c r="AB1065" s="4" t="str">
        <f t="shared" si="33"/>
        <v>TIF</v>
      </c>
    </row>
    <row r="1066" spans="1:28" x14ac:dyDescent="0.25">
      <c r="A1066">
        <v>2021</v>
      </c>
      <c r="B1066">
        <v>54</v>
      </c>
      <c r="C1066" t="s">
        <v>32</v>
      </c>
      <c r="D1066">
        <v>2021</v>
      </c>
      <c r="E1066">
        <v>54</v>
      </c>
      <c r="F1066">
        <v>5</v>
      </c>
      <c r="G1066">
        <v>163</v>
      </c>
      <c r="H1066">
        <v>545163</v>
      </c>
      <c r="I1066" t="s">
        <v>27</v>
      </c>
      <c r="J1066" t="s">
        <v>27</v>
      </c>
      <c r="K1066" t="s">
        <v>542</v>
      </c>
      <c r="L1066" t="s">
        <v>554</v>
      </c>
      <c r="M1066">
        <v>90868499</v>
      </c>
      <c r="N1066">
        <v>6047304</v>
      </c>
      <c r="O1066">
        <v>10217452</v>
      </c>
      <c r="P1066">
        <v>17993970</v>
      </c>
      <c r="Q1066">
        <v>147782</v>
      </c>
      <c r="R1066">
        <v>0</v>
      </c>
      <c r="S1066">
        <v>2633890</v>
      </c>
      <c r="T1066">
        <v>11635674</v>
      </c>
      <c r="U1066">
        <v>115060</v>
      </c>
      <c r="V1066">
        <v>236613745</v>
      </c>
      <c r="W1066">
        <v>198483</v>
      </c>
      <c r="X1066">
        <v>236415262</v>
      </c>
      <c r="Y1066">
        <v>22859286</v>
      </c>
      <c r="Z1066">
        <v>96954114</v>
      </c>
      <c r="AA1066" s="3" t="str">
        <f t="shared" si="32"/>
        <v>5163</v>
      </c>
      <c r="AB1066" s="4" t="str">
        <f t="shared" si="33"/>
        <v>Non-TIF</v>
      </c>
    </row>
    <row r="1067" spans="1:28" x14ac:dyDescent="0.25">
      <c r="A1067">
        <v>2021</v>
      </c>
      <c r="B1067">
        <v>55</v>
      </c>
      <c r="C1067" t="s">
        <v>24</v>
      </c>
      <c r="D1067">
        <v>2021</v>
      </c>
      <c r="E1067">
        <v>55</v>
      </c>
      <c r="F1067">
        <v>4</v>
      </c>
      <c r="G1067">
        <v>778</v>
      </c>
      <c r="H1067" t="s">
        <v>600</v>
      </c>
      <c r="I1067" t="s">
        <v>26</v>
      </c>
      <c r="J1067" t="s">
        <v>27</v>
      </c>
      <c r="K1067" t="s">
        <v>601</v>
      </c>
      <c r="L1067" t="s">
        <v>557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 s="3" t="str">
        <f t="shared" si="32"/>
        <v>4778</v>
      </c>
      <c r="AB1067" s="4" t="str">
        <f t="shared" si="33"/>
        <v>TIF</v>
      </c>
    </row>
    <row r="1068" spans="1:28" x14ac:dyDescent="0.25">
      <c r="A1068">
        <v>2021</v>
      </c>
      <c r="B1068">
        <v>55</v>
      </c>
      <c r="C1068" t="s">
        <v>32</v>
      </c>
      <c r="D1068">
        <v>2021</v>
      </c>
      <c r="E1068">
        <v>55</v>
      </c>
      <c r="F1068">
        <v>4</v>
      </c>
      <c r="G1068">
        <v>778</v>
      </c>
      <c r="H1068">
        <v>554778</v>
      </c>
      <c r="I1068" t="s">
        <v>27</v>
      </c>
      <c r="J1068" t="s">
        <v>27</v>
      </c>
      <c r="K1068" t="s">
        <v>602</v>
      </c>
      <c r="L1068" t="s">
        <v>557</v>
      </c>
      <c r="M1068">
        <v>185739176</v>
      </c>
      <c r="N1068">
        <v>13065816</v>
      </c>
      <c r="O1068">
        <v>11894543</v>
      </c>
      <c r="P1068">
        <v>12152116</v>
      </c>
      <c r="Q1068">
        <v>1103220</v>
      </c>
      <c r="R1068">
        <v>0</v>
      </c>
      <c r="S1068">
        <v>17212428</v>
      </c>
      <c r="T1068">
        <v>7957223</v>
      </c>
      <c r="U1068">
        <v>0</v>
      </c>
      <c r="V1068">
        <v>310828400</v>
      </c>
      <c r="W1068">
        <v>192608</v>
      </c>
      <c r="X1068">
        <v>310635792</v>
      </c>
      <c r="Y1068">
        <v>113676151</v>
      </c>
      <c r="Z1068">
        <v>61703878</v>
      </c>
      <c r="AA1068" s="3" t="str">
        <f t="shared" si="32"/>
        <v>4778</v>
      </c>
      <c r="AB1068" s="4" t="str">
        <f t="shared" si="33"/>
        <v>Non-TIF</v>
      </c>
    </row>
    <row r="1069" spans="1:28" x14ac:dyDescent="0.25">
      <c r="A1069">
        <v>2021</v>
      </c>
      <c r="B1069">
        <v>55</v>
      </c>
      <c r="C1069" t="s">
        <v>32</v>
      </c>
      <c r="D1069">
        <v>2021</v>
      </c>
      <c r="E1069">
        <v>55</v>
      </c>
      <c r="F1069">
        <v>0</v>
      </c>
      <c r="G1069">
        <v>873</v>
      </c>
      <c r="H1069">
        <v>950873</v>
      </c>
      <c r="I1069" t="s">
        <v>27</v>
      </c>
      <c r="J1069" t="s">
        <v>27</v>
      </c>
      <c r="K1069" t="s">
        <v>603</v>
      </c>
      <c r="L1069" t="s">
        <v>557</v>
      </c>
      <c r="M1069">
        <v>86580512</v>
      </c>
      <c r="N1069">
        <v>4881948</v>
      </c>
      <c r="O1069">
        <v>2388619</v>
      </c>
      <c r="P1069">
        <v>215800</v>
      </c>
      <c r="Q1069">
        <v>328699</v>
      </c>
      <c r="R1069">
        <v>0</v>
      </c>
      <c r="S1069">
        <v>11835799</v>
      </c>
      <c r="T1069">
        <v>5029457</v>
      </c>
      <c r="U1069">
        <v>0</v>
      </c>
      <c r="V1069">
        <v>130416427</v>
      </c>
      <c r="W1069">
        <v>62968</v>
      </c>
      <c r="X1069">
        <v>130353459</v>
      </c>
      <c r="Y1069">
        <v>28679906</v>
      </c>
      <c r="Z1069">
        <v>19155593</v>
      </c>
      <c r="AA1069" s="3" t="str">
        <f t="shared" si="32"/>
        <v>0873</v>
      </c>
      <c r="AB1069" s="4" t="str">
        <f t="shared" si="33"/>
        <v>Non-TIF</v>
      </c>
    </row>
    <row r="1070" spans="1:28" x14ac:dyDescent="0.25">
      <c r="A1070">
        <v>2021</v>
      </c>
      <c r="B1070">
        <v>56</v>
      </c>
      <c r="C1070" t="s">
        <v>45</v>
      </c>
      <c r="D1070">
        <v>2021</v>
      </c>
      <c r="E1070">
        <v>56</v>
      </c>
      <c r="F1070">
        <v>3</v>
      </c>
      <c r="G1070">
        <v>312</v>
      </c>
      <c r="H1070">
        <v>563312</v>
      </c>
      <c r="I1070" t="s">
        <v>27</v>
      </c>
      <c r="J1070" t="s">
        <v>27</v>
      </c>
      <c r="K1070" t="s">
        <v>604</v>
      </c>
      <c r="L1070" t="s">
        <v>605</v>
      </c>
      <c r="M1070">
        <v>0</v>
      </c>
      <c r="N1070">
        <v>0</v>
      </c>
      <c r="O1070">
        <v>1803323</v>
      </c>
      <c r="P1070">
        <v>10386703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13688683</v>
      </c>
      <c r="W1070">
        <v>14816</v>
      </c>
      <c r="X1070">
        <v>13673867</v>
      </c>
      <c r="Y1070">
        <v>0</v>
      </c>
      <c r="Z1070">
        <v>1498657</v>
      </c>
      <c r="AA1070" s="3" t="str">
        <f t="shared" si="32"/>
        <v>3312</v>
      </c>
      <c r="AB1070" s="4" t="str">
        <f t="shared" si="33"/>
        <v>Non-TIF</v>
      </c>
    </row>
    <row r="1071" spans="1:28" x14ac:dyDescent="0.25">
      <c r="A1071">
        <v>2021</v>
      </c>
      <c r="B1071">
        <v>56</v>
      </c>
      <c r="C1071" t="s">
        <v>24</v>
      </c>
      <c r="D1071">
        <v>2021</v>
      </c>
      <c r="E1071">
        <v>56</v>
      </c>
      <c r="F1071">
        <v>3</v>
      </c>
      <c r="G1071">
        <v>312</v>
      </c>
      <c r="H1071" t="s">
        <v>606</v>
      </c>
      <c r="I1071" t="s">
        <v>26</v>
      </c>
      <c r="J1071" t="s">
        <v>27</v>
      </c>
      <c r="K1071" t="s">
        <v>607</v>
      </c>
      <c r="L1071" t="s">
        <v>605</v>
      </c>
      <c r="M1071">
        <v>0</v>
      </c>
      <c r="N1071">
        <v>0</v>
      </c>
      <c r="O1071">
        <v>7111387</v>
      </c>
      <c r="P1071">
        <v>23582867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31239887</v>
      </c>
      <c r="W1071">
        <v>0</v>
      </c>
      <c r="X1071">
        <v>31239887</v>
      </c>
      <c r="Y1071">
        <v>0</v>
      </c>
      <c r="Z1071">
        <v>545633</v>
      </c>
      <c r="AA1071" s="3" t="str">
        <f t="shared" si="32"/>
        <v>3312</v>
      </c>
      <c r="AB1071" s="4" t="str">
        <f t="shared" si="33"/>
        <v>TIF</v>
      </c>
    </row>
    <row r="1072" spans="1:28" x14ac:dyDescent="0.25">
      <c r="A1072">
        <v>2021</v>
      </c>
      <c r="B1072">
        <v>56</v>
      </c>
      <c r="C1072" t="s">
        <v>32</v>
      </c>
      <c r="D1072">
        <v>2021</v>
      </c>
      <c r="E1072">
        <v>56</v>
      </c>
      <c r="F1072">
        <v>6</v>
      </c>
      <c r="G1072">
        <v>592</v>
      </c>
      <c r="H1072">
        <v>896592</v>
      </c>
      <c r="I1072" t="s">
        <v>27</v>
      </c>
      <c r="J1072" t="s">
        <v>27</v>
      </c>
      <c r="K1072" t="s">
        <v>845</v>
      </c>
      <c r="L1072" t="s">
        <v>605</v>
      </c>
      <c r="M1072">
        <v>23104930</v>
      </c>
      <c r="N1072">
        <v>664000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8297304</v>
      </c>
      <c r="U1072">
        <v>0</v>
      </c>
      <c r="V1072">
        <v>45424114</v>
      </c>
      <c r="W1072">
        <v>31484</v>
      </c>
      <c r="X1072">
        <v>45392630</v>
      </c>
      <c r="Y1072">
        <v>2510290</v>
      </c>
      <c r="Z1072">
        <v>13357880</v>
      </c>
      <c r="AA1072" s="3" t="str">
        <f t="shared" si="32"/>
        <v>6592</v>
      </c>
      <c r="AB1072" s="4" t="str">
        <f t="shared" si="33"/>
        <v>Non-TIF</v>
      </c>
    </row>
    <row r="1073" spans="1:28" x14ac:dyDescent="0.25">
      <c r="A1073">
        <v>2021</v>
      </c>
      <c r="B1073">
        <v>57</v>
      </c>
      <c r="C1073" t="s">
        <v>45</v>
      </c>
      <c r="D1073">
        <v>2021</v>
      </c>
      <c r="E1073">
        <v>57</v>
      </c>
      <c r="F1073">
        <v>3</v>
      </c>
      <c r="G1073">
        <v>715</v>
      </c>
      <c r="H1073">
        <v>573715</v>
      </c>
      <c r="I1073" t="s">
        <v>27</v>
      </c>
      <c r="J1073" t="s">
        <v>27</v>
      </c>
      <c r="K1073" t="s">
        <v>608</v>
      </c>
      <c r="L1073" t="s">
        <v>609</v>
      </c>
      <c r="M1073">
        <v>2907263</v>
      </c>
      <c r="N1073">
        <v>33309</v>
      </c>
      <c r="O1073">
        <v>229603006</v>
      </c>
      <c r="P1073">
        <v>58319482</v>
      </c>
      <c r="Q1073">
        <v>66951700</v>
      </c>
      <c r="R1073">
        <v>0</v>
      </c>
      <c r="S1073">
        <v>0</v>
      </c>
      <c r="T1073">
        <v>0</v>
      </c>
      <c r="U1073">
        <v>0</v>
      </c>
      <c r="V1073">
        <v>1684010865</v>
      </c>
      <c r="W1073">
        <v>1042676</v>
      </c>
      <c r="X1073">
        <v>1682968189</v>
      </c>
      <c r="Y1073">
        <v>0</v>
      </c>
      <c r="Z1073">
        <v>1326196105</v>
      </c>
      <c r="AA1073" s="3" t="str">
        <f t="shared" si="32"/>
        <v>3715</v>
      </c>
      <c r="AB1073" s="4" t="str">
        <f t="shared" si="33"/>
        <v>Non-TIF</v>
      </c>
    </row>
    <row r="1074" spans="1:28" x14ac:dyDescent="0.25">
      <c r="A1074">
        <v>2021</v>
      </c>
      <c r="B1074">
        <v>57</v>
      </c>
      <c r="C1074" t="s">
        <v>45</v>
      </c>
      <c r="D1074">
        <v>2021</v>
      </c>
      <c r="E1074">
        <v>57</v>
      </c>
      <c r="F1074">
        <v>3</v>
      </c>
      <c r="G1074">
        <v>744</v>
      </c>
      <c r="H1074">
        <v>573744</v>
      </c>
      <c r="I1074" t="s">
        <v>27</v>
      </c>
      <c r="J1074" t="s">
        <v>27</v>
      </c>
      <c r="K1074" t="s">
        <v>216</v>
      </c>
      <c r="L1074" t="s">
        <v>609</v>
      </c>
      <c r="M1074">
        <v>222101</v>
      </c>
      <c r="N1074">
        <v>0</v>
      </c>
      <c r="O1074">
        <v>10996357</v>
      </c>
      <c r="P1074">
        <v>2228960</v>
      </c>
      <c r="Q1074">
        <v>8195545</v>
      </c>
      <c r="R1074">
        <v>0</v>
      </c>
      <c r="S1074">
        <v>0</v>
      </c>
      <c r="T1074">
        <v>0</v>
      </c>
      <c r="U1074">
        <v>0</v>
      </c>
      <c r="V1074">
        <v>52198394</v>
      </c>
      <c r="W1074">
        <v>27780</v>
      </c>
      <c r="X1074">
        <v>52170614</v>
      </c>
      <c r="Y1074">
        <v>0</v>
      </c>
      <c r="Z1074">
        <v>30555431</v>
      </c>
      <c r="AA1074" s="3" t="str">
        <f t="shared" si="32"/>
        <v>3744</v>
      </c>
      <c r="AB1074" s="4" t="str">
        <f t="shared" si="33"/>
        <v>Non-TIF</v>
      </c>
    </row>
    <row r="1075" spans="1:28" x14ac:dyDescent="0.25">
      <c r="A1075">
        <v>2021</v>
      </c>
      <c r="B1075">
        <v>57</v>
      </c>
      <c r="C1075" t="s">
        <v>45</v>
      </c>
      <c r="D1075">
        <v>2021</v>
      </c>
      <c r="E1075">
        <v>57</v>
      </c>
      <c r="F1075">
        <v>4</v>
      </c>
      <c r="G1075">
        <v>86</v>
      </c>
      <c r="H1075">
        <v>574086</v>
      </c>
      <c r="I1075" t="s">
        <v>27</v>
      </c>
      <c r="J1075" t="s">
        <v>27</v>
      </c>
      <c r="K1075" t="s">
        <v>692</v>
      </c>
      <c r="L1075" t="s">
        <v>609</v>
      </c>
      <c r="M1075">
        <v>92925</v>
      </c>
      <c r="N1075">
        <v>0</v>
      </c>
      <c r="O1075">
        <v>119775651</v>
      </c>
      <c r="P1075">
        <v>7146884</v>
      </c>
      <c r="Q1075">
        <v>45628383</v>
      </c>
      <c r="R1075">
        <v>0</v>
      </c>
      <c r="S1075">
        <v>0</v>
      </c>
      <c r="T1075">
        <v>0</v>
      </c>
      <c r="U1075">
        <v>0</v>
      </c>
      <c r="V1075">
        <v>574921370</v>
      </c>
      <c r="W1075">
        <v>579676</v>
      </c>
      <c r="X1075">
        <v>574341694</v>
      </c>
      <c r="Y1075">
        <v>0</v>
      </c>
      <c r="Z1075">
        <v>402277527</v>
      </c>
      <c r="AA1075" s="3" t="str">
        <f t="shared" si="32"/>
        <v>4086</v>
      </c>
      <c r="AB1075" s="4" t="str">
        <f t="shared" si="33"/>
        <v>Non-TIF</v>
      </c>
    </row>
    <row r="1076" spans="1:28" x14ac:dyDescent="0.25">
      <c r="A1076">
        <v>2021</v>
      </c>
      <c r="B1076">
        <v>57</v>
      </c>
      <c r="C1076" t="s">
        <v>24</v>
      </c>
      <c r="D1076">
        <v>2021</v>
      </c>
      <c r="E1076">
        <v>57</v>
      </c>
      <c r="F1076">
        <v>1</v>
      </c>
      <c r="G1076">
        <v>53</v>
      </c>
      <c r="H1076" t="s">
        <v>693</v>
      </c>
      <c r="I1076" t="s">
        <v>26</v>
      </c>
      <c r="J1076" t="s">
        <v>27</v>
      </c>
      <c r="K1076" t="s">
        <v>694</v>
      </c>
      <c r="L1076" t="s">
        <v>609</v>
      </c>
      <c r="M1076">
        <v>68194</v>
      </c>
      <c r="N1076">
        <v>48442</v>
      </c>
      <c r="O1076">
        <v>389132778</v>
      </c>
      <c r="P1076">
        <v>16562244</v>
      </c>
      <c r="Q1076">
        <v>21695510</v>
      </c>
      <c r="R1076">
        <v>0</v>
      </c>
      <c r="S1076">
        <v>0</v>
      </c>
      <c r="T1076">
        <v>0</v>
      </c>
      <c r="U1076">
        <v>0</v>
      </c>
      <c r="V1076">
        <v>603723897</v>
      </c>
      <c r="W1076">
        <v>0</v>
      </c>
      <c r="X1076">
        <v>603723897</v>
      </c>
      <c r="Y1076">
        <v>0</v>
      </c>
      <c r="Z1076">
        <v>176216729</v>
      </c>
      <c r="AA1076" s="3" t="str">
        <f t="shared" si="32"/>
        <v>1053</v>
      </c>
      <c r="AB1076" s="4" t="str">
        <f t="shared" si="33"/>
        <v>TIF</v>
      </c>
    </row>
    <row r="1077" spans="1:28" x14ac:dyDescent="0.25">
      <c r="A1077">
        <v>2021</v>
      </c>
      <c r="B1077">
        <v>57</v>
      </c>
      <c r="C1077" t="s">
        <v>24</v>
      </c>
      <c r="D1077">
        <v>2021</v>
      </c>
      <c r="E1077">
        <v>57</v>
      </c>
      <c r="F1077">
        <v>1</v>
      </c>
      <c r="G1077">
        <v>337</v>
      </c>
      <c r="H1077" t="s">
        <v>635</v>
      </c>
      <c r="I1077" t="s">
        <v>26</v>
      </c>
      <c r="J1077" t="s">
        <v>27</v>
      </c>
      <c r="K1077" t="s">
        <v>636</v>
      </c>
      <c r="L1077" t="s">
        <v>609</v>
      </c>
      <c r="M1077">
        <v>48489</v>
      </c>
      <c r="N1077">
        <v>0</v>
      </c>
      <c r="O1077">
        <v>48083703</v>
      </c>
      <c r="P1077">
        <v>4795735</v>
      </c>
      <c r="Q1077">
        <v>2578553</v>
      </c>
      <c r="R1077">
        <v>0</v>
      </c>
      <c r="S1077">
        <v>0</v>
      </c>
      <c r="T1077">
        <v>0</v>
      </c>
      <c r="U1077">
        <v>0</v>
      </c>
      <c r="V1077">
        <v>111020313</v>
      </c>
      <c r="W1077">
        <v>0</v>
      </c>
      <c r="X1077">
        <v>111020313</v>
      </c>
      <c r="Y1077">
        <v>0</v>
      </c>
      <c r="Z1077">
        <v>55513833</v>
      </c>
      <c r="AA1077" s="3" t="str">
        <f t="shared" si="32"/>
        <v>1337</v>
      </c>
      <c r="AB1077" s="4" t="str">
        <f t="shared" si="33"/>
        <v>TIF</v>
      </c>
    </row>
    <row r="1078" spans="1:28" x14ac:dyDescent="0.25">
      <c r="A1078">
        <v>2021</v>
      </c>
      <c r="B1078">
        <v>57</v>
      </c>
      <c r="C1078" t="s">
        <v>24</v>
      </c>
      <c r="D1078">
        <v>2021</v>
      </c>
      <c r="E1078">
        <v>57</v>
      </c>
      <c r="F1078">
        <v>4</v>
      </c>
      <c r="G1078">
        <v>86</v>
      </c>
      <c r="H1078" t="s">
        <v>695</v>
      </c>
      <c r="I1078" t="s">
        <v>26</v>
      </c>
      <c r="J1078" t="s">
        <v>27</v>
      </c>
      <c r="K1078" t="s">
        <v>696</v>
      </c>
      <c r="L1078" t="s">
        <v>609</v>
      </c>
      <c r="M1078">
        <v>3975</v>
      </c>
      <c r="N1078">
        <v>0</v>
      </c>
      <c r="O1078">
        <v>15626552</v>
      </c>
      <c r="P1078">
        <v>867716</v>
      </c>
      <c r="Q1078">
        <v>6755814</v>
      </c>
      <c r="R1078">
        <v>0</v>
      </c>
      <c r="S1078">
        <v>0</v>
      </c>
      <c r="T1078">
        <v>0</v>
      </c>
      <c r="U1078">
        <v>0</v>
      </c>
      <c r="V1078">
        <v>66848330</v>
      </c>
      <c r="W1078">
        <v>0</v>
      </c>
      <c r="X1078">
        <v>66848330</v>
      </c>
      <c r="Y1078">
        <v>0</v>
      </c>
      <c r="Z1078">
        <v>43594273</v>
      </c>
      <c r="AA1078" s="3" t="str">
        <f t="shared" si="32"/>
        <v>4086</v>
      </c>
      <c r="AB1078" s="4" t="str">
        <f t="shared" si="33"/>
        <v>TIF</v>
      </c>
    </row>
    <row r="1079" spans="1:28" x14ac:dyDescent="0.25">
      <c r="A1079">
        <v>2021</v>
      </c>
      <c r="B1079">
        <v>57</v>
      </c>
      <c r="C1079" t="s">
        <v>32</v>
      </c>
      <c r="D1079">
        <v>2021</v>
      </c>
      <c r="E1079">
        <v>57</v>
      </c>
      <c r="F1079">
        <v>4</v>
      </c>
      <c r="G1079">
        <v>446</v>
      </c>
      <c r="H1079">
        <v>534446</v>
      </c>
      <c r="I1079" t="s">
        <v>27</v>
      </c>
      <c r="J1079" t="s">
        <v>27</v>
      </c>
      <c r="K1079" t="s">
        <v>335</v>
      </c>
      <c r="L1079" t="s">
        <v>609</v>
      </c>
      <c r="M1079">
        <v>7168600</v>
      </c>
      <c r="N1079">
        <v>632000</v>
      </c>
      <c r="O1079">
        <v>156300</v>
      </c>
      <c r="P1079">
        <v>0</v>
      </c>
      <c r="Q1079">
        <v>0</v>
      </c>
      <c r="R1079">
        <v>0</v>
      </c>
      <c r="S1079">
        <v>0</v>
      </c>
      <c r="T1079">
        <v>26873</v>
      </c>
      <c r="U1079">
        <v>0</v>
      </c>
      <c r="V1079">
        <v>11492973</v>
      </c>
      <c r="W1079">
        <v>7408</v>
      </c>
      <c r="X1079">
        <v>11485565</v>
      </c>
      <c r="Y1079">
        <v>851849</v>
      </c>
      <c r="Z1079">
        <v>3509200</v>
      </c>
      <c r="AA1079" s="3" t="str">
        <f t="shared" si="32"/>
        <v>4446</v>
      </c>
      <c r="AB1079" s="4" t="str">
        <f t="shared" si="33"/>
        <v>Non-TIF</v>
      </c>
    </row>
    <row r="1080" spans="1:28" x14ac:dyDescent="0.25">
      <c r="A1080">
        <v>2021</v>
      </c>
      <c r="B1080">
        <v>57</v>
      </c>
      <c r="C1080" t="s">
        <v>32</v>
      </c>
      <c r="D1080">
        <v>2021</v>
      </c>
      <c r="E1080">
        <v>57</v>
      </c>
      <c r="F1080">
        <v>0</v>
      </c>
      <c r="G1080">
        <v>99</v>
      </c>
      <c r="H1080">
        <v>570099</v>
      </c>
      <c r="I1080" t="s">
        <v>27</v>
      </c>
      <c r="J1080" t="s">
        <v>27</v>
      </c>
      <c r="K1080" t="s">
        <v>673</v>
      </c>
      <c r="L1080" t="s">
        <v>609</v>
      </c>
      <c r="M1080">
        <v>53117500</v>
      </c>
      <c r="N1080">
        <v>3010400</v>
      </c>
      <c r="O1080">
        <v>7217100</v>
      </c>
      <c r="P1080">
        <v>362700</v>
      </c>
      <c r="Q1080">
        <v>1352000</v>
      </c>
      <c r="R1080">
        <v>0</v>
      </c>
      <c r="S1080">
        <v>1488764</v>
      </c>
      <c r="T1080">
        <v>474944</v>
      </c>
      <c r="U1080">
        <v>0</v>
      </c>
      <c r="V1080">
        <v>357810108</v>
      </c>
      <c r="W1080">
        <v>312988</v>
      </c>
      <c r="X1080">
        <v>357497120</v>
      </c>
      <c r="Y1080">
        <v>28330653</v>
      </c>
      <c r="Z1080">
        <v>290786700</v>
      </c>
      <c r="AA1080" s="3" t="str">
        <f t="shared" si="32"/>
        <v>0099</v>
      </c>
      <c r="AB1080" s="4" t="str">
        <f t="shared" si="33"/>
        <v>Non-TIF</v>
      </c>
    </row>
    <row r="1081" spans="1:28" x14ac:dyDescent="0.25">
      <c r="A1081">
        <v>2021</v>
      </c>
      <c r="B1081">
        <v>57</v>
      </c>
      <c r="C1081" t="s">
        <v>32</v>
      </c>
      <c r="D1081">
        <v>2021</v>
      </c>
      <c r="E1081">
        <v>57</v>
      </c>
      <c r="F1081">
        <v>1</v>
      </c>
      <c r="G1081">
        <v>53</v>
      </c>
      <c r="H1081">
        <v>571053</v>
      </c>
      <c r="I1081" t="s">
        <v>27</v>
      </c>
      <c r="J1081" t="s">
        <v>27</v>
      </c>
      <c r="K1081" t="s">
        <v>618</v>
      </c>
      <c r="L1081" t="s">
        <v>609</v>
      </c>
      <c r="M1081">
        <v>48511300</v>
      </c>
      <c r="N1081">
        <v>1483000</v>
      </c>
      <c r="O1081">
        <v>924999055</v>
      </c>
      <c r="P1081">
        <v>40812500</v>
      </c>
      <c r="Q1081">
        <v>324454177</v>
      </c>
      <c r="R1081">
        <v>0</v>
      </c>
      <c r="S1081">
        <v>25500325</v>
      </c>
      <c r="T1081">
        <v>6460253</v>
      </c>
      <c r="U1081">
        <v>0</v>
      </c>
      <c r="V1081">
        <v>7888489663</v>
      </c>
      <c r="W1081">
        <v>7587644</v>
      </c>
      <c r="X1081">
        <v>7880902019</v>
      </c>
      <c r="Y1081">
        <v>1260781090</v>
      </c>
      <c r="Z1081">
        <v>6516269053</v>
      </c>
      <c r="AA1081" s="3" t="str">
        <f t="shared" si="32"/>
        <v>1053</v>
      </c>
      <c r="AB1081" s="4" t="str">
        <f t="shared" si="33"/>
        <v>Non-TIF</v>
      </c>
    </row>
    <row r="1082" spans="1:28" x14ac:dyDescent="0.25">
      <c r="A1082">
        <v>2021</v>
      </c>
      <c r="B1082">
        <v>57</v>
      </c>
      <c r="C1082" t="s">
        <v>32</v>
      </c>
      <c r="D1082">
        <v>2021</v>
      </c>
      <c r="E1082">
        <v>57</v>
      </c>
      <c r="F1082">
        <v>1</v>
      </c>
      <c r="G1082">
        <v>89</v>
      </c>
      <c r="H1082">
        <v>571089</v>
      </c>
      <c r="I1082" t="s">
        <v>27</v>
      </c>
      <c r="J1082" t="s">
        <v>27</v>
      </c>
      <c r="K1082" t="s">
        <v>619</v>
      </c>
      <c r="L1082" t="s">
        <v>609</v>
      </c>
      <c r="M1082">
        <v>51139400</v>
      </c>
      <c r="N1082">
        <v>2372600</v>
      </c>
      <c r="O1082">
        <v>8270010</v>
      </c>
      <c r="P1082">
        <v>578300</v>
      </c>
      <c r="Q1082">
        <v>716790</v>
      </c>
      <c r="R1082">
        <v>0</v>
      </c>
      <c r="S1082">
        <v>1673435</v>
      </c>
      <c r="T1082">
        <v>459122</v>
      </c>
      <c r="U1082">
        <v>0</v>
      </c>
      <c r="V1082">
        <v>238224257</v>
      </c>
      <c r="W1082">
        <v>212980</v>
      </c>
      <c r="X1082">
        <v>238011277</v>
      </c>
      <c r="Y1082">
        <v>16238515</v>
      </c>
      <c r="Z1082">
        <v>173014600</v>
      </c>
      <c r="AA1082" s="3" t="str">
        <f t="shared" si="32"/>
        <v>1089</v>
      </c>
      <c r="AB1082" s="4" t="str">
        <f t="shared" si="33"/>
        <v>Non-TIF</v>
      </c>
    </row>
    <row r="1083" spans="1:28" x14ac:dyDescent="0.25">
      <c r="A1083">
        <v>2021</v>
      </c>
      <c r="B1083">
        <v>86</v>
      </c>
      <c r="C1083" t="s">
        <v>45</v>
      </c>
      <c r="D1083">
        <v>2021</v>
      </c>
      <c r="E1083">
        <v>86</v>
      </c>
      <c r="F1083">
        <v>6</v>
      </c>
      <c r="G1083">
        <v>98</v>
      </c>
      <c r="H1083">
        <v>866098</v>
      </c>
      <c r="I1083" t="s">
        <v>27</v>
      </c>
      <c r="J1083" t="s">
        <v>27</v>
      </c>
      <c r="K1083" t="s">
        <v>842</v>
      </c>
      <c r="L1083" t="s">
        <v>839</v>
      </c>
      <c r="M1083">
        <v>64186</v>
      </c>
      <c r="N1083">
        <v>0</v>
      </c>
      <c r="O1083">
        <v>4311705</v>
      </c>
      <c r="P1083">
        <v>1682066</v>
      </c>
      <c r="Q1083">
        <v>1269936</v>
      </c>
      <c r="R1083">
        <v>0</v>
      </c>
      <c r="S1083">
        <v>0</v>
      </c>
      <c r="T1083">
        <v>0</v>
      </c>
      <c r="U1083">
        <v>0</v>
      </c>
      <c r="V1083">
        <v>8951426</v>
      </c>
      <c r="W1083">
        <v>7408</v>
      </c>
      <c r="X1083">
        <v>8944018</v>
      </c>
      <c r="Y1083">
        <v>0</v>
      </c>
      <c r="Z1083">
        <v>1623533</v>
      </c>
      <c r="AA1083" s="3" t="str">
        <f t="shared" si="32"/>
        <v>6098</v>
      </c>
      <c r="AB1083" s="4" t="str">
        <f t="shared" si="33"/>
        <v>Non-TIF</v>
      </c>
    </row>
    <row r="1084" spans="1:28" x14ac:dyDescent="0.25">
      <c r="A1084">
        <v>2021</v>
      </c>
      <c r="B1084">
        <v>87</v>
      </c>
      <c r="C1084" t="s">
        <v>32</v>
      </c>
      <c r="D1084">
        <v>2021</v>
      </c>
      <c r="E1084">
        <v>87</v>
      </c>
      <c r="F1084">
        <v>1</v>
      </c>
      <c r="G1084">
        <v>782</v>
      </c>
      <c r="H1084">
        <v>801782</v>
      </c>
      <c r="I1084" t="s">
        <v>27</v>
      </c>
      <c r="J1084" t="s">
        <v>27</v>
      </c>
      <c r="K1084" t="s">
        <v>803</v>
      </c>
      <c r="L1084" t="s">
        <v>843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1141460</v>
      </c>
      <c r="W1084">
        <v>5556</v>
      </c>
      <c r="X1084">
        <v>1135904</v>
      </c>
      <c r="Y1084">
        <v>123041</v>
      </c>
      <c r="Z1084">
        <v>1141460</v>
      </c>
      <c r="AA1084" s="3" t="str">
        <f t="shared" si="32"/>
        <v>1782</v>
      </c>
      <c r="AB1084" s="4" t="str">
        <f t="shared" si="33"/>
        <v>Non-TIF</v>
      </c>
    </row>
    <row r="1085" spans="1:28" x14ac:dyDescent="0.25">
      <c r="A1085">
        <v>2021</v>
      </c>
      <c r="B1085">
        <v>87</v>
      </c>
      <c r="C1085" t="s">
        <v>32</v>
      </c>
      <c r="D1085">
        <v>2021</v>
      </c>
      <c r="E1085">
        <v>87</v>
      </c>
      <c r="F1085">
        <v>3</v>
      </c>
      <c r="G1085">
        <v>609</v>
      </c>
      <c r="H1085">
        <v>873609</v>
      </c>
      <c r="I1085" t="s">
        <v>27</v>
      </c>
      <c r="J1085" t="s">
        <v>27</v>
      </c>
      <c r="K1085" t="s">
        <v>84</v>
      </c>
      <c r="L1085" t="s">
        <v>843</v>
      </c>
      <c r="M1085">
        <v>62812400</v>
      </c>
      <c r="N1085">
        <v>4829862</v>
      </c>
      <c r="O1085">
        <v>8082025</v>
      </c>
      <c r="P1085">
        <v>65090</v>
      </c>
      <c r="Q1085">
        <v>2645235</v>
      </c>
      <c r="R1085">
        <v>0</v>
      </c>
      <c r="S1085">
        <v>0</v>
      </c>
      <c r="T1085">
        <v>766198</v>
      </c>
      <c r="U1085">
        <v>0</v>
      </c>
      <c r="V1085">
        <v>156300419</v>
      </c>
      <c r="W1085">
        <v>182270</v>
      </c>
      <c r="X1085">
        <v>156118149</v>
      </c>
      <c r="Y1085">
        <v>4805156</v>
      </c>
      <c r="Z1085">
        <v>77099609</v>
      </c>
      <c r="AA1085" s="3" t="str">
        <f t="shared" si="32"/>
        <v>3609</v>
      </c>
      <c r="AB1085" s="4" t="str">
        <f t="shared" si="33"/>
        <v>Non-TIF</v>
      </c>
    </row>
    <row r="1086" spans="1:28" x14ac:dyDescent="0.25">
      <c r="A1086">
        <v>2021</v>
      </c>
      <c r="B1086">
        <v>88</v>
      </c>
      <c r="C1086" t="s">
        <v>45</v>
      </c>
      <c r="D1086">
        <v>2021</v>
      </c>
      <c r="E1086">
        <v>88</v>
      </c>
      <c r="F1086">
        <v>1</v>
      </c>
      <c r="G1086">
        <v>503</v>
      </c>
      <c r="H1086">
        <v>881503</v>
      </c>
      <c r="I1086" t="s">
        <v>27</v>
      </c>
      <c r="J1086" t="s">
        <v>27</v>
      </c>
      <c r="K1086" t="s">
        <v>85</v>
      </c>
      <c r="L1086" t="s">
        <v>844</v>
      </c>
      <c r="M1086">
        <v>0</v>
      </c>
      <c r="N1086">
        <v>0</v>
      </c>
      <c r="O1086">
        <v>10811878</v>
      </c>
      <c r="P1086">
        <v>34623</v>
      </c>
      <c r="Q1086">
        <v>1787152</v>
      </c>
      <c r="R1086">
        <v>0</v>
      </c>
      <c r="S1086">
        <v>0</v>
      </c>
      <c r="T1086">
        <v>0</v>
      </c>
      <c r="U1086">
        <v>0</v>
      </c>
      <c r="V1086">
        <v>18201932</v>
      </c>
      <c r="W1086">
        <v>24076</v>
      </c>
      <c r="X1086">
        <v>18177856</v>
      </c>
      <c r="Y1086">
        <v>0</v>
      </c>
      <c r="Z1086">
        <v>5568279</v>
      </c>
      <c r="AA1086" s="3" t="str">
        <f t="shared" si="32"/>
        <v>1503</v>
      </c>
      <c r="AB1086" s="4" t="str">
        <f t="shared" si="33"/>
        <v>Non-TIF</v>
      </c>
    </row>
    <row r="1087" spans="1:28" x14ac:dyDescent="0.25">
      <c r="A1087">
        <v>2021</v>
      </c>
      <c r="B1087">
        <v>88</v>
      </c>
      <c r="C1087" t="s">
        <v>24</v>
      </c>
      <c r="D1087">
        <v>2021</v>
      </c>
      <c r="E1087">
        <v>88</v>
      </c>
      <c r="F1087">
        <v>1</v>
      </c>
      <c r="G1087">
        <v>503</v>
      </c>
      <c r="H1087" t="s">
        <v>1000</v>
      </c>
      <c r="I1087" t="s">
        <v>26</v>
      </c>
      <c r="J1087" t="s">
        <v>27</v>
      </c>
      <c r="K1087" t="s">
        <v>1001</v>
      </c>
      <c r="L1087" t="s">
        <v>844</v>
      </c>
      <c r="M1087">
        <v>0</v>
      </c>
      <c r="N1087">
        <v>0</v>
      </c>
      <c r="O1087">
        <v>1006942</v>
      </c>
      <c r="P1087">
        <v>1557</v>
      </c>
      <c r="Q1087">
        <v>80388</v>
      </c>
      <c r="R1087">
        <v>0</v>
      </c>
      <c r="S1087">
        <v>0</v>
      </c>
      <c r="T1087">
        <v>0</v>
      </c>
      <c r="U1087">
        <v>0</v>
      </c>
      <c r="V1087">
        <v>3781958</v>
      </c>
      <c r="W1087">
        <v>0</v>
      </c>
      <c r="X1087">
        <v>3781958</v>
      </c>
      <c r="Y1087">
        <v>0</v>
      </c>
      <c r="Z1087">
        <v>2693071</v>
      </c>
      <c r="AA1087" s="3" t="str">
        <f t="shared" si="32"/>
        <v>1503</v>
      </c>
      <c r="AB1087" s="4" t="str">
        <f t="shared" si="33"/>
        <v>TIF</v>
      </c>
    </row>
    <row r="1088" spans="1:28" x14ac:dyDescent="0.25">
      <c r="A1088">
        <v>2021</v>
      </c>
      <c r="B1088">
        <v>89</v>
      </c>
      <c r="C1088" t="s">
        <v>45</v>
      </c>
      <c r="D1088">
        <v>2021</v>
      </c>
      <c r="E1088">
        <v>89</v>
      </c>
      <c r="F1088">
        <v>6</v>
      </c>
      <c r="G1088">
        <v>592</v>
      </c>
      <c r="H1088">
        <v>896592</v>
      </c>
      <c r="I1088" t="s">
        <v>27</v>
      </c>
      <c r="J1088" t="s">
        <v>27</v>
      </c>
      <c r="K1088" t="s">
        <v>845</v>
      </c>
      <c r="L1088" t="s">
        <v>845</v>
      </c>
      <c r="M1088">
        <v>137520</v>
      </c>
      <c r="N1088">
        <v>6480</v>
      </c>
      <c r="O1088">
        <v>1692280</v>
      </c>
      <c r="P1088">
        <v>3149440</v>
      </c>
      <c r="Q1088">
        <v>100270</v>
      </c>
      <c r="R1088">
        <v>0</v>
      </c>
      <c r="S1088">
        <v>0</v>
      </c>
      <c r="T1088">
        <v>0</v>
      </c>
      <c r="U1088">
        <v>0</v>
      </c>
      <c r="V1088">
        <v>10626090</v>
      </c>
      <c r="W1088">
        <v>9260</v>
      </c>
      <c r="X1088">
        <v>10616830</v>
      </c>
      <c r="Y1088">
        <v>0</v>
      </c>
      <c r="Z1088">
        <v>5540100</v>
      </c>
      <c r="AA1088" s="3" t="str">
        <f t="shared" si="32"/>
        <v>6592</v>
      </c>
      <c r="AB1088" s="4" t="str">
        <f t="shared" si="33"/>
        <v>Non-TIF</v>
      </c>
    </row>
    <row r="1089" spans="1:28" x14ac:dyDescent="0.25">
      <c r="A1089">
        <v>2021</v>
      </c>
      <c r="B1089">
        <v>90</v>
      </c>
      <c r="C1089" t="s">
        <v>32</v>
      </c>
      <c r="D1089">
        <v>2021</v>
      </c>
      <c r="E1089">
        <v>90</v>
      </c>
      <c r="F1089">
        <v>5</v>
      </c>
      <c r="G1089">
        <v>49</v>
      </c>
      <c r="H1089">
        <v>905049</v>
      </c>
      <c r="I1089" t="s">
        <v>27</v>
      </c>
      <c r="J1089" t="s">
        <v>27</v>
      </c>
      <c r="K1089" t="s">
        <v>955</v>
      </c>
      <c r="L1089" t="s">
        <v>926</v>
      </c>
      <c r="M1089">
        <v>44370699</v>
      </c>
      <c r="N1089">
        <v>1740320</v>
      </c>
      <c r="O1089">
        <v>71969431</v>
      </c>
      <c r="P1089">
        <v>11649042</v>
      </c>
      <c r="Q1089">
        <v>27622347</v>
      </c>
      <c r="R1089">
        <v>0</v>
      </c>
      <c r="S1089">
        <v>11157934</v>
      </c>
      <c r="T1089">
        <v>11308926</v>
      </c>
      <c r="U1089">
        <v>0</v>
      </c>
      <c r="V1089">
        <v>1061059339</v>
      </c>
      <c r="W1089">
        <v>1803507</v>
      </c>
      <c r="X1089">
        <v>1059255832</v>
      </c>
      <c r="Y1089">
        <v>176233524</v>
      </c>
      <c r="Z1089">
        <v>881240640</v>
      </c>
      <c r="AA1089" s="3" t="str">
        <f t="shared" si="32"/>
        <v>5049</v>
      </c>
      <c r="AB1089" s="4" t="str">
        <f t="shared" si="33"/>
        <v>Non-TIF</v>
      </c>
    </row>
    <row r="1090" spans="1:28" x14ac:dyDescent="0.25">
      <c r="A1090">
        <v>2021</v>
      </c>
      <c r="B1090">
        <v>91</v>
      </c>
      <c r="C1090" t="s">
        <v>24</v>
      </c>
      <c r="D1090">
        <v>2021</v>
      </c>
      <c r="E1090">
        <v>91</v>
      </c>
      <c r="F1090">
        <v>0</v>
      </c>
      <c r="G1090">
        <v>981</v>
      </c>
      <c r="H1090" t="s">
        <v>983</v>
      </c>
      <c r="I1090" t="s">
        <v>26</v>
      </c>
      <c r="J1090" t="s">
        <v>27</v>
      </c>
      <c r="K1090" t="s">
        <v>984</v>
      </c>
      <c r="L1090" t="s">
        <v>847</v>
      </c>
      <c r="M1090">
        <v>0</v>
      </c>
      <c r="N1090">
        <v>0</v>
      </c>
      <c r="O1090">
        <v>3129655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3129655</v>
      </c>
      <c r="W1090">
        <v>0</v>
      </c>
      <c r="X1090">
        <v>3129655</v>
      </c>
      <c r="Y1090">
        <v>0</v>
      </c>
      <c r="Z1090">
        <v>0</v>
      </c>
      <c r="AA1090" s="3" t="str">
        <f t="shared" si="32"/>
        <v>0981</v>
      </c>
      <c r="AB1090" s="4" t="str">
        <f t="shared" si="33"/>
        <v>TIF</v>
      </c>
    </row>
    <row r="1091" spans="1:28" x14ac:dyDescent="0.25">
      <c r="A1091">
        <v>2021</v>
      </c>
      <c r="B1091">
        <v>91</v>
      </c>
      <c r="C1091" t="s">
        <v>24</v>
      </c>
      <c r="D1091">
        <v>2021</v>
      </c>
      <c r="E1091">
        <v>91</v>
      </c>
      <c r="F1091">
        <v>6</v>
      </c>
      <c r="G1091">
        <v>94</v>
      </c>
      <c r="H1091" t="s">
        <v>1002</v>
      </c>
      <c r="I1091" t="s">
        <v>26</v>
      </c>
      <c r="J1091" t="s">
        <v>27</v>
      </c>
      <c r="K1091" t="s">
        <v>1003</v>
      </c>
      <c r="L1091" t="s">
        <v>847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 s="3" t="str">
        <f t="shared" ref="AA1091:AA1154" si="34">CONCATENATE(F1091,TEXT(G1091,"000"))</f>
        <v>6094</v>
      </c>
      <c r="AB1091" s="4" t="str">
        <f t="shared" ref="AB1091:AB1154" si="35">IF(C1091="I","TIF","Non-TIF")</f>
        <v>TIF</v>
      </c>
    </row>
    <row r="1092" spans="1:28" x14ac:dyDescent="0.25">
      <c r="A1092">
        <v>2021</v>
      </c>
      <c r="B1092">
        <v>91</v>
      </c>
      <c r="C1092" t="s">
        <v>32</v>
      </c>
      <c r="D1092">
        <v>2021</v>
      </c>
      <c r="E1092">
        <v>91</v>
      </c>
      <c r="F1092">
        <v>0</v>
      </c>
      <c r="G1092">
        <v>981</v>
      </c>
      <c r="H1092">
        <v>910981</v>
      </c>
      <c r="I1092" t="s">
        <v>27</v>
      </c>
      <c r="J1092" t="s">
        <v>27</v>
      </c>
      <c r="K1092" t="s">
        <v>846</v>
      </c>
      <c r="L1092" t="s">
        <v>847</v>
      </c>
      <c r="M1092">
        <v>24353900</v>
      </c>
      <c r="N1092">
        <v>1075500</v>
      </c>
      <c r="O1092">
        <v>21544320</v>
      </c>
      <c r="P1092">
        <v>664000</v>
      </c>
      <c r="Q1092">
        <v>9095580</v>
      </c>
      <c r="R1092">
        <v>0</v>
      </c>
      <c r="S1092">
        <v>11270472</v>
      </c>
      <c r="T1092">
        <v>1369300</v>
      </c>
      <c r="U1092">
        <v>0</v>
      </c>
      <c r="V1092">
        <v>474786372</v>
      </c>
      <c r="W1092">
        <v>418552</v>
      </c>
      <c r="X1092">
        <v>474367820</v>
      </c>
      <c r="Y1092">
        <v>6478491</v>
      </c>
      <c r="Z1092">
        <v>405413300</v>
      </c>
      <c r="AA1092" s="3" t="str">
        <f t="shared" si="34"/>
        <v>0981</v>
      </c>
      <c r="AB1092" s="4" t="str">
        <f t="shared" si="35"/>
        <v>Non-TIF</v>
      </c>
    </row>
    <row r="1093" spans="1:28" x14ac:dyDescent="0.25">
      <c r="A1093">
        <v>2021</v>
      </c>
      <c r="B1093">
        <v>91</v>
      </c>
      <c r="C1093" t="s">
        <v>32</v>
      </c>
      <c r="D1093">
        <v>2021</v>
      </c>
      <c r="E1093">
        <v>91</v>
      </c>
      <c r="F1093">
        <v>6</v>
      </c>
      <c r="G1093">
        <v>94</v>
      </c>
      <c r="H1093">
        <v>916094</v>
      </c>
      <c r="I1093" t="s">
        <v>27</v>
      </c>
      <c r="J1093" t="s">
        <v>27</v>
      </c>
      <c r="K1093" t="s">
        <v>854</v>
      </c>
      <c r="L1093" t="s">
        <v>847</v>
      </c>
      <c r="M1093">
        <v>57486900</v>
      </c>
      <c r="N1093">
        <v>1517600</v>
      </c>
      <c r="O1093">
        <v>4204000</v>
      </c>
      <c r="P1093">
        <v>1120200</v>
      </c>
      <c r="Q1093">
        <v>402300</v>
      </c>
      <c r="R1093">
        <v>0</v>
      </c>
      <c r="S1093">
        <v>0</v>
      </c>
      <c r="T1093">
        <v>4652831</v>
      </c>
      <c r="U1093">
        <v>0</v>
      </c>
      <c r="V1093">
        <v>254406531</v>
      </c>
      <c r="W1093">
        <v>287060</v>
      </c>
      <c r="X1093">
        <v>254119471</v>
      </c>
      <c r="Y1093">
        <v>11236320</v>
      </c>
      <c r="Z1093">
        <v>185022700</v>
      </c>
      <c r="AA1093" s="3" t="str">
        <f t="shared" si="34"/>
        <v>6094</v>
      </c>
      <c r="AB1093" s="4" t="str">
        <f t="shared" si="35"/>
        <v>Non-TIF</v>
      </c>
    </row>
    <row r="1094" spans="1:28" x14ac:dyDescent="0.25">
      <c r="A1094">
        <v>2021</v>
      </c>
      <c r="B1094">
        <v>92</v>
      </c>
      <c r="C1094" t="s">
        <v>24</v>
      </c>
      <c r="D1094">
        <v>2021</v>
      </c>
      <c r="E1094">
        <v>92</v>
      </c>
      <c r="F1094">
        <v>4</v>
      </c>
      <c r="G1094">
        <v>271</v>
      </c>
      <c r="H1094" t="s">
        <v>1004</v>
      </c>
      <c r="I1094" t="s">
        <v>26</v>
      </c>
      <c r="J1094" t="s">
        <v>27</v>
      </c>
      <c r="K1094" t="s">
        <v>1005</v>
      </c>
      <c r="L1094" t="s">
        <v>867</v>
      </c>
      <c r="M1094">
        <v>0</v>
      </c>
      <c r="N1094">
        <v>0</v>
      </c>
      <c r="O1094">
        <v>1058123</v>
      </c>
      <c r="P1094">
        <v>327352</v>
      </c>
      <c r="Q1094">
        <v>1214823</v>
      </c>
      <c r="R1094">
        <v>0</v>
      </c>
      <c r="S1094">
        <v>0</v>
      </c>
      <c r="T1094">
        <v>0</v>
      </c>
      <c r="U1094">
        <v>0</v>
      </c>
      <c r="V1094">
        <v>17701289</v>
      </c>
      <c r="W1094">
        <v>0</v>
      </c>
      <c r="X1094">
        <v>17701289</v>
      </c>
      <c r="Y1094">
        <v>0</v>
      </c>
      <c r="Z1094">
        <v>15100991</v>
      </c>
      <c r="AA1094" s="3" t="str">
        <f t="shared" si="34"/>
        <v>4271</v>
      </c>
      <c r="AB1094" s="4" t="str">
        <f t="shared" si="35"/>
        <v>TIF</v>
      </c>
    </row>
    <row r="1095" spans="1:28" x14ac:dyDescent="0.25">
      <c r="A1095">
        <v>2021</v>
      </c>
      <c r="B1095">
        <v>92</v>
      </c>
      <c r="C1095" t="s">
        <v>32</v>
      </c>
      <c r="D1095">
        <v>2021</v>
      </c>
      <c r="E1095">
        <v>92</v>
      </c>
      <c r="F1095">
        <v>7</v>
      </c>
      <c r="G1095">
        <v>47</v>
      </c>
      <c r="H1095">
        <v>447047</v>
      </c>
      <c r="I1095" t="s">
        <v>27</v>
      </c>
      <c r="J1095" t="s">
        <v>27</v>
      </c>
      <c r="K1095" t="s">
        <v>309</v>
      </c>
      <c r="L1095" t="s">
        <v>867</v>
      </c>
      <c r="M1095">
        <v>2001200</v>
      </c>
      <c r="N1095">
        <v>254400</v>
      </c>
      <c r="O1095">
        <v>257100</v>
      </c>
      <c r="P1095">
        <v>0</v>
      </c>
      <c r="Q1095">
        <v>0</v>
      </c>
      <c r="R1095">
        <v>0</v>
      </c>
      <c r="S1095">
        <v>0</v>
      </c>
      <c r="T1095">
        <v>2228</v>
      </c>
      <c r="U1095">
        <v>0</v>
      </c>
      <c r="V1095">
        <v>3689528</v>
      </c>
      <c r="W1095">
        <v>0</v>
      </c>
      <c r="X1095">
        <v>3689528</v>
      </c>
      <c r="Y1095">
        <v>554720</v>
      </c>
      <c r="Z1095">
        <v>1174600</v>
      </c>
      <c r="AA1095" s="3" t="str">
        <f t="shared" si="34"/>
        <v>7047</v>
      </c>
      <c r="AB1095" s="4" t="str">
        <f t="shared" si="35"/>
        <v>Non-TIF</v>
      </c>
    </row>
    <row r="1096" spans="1:28" x14ac:dyDescent="0.25">
      <c r="A1096">
        <v>2021</v>
      </c>
      <c r="B1096">
        <v>92</v>
      </c>
      <c r="C1096" t="s">
        <v>32</v>
      </c>
      <c r="D1096">
        <v>2021</v>
      </c>
      <c r="E1096">
        <v>92</v>
      </c>
      <c r="F1096">
        <v>4</v>
      </c>
      <c r="G1096">
        <v>271</v>
      </c>
      <c r="H1096">
        <v>924271</v>
      </c>
      <c r="I1096" t="s">
        <v>27</v>
      </c>
      <c r="J1096" t="s">
        <v>27</v>
      </c>
      <c r="K1096" t="s">
        <v>562</v>
      </c>
      <c r="L1096" t="s">
        <v>867</v>
      </c>
      <c r="M1096">
        <v>92282600</v>
      </c>
      <c r="N1096">
        <v>16280300</v>
      </c>
      <c r="O1096">
        <v>42013108</v>
      </c>
      <c r="P1096">
        <v>6705300</v>
      </c>
      <c r="Q1096">
        <v>4342917</v>
      </c>
      <c r="R1096">
        <v>0</v>
      </c>
      <c r="S1096">
        <v>591168</v>
      </c>
      <c r="T1096">
        <v>8221516</v>
      </c>
      <c r="U1096">
        <v>0</v>
      </c>
      <c r="V1096">
        <v>512000309</v>
      </c>
      <c r="W1096">
        <v>272244</v>
      </c>
      <c r="X1096">
        <v>511728065</v>
      </c>
      <c r="Y1096">
        <v>50942562</v>
      </c>
      <c r="Z1096">
        <v>341563400</v>
      </c>
      <c r="AA1096" s="3" t="str">
        <f t="shared" si="34"/>
        <v>4271</v>
      </c>
      <c r="AB1096" s="4" t="str">
        <f t="shared" si="35"/>
        <v>Non-TIF</v>
      </c>
    </row>
    <row r="1097" spans="1:28" x14ac:dyDescent="0.25">
      <c r="A1097">
        <v>2021</v>
      </c>
      <c r="B1097">
        <v>94</v>
      </c>
      <c r="C1097" t="s">
        <v>32</v>
      </c>
      <c r="D1097">
        <v>2021</v>
      </c>
      <c r="E1097">
        <v>94</v>
      </c>
      <c r="F1097">
        <v>6</v>
      </c>
      <c r="G1097">
        <v>246</v>
      </c>
      <c r="H1097">
        <v>406246</v>
      </c>
      <c r="I1097" t="s">
        <v>27</v>
      </c>
      <c r="J1097" t="s">
        <v>27</v>
      </c>
      <c r="K1097" t="s">
        <v>143</v>
      </c>
      <c r="L1097" t="s">
        <v>869</v>
      </c>
      <c r="M1097">
        <v>16158050</v>
      </c>
      <c r="N1097">
        <v>648810</v>
      </c>
      <c r="O1097">
        <v>508970</v>
      </c>
      <c r="P1097">
        <v>31740</v>
      </c>
      <c r="Q1097">
        <v>0</v>
      </c>
      <c r="R1097">
        <v>0</v>
      </c>
      <c r="S1097">
        <v>0</v>
      </c>
      <c r="T1097">
        <v>141628</v>
      </c>
      <c r="U1097">
        <v>1600</v>
      </c>
      <c r="V1097">
        <v>30673198</v>
      </c>
      <c r="W1097">
        <v>22224</v>
      </c>
      <c r="X1097">
        <v>30650974</v>
      </c>
      <c r="Y1097">
        <v>648570</v>
      </c>
      <c r="Z1097">
        <v>13182400</v>
      </c>
      <c r="AA1097" s="3" t="str">
        <f t="shared" si="34"/>
        <v>6246</v>
      </c>
      <c r="AB1097" s="4" t="str">
        <f t="shared" si="35"/>
        <v>Non-TIF</v>
      </c>
    </row>
    <row r="1098" spans="1:28" x14ac:dyDescent="0.25">
      <c r="A1098">
        <v>2021</v>
      </c>
      <c r="B1098">
        <v>95</v>
      </c>
      <c r="C1098" t="s">
        <v>24</v>
      </c>
      <c r="D1098">
        <v>2021</v>
      </c>
      <c r="E1098">
        <v>95</v>
      </c>
      <c r="F1098">
        <v>0</v>
      </c>
      <c r="G1098">
        <v>873</v>
      </c>
      <c r="H1098" t="s">
        <v>1006</v>
      </c>
      <c r="I1098" t="s">
        <v>26</v>
      </c>
      <c r="J1098" t="s">
        <v>27</v>
      </c>
      <c r="K1098" t="s">
        <v>1007</v>
      </c>
      <c r="L1098" t="s">
        <v>872</v>
      </c>
      <c r="M1098">
        <v>0</v>
      </c>
      <c r="N1098">
        <v>0</v>
      </c>
      <c r="O1098">
        <v>2046717</v>
      </c>
      <c r="P1098">
        <v>67207806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69254523</v>
      </c>
      <c r="W1098">
        <v>0</v>
      </c>
      <c r="X1098">
        <v>69254523</v>
      </c>
      <c r="Y1098">
        <v>0</v>
      </c>
      <c r="Z1098">
        <v>0</v>
      </c>
      <c r="AA1098" s="3" t="str">
        <f t="shared" si="34"/>
        <v>0873</v>
      </c>
      <c r="AB1098" s="4" t="str">
        <f t="shared" si="35"/>
        <v>TIF</v>
      </c>
    </row>
    <row r="1099" spans="1:28" x14ac:dyDescent="0.25">
      <c r="A1099">
        <v>2021</v>
      </c>
      <c r="B1099">
        <v>97</v>
      </c>
      <c r="C1099" t="s">
        <v>45</v>
      </c>
      <c r="D1099">
        <v>2021</v>
      </c>
      <c r="E1099">
        <v>97</v>
      </c>
      <c r="F1099">
        <v>7</v>
      </c>
      <c r="G1099">
        <v>98</v>
      </c>
      <c r="H1099">
        <v>977098</v>
      </c>
      <c r="I1099" t="s">
        <v>27</v>
      </c>
      <c r="J1099" t="s">
        <v>27</v>
      </c>
      <c r="K1099" t="s">
        <v>987</v>
      </c>
      <c r="L1099" t="s">
        <v>911</v>
      </c>
      <c r="M1099">
        <v>0</v>
      </c>
      <c r="N1099">
        <v>0</v>
      </c>
      <c r="O1099">
        <v>69560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3485506</v>
      </c>
      <c r="W1099">
        <v>0</v>
      </c>
      <c r="X1099">
        <v>3485506</v>
      </c>
      <c r="Y1099">
        <v>0</v>
      </c>
      <c r="Z1099">
        <v>3415946</v>
      </c>
      <c r="AA1099" s="3" t="str">
        <f t="shared" si="34"/>
        <v>7098</v>
      </c>
      <c r="AB1099" s="4" t="str">
        <f t="shared" si="35"/>
        <v>Non-TIF</v>
      </c>
    </row>
    <row r="1100" spans="1:28" x14ac:dyDescent="0.25">
      <c r="A1100">
        <v>2021</v>
      </c>
      <c r="B1100">
        <v>97</v>
      </c>
      <c r="C1100" t="s">
        <v>24</v>
      </c>
      <c r="D1100">
        <v>2021</v>
      </c>
      <c r="E1100">
        <v>97</v>
      </c>
      <c r="F1100">
        <v>1</v>
      </c>
      <c r="G1100">
        <v>975</v>
      </c>
      <c r="H1100" t="s">
        <v>1008</v>
      </c>
      <c r="I1100" t="s">
        <v>26</v>
      </c>
      <c r="J1100" t="s">
        <v>27</v>
      </c>
      <c r="K1100" t="s">
        <v>1009</v>
      </c>
      <c r="L1100" t="s">
        <v>911</v>
      </c>
      <c r="M1100">
        <v>0</v>
      </c>
      <c r="N1100">
        <v>0</v>
      </c>
      <c r="O1100">
        <v>519633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519633</v>
      </c>
      <c r="W1100">
        <v>0</v>
      </c>
      <c r="X1100">
        <v>519633</v>
      </c>
      <c r="Y1100">
        <v>0</v>
      </c>
      <c r="Z1100">
        <v>0</v>
      </c>
      <c r="AA1100" s="3" t="str">
        <f t="shared" si="34"/>
        <v>1975</v>
      </c>
      <c r="AB1100" s="4" t="str">
        <f t="shared" si="35"/>
        <v>TIF</v>
      </c>
    </row>
    <row r="1101" spans="1:28" x14ac:dyDescent="0.25">
      <c r="A1101">
        <v>2021</v>
      </c>
      <c r="B1101">
        <v>97</v>
      </c>
      <c r="C1101" t="s">
        <v>24</v>
      </c>
      <c r="D1101">
        <v>2021</v>
      </c>
      <c r="E1101">
        <v>97</v>
      </c>
      <c r="F1101">
        <v>5</v>
      </c>
      <c r="G1101">
        <v>877</v>
      </c>
      <c r="H1101" t="s">
        <v>1010</v>
      </c>
      <c r="I1101" t="s">
        <v>26</v>
      </c>
      <c r="J1101" t="s">
        <v>27</v>
      </c>
      <c r="K1101" t="s">
        <v>1011</v>
      </c>
      <c r="L1101" t="s">
        <v>911</v>
      </c>
      <c r="M1101">
        <v>190040</v>
      </c>
      <c r="N1101">
        <v>259</v>
      </c>
      <c r="O1101">
        <v>104796913</v>
      </c>
      <c r="P1101">
        <v>128702705</v>
      </c>
      <c r="Q1101">
        <v>1286695</v>
      </c>
      <c r="R1101">
        <v>0</v>
      </c>
      <c r="S1101">
        <v>0</v>
      </c>
      <c r="T1101">
        <v>0</v>
      </c>
      <c r="U1101">
        <v>0</v>
      </c>
      <c r="V1101">
        <v>242291146</v>
      </c>
      <c r="W1101">
        <v>0</v>
      </c>
      <c r="X1101">
        <v>242291146</v>
      </c>
      <c r="Y1101">
        <v>0</v>
      </c>
      <c r="Z1101">
        <v>7314534</v>
      </c>
      <c r="AA1101" s="3" t="str">
        <f t="shared" si="34"/>
        <v>5877</v>
      </c>
      <c r="AB1101" s="4" t="str">
        <f t="shared" si="35"/>
        <v>TIF</v>
      </c>
    </row>
    <row r="1102" spans="1:28" x14ac:dyDescent="0.25">
      <c r="A1102">
        <v>2021</v>
      </c>
      <c r="B1102">
        <v>97</v>
      </c>
      <c r="C1102" t="s">
        <v>24</v>
      </c>
      <c r="D1102">
        <v>2021</v>
      </c>
      <c r="E1102">
        <v>97</v>
      </c>
      <c r="F1102">
        <v>6</v>
      </c>
      <c r="G1102">
        <v>39</v>
      </c>
      <c r="H1102" t="s">
        <v>1012</v>
      </c>
      <c r="I1102" t="s">
        <v>26</v>
      </c>
      <c r="J1102" t="s">
        <v>27</v>
      </c>
      <c r="K1102" t="s">
        <v>1013</v>
      </c>
      <c r="L1102" t="s">
        <v>911</v>
      </c>
      <c r="M1102">
        <v>1151</v>
      </c>
      <c r="N1102">
        <v>0</v>
      </c>
      <c r="O1102">
        <v>256120526</v>
      </c>
      <c r="P1102">
        <v>28368708</v>
      </c>
      <c r="Q1102">
        <v>9025641</v>
      </c>
      <c r="R1102">
        <v>0</v>
      </c>
      <c r="S1102">
        <v>0</v>
      </c>
      <c r="T1102">
        <v>0</v>
      </c>
      <c r="U1102">
        <v>0</v>
      </c>
      <c r="V1102">
        <v>325940833</v>
      </c>
      <c r="W1102">
        <v>0</v>
      </c>
      <c r="X1102">
        <v>325940833</v>
      </c>
      <c r="Y1102">
        <v>0</v>
      </c>
      <c r="Z1102">
        <v>32424807</v>
      </c>
      <c r="AA1102" s="3" t="str">
        <f t="shared" si="34"/>
        <v>6039</v>
      </c>
      <c r="AB1102" s="4" t="str">
        <f t="shared" si="35"/>
        <v>TIF</v>
      </c>
    </row>
    <row r="1103" spans="1:28" x14ac:dyDescent="0.25">
      <c r="A1103">
        <v>2021</v>
      </c>
      <c r="B1103">
        <v>97</v>
      </c>
      <c r="C1103" t="s">
        <v>32</v>
      </c>
      <c r="D1103">
        <v>2021</v>
      </c>
      <c r="E1103">
        <v>97</v>
      </c>
      <c r="F1103">
        <v>5</v>
      </c>
      <c r="G1103">
        <v>877</v>
      </c>
      <c r="H1103">
        <v>975877</v>
      </c>
      <c r="I1103" t="s">
        <v>27</v>
      </c>
      <c r="J1103" t="s">
        <v>27</v>
      </c>
      <c r="K1103" t="s">
        <v>912</v>
      </c>
      <c r="L1103" t="s">
        <v>911</v>
      </c>
      <c r="M1103">
        <v>44435440</v>
      </c>
      <c r="N1103">
        <v>3593270</v>
      </c>
      <c r="O1103">
        <v>29765504</v>
      </c>
      <c r="P1103">
        <v>11892230</v>
      </c>
      <c r="Q1103">
        <v>23368006</v>
      </c>
      <c r="R1103">
        <v>0</v>
      </c>
      <c r="S1103">
        <v>6314833</v>
      </c>
      <c r="T1103">
        <v>4973034</v>
      </c>
      <c r="U1103">
        <v>0</v>
      </c>
      <c r="V1103">
        <v>540540447</v>
      </c>
      <c r="W1103">
        <v>455592</v>
      </c>
      <c r="X1103">
        <v>540084855</v>
      </c>
      <c r="Y1103">
        <v>181774874</v>
      </c>
      <c r="Z1103">
        <v>416198130</v>
      </c>
      <c r="AA1103" s="3" t="str">
        <f t="shared" si="34"/>
        <v>5877</v>
      </c>
      <c r="AB1103" s="4" t="str">
        <f t="shared" si="35"/>
        <v>Non-TIF</v>
      </c>
    </row>
    <row r="1104" spans="1:28" x14ac:dyDescent="0.25">
      <c r="A1104">
        <v>2021</v>
      </c>
      <c r="B1104">
        <v>98</v>
      </c>
      <c r="C1104" t="s">
        <v>45</v>
      </c>
      <c r="D1104">
        <v>2021</v>
      </c>
      <c r="E1104">
        <v>98</v>
      </c>
      <c r="F1104">
        <v>3</v>
      </c>
      <c r="G1104">
        <v>420</v>
      </c>
      <c r="H1104">
        <v>953420</v>
      </c>
      <c r="I1104" t="s">
        <v>27</v>
      </c>
      <c r="J1104" t="s">
        <v>27</v>
      </c>
      <c r="K1104" t="s">
        <v>875</v>
      </c>
      <c r="L1104" t="s">
        <v>914</v>
      </c>
      <c r="M1104">
        <v>0</v>
      </c>
      <c r="N1104">
        <v>0</v>
      </c>
      <c r="O1104">
        <v>1360925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1360925</v>
      </c>
      <c r="W1104">
        <v>0</v>
      </c>
      <c r="X1104">
        <v>1360925</v>
      </c>
      <c r="Y1104">
        <v>0</v>
      </c>
      <c r="Z1104">
        <v>0</v>
      </c>
      <c r="AA1104" s="3" t="str">
        <f t="shared" si="34"/>
        <v>3420</v>
      </c>
      <c r="AB1104" s="4" t="str">
        <f t="shared" si="35"/>
        <v>Non-TIF</v>
      </c>
    </row>
    <row r="1105" spans="1:28" x14ac:dyDescent="0.25">
      <c r="A1105">
        <v>2021</v>
      </c>
      <c r="B1105">
        <v>98</v>
      </c>
      <c r="C1105" t="s">
        <v>24</v>
      </c>
      <c r="D1105">
        <v>2021</v>
      </c>
      <c r="E1105">
        <v>98</v>
      </c>
      <c r="F1105">
        <v>4</v>
      </c>
      <c r="G1105">
        <v>788</v>
      </c>
      <c r="H1105" t="s">
        <v>1014</v>
      </c>
      <c r="I1105" t="s">
        <v>26</v>
      </c>
      <c r="J1105" t="s">
        <v>27</v>
      </c>
      <c r="K1105" t="s">
        <v>1015</v>
      </c>
      <c r="L1105" t="s">
        <v>914</v>
      </c>
      <c r="M1105">
        <v>33718</v>
      </c>
      <c r="N1105">
        <v>2604</v>
      </c>
      <c r="O1105">
        <v>1675470</v>
      </c>
      <c r="P1105">
        <v>74998391</v>
      </c>
      <c r="Q1105">
        <v>291791</v>
      </c>
      <c r="R1105">
        <v>0</v>
      </c>
      <c r="S1105">
        <v>0</v>
      </c>
      <c r="T1105">
        <v>0</v>
      </c>
      <c r="U1105">
        <v>0</v>
      </c>
      <c r="V1105">
        <v>85607445</v>
      </c>
      <c r="W1105">
        <v>0</v>
      </c>
      <c r="X1105">
        <v>85607445</v>
      </c>
      <c r="Y1105">
        <v>0</v>
      </c>
      <c r="Z1105">
        <v>8605471</v>
      </c>
      <c r="AA1105" s="3" t="str">
        <f t="shared" si="34"/>
        <v>4788</v>
      </c>
      <c r="AB1105" s="4" t="str">
        <f t="shared" si="35"/>
        <v>TIF</v>
      </c>
    </row>
    <row r="1106" spans="1:28" x14ac:dyDescent="0.25">
      <c r="A1106">
        <v>2021</v>
      </c>
      <c r="B1106">
        <v>98</v>
      </c>
      <c r="C1106" t="s">
        <v>32</v>
      </c>
      <c r="D1106">
        <v>2021</v>
      </c>
      <c r="E1106">
        <v>98</v>
      </c>
      <c r="F1106">
        <v>5</v>
      </c>
      <c r="G1106">
        <v>751</v>
      </c>
      <c r="H1106">
        <v>665751</v>
      </c>
      <c r="I1106" t="s">
        <v>27</v>
      </c>
      <c r="J1106" t="s">
        <v>27</v>
      </c>
      <c r="K1106" t="s">
        <v>794</v>
      </c>
      <c r="L1106" t="s">
        <v>914</v>
      </c>
      <c r="M1106">
        <v>50294034</v>
      </c>
      <c r="N1106">
        <v>2397572</v>
      </c>
      <c r="O1106">
        <v>2657372</v>
      </c>
      <c r="P1106">
        <v>33525</v>
      </c>
      <c r="Q1106">
        <v>442384</v>
      </c>
      <c r="R1106">
        <v>0</v>
      </c>
      <c r="S1106">
        <v>2298062</v>
      </c>
      <c r="T1106">
        <v>141675</v>
      </c>
      <c r="U1106">
        <v>0</v>
      </c>
      <c r="V1106">
        <v>84922352</v>
      </c>
      <c r="W1106">
        <v>31484</v>
      </c>
      <c r="X1106">
        <v>84890868</v>
      </c>
      <c r="Y1106">
        <v>14005803</v>
      </c>
      <c r="Z1106">
        <v>26657728</v>
      </c>
      <c r="AA1106" s="3" t="str">
        <f t="shared" si="34"/>
        <v>5751</v>
      </c>
      <c r="AB1106" s="4" t="str">
        <f t="shared" si="35"/>
        <v>Non-TIF</v>
      </c>
    </row>
    <row r="1107" spans="1:28" x14ac:dyDescent="0.25">
      <c r="A1107">
        <v>2021</v>
      </c>
      <c r="B1107">
        <v>98</v>
      </c>
      <c r="C1107" t="s">
        <v>32</v>
      </c>
      <c r="D1107">
        <v>2021</v>
      </c>
      <c r="E1107">
        <v>98</v>
      </c>
      <c r="F1107">
        <v>4</v>
      </c>
      <c r="G1107">
        <v>772</v>
      </c>
      <c r="H1107">
        <v>984772</v>
      </c>
      <c r="I1107" t="s">
        <v>27</v>
      </c>
      <c r="J1107" t="s">
        <v>27</v>
      </c>
      <c r="K1107" t="s">
        <v>320</v>
      </c>
      <c r="L1107" t="s">
        <v>914</v>
      </c>
      <c r="M1107">
        <v>69767191</v>
      </c>
      <c r="N1107">
        <v>2587668</v>
      </c>
      <c r="O1107">
        <v>10150060</v>
      </c>
      <c r="P1107">
        <v>29394621</v>
      </c>
      <c r="Q1107">
        <v>565951</v>
      </c>
      <c r="R1107">
        <v>0</v>
      </c>
      <c r="S1107">
        <v>15924841</v>
      </c>
      <c r="T1107">
        <v>1992566</v>
      </c>
      <c r="U1107">
        <v>0</v>
      </c>
      <c r="V1107">
        <v>210604741</v>
      </c>
      <c r="W1107">
        <v>196312</v>
      </c>
      <c r="X1107">
        <v>210408429</v>
      </c>
      <c r="Y1107">
        <v>36976535</v>
      </c>
      <c r="Z1107">
        <v>80221843</v>
      </c>
      <c r="AA1107" s="3" t="str">
        <f t="shared" si="34"/>
        <v>4772</v>
      </c>
      <c r="AB1107" s="4" t="str">
        <f t="shared" si="35"/>
        <v>Non-TIF</v>
      </c>
    </row>
    <row r="1108" spans="1:28" x14ac:dyDescent="0.25">
      <c r="A1108">
        <v>2021</v>
      </c>
      <c r="B1108">
        <v>99</v>
      </c>
      <c r="C1108" t="s">
        <v>45</v>
      </c>
      <c r="D1108">
        <v>2021</v>
      </c>
      <c r="E1108">
        <v>99</v>
      </c>
      <c r="F1108">
        <v>0</v>
      </c>
      <c r="G1108">
        <v>594</v>
      </c>
      <c r="H1108">
        <v>990594</v>
      </c>
      <c r="I1108" t="s">
        <v>27</v>
      </c>
      <c r="J1108" t="s">
        <v>27</v>
      </c>
      <c r="K1108" t="s">
        <v>416</v>
      </c>
      <c r="L1108" t="s">
        <v>916</v>
      </c>
      <c r="M1108">
        <v>0</v>
      </c>
      <c r="N1108">
        <v>0</v>
      </c>
      <c r="O1108">
        <v>13400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13400</v>
      </c>
      <c r="W1108">
        <v>0</v>
      </c>
      <c r="X1108">
        <v>13400</v>
      </c>
      <c r="Y1108">
        <v>0</v>
      </c>
      <c r="Z1108">
        <v>0</v>
      </c>
      <c r="AA1108" s="3" t="str">
        <f t="shared" si="34"/>
        <v>0594</v>
      </c>
      <c r="AB1108" s="4" t="str">
        <f t="shared" si="35"/>
        <v>Non-TIF</v>
      </c>
    </row>
    <row r="1109" spans="1:28" x14ac:dyDescent="0.25">
      <c r="A1109">
        <v>2021</v>
      </c>
      <c r="B1109">
        <v>99</v>
      </c>
      <c r="C1109" t="s">
        <v>45</v>
      </c>
      <c r="D1109">
        <v>2021</v>
      </c>
      <c r="E1109">
        <v>99</v>
      </c>
      <c r="F1109">
        <v>1</v>
      </c>
      <c r="G1109">
        <v>944</v>
      </c>
      <c r="H1109">
        <v>991944</v>
      </c>
      <c r="I1109" t="s">
        <v>27</v>
      </c>
      <c r="J1109" t="s">
        <v>27</v>
      </c>
      <c r="K1109" t="s">
        <v>501</v>
      </c>
      <c r="L1109" t="s">
        <v>916</v>
      </c>
      <c r="M1109">
        <v>1046300</v>
      </c>
      <c r="N1109">
        <v>7214700</v>
      </c>
      <c r="O1109">
        <v>5042009</v>
      </c>
      <c r="P1109">
        <v>4383500</v>
      </c>
      <c r="Q1109">
        <v>70900</v>
      </c>
      <c r="R1109">
        <v>0</v>
      </c>
      <c r="S1109">
        <v>0</v>
      </c>
      <c r="T1109">
        <v>0</v>
      </c>
      <c r="U1109">
        <v>0</v>
      </c>
      <c r="V1109">
        <v>20418082</v>
      </c>
      <c r="W1109">
        <v>18520</v>
      </c>
      <c r="X1109">
        <v>20399562</v>
      </c>
      <c r="Y1109">
        <v>0</v>
      </c>
      <c r="Z1109">
        <v>2660673</v>
      </c>
      <c r="AA1109" s="3" t="str">
        <f t="shared" si="34"/>
        <v>1944</v>
      </c>
      <c r="AB1109" s="4" t="str">
        <f t="shared" si="35"/>
        <v>Non-TIF</v>
      </c>
    </row>
    <row r="1110" spans="1:28" x14ac:dyDescent="0.25">
      <c r="A1110">
        <v>2021</v>
      </c>
      <c r="B1110">
        <v>99</v>
      </c>
      <c r="C1110" t="s">
        <v>24</v>
      </c>
      <c r="D1110">
        <v>2021</v>
      </c>
      <c r="E1110">
        <v>99</v>
      </c>
      <c r="F1110">
        <v>4</v>
      </c>
      <c r="G1110">
        <v>775</v>
      </c>
      <c r="H1110" t="s">
        <v>648</v>
      </c>
      <c r="I1110" t="s">
        <v>26</v>
      </c>
      <c r="J1110" t="s">
        <v>27</v>
      </c>
      <c r="K1110" t="s">
        <v>649</v>
      </c>
      <c r="L1110" t="s">
        <v>916</v>
      </c>
      <c r="M1110">
        <v>0</v>
      </c>
      <c r="N1110">
        <v>0</v>
      </c>
      <c r="O1110">
        <v>0</v>
      </c>
      <c r="P1110">
        <v>11131070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11131070</v>
      </c>
      <c r="W1110">
        <v>0</v>
      </c>
      <c r="X1110">
        <v>11131070</v>
      </c>
      <c r="Y1110">
        <v>0</v>
      </c>
      <c r="Z1110">
        <v>0</v>
      </c>
      <c r="AA1110" s="3" t="str">
        <f t="shared" si="34"/>
        <v>4775</v>
      </c>
      <c r="AB1110" s="4" t="str">
        <f t="shared" si="35"/>
        <v>TIF</v>
      </c>
    </row>
    <row r="1111" spans="1:28" x14ac:dyDescent="0.25">
      <c r="A1111">
        <v>2021</v>
      </c>
      <c r="B1111">
        <v>99</v>
      </c>
      <c r="C1111" t="s">
        <v>24</v>
      </c>
      <c r="D1111">
        <v>2021</v>
      </c>
      <c r="E1111">
        <v>99</v>
      </c>
      <c r="F1111">
        <v>0</v>
      </c>
      <c r="G1111">
        <v>594</v>
      </c>
      <c r="H1111" t="s">
        <v>427</v>
      </c>
      <c r="I1111" t="s">
        <v>26</v>
      </c>
      <c r="J1111" t="s">
        <v>27</v>
      </c>
      <c r="K1111" t="s">
        <v>428</v>
      </c>
      <c r="L1111" t="s">
        <v>916</v>
      </c>
      <c r="M1111">
        <v>0</v>
      </c>
      <c r="N1111">
        <v>0</v>
      </c>
      <c r="O1111">
        <v>993600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993600</v>
      </c>
      <c r="W1111">
        <v>0</v>
      </c>
      <c r="X1111">
        <v>993600</v>
      </c>
      <c r="Y1111">
        <v>0</v>
      </c>
      <c r="Z1111">
        <v>0</v>
      </c>
      <c r="AA1111" s="3" t="str">
        <f t="shared" si="34"/>
        <v>0594</v>
      </c>
      <c r="AB1111" s="4" t="str">
        <f t="shared" si="35"/>
        <v>TIF</v>
      </c>
    </row>
    <row r="1112" spans="1:28" x14ac:dyDescent="0.25">
      <c r="A1112">
        <v>2021</v>
      </c>
      <c r="B1112">
        <v>99</v>
      </c>
      <c r="C1112" t="s">
        <v>24</v>
      </c>
      <c r="D1112">
        <v>2021</v>
      </c>
      <c r="E1112">
        <v>99</v>
      </c>
      <c r="F1112">
        <v>1</v>
      </c>
      <c r="G1112">
        <v>944</v>
      </c>
      <c r="H1112" t="s">
        <v>1016</v>
      </c>
      <c r="I1112" t="s">
        <v>26</v>
      </c>
      <c r="J1112" t="s">
        <v>27</v>
      </c>
      <c r="K1112" t="s">
        <v>1017</v>
      </c>
      <c r="L1112" t="s">
        <v>916</v>
      </c>
      <c r="M1112">
        <v>12800</v>
      </c>
      <c r="N1112">
        <v>0</v>
      </c>
      <c r="O1112">
        <v>4856637</v>
      </c>
      <c r="P1112">
        <v>111037200</v>
      </c>
      <c r="Q1112">
        <v>1391454</v>
      </c>
      <c r="R1112">
        <v>0</v>
      </c>
      <c r="S1112">
        <v>0</v>
      </c>
      <c r="T1112">
        <v>0</v>
      </c>
      <c r="U1112">
        <v>0</v>
      </c>
      <c r="V1112">
        <v>121152718</v>
      </c>
      <c r="W1112">
        <v>0</v>
      </c>
      <c r="X1112">
        <v>121152718</v>
      </c>
      <c r="Y1112">
        <v>0</v>
      </c>
      <c r="Z1112">
        <v>3854627</v>
      </c>
      <c r="AA1112" s="3" t="str">
        <f t="shared" si="34"/>
        <v>1944</v>
      </c>
      <c r="AB1112" s="4" t="str">
        <f t="shared" si="35"/>
        <v>TIF</v>
      </c>
    </row>
    <row r="1113" spans="1:28" x14ac:dyDescent="0.25">
      <c r="A1113">
        <v>2021</v>
      </c>
      <c r="B1113">
        <v>99</v>
      </c>
      <c r="C1113" t="s">
        <v>32</v>
      </c>
      <c r="D1113">
        <v>2021</v>
      </c>
      <c r="E1113">
        <v>99</v>
      </c>
      <c r="F1113">
        <v>4</v>
      </c>
      <c r="G1113">
        <v>775</v>
      </c>
      <c r="H1113">
        <v>404775</v>
      </c>
      <c r="I1113" t="s">
        <v>27</v>
      </c>
      <c r="J1113" t="s">
        <v>27</v>
      </c>
      <c r="K1113" t="s">
        <v>454</v>
      </c>
      <c r="L1113" t="s">
        <v>916</v>
      </c>
      <c r="M1113">
        <v>6979600</v>
      </c>
      <c r="N1113">
        <v>263800</v>
      </c>
      <c r="O1113">
        <v>1800</v>
      </c>
      <c r="P1113">
        <v>1570480</v>
      </c>
      <c r="Q1113">
        <v>0</v>
      </c>
      <c r="R1113">
        <v>0</v>
      </c>
      <c r="S1113">
        <v>0</v>
      </c>
      <c r="T1113">
        <v>52325</v>
      </c>
      <c r="U1113">
        <v>0</v>
      </c>
      <c r="V1113">
        <v>10791605</v>
      </c>
      <c r="W1113">
        <v>0</v>
      </c>
      <c r="X1113">
        <v>10791605</v>
      </c>
      <c r="Y1113">
        <v>693583</v>
      </c>
      <c r="Z1113">
        <v>1923600</v>
      </c>
      <c r="AA1113" s="3" t="str">
        <f t="shared" si="34"/>
        <v>4775</v>
      </c>
      <c r="AB1113" s="4" t="str">
        <f t="shared" si="35"/>
        <v>Non-TIF</v>
      </c>
    </row>
    <row r="1114" spans="1:28" x14ac:dyDescent="0.25">
      <c r="A1114">
        <v>2021</v>
      </c>
      <c r="B1114">
        <v>57</v>
      </c>
      <c r="C1114" t="s">
        <v>32</v>
      </c>
      <c r="D1114">
        <v>2021</v>
      </c>
      <c r="E1114">
        <v>57</v>
      </c>
      <c r="F1114">
        <v>1</v>
      </c>
      <c r="G1114">
        <v>337</v>
      </c>
      <c r="H1114">
        <v>571337</v>
      </c>
      <c r="I1114" t="s">
        <v>27</v>
      </c>
      <c r="J1114" t="s">
        <v>27</v>
      </c>
      <c r="K1114" t="s">
        <v>195</v>
      </c>
      <c r="L1114" t="s">
        <v>609</v>
      </c>
      <c r="M1114">
        <v>56226196</v>
      </c>
      <c r="N1114">
        <v>2827000</v>
      </c>
      <c r="O1114">
        <v>549469286</v>
      </c>
      <c r="P1114">
        <v>269726200</v>
      </c>
      <c r="Q1114">
        <v>62648711</v>
      </c>
      <c r="R1114">
        <v>0</v>
      </c>
      <c r="S1114">
        <v>34450161</v>
      </c>
      <c r="T1114">
        <v>18571798</v>
      </c>
      <c r="U1114">
        <v>0</v>
      </c>
      <c r="V1114">
        <v>2239529052</v>
      </c>
      <c r="W1114">
        <v>1118608</v>
      </c>
      <c r="X1114">
        <v>2238410444</v>
      </c>
      <c r="Y1114">
        <v>582746657</v>
      </c>
      <c r="Z1114">
        <v>1245609700</v>
      </c>
      <c r="AA1114" s="3" t="str">
        <f t="shared" si="34"/>
        <v>1337</v>
      </c>
      <c r="AB1114" s="4" t="str">
        <f t="shared" si="35"/>
        <v>Non-TIF</v>
      </c>
    </row>
    <row r="1115" spans="1:28" x14ac:dyDescent="0.25">
      <c r="A1115">
        <v>2021</v>
      </c>
      <c r="B1115">
        <v>58</v>
      </c>
      <c r="C1115" t="s">
        <v>32</v>
      </c>
      <c r="D1115">
        <v>2021</v>
      </c>
      <c r="E1115">
        <v>58</v>
      </c>
      <c r="F1115">
        <v>6</v>
      </c>
      <c r="G1115">
        <v>759</v>
      </c>
      <c r="H1115">
        <v>586759</v>
      </c>
      <c r="I1115" t="s">
        <v>27</v>
      </c>
      <c r="J1115" t="s">
        <v>27</v>
      </c>
      <c r="K1115" t="s">
        <v>378</v>
      </c>
      <c r="L1115" t="s">
        <v>626</v>
      </c>
      <c r="M1115">
        <v>86106026</v>
      </c>
      <c r="N1115">
        <v>3433740</v>
      </c>
      <c r="O1115">
        <v>17289673</v>
      </c>
      <c r="P1115">
        <v>5078409</v>
      </c>
      <c r="Q1115">
        <v>2400316</v>
      </c>
      <c r="R1115">
        <v>0</v>
      </c>
      <c r="S1115">
        <v>0</v>
      </c>
      <c r="T1115">
        <v>27893847</v>
      </c>
      <c r="U1115">
        <v>0</v>
      </c>
      <c r="V1115">
        <v>310774089</v>
      </c>
      <c r="W1115">
        <v>337064</v>
      </c>
      <c r="X1115">
        <v>310437025</v>
      </c>
      <c r="Y1115">
        <v>133720681</v>
      </c>
      <c r="Z1115">
        <v>168572078</v>
      </c>
      <c r="AA1115" s="3" t="str">
        <f t="shared" si="34"/>
        <v>6759</v>
      </c>
      <c r="AB1115" s="4" t="str">
        <f t="shared" si="35"/>
        <v>Non-TIF</v>
      </c>
    </row>
    <row r="1116" spans="1:28" x14ac:dyDescent="0.25">
      <c r="A1116">
        <v>2021</v>
      </c>
      <c r="B1116">
        <v>58</v>
      </c>
      <c r="C1116" t="s">
        <v>32</v>
      </c>
      <c r="D1116">
        <v>2021</v>
      </c>
      <c r="E1116">
        <v>58</v>
      </c>
      <c r="F1116">
        <v>2</v>
      </c>
      <c r="G1116">
        <v>977</v>
      </c>
      <c r="H1116">
        <v>922977</v>
      </c>
      <c r="I1116" t="s">
        <v>27</v>
      </c>
      <c r="J1116" t="s">
        <v>27</v>
      </c>
      <c r="K1116" t="s">
        <v>595</v>
      </c>
      <c r="L1116" t="s">
        <v>626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210330</v>
      </c>
      <c r="W1116">
        <v>0</v>
      </c>
      <c r="X1116">
        <v>210330</v>
      </c>
      <c r="Y1116">
        <v>19343</v>
      </c>
      <c r="Z1116">
        <v>210330</v>
      </c>
      <c r="AA1116" s="3" t="str">
        <f t="shared" si="34"/>
        <v>2977</v>
      </c>
      <c r="AB1116" s="4" t="str">
        <f t="shared" si="35"/>
        <v>Non-TIF</v>
      </c>
    </row>
    <row r="1117" spans="1:28" x14ac:dyDescent="0.25">
      <c r="A1117">
        <v>2021</v>
      </c>
      <c r="B1117">
        <v>59</v>
      </c>
      <c r="C1117" t="s">
        <v>45</v>
      </c>
      <c r="D1117">
        <v>2021</v>
      </c>
      <c r="E1117">
        <v>59</v>
      </c>
      <c r="F1117">
        <v>1</v>
      </c>
      <c r="G1117">
        <v>107</v>
      </c>
      <c r="H1117">
        <v>591107</v>
      </c>
      <c r="I1117" t="s">
        <v>27</v>
      </c>
      <c r="J1117" t="s">
        <v>27</v>
      </c>
      <c r="K1117" t="s">
        <v>685</v>
      </c>
      <c r="L1117" t="s">
        <v>657</v>
      </c>
      <c r="M1117">
        <v>0</v>
      </c>
      <c r="N1117">
        <v>0</v>
      </c>
      <c r="O1117">
        <v>14826897</v>
      </c>
      <c r="P1117">
        <v>0</v>
      </c>
      <c r="Q1117">
        <v>1497170</v>
      </c>
      <c r="R1117">
        <v>0</v>
      </c>
      <c r="S1117">
        <v>0</v>
      </c>
      <c r="T1117">
        <v>0</v>
      </c>
      <c r="U1117">
        <v>32811</v>
      </c>
      <c r="V1117">
        <v>43949491</v>
      </c>
      <c r="W1117">
        <v>74080</v>
      </c>
      <c r="X1117">
        <v>43875411</v>
      </c>
      <c r="Y1117">
        <v>0</v>
      </c>
      <c r="Z1117">
        <v>27592613</v>
      </c>
      <c r="AA1117" s="3" t="str">
        <f t="shared" si="34"/>
        <v>1107</v>
      </c>
      <c r="AB1117" s="4" t="str">
        <f t="shared" si="35"/>
        <v>Non-TIF</v>
      </c>
    </row>
    <row r="1118" spans="1:28" x14ac:dyDescent="0.25">
      <c r="A1118">
        <v>2021</v>
      </c>
      <c r="B1118">
        <v>59</v>
      </c>
      <c r="C1118" t="s">
        <v>32</v>
      </c>
      <c r="D1118">
        <v>2021</v>
      </c>
      <c r="E1118">
        <v>59</v>
      </c>
      <c r="F1118">
        <v>1</v>
      </c>
      <c r="G1118">
        <v>211</v>
      </c>
      <c r="H1118">
        <v>201211</v>
      </c>
      <c r="I1118" t="s">
        <v>27</v>
      </c>
      <c r="J1118" t="s">
        <v>27</v>
      </c>
      <c r="K1118" t="s">
        <v>225</v>
      </c>
      <c r="L1118" t="s">
        <v>657</v>
      </c>
      <c r="M1118">
        <v>34544</v>
      </c>
      <c r="N1118">
        <v>2403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497</v>
      </c>
      <c r="U1118">
        <v>0</v>
      </c>
      <c r="V1118">
        <v>60474</v>
      </c>
      <c r="W1118">
        <v>0</v>
      </c>
      <c r="X1118">
        <v>60474</v>
      </c>
      <c r="Y1118">
        <v>3727</v>
      </c>
      <c r="Z1118">
        <v>23030</v>
      </c>
      <c r="AA1118" s="3" t="str">
        <f t="shared" si="34"/>
        <v>1211</v>
      </c>
      <c r="AB1118" s="4" t="str">
        <f t="shared" si="35"/>
        <v>Non-TIF</v>
      </c>
    </row>
    <row r="1119" spans="1:28" x14ac:dyDescent="0.25">
      <c r="A1119">
        <v>2021</v>
      </c>
      <c r="B1119">
        <v>60</v>
      </c>
      <c r="C1119" t="s">
        <v>45</v>
      </c>
      <c r="D1119">
        <v>2021</v>
      </c>
      <c r="E1119">
        <v>60</v>
      </c>
      <c r="F1119">
        <v>2</v>
      </c>
      <c r="G1119">
        <v>457</v>
      </c>
      <c r="H1119">
        <v>602457</v>
      </c>
      <c r="I1119" t="s">
        <v>27</v>
      </c>
      <c r="J1119" t="s">
        <v>27</v>
      </c>
      <c r="K1119" t="s">
        <v>697</v>
      </c>
      <c r="L1119" t="s">
        <v>659</v>
      </c>
      <c r="M1119">
        <v>0</v>
      </c>
      <c r="N1119">
        <v>0</v>
      </c>
      <c r="O1119">
        <v>7136</v>
      </c>
      <c r="P1119">
        <v>1755633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2744609</v>
      </c>
      <c r="W1119">
        <v>0</v>
      </c>
      <c r="X1119">
        <v>2744609</v>
      </c>
      <c r="Y1119">
        <v>0</v>
      </c>
      <c r="Z1119">
        <v>981840</v>
      </c>
      <c r="AA1119" s="3" t="str">
        <f t="shared" si="34"/>
        <v>2457</v>
      </c>
      <c r="AB1119" s="4" t="str">
        <f t="shared" si="35"/>
        <v>Non-TIF</v>
      </c>
    </row>
    <row r="1120" spans="1:28" x14ac:dyDescent="0.25">
      <c r="A1120">
        <v>2021</v>
      </c>
      <c r="B1120">
        <v>60</v>
      </c>
      <c r="C1120" t="s">
        <v>45</v>
      </c>
      <c r="D1120">
        <v>2021</v>
      </c>
      <c r="E1120">
        <v>60</v>
      </c>
      <c r="F1120">
        <v>6</v>
      </c>
      <c r="G1120">
        <v>983</v>
      </c>
      <c r="H1120">
        <v>606983</v>
      </c>
      <c r="I1120" t="s">
        <v>27</v>
      </c>
      <c r="J1120" t="s">
        <v>27</v>
      </c>
      <c r="K1120" t="s">
        <v>698</v>
      </c>
      <c r="L1120" t="s">
        <v>659</v>
      </c>
      <c r="M1120">
        <v>0</v>
      </c>
      <c r="N1120">
        <v>0</v>
      </c>
      <c r="O1120">
        <v>46369535</v>
      </c>
      <c r="P1120">
        <v>391622</v>
      </c>
      <c r="Q1120">
        <v>766500</v>
      </c>
      <c r="R1120">
        <v>0</v>
      </c>
      <c r="S1120">
        <v>0</v>
      </c>
      <c r="T1120">
        <v>0</v>
      </c>
      <c r="U1120">
        <v>0</v>
      </c>
      <c r="V1120">
        <v>50382674</v>
      </c>
      <c r="W1120">
        <v>1852</v>
      </c>
      <c r="X1120">
        <v>50380822</v>
      </c>
      <c r="Y1120">
        <v>0</v>
      </c>
      <c r="Z1120">
        <v>2855017</v>
      </c>
      <c r="AA1120" s="3" t="str">
        <f t="shared" si="34"/>
        <v>6983</v>
      </c>
      <c r="AB1120" s="4" t="str">
        <f t="shared" si="35"/>
        <v>Non-TIF</v>
      </c>
    </row>
    <row r="1121" spans="1:28" x14ac:dyDescent="0.25">
      <c r="A1121">
        <v>2021</v>
      </c>
      <c r="B1121">
        <v>60</v>
      </c>
      <c r="C1121" t="s">
        <v>24</v>
      </c>
      <c r="D1121">
        <v>2021</v>
      </c>
      <c r="E1121">
        <v>60</v>
      </c>
      <c r="F1121">
        <v>6</v>
      </c>
      <c r="G1121">
        <v>983</v>
      </c>
      <c r="H1121" t="s">
        <v>699</v>
      </c>
      <c r="I1121" t="s">
        <v>26</v>
      </c>
      <c r="J1121" t="s">
        <v>27</v>
      </c>
      <c r="K1121" t="s">
        <v>700</v>
      </c>
      <c r="L1121" t="s">
        <v>659</v>
      </c>
      <c r="M1121">
        <v>0</v>
      </c>
      <c r="N1121">
        <v>0</v>
      </c>
      <c r="O1121">
        <v>42499627</v>
      </c>
      <c r="P1121">
        <v>3524598</v>
      </c>
      <c r="Q1121">
        <v>1349684</v>
      </c>
      <c r="R1121">
        <v>0</v>
      </c>
      <c r="S1121">
        <v>0</v>
      </c>
      <c r="T1121">
        <v>0</v>
      </c>
      <c r="U1121">
        <v>0</v>
      </c>
      <c r="V1121">
        <v>54748792</v>
      </c>
      <c r="W1121">
        <v>3704</v>
      </c>
      <c r="X1121">
        <v>54745088</v>
      </c>
      <c r="Y1121">
        <v>0</v>
      </c>
      <c r="Z1121">
        <v>7374883</v>
      </c>
      <c r="AA1121" s="3" t="str">
        <f t="shared" si="34"/>
        <v>6983</v>
      </c>
      <c r="AB1121" s="4" t="str">
        <f t="shared" si="35"/>
        <v>TIF</v>
      </c>
    </row>
    <row r="1122" spans="1:28" x14ac:dyDescent="0.25">
      <c r="A1122">
        <v>2021</v>
      </c>
      <c r="B1122">
        <v>60</v>
      </c>
      <c r="C1122" t="s">
        <v>32</v>
      </c>
      <c r="D1122">
        <v>2021</v>
      </c>
      <c r="E1122">
        <v>60</v>
      </c>
      <c r="F1122">
        <v>0</v>
      </c>
      <c r="G1122">
        <v>747</v>
      </c>
      <c r="H1122">
        <v>840747</v>
      </c>
      <c r="I1122" t="s">
        <v>27</v>
      </c>
      <c r="J1122" t="s">
        <v>27</v>
      </c>
      <c r="K1122" t="s">
        <v>701</v>
      </c>
      <c r="L1122" t="s">
        <v>659</v>
      </c>
      <c r="M1122">
        <v>7544860</v>
      </c>
      <c r="N1122">
        <v>842020</v>
      </c>
      <c r="O1122">
        <v>126610</v>
      </c>
      <c r="P1122">
        <v>0</v>
      </c>
      <c r="Q1122">
        <v>0</v>
      </c>
      <c r="R1122">
        <v>0</v>
      </c>
      <c r="S1122">
        <v>0</v>
      </c>
      <c r="T1122">
        <v>2663</v>
      </c>
      <c r="U1122">
        <v>0</v>
      </c>
      <c r="V1122">
        <v>13100110</v>
      </c>
      <c r="W1122">
        <v>5556</v>
      </c>
      <c r="X1122">
        <v>13094554</v>
      </c>
      <c r="Y1122">
        <v>226211</v>
      </c>
      <c r="Z1122">
        <v>4583957</v>
      </c>
      <c r="AA1122" s="3" t="str">
        <f t="shared" si="34"/>
        <v>0747</v>
      </c>
      <c r="AB1122" s="4" t="str">
        <f t="shared" si="35"/>
        <v>Non-TIF</v>
      </c>
    </row>
    <row r="1123" spans="1:28" x14ac:dyDescent="0.25">
      <c r="A1123">
        <v>2021</v>
      </c>
      <c r="B1123">
        <v>61</v>
      </c>
      <c r="C1123" t="s">
        <v>24</v>
      </c>
      <c r="D1123">
        <v>2021</v>
      </c>
      <c r="E1123">
        <v>61</v>
      </c>
      <c r="F1123">
        <v>1</v>
      </c>
      <c r="G1123">
        <v>953</v>
      </c>
      <c r="H1123" t="s">
        <v>702</v>
      </c>
      <c r="I1123" t="s">
        <v>26</v>
      </c>
      <c r="J1123" t="s">
        <v>27</v>
      </c>
      <c r="K1123" t="s">
        <v>703</v>
      </c>
      <c r="L1123" t="s">
        <v>663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 s="3" t="str">
        <f t="shared" si="34"/>
        <v>1953</v>
      </c>
      <c r="AB1123" s="4" t="str">
        <f t="shared" si="35"/>
        <v>TIF</v>
      </c>
    </row>
    <row r="1124" spans="1:28" x14ac:dyDescent="0.25">
      <c r="A1124">
        <v>2021</v>
      </c>
      <c r="B1124">
        <v>61</v>
      </c>
      <c r="C1124" t="s">
        <v>32</v>
      </c>
      <c r="D1124">
        <v>2021</v>
      </c>
      <c r="E1124">
        <v>61</v>
      </c>
      <c r="F1124">
        <v>1</v>
      </c>
      <c r="G1124">
        <v>953</v>
      </c>
      <c r="H1124">
        <v>611953</v>
      </c>
      <c r="I1124" t="s">
        <v>27</v>
      </c>
      <c r="J1124" t="s">
        <v>27</v>
      </c>
      <c r="K1124" t="s">
        <v>370</v>
      </c>
      <c r="L1124" t="s">
        <v>663</v>
      </c>
      <c r="M1124">
        <v>47623200</v>
      </c>
      <c r="N1124">
        <v>1633300</v>
      </c>
      <c r="O1124">
        <v>5012900</v>
      </c>
      <c r="P1124">
        <v>0</v>
      </c>
      <c r="Q1124">
        <v>958300</v>
      </c>
      <c r="R1124">
        <v>0</v>
      </c>
      <c r="S1124">
        <v>2381260</v>
      </c>
      <c r="T1124">
        <v>1871290</v>
      </c>
      <c r="U1124">
        <v>0</v>
      </c>
      <c r="V1124">
        <v>200440550</v>
      </c>
      <c r="W1124">
        <v>157420</v>
      </c>
      <c r="X1124">
        <v>200283130</v>
      </c>
      <c r="Y1124">
        <v>24974771</v>
      </c>
      <c r="Z1124">
        <v>140960300</v>
      </c>
      <c r="AA1124" s="3" t="str">
        <f t="shared" si="34"/>
        <v>1953</v>
      </c>
      <c r="AB1124" s="4" t="str">
        <f t="shared" si="35"/>
        <v>Non-TIF</v>
      </c>
    </row>
    <row r="1125" spans="1:28" x14ac:dyDescent="0.25">
      <c r="A1125">
        <v>2021</v>
      </c>
      <c r="B1125">
        <v>61</v>
      </c>
      <c r="C1125" t="s">
        <v>32</v>
      </c>
      <c r="D1125">
        <v>2021</v>
      </c>
      <c r="E1125">
        <v>61</v>
      </c>
      <c r="F1125">
        <v>4</v>
      </c>
      <c r="G1125">
        <v>122</v>
      </c>
      <c r="H1125">
        <v>914122</v>
      </c>
      <c r="I1125" t="s">
        <v>27</v>
      </c>
      <c r="J1125" t="s">
        <v>27</v>
      </c>
      <c r="K1125" t="s">
        <v>722</v>
      </c>
      <c r="L1125" t="s">
        <v>663</v>
      </c>
      <c r="M1125">
        <v>8840400</v>
      </c>
      <c r="N1125">
        <v>634000</v>
      </c>
      <c r="O1125">
        <v>1223200</v>
      </c>
      <c r="P1125">
        <v>0</v>
      </c>
      <c r="Q1125">
        <v>0</v>
      </c>
      <c r="R1125">
        <v>0</v>
      </c>
      <c r="S1125">
        <v>0</v>
      </c>
      <c r="T1125">
        <v>692937</v>
      </c>
      <c r="U1125">
        <v>0</v>
      </c>
      <c r="V1125">
        <v>100180437</v>
      </c>
      <c r="W1125">
        <v>42596</v>
      </c>
      <c r="X1125">
        <v>100137841</v>
      </c>
      <c r="Y1125">
        <v>1328404</v>
      </c>
      <c r="Z1125">
        <v>88789900</v>
      </c>
      <c r="AA1125" s="3" t="str">
        <f t="shared" si="34"/>
        <v>4122</v>
      </c>
      <c r="AB1125" s="4" t="str">
        <f t="shared" si="35"/>
        <v>Non-TIF</v>
      </c>
    </row>
    <row r="1126" spans="1:28" x14ac:dyDescent="0.25">
      <c r="A1126">
        <v>2021</v>
      </c>
      <c r="B1126">
        <v>62</v>
      </c>
      <c r="C1126" t="s">
        <v>32</v>
      </c>
      <c r="D1126">
        <v>2021</v>
      </c>
      <c r="E1126">
        <v>62</v>
      </c>
      <c r="F1126">
        <v>4</v>
      </c>
      <c r="G1126">
        <v>776</v>
      </c>
      <c r="H1126">
        <v>624776</v>
      </c>
      <c r="I1126" t="s">
        <v>27</v>
      </c>
      <c r="J1126" t="s">
        <v>27</v>
      </c>
      <c r="K1126" t="s">
        <v>723</v>
      </c>
      <c r="L1126" t="s">
        <v>664</v>
      </c>
      <c r="M1126">
        <v>123235390</v>
      </c>
      <c r="N1126">
        <v>7026840</v>
      </c>
      <c r="O1126">
        <v>6445393</v>
      </c>
      <c r="P1126">
        <v>8957479</v>
      </c>
      <c r="Q1126">
        <v>981854</v>
      </c>
      <c r="R1126">
        <v>0</v>
      </c>
      <c r="S1126">
        <v>12918343</v>
      </c>
      <c r="T1126">
        <v>41397333</v>
      </c>
      <c r="U1126">
        <v>0</v>
      </c>
      <c r="V1126">
        <v>331616252</v>
      </c>
      <c r="W1126">
        <v>170384</v>
      </c>
      <c r="X1126">
        <v>331445868</v>
      </c>
      <c r="Y1126">
        <v>53928477</v>
      </c>
      <c r="Z1126">
        <v>130653620</v>
      </c>
      <c r="AA1126" s="3" t="str">
        <f t="shared" si="34"/>
        <v>4776</v>
      </c>
      <c r="AB1126" s="4" t="str">
        <f t="shared" si="35"/>
        <v>Non-TIF</v>
      </c>
    </row>
    <row r="1127" spans="1:28" x14ac:dyDescent="0.25">
      <c r="A1127">
        <v>2021</v>
      </c>
      <c r="B1127">
        <v>62</v>
      </c>
      <c r="C1127" t="s">
        <v>32</v>
      </c>
      <c r="D1127">
        <v>2021</v>
      </c>
      <c r="E1127">
        <v>62</v>
      </c>
      <c r="F1127">
        <v>5</v>
      </c>
      <c r="G1127">
        <v>166</v>
      </c>
      <c r="H1127">
        <v>635166</v>
      </c>
      <c r="I1127" t="s">
        <v>27</v>
      </c>
      <c r="J1127" t="s">
        <v>27</v>
      </c>
      <c r="K1127" t="s">
        <v>632</v>
      </c>
      <c r="L1127" t="s">
        <v>664</v>
      </c>
      <c r="M1127">
        <v>55001110</v>
      </c>
      <c r="N1127">
        <v>3454820</v>
      </c>
      <c r="O1127">
        <v>4602740</v>
      </c>
      <c r="P1127">
        <v>772920</v>
      </c>
      <c r="Q1127">
        <v>138700</v>
      </c>
      <c r="R1127">
        <v>0</v>
      </c>
      <c r="S1127">
        <v>0</v>
      </c>
      <c r="T1127">
        <v>12853402</v>
      </c>
      <c r="U1127">
        <v>0</v>
      </c>
      <c r="V1127">
        <v>153393182</v>
      </c>
      <c r="W1127">
        <v>59264</v>
      </c>
      <c r="X1127">
        <v>153333918</v>
      </c>
      <c r="Y1127">
        <v>6442109</v>
      </c>
      <c r="Z1127">
        <v>76569490</v>
      </c>
      <c r="AA1127" s="3" t="str">
        <f t="shared" si="34"/>
        <v>5166</v>
      </c>
      <c r="AB1127" s="4" t="str">
        <f t="shared" si="35"/>
        <v>Non-TIF</v>
      </c>
    </row>
    <row r="1128" spans="1:28" x14ac:dyDescent="0.25">
      <c r="A1128">
        <v>2021</v>
      </c>
      <c r="B1128">
        <v>62</v>
      </c>
      <c r="C1128" t="s">
        <v>32</v>
      </c>
      <c r="D1128">
        <v>2021</v>
      </c>
      <c r="E1128">
        <v>62</v>
      </c>
      <c r="F1128">
        <v>6</v>
      </c>
      <c r="G1128">
        <v>512</v>
      </c>
      <c r="H1128">
        <v>636512</v>
      </c>
      <c r="I1128" t="s">
        <v>27</v>
      </c>
      <c r="J1128" t="s">
        <v>27</v>
      </c>
      <c r="K1128" t="s">
        <v>724</v>
      </c>
      <c r="L1128" t="s">
        <v>664</v>
      </c>
      <c r="M1128">
        <v>20871500</v>
      </c>
      <c r="N1128">
        <v>396760</v>
      </c>
      <c r="O1128">
        <v>3127380</v>
      </c>
      <c r="P1128">
        <v>0</v>
      </c>
      <c r="Q1128">
        <v>68390</v>
      </c>
      <c r="R1128">
        <v>0</v>
      </c>
      <c r="S1128">
        <v>0</v>
      </c>
      <c r="T1128">
        <v>1148288</v>
      </c>
      <c r="U1128">
        <v>0</v>
      </c>
      <c r="V1128">
        <v>39895078</v>
      </c>
      <c r="W1128">
        <v>18520</v>
      </c>
      <c r="X1128">
        <v>39876558</v>
      </c>
      <c r="Y1128">
        <v>2693675</v>
      </c>
      <c r="Z1128">
        <v>14282760</v>
      </c>
      <c r="AA1128" s="3" t="str">
        <f t="shared" si="34"/>
        <v>6512</v>
      </c>
      <c r="AB1128" s="4" t="str">
        <f t="shared" si="35"/>
        <v>Non-TIF</v>
      </c>
    </row>
    <row r="1129" spans="1:28" x14ac:dyDescent="0.25">
      <c r="A1129">
        <v>2021</v>
      </c>
      <c r="B1129">
        <v>63</v>
      </c>
      <c r="C1129" t="s">
        <v>24</v>
      </c>
      <c r="D1129">
        <v>2021</v>
      </c>
      <c r="E1129">
        <v>63</v>
      </c>
      <c r="F1129">
        <v>5</v>
      </c>
      <c r="G1129">
        <v>256</v>
      </c>
      <c r="H1129" t="s">
        <v>725</v>
      </c>
      <c r="I1129" t="s">
        <v>26</v>
      </c>
      <c r="J1129" t="s">
        <v>27</v>
      </c>
      <c r="K1129" t="s">
        <v>726</v>
      </c>
      <c r="L1129" t="s">
        <v>669</v>
      </c>
      <c r="M1129">
        <v>0</v>
      </c>
      <c r="N1129">
        <v>0</v>
      </c>
      <c r="O1129">
        <v>1810292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4011512</v>
      </c>
      <c r="W1129">
        <v>0</v>
      </c>
      <c r="X1129">
        <v>4011512</v>
      </c>
      <c r="Y1129">
        <v>0</v>
      </c>
      <c r="Z1129">
        <v>2201220</v>
      </c>
      <c r="AA1129" s="3" t="str">
        <f t="shared" si="34"/>
        <v>5256</v>
      </c>
      <c r="AB1129" s="4" t="str">
        <f t="shared" si="35"/>
        <v>TIF</v>
      </c>
    </row>
    <row r="1130" spans="1:28" x14ac:dyDescent="0.25">
      <c r="A1130">
        <v>2021</v>
      </c>
      <c r="B1130">
        <v>63</v>
      </c>
      <c r="C1130" t="s">
        <v>32</v>
      </c>
      <c r="D1130">
        <v>2021</v>
      </c>
      <c r="E1130">
        <v>63</v>
      </c>
      <c r="F1130">
        <v>4</v>
      </c>
      <c r="G1130">
        <v>212</v>
      </c>
      <c r="H1130">
        <v>634212</v>
      </c>
      <c r="I1130" t="s">
        <v>27</v>
      </c>
      <c r="J1130" t="s">
        <v>27</v>
      </c>
      <c r="K1130" t="s">
        <v>727</v>
      </c>
      <c r="L1130" t="s">
        <v>669</v>
      </c>
      <c r="M1130">
        <v>31935388</v>
      </c>
      <c r="N1130">
        <v>869120</v>
      </c>
      <c r="O1130">
        <v>2530960</v>
      </c>
      <c r="P1130">
        <v>0</v>
      </c>
      <c r="Q1130">
        <v>553970</v>
      </c>
      <c r="R1130">
        <v>0</v>
      </c>
      <c r="S1130">
        <v>11703489</v>
      </c>
      <c r="T1130">
        <v>1703902</v>
      </c>
      <c r="U1130">
        <v>1020</v>
      </c>
      <c r="V1130">
        <v>130270819</v>
      </c>
      <c r="W1130">
        <v>201868</v>
      </c>
      <c r="X1130">
        <v>130068951</v>
      </c>
      <c r="Y1130">
        <v>7162075</v>
      </c>
      <c r="Z1130">
        <v>80972970</v>
      </c>
      <c r="AA1130" s="3" t="str">
        <f t="shared" si="34"/>
        <v>4212</v>
      </c>
      <c r="AB1130" s="4" t="str">
        <f t="shared" si="35"/>
        <v>Non-TIF</v>
      </c>
    </row>
    <row r="1131" spans="1:28" x14ac:dyDescent="0.25">
      <c r="A1131">
        <v>2021</v>
      </c>
      <c r="B1131">
        <v>63</v>
      </c>
      <c r="C1131" t="s">
        <v>32</v>
      </c>
      <c r="D1131">
        <v>2021</v>
      </c>
      <c r="E1131">
        <v>63</v>
      </c>
      <c r="F1131">
        <v>5</v>
      </c>
      <c r="G1131">
        <v>166</v>
      </c>
      <c r="H1131">
        <v>635166</v>
      </c>
      <c r="I1131" t="s">
        <v>27</v>
      </c>
      <c r="J1131" t="s">
        <v>27</v>
      </c>
      <c r="K1131" t="s">
        <v>632</v>
      </c>
      <c r="L1131" t="s">
        <v>669</v>
      </c>
      <c r="M1131">
        <v>58887098</v>
      </c>
      <c r="N1131">
        <v>4356140</v>
      </c>
      <c r="O1131">
        <v>84005676</v>
      </c>
      <c r="P1131">
        <v>4905830</v>
      </c>
      <c r="Q1131">
        <v>17923103</v>
      </c>
      <c r="R1131">
        <v>0</v>
      </c>
      <c r="S1131">
        <v>1172253</v>
      </c>
      <c r="T1131">
        <v>886028</v>
      </c>
      <c r="U1131">
        <v>7269</v>
      </c>
      <c r="V1131">
        <v>1334183382</v>
      </c>
      <c r="W1131">
        <v>633384</v>
      </c>
      <c r="X1131">
        <v>1333549998</v>
      </c>
      <c r="Y1131">
        <v>407362162</v>
      </c>
      <c r="Z1131">
        <v>1162039985</v>
      </c>
      <c r="AA1131" s="3" t="str">
        <f t="shared" si="34"/>
        <v>5166</v>
      </c>
      <c r="AB1131" s="4" t="str">
        <f t="shared" si="35"/>
        <v>Non-TIF</v>
      </c>
    </row>
    <row r="1132" spans="1:28" x14ac:dyDescent="0.25">
      <c r="A1132">
        <v>2021</v>
      </c>
      <c r="B1132">
        <v>63</v>
      </c>
      <c r="C1132" t="s">
        <v>32</v>
      </c>
      <c r="D1132">
        <v>2021</v>
      </c>
      <c r="E1132">
        <v>63</v>
      </c>
      <c r="F1132">
        <v>5</v>
      </c>
      <c r="G1132">
        <v>256</v>
      </c>
      <c r="H1132">
        <v>635256</v>
      </c>
      <c r="I1132" t="s">
        <v>27</v>
      </c>
      <c r="J1132" t="s">
        <v>27</v>
      </c>
      <c r="K1132" t="s">
        <v>668</v>
      </c>
      <c r="L1132" t="s">
        <v>669</v>
      </c>
      <c r="M1132">
        <v>49488441</v>
      </c>
      <c r="N1132">
        <v>1892990</v>
      </c>
      <c r="O1132">
        <v>6322422</v>
      </c>
      <c r="P1132">
        <v>2129100</v>
      </c>
      <c r="Q1132">
        <v>1738378</v>
      </c>
      <c r="R1132">
        <v>0</v>
      </c>
      <c r="S1132">
        <v>18296153</v>
      </c>
      <c r="T1132">
        <v>249432</v>
      </c>
      <c r="U1132">
        <v>0</v>
      </c>
      <c r="V1132">
        <v>272350196</v>
      </c>
      <c r="W1132">
        <v>211128</v>
      </c>
      <c r="X1132">
        <v>272139068</v>
      </c>
      <c r="Y1132">
        <v>8765675</v>
      </c>
      <c r="Z1132">
        <v>192233280</v>
      </c>
      <c r="AA1132" s="3" t="str">
        <f t="shared" si="34"/>
        <v>5256</v>
      </c>
      <c r="AB1132" s="4" t="str">
        <f t="shared" si="35"/>
        <v>Non-TIF</v>
      </c>
    </row>
    <row r="1133" spans="1:28" x14ac:dyDescent="0.25">
      <c r="A1133">
        <v>2021</v>
      </c>
      <c r="B1133">
        <v>64</v>
      </c>
      <c r="C1133" t="s">
        <v>24</v>
      </c>
      <c r="D1133">
        <v>2021</v>
      </c>
      <c r="E1133">
        <v>64</v>
      </c>
      <c r="F1133">
        <v>6</v>
      </c>
      <c r="G1133">
        <v>985</v>
      </c>
      <c r="H1133" t="s">
        <v>728</v>
      </c>
      <c r="I1133" t="s">
        <v>26</v>
      </c>
      <c r="J1133" t="s">
        <v>27</v>
      </c>
      <c r="K1133" t="s">
        <v>729</v>
      </c>
      <c r="L1133" t="s">
        <v>670</v>
      </c>
      <c r="M1133">
        <v>0</v>
      </c>
      <c r="N1133">
        <v>0</v>
      </c>
      <c r="O1133">
        <v>17437</v>
      </c>
      <c r="P1133">
        <v>0</v>
      </c>
      <c r="Q1133">
        <v>1396</v>
      </c>
      <c r="R1133">
        <v>0</v>
      </c>
      <c r="S1133">
        <v>0</v>
      </c>
      <c r="T1133">
        <v>0</v>
      </c>
      <c r="U1133">
        <v>0</v>
      </c>
      <c r="V1133">
        <v>52682</v>
      </c>
      <c r="W1133">
        <v>0</v>
      </c>
      <c r="X1133">
        <v>52682</v>
      </c>
      <c r="Y1133">
        <v>0</v>
      </c>
      <c r="Z1133">
        <v>33849</v>
      </c>
      <c r="AA1133" s="3" t="str">
        <f t="shared" si="34"/>
        <v>6985</v>
      </c>
      <c r="AB1133" s="4" t="str">
        <f t="shared" si="35"/>
        <v>TIF</v>
      </c>
    </row>
    <row r="1134" spans="1:28" x14ac:dyDescent="0.25">
      <c r="A1134">
        <v>2021</v>
      </c>
      <c r="B1134">
        <v>64</v>
      </c>
      <c r="C1134" t="s">
        <v>32</v>
      </c>
      <c r="D1134">
        <v>2021</v>
      </c>
      <c r="E1134">
        <v>64</v>
      </c>
      <c r="F1134">
        <v>2</v>
      </c>
      <c r="G1134">
        <v>7</v>
      </c>
      <c r="H1134">
        <v>422007</v>
      </c>
      <c r="I1134" t="s">
        <v>27</v>
      </c>
      <c r="J1134" t="s">
        <v>27</v>
      </c>
      <c r="K1134" t="s">
        <v>458</v>
      </c>
      <c r="L1134" t="s">
        <v>670</v>
      </c>
      <c r="M1134">
        <v>529500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958</v>
      </c>
      <c r="U1134">
        <v>0</v>
      </c>
      <c r="V1134">
        <v>851638</v>
      </c>
      <c r="W1134">
        <v>1852</v>
      </c>
      <c r="X1134">
        <v>849786</v>
      </c>
      <c r="Y1134">
        <v>0</v>
      </c>
      <c r="Z1134">
        <v>321180</v>
      </c>
      <c r="AA1134" s="3" t="str">
        <f t="shared" si="34"/>
        <v>2007</v>
      </c>
      <c r="AB1134" s="4" t="str">
        <f t="shared" si="35"/>
        <v>Non-TIF</v>
      </c>
    </row>
    <row r="1135" spans="1:28" x14ac:dyDescent="0.25">
      <c r="A1135">
        <v>2021</v>
      </c>
      <c r="B1135">
        <v>64</v>
      </c>
      <c r="C1135" t="s">
        <v>32</v>
      </c>
      <c r="D1135">
        <v>2021</v>
      </c>
      <c r="E1135">
        <v>64</v>
      </c>
      <c r="F1135">
        <v>2</v>
      </c>
      <c r="G1135">
        <v>502</v>
      </c>
      <c r="H1135">
        <v>862502</v>
      </c>
      <c r="I1135" t="s">
        <v>27</v>
      </c>
      <c r="J1135" t="s">
        <v>27</v>
      </c>
      <c r="K1135" t="s">
        <v>59</v>
      </c>
      <c r="L1135" t="s">
        <v>670</v>
      </c>
      <c r="M1135">
        <v>4312190</v>
      </c>
      <c r="N1135">
        <v>36250</v>
      </c>
      <c r="O1135">
        <v>0</v>
      </c>
      <c r="P1135">
        <v>3313980</v>
      </c>
      <c r="Q1135">
        <v>0</v>
      </c>
      <c r="R1135">
        <v>0</v>
      </c>
      <c r="S1135">
        <v>0</v>
      </c>
      <c r="T1135">
        <v>1170878</v>
      </c>
      <c r="U1135">
        <v>0</v>
      </c>
      <c r="V1135">
        <v>9909508</v>
      </c>
      <c r="W1135">
        <v>1852</v>
      </c>
      <c r="X1135">
        <v>9907656</v>
      </c>
      <c r="Y1135">
        <v>13650765</v>
      </c>
      <c r="Z1135">
        <v>1076210</v>
      </c>
      <c r="AA1135" s="3" t="str">
        <f t="shared" si="34"/>
        <v>2502</v>
      </c>
      <c r="AB1135" s="4" t="str">
        <f t="shared" si="35"/>
        <v>Non-TIF</v>
      </c>
    </row>
    <row r="1136" spans="1:28" x14ac:dyDescent="0.25">
      <c r="A1136">
        <v>2021</v>
      </c>
      <c r="B1136">
        <v>65</v>
      </c>
      <c r="C1136" t="s">
        <v>32</v>
      </c>
      <c r="D1136">
        <v>2021</v>
      </c>
      <c r="E1136">
        <v>65</v>
      </c>
      <c r="F1136">
        <v>6</v>
      </c>
      <c r="G1136">
        <v>453</v>
      </c>
      <c r="H1136">
        <v>786453</v>
      </c>
      <c r="I1136" t="s">
        <v>27</v>
      </c>
      <c r="J1136" t="s">
        <v>27</v>
      </c>
      <c r="K1136" t="s">
        <v>730</v>
      </c>
      <c r="L1136" t="s">
        <v>706</v>
      </c>
      <c r="M1136">
        <v>4481038</v>
      </c>
      <c r="N1136">
        <v>114661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31188</v>
      </c>
      <c r="U1136">
        <v>0</v>
      </c>
      <c r="V1136">
        <v>7287671</v>
      </c>
      <c r="W1136">
        <v>1852</v>
      </c>
      <c r="X1136">
        <v>7285819</v>
      </c>
      <c r="Y1136">
        <v>370046</v>
      </c>
      <c r="Z1136">
        <v>2660784</v>
      </c>
      <c r="AA1136" s="3" t="str">
        <f t="shared" si="34"/>
        <v>6453</v>
      </c>
      <c r="AB1136" s="4" t="str">
        <f t="shared" si="35"/>
        <v>Non-TIF</v>
      </c>
    </row>
    <row r="1137" spans="1:28" x14ac:dyDescent="0.25">
      <c r="A1137">
        <v>2021</v>
      </c>
      <c r="B1137">
        <v>66</v>
      </c>
      <c r="C1137" t="s">
        <v>24</v>
      </c>
      <c r="D1137">
        <v>2021</v>
      </c>
      <c r="E1137">
        <v>66</v>
      </c>
      <c r="F1137">
        <v>5</v>
      </c>
      <c r="G1137">
        <v>508</v>
      </c>
      <c r="H1137" t="s">
        <v>495</v>
      </c>
      <c r="I1137" t="s">
        <v>26</v>
      </c>
      <c r="J1137" t="s">
        <v>27</v>
      </c>
      <c r="K1137" t="s">
        <v>496</v>
      </c>
      <c r="L1137" t="s">
        <v>710</v>
      </c>
      <c r="M1137">
        <v>306060</v>
      </c>
      <c r="N1137">
        <v>387090</v>
      </c>
      <c r="O1137">
        <v>398986</v>
      </c>
      <c r="P1137">
        <v>77629160</v>
      </c>
      <c r="Q1137">
        <v>140684</v>
      </c>
      <c r="R1137">
        <v>0</v>
      </c>
      <c r="S1137">
        <v>0</v>
      </c>
      <c r="T1137">
        <v>0</v>
      </c>
      <c r="U1137">
        <v>0</v>
      </c>
      <c r="V1137">
        <v>80623590</v>
      </c>
      <c r="W1137">
        <v>0</v>
      </c>
      <c r="X1137">
        <v>80623590</v>
      </c>
      <c r="Y1137">
        <v>0</v>
      </c>
      <c r="Z1137">
        <v>1761610</v>
      </c>
      <c r="AA1137" s="3" t="str">
        <f t="shared" si="34"/>
        <v>5508</v>
      </c>
      <c r="AB1137" s="4" t="str">
        <f t="shared" si="35"/>
        <v>TIF</v>
      </c>
    </row>
    <row r="1138" spans="1:28" x14ac:dyDescent="0.25">
      <c r="A1138">
        <v>2021</v>
      </c>
      <c r="B1138">
        <v>66</v>
      </c>
      <c r="C1138" t="s">
        <v>32</v>
      </c>
      <c r="D1138">
        <v>2021</v>
      </c>
      <c r="E1138">
        <v>66</v>
      </c>
      <c r="F1138">
        <v>5</v>
      </c>
      <c r="G1138">
        <v>508</v>
      </c>
      <c r="H1138">
        <v>455508</v>
      </c>
      <c r="I1138" t="s">
        <v>27</v>
      </c>
      <c r="J1138" t="s">
        <v>27</v>
      </c>
      <c r="K1138" t="s">
        <v>497</v>
      </c>
      <c r="L1138" t="s">
        <v>710</v>
      </c>
      <c r="M1138">
        <v>73222720</v>
      </c>
      <c r="N1138">
        <v>7168930</v>
      </c>
      <c r="O1138">
        <v>2647199</v>
      </c>
      <c r="P1138">
        <v>46800</v>
      </c>
      <c r="Q1138">
        <v>360381</v>
      </c>
      <c r="R1138">
        <v>0</v>
      </c>
      <c r="S1138">
        <v>0</v>
      </c>
      <c r="T1138">
        <v>11402236</v>
      </c>
      <c r="U1138">
        <v>0</v>
      </c>
      <c r="V1138">
        <v>145062796</v>
      </c>
      <c r="W1138">
        <v>103712</v>
      </c>
      <c r="X1138">
        <v>144959084</v>
      </c>
      <c r="Y1138">
        <v>5180472</v>
      </c>
      <c r="Z1138">
        <v>50214530</v>
      </c>
      <c r="AA1138" s="3" t="str">
        <f t="shared" si="34"/>
        <v>5508</v>
      </c>
      <c r="AB1138" s="4" t="str">
        <f t="shared" si="35"/>
        <v>Non-TIF</v>
      </c>
    </row>
    <row r="1139" spans="1:28" x14ac:dyDescent="0.25">
      <c r="A1139">
        <v>2021</v>
      </c>
      <c r="B1139">
        <v>67</v>
      </c>
      <c r="C1139" t="s">
        <v>32</v>
      </c>
      <c r="D1139">
        <v>2021</v>
      </c>
      <c r="E1139">
        <v>67</v>
      </c>
      <c r="F1139">
        <v>1</v>
      </c>
      <c r="G1139">
        <v>917</v>
      </c>
      <c r="H1139">
        <v>431917</v>
      </c>
      <c r="I1139" t="s">
        <v>27</v>
      </c>
      <c r="J1139" t="s">
        <v>27</v>
      </c>
      <c r="K1139" t="s">
        <v>365</v>
      </c>
      <c r="L1139" t="s">
        <v>711</v>
      </c>
      <c r="M1139">
        <v>23933922</v>
      </c>
      <c r="N1139">
        <v>732781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61152</v>
      </c>
      <c r="U1139">
        <v>0</v>
      </c>
      <c r="V1139">
        <v>30398309</v>
      </c>
      <c r="W1139">
        <v>5556</v>
      </c>
      <c r="X1139">
        <v>30392753</v>
      </c>
      <c r="Y1139">
        <v>870489</v>
      </c>
      <c r="Z1139">
        <v>5670454</v>
      </c>
      <c r="AA1139" s="3" t="str">
        <f t="shared" si="34"/>
        <v>1917</v>
      </c>
      <c r="AB1139" s="4" t="str">
        <f t="shared" si="35"/>
        <v>Non-TIF</v>
      </c>
    </row>
    <row r="1140" spans="1:28" x14ac:dyDescent="0.25">
      <c r="A1140">
        <v>2021</v>
      </c>
      <c r="B1140">
        <v>67</v>
      </c>
      <c r="C1140" t="s">
        <v>32</v>
      </c>
      <c r="D1140">
        <v>2021</v>
      </c>
      <c r="E1140">
        <v>67</v>
      </c>
      <c r="F1140">
        <v>4</v>
      </c>
      <c r="G1140">
        <v>33</v>
      </c>
      <c r="H1140">
        <v>674033</v>
      </c>
      <c r="I1140" t="s">
        <v>27</v>
      </c>
      <c r="J1140" t="s">
        <v>27</v>
      </c>
      <c r="K1140" t="s">
        <v>1738</v>
      </c>
      <c r="L1140" t="s">
        <v>711</v>
      </c>
      <c r="M1140">
        <v>133336360</v>
      </c>
      <c r="N1140">
        <v>4099218</v>
      </c>
      <c r="O1140">
        <v>17504332</v>
      </c>
      <c r="P1140">
        <v>2022391</v>
      </c>
      <c r="Q1140">
        <v>2582897</v>
      </c>
      <c r="R1140">
        <v>0</v>
      </c>
      <c r="S1140">
        <v>0</v>
      </c>
      <c r="T1140">
        <v>2184684</v>
      </c>
      <c r="U1140">
        <v>0</v>
      </c>
      <c r="V1140">
        <v>260947672</v>
      </c>
      <c r="W1140">
        <v>238908</v>
      </c>
      <c r="X1140">
        <v>260708764</v>
      </c>
      <c r="Y1140">
        <v>8775617</v>
      </c>
      <c r="Z1140">
        <v>99217790</v>
      </c>
      <c r="AA1140" s="3" t="str">
        <f t="shared" si="34"/>
        <v>4033</v>
      </c>
      <c r="AB1140" s="4" t="str">
        <f t="shared" si="35"/>
        <v>Non-TIF</v>
      </c>
    </row>
    <row r="1141" spans="1:28" x14ac:dyDescent="0.25">
      <c r="A1141">
        <v>2021</v>
      </c>
      <c r="B1141">
        <v>67</v>
      </c>
      <c r="C1141" t="s">
        <v>32</v>
      </c>
      <c r="D1141">
        <v>2021</v>
      </c>
      <c r="E1141">
        <v>67</v>
      </c>
      <c r="F1141">
        <v>6</v>
      </c>
      <c r="G1141">
        <v>987</v>
      </c>
      <c r="H1141">
        <v>676987</v>
      </c>
      <c r="I1141" t="s">
        <v>27</v>
      </c>
      <c r="J1141" t="s">
        <v>27</v>
      </c>
      <c r="K1141" t="s">
        <v>519</v>
      </c>
      <c r="L1141" t="s">
        <v>711</v>
      </c>
      <c r="M1141">
        <v>188451854</v>
      </c>
      <c r="N1141">
        <v>4423223</v>
      </c>
      <c r="O1141">
        <v>17345589</v>
      </c>
      <c r="P1141">
        <v>1211273</v>
      </c>
      <c r="Q1141">
        <v>4611188</v>
      </c>
      <c r="R1141">
        <v>0</v>
      </c>
      <c r="S1141">
        <v>18306998</v>
      </c>
      <c r="T1141">
        <v>2570787</v>
      </c>
      <c r="U1141">
        <v>0</v>
      </c>
      <c r="V1141">
        <v>385467789</v>
      </c>
      <c r="W1141">
        <v>390772</v>
      </c>
      <c r="X1141">
        <v>385077017</v>
      </c>
      <c r="Y1141">
        <v>14471048</v>
      </c>
      <c r="Z1141">
        <v>148546877</v>
      </c>
      <c r="AA1141" s="3" t="str">
        <f t="shared" si="34"/>
        <v>6987</v>
      </c>
      <c r="AB1141" s="4" t="str">
        <f t="shared" si="35"/>
        <v>Non-TIF</v>
      </c>
    </row>
    <row r="1142" spans="1:28" x14ac:dyDescent="0.25">
      <c r="A1142">
        <v>2021</v>
      </c>
      <c r="B1142">
        <v>69</v>
      </c>
      <c r="C1142" t="s">
        <v>45</v>
      </c>
      <c r="D1142">
        <v>2021</v>
      </c>
      <c r="E1142">
        <v>69</v>
      </c>
      <c r="F1142">
        <v>5</v>
      </c>
      <c r="G1142">
        <v>463</v>
      </c>
      <c r="H1142">
        <v>695463</v>
      </c>
      <c r="I1142" t="s">
        <v>27</v>
      </c>
      <c r="J1142" t="s">
        <v>27</v>
      </c>
      <c r="K1142" t="s">
        <v>731</v>
      </c>
      <c r="L1142" t="s">
        <v>732</v>
      </c>
      <c r="M1142">
        <v>1302330</v>
      </c>
      <c r="N1142">
        <v>4878650</v>
      </c>
      <c r="O1142">
        <v>45225739</v>
      </c>
      <c r="P1142">
        <v>12071120</v>
      </c>
      <c r="Q1142">
        <v>3805156</v>
      </c>
      <c r="R1142">
        <v>0</v>
      </c>
      <c r="S1142">
        <v>0</v>
      </c>
      <c r="T1142">
        <v>0</v>
      </c>
      <c r="U1142">
        <v>0</v>
      </c>
      <c r="V1142">
        <v>101750138</v>
      </c>
      <c r="W1142">
        <v>62968</v>
      </c>
      <c r="X1142">
        <v>101687170</v>
      </c>
      <c r="Y1142">
        <v>0</v>
      </c>
      <c r="Z1142">
        <v>34467143</v>
      </c>
      <c r="AA1142" s="3" t="str">
        <f t="shared" si="34"/>
        <v>5463</v>
      </c>
      <c r="AB1142" s="4" t="str">
        <f t="shared" si="35"/>
        <v>Non-TIF</v>
      </c>
    </row>
    <row r="1143" spans="1:28" x14ac:dyDescent="0.25">
      <c r="A1143">
        <v>2021</v>
      </c>
      <c r="B1143">
        <v>69</v>
      </c>
      <c r="C1143" t="s">
        <v>45</v>
      </c>
      <c r="D1143">
        <v>2021</v>
      </c>
      <c r="E1143">
        <v>69</v>
      </c>
      <c r="F1143">
        <v>6</v>
      </c>
      <c r="G1143">
        <v>165</v>
      </c>
      <c r="H1143">
        <v>696165</v>
      </c>
      <c r="I1143" t="s">
        <v>27</v>
      </c>
      <c r="J1143" t="s">
        <v>27</v>
      </c>
      <c r="K1143" t="s">
        <v>733</v>
      </c>
      <c r="L1143" t="s">
        <v>732</v>
      </c>
      <c r="M1143">
        <v>221820</v>
      </c>
      <c r="N1143">
        <v>27200</v>
      </c>
      <c r="O1143">
        <v>2929660</v>
      </c>
      <c r="P1143">
        <v>0</v>
      </c>
      <c r="Q1143">
        <v>1120340</v>
      </c>
      <c r="R1143">
        <v>0</v>
      </c>
      <c r="S1143">
        <v>0</v>
      </c>
      <c r="T1143">
        <v>0</v>
      </c>
      <c r="U1143">
        <v>0</v>
      </c>
      <c r="V1143">
        <v>30072520</v>
      </c>
      <c r="W1143">
        <v>66672</v>
      </c>
      <c r="X1143">
        <v>30005848</v>
      </c>
      <c r="Y1143">
        <v>0</v>
      </c>
      <c r="Z1143">
        <v>25773500</v>
      </c>
      <c r="AA1143" s="3" t="str">
        <f t="shared" si="34"/>
        <v>6165</v>
      </c>
      <c r="AB1143" s="4" t="str">
        <f t="shared" si="35"/>
        <v>Non-TIF</v>
      </c>
    </row>
    <row r="1144" spans="1:28" x14ac:dyDescent="0.25">
      <c r="A1144">
        <v>2021</v>
      </c>
      <c r="B1144">
        <v>69</v>
      </c>
      <c r="C1144" t="s">
        <v>24</v>
      </c>
      <c r="D1144">
        <v>2021</v>
      </c>
      <c r="E1144">
        <v>69</v>
      </c>
      <c r="F1144">
        <v>6</v>
      </c>
      <c r="G1144">
        <v>165</v>
      </c>
      <c r="H1144" t="s">
        <v>760</v>
      </c>
      <c r="I1144" t="s">
        <v>26</v>
      </c>
      <c r="J1144" t="s">
        <v>27</v>
      </c>
      <c r="K1144" t="s">
        <v>761</v>
      </c>
      <c r="L1144" t="s">
        <v>732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 s="3" t="str">
        <f t="shared" si="34"/>
        <v>6165</v>
      </c>
      <c r="AB1144" s="4" t="str">
        <f t="shared" si="35"/>
        <v>TIF</v>
      </c>
    </row>
    <row r="1145" spans="1:28" x14ac:dyDescent="0.25">
      <c r="A1145">
        <v>2021</v>
      </c>
      <c r="B1145">
        <v>69</v>
      </c>
      <c r="C1145" t="s">
        <v>32</v>
      </c>
      <c r="D1145">
        <v>2021</v>
      </c>
      <c r="E1145">
        <v>69</v>
      </c>
      <c r="F1145">
        <v>2</v>
      </c>
      <c r="G1145">
        <v>718</v>
      </c>
      <c r="H1145">
        <v>152718</v>
      </c>
      <c r="I1145" t="s">
        <v>27</v>
      </c>
      <c r="J1145" t="s">
        <v>27</v>
      </c>
      <c r="K1145" t="s">
        <v>37</v>
      </c>
      <c r="L1145" t="s">
        <v>732</v>
      </c>
      <c r="M1145">
        <v>43206640</v>
      </c>
      <c r="N1145">
        <v>1283480</v>
      </c>
      <c r="O1145">
        <v>2844065</v>
      </c>
      <c r="P1145">
        <v>0</v>
      </c>
      <c r="Q1145">
        <v>73875</v>
      </c>
      <c r="R1145">
        <v>0</v>
      </c>
      <c r="S1145">
        <v>0</v>
      </c>
      <c r="T1145">
        <v>2574412</v>
      </c>
      <c r="U1145">
        <v>0</v>
      </c>
      <c r="V1145">
        <v>73286442</v>
      </c>
      <c r="W1145">
        <v>79636</v>
      </c>
      <c r="X1145">
        <v>73206806</v>
      </c>
      <c r="Y1145">
        <v>5460189</v>
      </c>
      <c r="Z1145">
        <v>23303970</v>
      </c>
      <c r="AA1145" s="3" t="str">
        <f t="shared" si="34"/>
        <v>2718</v>
      </c>
      <c r="AB1145" s="4" t="str">
        <f t="shared" si="35"/>
        <v>Non-TIF</v>
      </c>
    </row>
    <row r="1146" spans="1:28" x14ac:dyDescent="0.25">
      <c r="A1146">
        <v>2021</v>
      </c>
      <c r="B1146">
        <v>69</v>
      </c>
      <c r="C1146" t="s">
        <v>32</v>
      </c>
      <c r="D1146">
        <v>2021</v>
      </c>
      <c r="E1146">
        <v>69</v>
      </c>
      <c r="F1146">
        <v>2</v>
      </c>
      <c r="G1146">
        <v>113</v>
      </c>
      <c r="H1146">
        <v>732113</v>
      </c>
      <c r="I1146" t="s">
        <v>27</v>
      </c>
      <c r="J1146" t="s">
        <v>27</v>
      </c>
      <c r="K1146" t="s">
        <v>744</v>
      </c>
      <c r="L1146" t="s">
        <v>732</v>
      </c>
      <c r="M1146">
        <v>1014150</v>
      </c>
      <c r="N1146">
        <v>41250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12114</v>
      </c>
      <c r="U1146">
        <v>0</v>
      </c>
      <c r="V1146">
        <v>1500364</v>
      </c>
      <c r="W1146">
        <v>1852</v>
      </c>
      <c r="X1146">
        <v>1498512</v>
      </c>
      <c r="Y1146">
        <v>104074</v>
      </c>
      <c r="Z1146">
        <v>432850</v>
      </c>
      <c r="AA1146" s="3" t="str">
        <f t="shared" si="34"/>
        <v>2113</v>
      </c>
      <c r="AB1146" s="4" t="str">
        <f t="shared" si="35"/>
        <v>Non-TIF</v>
      </c>
    </row>
    <row r="1147" spans="1:28" x14ac:dyDescent="0.25">
      <c r="A1147">
        <v>2021</v>
      </c>
      <c r="B1147">
        <v>69</v>
      </c>
      <c r="C1147" t="s">
        <v>32</v>
      </c>
      <c r="D1147">
        <v>2021</v>
      </c>
      <c r="E1147">
        <v>69</v>
      </c>
      <c r="F1147">
        <v>5</v>
      </c>
      <c r="G1147">
        <v>976</v>
      </c>
      <c r="H1147">
        <v>735976</v>
      </c>
      <c r="I1147" t="s">
        <v>27</v>
      </c>
      <c r="J1147" t="s">
        <v>27</v>
      </c>
      <c r="K1147" t="s">
        <v>445</v>
      </c>
      <c r="L1147" t="s">
        <v>732</v>
      </c>
      <c r="M1147">
        <v>185570</v>
      </c>
      <c r="N1147">
        <v>4400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245460</v>
      </c>
      <c r="W1147">
        <v>1852</v>
      </c>
      <c r="X1147">
        <v>243608</v>
      </c>
      <c r="Y1147">
        <v>0</v>
      </c>
      <c r="Z1147">
        <v>55490</v>
      </c>
      <c r="AA1147" s="3" t="str">
        <f t="shared" si="34"/>
        <v>5976</v>
      </c>
      <c r="AB1147" s="4" t="str">
        <f t="shared" si="35"/>
        <v>Non-TIF</v>
      </c>
    </row>
    <row r="1148" spans="1:28" x14ac:dyDescent="0.25">
      <c r="A1148">
        <v>2021</v>
      </c>
      <c r="B1148">
        <v>70</v>
      </c>
      <c r="C1148" t="s">
        <v>45</v>
      </c>
      <c r="D1148">
        <v>2021</v>
      </c>
      <c r="E1148">
        <v>70</v>
      </c>
      <c r="F1148">
        <v>6</v>
      </c>
      <c r="G1148">
        <v>975</v>
      </c>
      <c r="H1148">
        <v>706975</v>
      </c>
      <c r="I1148" t="s">
        <v>27</v>
      </c>
      <c r="J1148" t="s">
        <v>27</v>
      </c>
      <c r="K1148" t="s">
        <v>165</v>
      </c>
      <c r="L1148" t="s">
        <v>716</v>
      </c>
      <c r="M1148">
        <v>1182</v>
      </c>
      <c r="N1148">
        <v>0</v>
      </c>
      <c r="O1148">
        <v>10071270</v>
      </c>
      <c r="P1148">
        <v>2392832</v>
      </c>
      <c r="Q1148">
        <v>4981184</v>
      </c>
      <c r="R1148">
        <v>0</v>
      </c>
      <c r="S1148">
        <v>0</v>
      </c>
      <c r="T1148">
        <v>0</v>
      </c>
      <c r="U1148">
        <v>0</v>
      </c>
      <c r="V1148">
        <v>129074251</v>
      </c>
      <c r="W1148">
        <v>109268</v>
      </c>
      <c r="X1148">
        <v>128964983</v>
      </c>
      <c r="Y1148">
        <v>0</v>
      </c>
      <c r="Z1148">
        <v>111627783</v>
      </c>
      <c r="AA1148" s="3" t="str">
        <f t="shared" si="34"/>
        <v>6975</v>
      </c>
      <c r="AB1148" s="4" t="str">
        <f t="shared" si="35"/>
        <v>Non-TIF</v>
      </c>
    </row>
    <row r="1149" spans="1:28" x14ac:dyDescent="0.25">
      <c r="A1149">
        <v>2021</v>
      </c>
      <c r="B1149">
        <v>70</v>
      </c>
      <c r="C1149" t="s">
        <v>45</v>
      </c>
      <c r="D1149">
        <v>2021</v>
      </c>
      <c r="E1149">
        <v>70</v>
      </c>
      <c r="F1149">
        <v>7</v>
      </c>
      <c r="G1149">
        <v>38</v>
      </c>
      <c r="H1149">
        <v>707038</v>
      </c>
      <c r="I1149" t="s">
        <v>27</v>
      </c>
      <c r="J1149" t="s">
        <v>27</v>
      </c>
      <c r="K1149" t="s">
        <v>237</v>
      </c>
      <c r="L1149" t="s">
        <v>716</v>
      </c>
      <c r="M1149">
        <v>68078</v>
      </c>
      <c r="N1149">
        <v>1065</v>
      </c>
      <c r="O1149">
        <v>15989785</v>
      </c>
      <c r="P1149">
        <v>6790787</v>
      </c>
      <c r="Q1149">
        <v>1227536</v>
      </c>
      <c r="R1149">
        <v>0</v>
      </c>
      <c r="S1149">
        <v>0</v>
      </c>
      <c r="T1149">
        <v>0</v>
      </c>
      <c r="U1149">
        <v>0</v>
      </c>
      <c r="V1149">
        <v>27873306</v>
      </c>
      <c r="W1149">
        <v>7408</v>
      </c>
      <c r="X1149">
        <v>27865898</v>
      </c>
      <c r="Y1149">
        <v>0</v>
      </c>
      <c r="Z1149">
        <v>3796055</v>
      </c>
      <c r="AA1149" s="3" t="str">
        <f t="shared" si="34"/>
        <v>7038</v>
      </c>
      <c r="AB1149" s="4" t="str">
        <f t="shared" si="35"/>
        <v>Non-TIF</v>
      </c>
    </row>
    <row r="1150" spans="1:28" x14ac:dyDescent="0.25">
      <c r="A1150">
        <v>2021</v>
      </c>
      <c r="B1150">
        <v>70</v>
      </c>
      <c r="C1150" t="s">
        <v>24</v>
      </c>
      <c r="D1150">
        <v>2021</v>
      </c>
      <c r="E1150">
        <v>70</v>
      </c>
      <c r="F1150">
        <v>6</v>
      </c>
      <c r="G1150">
        <v>975</v>
      </c>
      <c r="H1150" t="s">
        <v>762</v>
      </c>
      <c r="I1150" t="s">
        <v>26</v>
      </c>
      <c r="J1150" t="s">
        <v>27</v>
      </c>
      <c r="K1150" t="s">
        <v>763</v>
      </c>
      <c r="L1150" t="s">
        <v>716</v>
      </c>
      <c r="M1150">
        <v>178</v>
      </c>
      <c r="N1150">
        <v>0</v>
      </c>
      <c r="O1150">
        <v>1590882</v>
      </c>
      <c r="P1150">
        <v>154768</v>
      </c>
      <c r="Q1150">
        <v>731363</v>
      </c>
      <c r="R1150">
        <v>0</v>
      </c>
      <c r="S1150">
        <v>0</v>
      </c>
      <c r="T1150">
        <v>0</v>
      </c>
      <c r="U1150">
        <v>0</v>
      </c>
      <c r="V1150">
        <v>20649568</v>
      </c>
      <c r="W1150">
        <v>0</v>
      </c>
      <c r="X1150">
        <v>20649568</v>
      </c>
      <c r="Y1150">
        <v>0</v>
      </c>
      <c r="Z1150">
        <v>18172377</v>
      </c>
      <c r="AA1150" s="3" t="str">
        <f t="shared" si="34"/>
        <v>6975</v>
      </c>
      <c r="AB1150" s="4" t="str">
        <f t="shared" si="35"/>
        <v>TIF</v>
      </c>
    </row>
    <row r="1151" spans="1:28" x14ac:dyDescent="0.25">
      <c r="A1151">
        <v>2021</v>
      </c>
      <c r="B1151">
        <v>71</v>
      </c>
      <c r="C1151" t="s">
        <v>32</v>
      </c>
      <c r="D1151">
        <v>2021</v>
      </c>
      <c r="E1151">
        <v>71</v>
      </c>
      <c r="F1151">
        <v>2</v>
      </c>
      <c r="G1151">
        <v>862</v>
      </c>
      <c r="H1151">
        <v>712862</v>
      </c>
      <c r="I1151" t="s">
        <v>27</v>
      </c>
      <c r="J1151" t="s">
        <v>27</v>
      </c>
      <c r="K1151" t="s">
        <v>404</v>
      </c>
      <c r="L1151" t="s">
        <v>734</v>
      </c>
      <c r="M1151">
        <v>173656040</v>
      </c>
      <c r="N1151">
        <v>11113400</v>
      </c>
      <c r="O1151">
        <v>40069194</v>
      </c>
      <c r="P1151">
        <v>114860130</v>
      </c>
      <c r="Q1151">
        <v>5601988</v>
      </c>
      <c r="R1151">
        <v>0</v>
      </c>
      <c r="S1151">
        <v>4970808</v>
      </c>
      <c r="T1151">
        <v>5959982</v>
      </c>
      <c r="U1151">
        <v>0</v>
      </c>
      <c r="V1151">
        <v>507665162</v>
      </c>
      <c r="W1151">
        <v>266688</v>
      </c>
      <c r="X1151">
        <v>507398474</v>
      </c>
      <c r="Y1151">
        <v>47616555</v>
      </c>
      <c r="Z1151">
        <v>151433620</v>
      </c>
      <c r="AA1151" s="3" t="str">
        <f t="shared" si="34"/>
        <v>2862</v>
      </c>
      <c r="AB1151" s="4" t="str">
        <f t="shared" si="35"/>
        <v>Non-TIF</v>
      </c>
    </row>
    <row r="1152" spans="1:28" x14ac:dyDescent="0.25">
      <c r="A1152">
        <v>2021</v>
      </c>
      <c r="B1152">
        <v>46</v>
      </c>
      <c r="C1152" t="s">
        <v>32</v>
      </c>
      <c r="D1152">
        <v>2021</v>
      </c>
      <c r="E1152">
        <v>46</v>
      </c>
      <c r="F1152">
        <v>6</v>
      </c>
      <c r="G1152">
        <v>516</v>
      </c>
      <c r="H1152">
        <v>466516</v>
      </c>
      <c r="I1152" t="s">
        <v>27</v>
      </c>
      <c r="J1152" t="s">
        <v>27</v>
      </c>
      <c r="K1152" t="s">
        <v>469</v>
      </c>
      <c r="L1152" t="s">
        <v>470</v>
      </c>
      <c r="M1152">
        <v>84742877</v>
      </c>
      <c r="N1152">
        <v>4921780</v>
      </c>
      <c r="O1152">
        <v>15704533</v>
      </c>
      <c r="P1152">
        <v>925440</v>
      </c>
      <c r="Q1152">
        <v>323450</v>
      </c>
      <c r="R1152">
        <v>0</v>
      </c>
      <c r="S1152">
        <v>20856988</v>
      </c>
      <c r="T1152">
        <v>686925</v>
      </c>
      <c r="U1152">
        <v>24836</v>
      </c>
      <c r="V1152">
        <v>162301939</v>
      </c>
      <c r="W1152">
        <v>74080</v>
      </c>
      <c r="X1152">
        <v>162227859</v>
      </c>
      <c r="Y1152">
        <v>16578941</v>
      </c>
      <c r="Z1152">
        <v>34115110</v>
      </c>
      <c r="AA1152" s="3" t="str">
        <f t="shared" si="34"/>
        <v>6516</v>
      </c>
      <c r="AB1152" s="4" t="str">
        <f t="shared" si="35"/>
        <v>Non-TIF</v>
      </c>
    </row>
    <row r="1153" spans="1:28" x14ac:dyDescent="0.25">
      <c r="A1153">
        <v>2021</v>
      </c>
      <c r="B1153">
        <v>47</v>
      </c>
      <c r="C1153" t="s">
        <v>24</v>
      </c>
      <c r="D1153">
        <v>2021</v>
      </c>
      <c r="E1153">
        <v>47</v>
      </c>
      <c r="F1153">
        <v>4</v>
      </c>
      <c r="G1153">
        <v>860</v>
      </c>
      <c r="H1153" t="s">
        <v>558</v>
      </c>
      <c r="I1153" t="s">
        <v>26</v>
      </c>
      <c r="J1153" t="s">
        <v>27</v>
      </c>
      <c r="K1153" t="s">
        <v>559</v>
      </c>
      <c r="L1153" t="s">
        <v>474</v>
      </c>
      <c r="M1153">
        <v>0</v>
      </c>
      <c r="N1153">
        <v>0</v>
      </c>
      <c r="O1153">
        <v>0</v>
      </c>
      <c r="P1153">
        <v>126709858</v>
      </c>
      <c r="Q1153">
        <v>1522822</v>
      </c>
      <c r="R1153">
        <v>0</v>
      </c>
      <c r="S1153">
        <v>0</v>
      </c>
      <c r="T1153">
        <v>0</v>
      </c>
      <c r="U1153">
        <v>0</v>
      </c>
      <c r="V1153">
        <v>128907748</v>
      </c>
      <c r="W1153">
        <v>0</v>
      </c>
      <c r="X1153">
        <v>128907748</v>
      </c>
      <c r="Y1153">
        <v>0</v>
      </c>
      <c r="Z1153">
        <v>675068</v>
      </c>
      <c r="AA1153" s="3" t="str">
        <f t="shared" si="34"/>
        <v>4860</v>
      </c>
      <c r="AB1153" s="4" t="str">
        <f t="shared" si="35"/>
        <v>TIF</v>
      </c>
    </row>
    <row r="1154" spans="1:28" x14ac:dyDescent="0.25">
      <c r="A1154">
        <v>2021</v>
      </c>
      <c r="B1154">
        <v>47</v>
      </c>
      <c r="C1154" t="s">
        <v>32</v>
      </c>
      <c r="D1154">
        <v>2021</v>
      </c>
      <c r="E1154">
        <v>47</v>
      </c>
      <c r="F1154">
        <v>1</v>
      </c>
      <c r="G1154">
        <v>701</v>
      </c>
      <c r="H1154">
        <v>241701</v>
      </c>
      <c r="I1154" t="s">
        <v>27</v>
      </c>
      <c r="J1154" t="s">
        <v>27</v>
      </c>
      <c r="K1154" t="s">
        <v>364</v>
      </c>
      <c r="L1154" t="s">
        <v>474</v>
      </c>
      <c r="M1154">
        <v>2101068</v>
      </c>
      <c r="N1154">
        <v>783510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2452</v>
      </c>
      <c r="U1154">
        <v>0</v>
      </c>
      <c r="V1154">
        <v>3504163</v>
      </c>
      <c r="W1154">
        <v>0</v>
      </c>
      <c r="X1154">
        <v>3504163</v>
      </c>
      <c r="Y1154">
        <v>45347</v>
      </c>
      <c r="Z1154">
        <v>617133</v>
      </c>
      <c r="AA1154" s="3" t="str">
        <f t="shared" si="34"/>
        <v>1701</v>
      </c>
      <c r="AB1154" s="4" t="str">
        <f t="shared" si="35"/>
        <v>Non-TIF</v>
      </c>
    </row>
    <row r="1155" spans="1:28" x14ac:dyDescent="0.25">
      <c r="A1155">
        <v>2021</v>
      </c>
      <c r="B1155">
        <v>48</v>
      </c>
      <c r="C1155" t="s">
        <v>32</v>
      </c>
      <c r="D1155">
        <v>2021</v>
      </c>
      <c r="E1155">
        <v>48</v>
      </c>
      <c r="F1155">
        <v>0</v>
      </c>
      <c r="G1155">
        <v>576</v>
      </c>
      <c r="H1155">
        <v>60576</v>
      </c>
      <c r="I1155" t="s">
        <v>27</v>
      </c>
      <c r="J1155" t="s">
        <v>27</v>
      </c>
      <c r="K1155" t="s">
        <v>46</v>
      </c>
      <c r="L1155" t="s">
        <v>478</v>
      </c>
      <c r="M1155">
        <v>8331300</v>
      </c>
      <c r="N1155">
        <v>302760</v>
      </c>
      <c r="O1155">
        <v>125850</v>
      </c>
      <c r="P1155">
        <v>0</v>
      </c>
      <c r="Q1155">
        <v>0</v>
      </c>
      <c r="R1155">
        <v>0</v>
      </c>
      <c r="S1155">
        <v>0</v>
      </c>
      <c r="T1155">
        <v>38949</v>
      </c>
      <c r="U1155">
        <v>0</v>
      </c>
      <c r="V1155">
        <v>17973579</v>
      </c>
      <c r="W1155">
        <v>5556</v>
      </c>
      <c r="X1155">
        <v>17968023</v>
      </c>
      <c r="Y1155">
        <v>2381324</v>
      </c>
      <c r="Z1155">
        <v>9174720</v>
      </c>
      <c r="AA1155" s="3" t="str">
        <f t="shared" ref="AA1155:AA1218" si="36">CONCATENATE(F1155,TEXT(G1155,"000"))</f>
        <v>0576</v>
      </c>
      <c r="AB1155" s="4" t="str">
        <f t="shared" ref="AB1155:AB1218" si="37">IF(C1155="I","TIF","Non-TIF")</f>
        <v>Non-TIF</v>
      </c>
    </row>
    <row r="1156" spans="1:28" x14ac:dyDescent="0.25">
      <c r="A1156">
        <v>2021</v>
      </c>
      <c r="B1156">
        <v>48</v>
      </c>
      <c r="C1156" t="s">
        <v>32</v>
      </c>
      <c r="D1156">
        <v>2021</v>
      </c>
      <c r="E1156">
        <v>48</v>
      </c>
      <c r="F1156">
        <v>0</v>
      </c>
      <c r="G1156">
        <v>216</v>
      </c>
      <c r="H1156">
        <v>480216</v>
      </c>
      <c r="I1156" t="s">
        <v>27</v>
      </c>
      <c r="J1156" t="s">
        <v>27</v>
      </c>
      <c r="K1156" t="s">
        <v>552</v>
      </c>
      <c r="L1156" t="s">
        <v>478</v>
      </c>
      <c r="M1156">
        <v>19001890</v>
      </c>
      <c r="N1156">
        <v>923280</v>
      </c>
      <c r="O1156">
        <v>21266059</v>
      </c>
      <c r="P1156">
        <v>12285910</v>
      </c>
      <c r="Q1156">
        <v>7211041</v>
      </c>
      <c r="R1156">
        <v>0</v>
      </c>
      <c r="S1156">
        <v>9010296</v>
      </c>
      <c r="T1156">
        <v>1334050</v>
      </c>
      <c r="U1156">
        <v>0</v>
      </c>
      <c r="V1156">
        <v>226957236</v>
      </c>
      <c r="W1156">
        <v>190756</v>
      </c>
      <c r="X1156">
        <v>226766480</v>
      </c>
      <c r="Y1156">
        <v>11691107</v>
      </c>
      <c r="Z1156">
        <v>155924710</v>
      </c>
      <c r="AA1156" s="3" t="str">
        <f t="shared" si="36"/>
        <v>0216</v>
      </c>
      <c r="AB1156" s="4" t="str">
        <f t="shared" si="37"/>
        <v>Non-TIF</v>
      </c>
    </row>
    <row r="1157" spans="1:28" x14ac:dyDescent="0.25">
      <c r="A1157">
        <v>2021</v>
      </c>
      <c r="B1157">
        <v>48</v>
      </c>
      <c r="C1157" t="s">
        <v>32</v>
      </c>
      <c r="D1157">
        <v>2021</v>
      </c>
      <c r="E1157">
        <v>48</v>
      </c>
      <c r="F1157">
        <v>1</v>
      </c>
      <c r="G1157">
        <v>221</v>
      </c>
      <c r="H1157">
        <v>521221</v>
      </c>
      <c r="I1157" t="s">
        <v>27</v>
      </c>
      <c r="J1157" t="s">
        <v>27</v>
      </c>
      <c r="K1157" t="s">
        <v>560</v>
      </c>
      <c r="L1157" t="s">
        <v>478</v>
      </c>
      <c r="M1157">
        <v>1612990</v>
      </c>
      <c r="N1157">
        <v>86210</v>
      </c>
      <c r="O1157">
        <v>1377950</v>
      </c>
      <c r="P1157">
        <v>0</v>
      </c>
      <c r="Q1157">
        <v>0</v>
      </c>
      <c r="R1157">
        <v>0</v>
      </c>
      <c r="S1157">
        <v>0</v>
      </c>
      <c r="T1157">
        <v>99518</v>
      </c>
      <c r="U1157">
        <v>0</v>
      </c>
      <c r="V1157">
        <v>7799678</v>
      </c>
      <c r="W1157">
        <v>0</v>
      </c>
      <c r="X1157">
        <v>7799678</v>
      </c>
      <c r="Y1157">
        <v>926692</v>
      </c>
      <c r="Z1157">
        <v>4623010</v>
      </c>
      <c r="AA1157" s="3" t="str">
        <f t="shared" si="36"/>
        <v>1221</v>
      </c>
      <c r="AB1157" s="4" t="str">
        <f t="shared" si="37"/>
        <v>Non-TIF</v>
      </c>
    </row>
    <row r="1158" spans="1:28" x14ac:dyDescent="0.25">
      <c r="A1158">
        <v>2021</v>
      </c>
      <c r="B1158">
        <v>48</v>
      </c>
      <c r="C1158" t="s">
        <v>32</v>
      </c>
      <c r="D1158">
        <v>2021</v>
      </c>
      <c r="E1158">
        <v>48</v>
      </c>
      <c r="F1158">
        <v>6</v>
      </c>
      <c r="G1158">
        <v>462</v>
      </c>
      <c r="H1158">
        <v>546462</v>
      </c>
      <c r="I1158" t="s">
        <v>27</v>
      </c>
      <c r="J1158" t="s">
        <v>27</v>
      </c>
      <c r="K1158" t="s">
        <v>561</v>
      </c>
      <c r="L1158" t="s">
        <v>478</v>
      </c>
      <c r="M1158">
        <v>3849370</v>
      </c>
      <c r="N1158">
        <v>206940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5802</v>
      </c>
      <c r="U1158">
        <v>0</v>
      </c>
      <c r="V1158">
        <v>6463892</v>
      </c>
      <c r="W1158">
        <v>1852</v>
      </c>
      <c r="X1158">
        <v>6462040</v>
      </c>
      <c r="Y1158">
        <v>211470</v>
      </c>
      <c r="Z1158">
        <v>2401780</v>
      </c>
      <c r="AA1158" s="3" t="str">
        <f t="shared" si="36"/>
        <v>6462</v>
      </c>
      <c r="AB1158" s="4" t="str">
        <f t="shared" si="37"/>
        <v>Non-TIF</v>
      </c>
    </row>
    <row r="1159" spans="1:28" x14ac:dyDescent="0.25">
      <c r="A1159">
        <v>2021</v>
      </c>
      <c r="B1159">
        <v>48</v>
      </c>
      <c r="C1159" t="s">
        <v>32</v>
      </c>
      <c r="D1159">
        <v>2021</v>
      </c>
      <c r="E1159">
        <v>48</v>
      </c>
      <c r="F1159">
        <v>4</v>
      </c>
      <c r="G1159">
        <v>271</v>
      </c>
      <c r="H1159">
        <v>924271</v>
      </c>
      <c r="I1159" t="s">
        <v>27</v>
      </c>
      <c r="J1159" t="s">
        <v>27</v>
      </c>
      <c r="K1159" t="s">
        <v>562</v>
      </c>
      <c r="L1159" t="s">
        <v>478</v>
      </c>
      <c r="M1159">
        <v>6003360</v>
      </c>
      <c r="N1159">
        <v>692410</v>
      </c>
      <c r="O1159">
        <v>540610</v>
      </c>
      <c r="P1159">
        <v>0</v>
      </c>
      <c r="Q1159">
        <v>0</v>
      </c>
      <c r="R1159">
        <v>0</v>
      </c>
      <c r="S1159">
        <v>0</v>
      </c>
      <c r="T1159">
        <v>373299</v>
      </c>
      <c r="U1159">
        <v>0</v>
      </c>
      <c r="V1159">
        <v>18558859</v>
      </c>
      <c r="W1159">
        <v>5556</v>
      </c>
      <c r="X1159">
        <v>18553303</v>
      </c>
      <c r="Y1159">
        <v>498305</v>
      </c>
      <c r="Z1159">
        <v>10949180</v>
      </c>
      <c r="AA1159" s="3" t="str">
        <f t="shared" si="36"/>
        <v>4271</v>
      </c>
      <c r="AB1159" s="4" t="str">
        <f t="shared" si="37"/>
        <v>Non-TIF</v>
      </c>
    </row>
    <row r="1160" spans="1:28" x14ac:dyDescent="0.25">
      <c r="A1160">
        <v>2021</v>
      </c>
      <c r="B1160">
        <v>49</v>
      </c>
      <c r="C1160" t="s">
        <v>45</v>
      </c>
      <c r="D1160">
        <v>2021</v>
      </c>
      <c r="E1160">
        <v>49</v>
      </c>
      <c r="F1160">
        <v>4</v>
      </c>
      <c r="G1160">
        <v>41</v>
      </c>
      <c r="H1160">
        <v>494041</v>
      </c>
      <c r="I1160" t="s">
        <v>27</v>
      </c>
      <c r="J1160" t="s">
        <v>27</v>
      </c>
      <c r="K1160" t="s">
        <v>381</v>
      </c>
      <c r="L1160" t="s">
        <v>479</v>
      </c>
      <c r="M1160">
        <v>441300</v>
      </c>
      <c r="N1160">
        <v>76000</v>
      </c>
      <c r="O1160">
        <v>58916105</v>
      </c>
      <c r="P1160">
        <v>8171110</v>
      </c>
      <c r="Q1160">
        <v>2060079</v>
      </c>
      <c r="R1160">
        <v>0</v>
      </c>
      <c r="S1160">
        <v>0</v>
      </c>
      <c r="T1160">
        <v>0</v>
      </c>
      <c r="U1160">
        <v>0</v>
      </c>
      <c r="V1160">
        <v>74640386</v>
      </c>
      <c r="W1160">
        <v>7408</v>
      </c>
      <c r="X1160">
        <v>74632978</v>
      </c>
      <c r="Y1160">
        <v>0</v>
      </c>
      <c r="Z1160">
        <v>4975792</v>
      </c>
      <c r="AA1160" s="3" t="str">
        <f t="shared" si="36"/>
        <v>4041</v>
      </c>
      <c r="AB1160" s="4" t="str">
        <f t="shared" si="37"/>
        <v>Non-TIF</v>
      </c>
    </row>
    <row r="1161" spans="1:28" x14ac:dyDescent="0.25">
      <c r="A1161">
        <v>2021</v>
      </c>
      <c r="B1161">
        <v>49</v>
      </c>
      <c r="C1161" t="s">
        <v>24</v>
      </c>
      <c r="D1161">
        <v>2021</v>
      </c>
      <c r="E1161">
        <v>49</v>
      </c>
      <c r="F1161">
        <v>1</v>
      </c>
      <c r="G1161">
        <v>965</v>
      </c>
      <c r="H1161" t="s">
        <v>563</v>
      </c>
      <c r="I1161" t="s">
        <v>26</v>
      </c>
      <c r="J1161" t="s">
        <v>27</v>
      </c>
      <c r="K1161" t="s">
        <v>564</v>
      </c>
      <c r="L1161" t="s">
        <v>479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 s="3" t="str">
        <f t="shared" si="36"/>
        <v>1965</v>
      </c>
      <c r="AB1161" s="4" t="str">
        <f t="shared" si="37"/>
        <v>TIF</v>
      </c>
    </row>
    <row r="1162" spans="1:28" x14ac:dyDescent="0.25">
      <c r="A1162">
        <v>2021</v>
      </c>
      <c r="B1162">
        <v>49</v>
      </c>
      <c r="C1162" t="s">
        <v>24</v>
      </c>
      <c r="D1162">
        <v>2021</v>
      </c>
      <c r="E1162">
        <v>49</v>
      </c>
      <c r="F1162">
        <v>4</v>
      </c>
      <c r="G1162">
        <v>41</v>
      </c>
      <c r="H1162" t="s">
        <v>565</v>
      </c>
      <c r="I1162" t="s">
        <v>26</v>
      </c>
      <c r="J1162" t="s">
        <v>27</v>
      </c>
      <c r="K1162" t="s">
        <v>566</v>
      </c>
      <c r="L1162" t="s">
        <v>479</v>
      </c>
      <c r="M1162">
        <v>0</v>
      </c>
      <c r="N1162">
        <v>0</v>
      </c>
      <c r="O1162">
        <v>8684104</v>
      </c>
      <c r="P1162">
        <v>5032490</v>
      </c>
      <c r="Q1162">
        <v>3622912</v>
      </c>
      <c r="R1162">
        <v>0</v>
      </c>
      <c r="S1162">
        <v>0</v>
      </c>
      <c r="T1162">
        <v>0</v>
      </c>
      <c r="U1162">
        <v>0</v>
      </c>
      <c r="V1162">
        <v>22931914</v>
      </c>
      <c r="W1162">
        <v>0</v>
      </c>
      <c r="X1162">
        <v>22931914</v>
      </c>
      <c r="Y1162">
        <v>0</v>
      </c>
      <c r="Z1162">
        <v>5592408</v>
      </c>
      <c r="AA1162" s="3" t="str">
        <f t="shared" si="36"/>
        <v>4041</v>
      </c>
      <c r="AB1162" s="4" t="str">
        <f t="shared" si="37"/>
        <v>TIF</v>
      </c>
    </row>
    <row r="1163" spans="1:28" x14ac:dyDescent="0.25">
      <c r="A1163">
        <v>2021</v>
      </c>
      <c r="B1163">
        <v>49</v>
      </c>
      <c r="C1163" t="s">
        <v>32</v>
      </c>
      <c r="D1163">
        <v>2021</v>
      </c>
      <c r="E1163">
        <v>49</v>
      </c>
      <c r="F1163">
        <v>1</v>
      </c>
      <c r="G1163">
        <v>675</v>
      </c>
      <c r="H1163">
        <v>231675</v>
      </c>
      <c r="I1163" t="s">
        <v>27</v>
      </c>
      <c r="J1163" t="s">
        <v>27</v>
      </c>
      <c r="K1163" t="s">
        <v>276</v>
      </c>
      <c r="L1163" t="s">
        <v>479</v>
      </c>
      <c r="M1163">
        <v>1077900</v>
      </c>
      <c r="N1163">
        <v>49300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2256</v>
      </c>
      <c r="U1163">
        <v>0</v>
      </c>
      <c r="V1163">
        <v>1368556</v>
      </c>
      <c r="W1163">
        <v>0</v>
      </c>
      <c r="X1163">
        <v>1368556</v>
      </c>
      <c r="Y1163">
        <v>114054</v>
      </c>
      <c r="Z1163">
        <v>239100</v>
      </c>
      <c r="AA1163" s="3" t="str">
        <f t="shared" si="36"/>
        <v>1675</v>
      </c>
      <c r="AB1163" s="4" t="str">
        <f t="shared" si="37"/>
        <v>Non-TIF</v>
      </c>
    </row>
    <row r="1164" spans="1:28" x14ac:dyDescent="0.25">
      <c r="A1164">
        <v>2021</v>
      </c>
      <c r="B1164">
        <v>49</v>
      </c>
      <c r="C1164" t="s">
        <v>32</v>
      </c>
      <c r="D1164">
        <v>2021</v>
      </c>
      <c r="E1164">
        <v>49</v>
      </c>
      <c r="F1164">
        <v>6</v>
      </c>
      <c r="G1164">
        <v>961</v>
      </c>
      <c r="H1164">
        <v>316961</v>
      </c>
      <c r="I1164" t="s">
        <v>27</v>
      </c>
      <c r="J1164" t="s">
        <v>27</v>
      </c>
      <c r="K1164" t="s">
        <v>247</v>
      </c>
      <c r="L1164" t="s">
        <v>479</v>
      </c>
      <c r="M1164">
        <v>31320600</v>
      </c>
      <c r="N1164">
        <v>1891900</v>
      </c>
      <c r="O1164">
        <v>196300</v>
      </c>
      <c r="P1164">
        <v>0</v>
      </c>
      <c r="Q1164">
        <v>0</v>
      </c>
      <c r="R1164">
        <v>0</v>
      </c>
      <c r="S1164">
        <v>0</v>
      </c>
      <c r="T1164">
        <v>452200</v>
      </c>
      <c r="U1164">
        <v>0</v>
      </c>
      <c r="V1164">
        <v>60045600</v>
      </c>
      <c r="W1164">
        <v>37040</v>
      </c>
      <c r="X1164">
        <v>60008560</v>
      </c>
      <c r="Y1164">
        <v>1826710</v>
      </c>
      <c r="Z1164">
        <v>26184600</v>
      </c>
      <c r="AA1164" s="3" t="str">
        <f t="shared" si="36"/>
        <v>6961</v>
      </c>
      <c r="AB1164" s="4" t="str">
        <f t="shared" si="37"/>
        <v>Non-TIF</v>
      </c>
    </row>
    <row r="1165" spans="1:28" x14ac:dyDescent="0.25">
      <c r="A1165">
        <v>2021</v>
      </c>
      <c r="B1165">
        <v>49</v>
      </c>
      <c r="C1165" t="s">
        <v>32</v>
      </c>
      <c r="D1165">
        <v>2021</v>
      </c>
      <c r="E1165">
        <v>49</v>
      </c>
      <c r="F1165">
        <v>0</v>
      </c>
      <c r="G1165">
        <v>585</v>
      </c>
      <c r="H1165">
        <v>490585</v>
      </c>
      <c r="I1165" t="s">
        <v>27</v>
      </c>
      <c r="J1165" t="s">
        <v>27</v>
      </c>
      <c r="K1165" t="s">
        <v>531</v>
      </c>
      <c r="L1165" t="s">
        <v>479</v>
      </c>
      <c r="M1165">
        <v>70737900</v>
      </c>
      <c r="N1165">
        <v>5145500</v>
      </c>
      <c r="O1165">
        <v>14582520</v>
      </c>
      <c r="P1165">
        <v>810500</v>
      </c>
      <c r="Q1165">
        <v>1938680</v>
      </c>
      <c r="R1165">
        <v>0</v>
      </c>
      <c r="S1165">
        <v>5059622</v>
      </c>
      <c r="T1165">
        <v>1719300</v>
      </c>
      <c r="U1165">
        <v>0</v>
      </c>
      <c r="V1165">
        <v>399626222</v>
      </c>
      <c r="W1165">
        <v>396328</v>
      </c>
      <c r="X1165">
        <v>399229894</v>
      </c>
      <c r="Y1165">
        <v>10557117</v>
      </c>
      <c r="Z1165">
        <v>299632200</v>
      </c>
      <c r="AA1165" s="3" t="str">
        <f t="shared" si="36"/>
        <v>0585</v>
      </c>
      <c r="AB1165" s="4" t="str">
        <f t="shared" si="37"/>
        <v>Non-TIF</v>
      </c>
    </row>
    <row r="1166" spans="1:28" x14ac:dyDescent="0.25">
      <c r="A1166">
        <v>2021</v>
      </c>
      <c r="B1166">
        <v>50</v>
      </c>
      <c r="C1166" t="s">
        <v>45</v>
      </c>
      <c r="D1166">
        <v>2021</v>
      </c>
      <c r="E1166">
        <v>50</v>
      </c>
      <c r="F1166">
        <v>0</v>
      </c>
      <c r="G1166">
        <v>513</v>
      </c>
      <c r="H1166">
        <v>500513</v>
      </c>
      <c r="I1166" t="s">
        <v>27</v>
      </c>
      <c r="J1166" t="s">
        <v>27</v>
      </c>
      <c r="K1166" t="s">
        <v>535</v>
      </c>
      <c r="L1166" t="s">
        <v>534</v>
      </c>
      <c r="M1166">
        <v>0</v>
      </c>
      <c r="N1166">
        <v>0</v>
      </c>
      <c r="O1166">
        <v>1822263</v>
      </c>
      <c r="P1166">
        <v>0</v>
      </c>
      <c r="Q1166">
        <v>193443</v>
      </c>
      <c r="R1166">
        <v>0</v>
      </c>
      <c r="S1166">
        <v>0</v>
      </c>
      <c r="T1166">
        <v>0</v>
      </c>
      <c r="U1166">
        <v>0</v>
      </c>
      <c r="V1166">
        <v>25866693</v>
      </c>
      <c r="W1166">
        <v>22224</v>
      </c>
      <c r="X1166">
        <v>25844469</v>
      </c>
      <c r="Y1166">
        <v>0</v>
      </c>
      <c r="Z1166">
        <v>23850987</v>
      </c>
      <c r="AA1166" s="3" t="str">
        <f t="shared" si="36"/>
        <v>0513</v>
      </c>
      <c r="AB1166" s="4" t="str">
        <f t="shared" si="37"/>
        <v>Non-TIF</v>
      </c>
    </row>
    <row r="1167" spans="1:28" x14ac:dyDescent="0.25">
      <c r="A1167">
        <v>2021</v>
      </c>
      <c r="B1167">
        <v>50</v>
      </c>
      <c r="C1167" t="s">
        <v>45</v>
      </c>
      <c r="D1167">
        <v>2021</v>
      </c>
      <c r="E1167">
        <v>50</v>
      </c>
      <c r="F1167">
        <v>0</v>
      </c>
      <c r="G1167">
        <v>720</v>
      </c>
      <c r="H1167">
        <v>770720</v>
      </c>
      <c r="I1167" t="s">
        <v>27</v>
      </c>
      <c r="J1167" t="s">
        <v>27</v>
      </c>
      <c r="K1167" t="s">
        <v>567</v>
      </c>
      <c r="L1167" t="s">
        <v>534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 s="3" t="str">
        <f t="shared" si="36"/>
        <v>0720</v>
      </c>
      <c r="AB1167" s="4" t="str">
        <f t="shared" si="37"/>
        <v>Non-TIF</v>
      </c>
    </row>
    <row r="1168" spans="1:28" x14ac:dyDescent="0.25">
      <c r="A1168">
        <v>2021</v>
      </c>
      <c r="B1168">
        <v>50</v>
      </c>
      <c r="C1168" t="s">
        <v>24</v>
      </c>
      <c r="D1168">
        <v>2021</v>
      </c>
      <c r="E1168">
        <v>50</v>
      </c>
      <c r="F1168">
        <v>0</v>
      </c>
      <c r="G1168">
        <v>513</v>
      </c>
      <c r="H1168" t="s">
        <v>568</v>
      </c>
      <c r="I1168" t="s">
        <v>26</v>
      </c>
      <c r="J1168" t="s">
        <v>27</v>
      </c>
      <c r="K1168" t="s">
        <v>569</v>
      </c>
      <c r="L1168" t="s">
        <v>534</v>
      </c>
      <c r="M1168">
        <v>0</v>
      </c>
      <c r="N1168">
        <v>0</v>
      </c>
      <c r="O1168">
        <v>246687</v>
      </c>
      <c r="P1168">
        <v>0</v>
      </c>
      <c r="Q1168">
        <v>26187</v>
      </c>
      <c r="R1168">
        <v>0</v>
      </c>
      <c r="S1168">
        <v>0</v>
      </c>
      <c r="T1168">
        <v>0</v>
      </c>
      <c r="U1168">
        <v>0</v>
      </c>
      <c r="V1168">
        <v>3021477</v>
      </c>
      <c r="W1168">
        <v>0</v>
      </c>
      <c r="X1168">
        <v>3021477</v>
      </c>
      <c r="Y1168">
        <v>0</v>
      </c>
      <c r="Z1168">
        <v>2748603</v>
      </c>
      <c r="AA1168" s="3" t="str">
        <f t="shared" si="36"/>
        <v>0513</v>
      </c>
      <c r="AB1168" s="4" t="str">
        <f t="shared" si="37"/>
        <v>TIF</v>
      </c>
    </row>
    <row r="1169" spans="1:28" x14ac:dyDescent="0.25">
      <c r="A1169">
        <v>2021</v>
      </c>
      <c r="B1169">
        <v>50</v>
      </c>
      <c r="C1169" t="s">
        <v>24</v>
      </c>
      <c r="D1169">
        <v>2021</v>
      </c>
      <c r="E1169">
        <v>50</v>
      </c>
      <c r="F1169">
        <v>3</v>
      </c>
      <c r="G1169">
        <v>906</v>
      </c>
      <c r="H1169" t="s">
        <v>570</v>
      </c>
      <c r="I1169" t="s">
        <v>26</v>
      </c>
      <c r="J1169" t="s">
        <v>27</v>
      </c>
      <c r="K1169" t="s">
        <v>571</v>
      </c>
      <c r="L1169" t="s">
        <v>534</v>
      </c>
      <c r="M1169">
        <v>0</v>
      </c>
      <c r="N1169">
        <v>0</v>
      </c>
      <c r="O1169">
        <v>3753972</v>
      </c>
      <c r="P1169">
        <v>0</v>
      </c>
      <c r="Q1169">
        <v>16240</v>
      </c>
      <c r="R1169">
        <v>0</v>
      </c>
      <c r="S1169">
        <v>0</v>
      </c>
      <c r="T1169">
        <v>0</v>
      </c>
      <c r="U1169">
        <v>0</v>
      </c>
      <c r="V1169">
        <v>5535254</v>
      </c>
      <c r="W1169">
        <v>0</v>
      </c>
      <c r="X1169">
        <v>5535254</v>
      </c>
      <c r="Y1169">
        <v>0</v>
      </c>
      <c r="Z1169">
        <v>1765042</v>
      </c>
      <c r="AA1169" s="3" t="str">
        <f t="shared" si="36"/>
        <v>3906</v>
      </c>
      <c r="AB1169" s="4" t="str">
        <f t="shared" si="37"/>
        <v>TIF</v>
      </c>
    </row>
    <row r="1170" spans="1:28" x14ac:dyDescent="0.25">
      <c r="A1170">
        <v>2021</v>
      </c>
      <c r="B1170">
        <v>50</v>
      </c>
      <c r="C1170" t="s">
        <v>24</v>
      </c>
      <c r="D1170">
        <v>2021</v>
      </c>
      <c r="E1170">
        <v>50</v>
      </c>
      <c r="F1170">
        <v>2</v>
      </c>
      <c r="G1170">
        <v>709</v>
      </c>
      <c r="H1170" t="s">
        <v>574</v>
      </c>
      <c r="I1170" t="s">
        <v>26</v>
      </c>
      <c r="J1170" t="s">
        <v>27</v>
      </c>
      <c r="K1170" t="s">
        <v>575</v>
      </c>
      <c r="L1170" t="s">
        <v>534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 s="3" t="str">
        <f t="shared" si="36"/>
        <v>2709</v>
      </c>
      <c r="AB1170" s="4" t="str">
        <f t="shared" si="37"/>
        <v>TIF</v>
      </c>
    </row>
    <row r="1171" spans="1:28" x14ac:dyDescent="0.25">
      <c r="A1171">
        <v>2021</v>
      </c>
      <c r="B1171">
        <v>72</v>
      </c>
      <c r="C1171" t="s">
        <v>45</v>
      </c>
      <c r="D1171">
        <v>2021</v>
      </c>
      <c r="E1171">
        <v>72</v>
      </c>
      <c r="F1171">
        <v>2</v>
      </c>
      <c r="G1171">
        <v>846</v>
      </c>
      <c r="H1171">
        <v>302846</v>
      </c>
      <c r="I1171" t="s">
        <v>27</v>
      </c>
      <c r="J1171" t="s">
        <v>27</v>
      </c>
      <c r="K1171" t="s">
        <v>345</v>
      </c>
      <c r="L1171" t="s">
        <v>739</v>
      </c>
      <c r="M1171">
        <v>0</v>
      </c>
      <c r="N1171">
        <v>0</v>
      </c>
      <c r="O1171">
        <v>0</v>
      </c>
      <c r="P1171">
        <v>55263584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55263584</v>
      </c>
      <c r="W1171">
        <v>0</v>
      </c>
      <c r="X1171">
        <v>55263584</v>
      </c>
      <c r="Y1171">
        <v>0</v>
      </c>
      <c r="Z1171">
        <v>0</v>
      </c>
      <c r="AA1171" s="3" t="str">
        <f t="shared" si="36"/>
        <v>2846</v>
      </c>
      <c r="AB1171" s="4" t="str">
        <f t="shared" si="37"/>
        <v>Non-TIF</v>
      </c>
    </row>
    <row r="1172" spans="1:28" x14ac:dyDescent="0.25">
      <c r="A1172">
        <v>2021</v>
      </c>
      <c r="B1172">
        <v>72</v>
      </c>
      <c r="C1172" t="s">
        <v>32</v>
      </c>
      <c r="D1172">
        <v>2021</v>
      </c>
      <c r="E1172">
        <v>72</v>
      </c>
      <c r="F1172">
        <v>2</v>
      </c>
      <c r="G1172">
        <v>862</v>
      </c>
      <c r="H1172">
        <v>712862</v>
      </c>
      <c r="I1172" t="s">
        <v>27</v>
      </c>
      <c r="J1172" t="s">
        <v>27</v>
      </c>
      <c r="K1172" t="s">
        <v>404</v>
      </c>
      <c r="L1172" t="s">
        <v>739</v>
      </c>
      <c r="M1172">
        <v>62403830</v>
      </c>
      <c r="N1172">
        <v>3541810</v>
      </c>
      <c r="O1172">
        <v>4699449</v>
      </c>
      <c r="P1172">
        <v>0</v>
      </c>
      <c r="Q1172">
        <v>73610</v>
      </c>
      <c r="R1172">
        <v>0</v>
      </c>
      <c r="S1172">
        <v>0</v>
      </c>
      <c r="T1172">
        <v>1253356</v>
      </c>
      <c r="U1172">
        <v>0</v>
      </c>
      <c r="V1172">
        <v>92294615</v>
      </c>
      <c r="W1172">
        <v>75932</v>
      </c>
      <c r="X1172">
        <v>92218683</v>
      </c>
      <c r="Y1172">
        <v>2959117</v>
      </c>
      <c r="Z1172">
        <v>20322560</v>
      </c>
      <c r="AA1172" s="3" t="str">
        <f t="shared" si="36"/>
        <v>2862</v>
      </c>
      <c r="AB1172" s="4" t="str">
        <f t="shared" si="37"/>
        <v>Non-TIF</v>
      </c>
    </row>
    <row r="1173" spans="1:28" x14ac:dyDescent="0.25">
      <c r="A1173">
        <v>2021</v>
      </c>
      <c r="B1173">
        <v>73</v>
      </c>
      <c r="C1173" t="s">
        <v>32</v>
      </c>
      <c r="D1173">
        <v>2021</v>
      </c>
      <c r="E1173">
        <v>73</v>
      </c>
      <c r="F1173">
        <v>1</v>
      </c>
      <c r="G1173">
        <v>197</v>
      </c>
      <c r="H1173">
        <v>731197</v>
      </c>
      <c r="I1173" t="s">
        <v>27</v>
      </c>
      <c r="J1173" t="s">
        <v>27</v>
      </c>
      <c r="K1173" t="s">
        <v>764</v>
      </c>
      <c r="L1173" t="s">
        <v>743</v>
      </c>
      <c r="M1173">
        <v>101729240</v>
      </c>
      <c r="N1173">
        <v>3763090</v>
      </c>
      <c r="O1173">
        <v>15948487</v>
      </c>
      <c r="P1173">
        <v>15501530</v>
      </c>
      <c r="Q1173">
        <v>7133766</v>
      </c>
      <c r="R1173">
        <v>0</v>
      </c>
      <c r="S1173">
        <v>0</v>
      </c>
      <c r="T1173">
        <v>633496</v>
      </c>
      <c r="U1173">
        <v>0</v>
      </c>
      <c r="V1173">
        <v>391553719</v>
      </c>
      <c r="W1173">
        <v>518560</v>
      </c>
      <c r="X1173">
        <v>391035159</v>
      </c>
      <c r="Y1173">
        <v>64005629</v>
      </c>
      <c r="Z1173">
        <v>246844110</v>
      </c>
      <c r="AA1173" s="3" t="str">
        <f t="shared" si="36"/>
        <v>1197</v>
      </c>
      <c r="AB1173" s="4" t="str">
        <f t="shared" si="37"/>
        <v>Non-TIF</v>
      </c>
    </row>
    <row r="1174" spans="1:28" x14ac:dyDescent="0.25">
      <c r="A1174">
        <v>2021</v>
      </c>
      <c r="B1174">
        <v>73</v>
      </c>
      <c r="C1174" t="s">
        <v>32</v>
      </c>
      <c r="D1174">
        <v>2021</v>
      </c>
      <c r="E1174">
        <v>73</v>
      </c>
      <c r="F1174">
        <v>0</v>
      </c>
      <c r="G1174">
        <v>549</v>
      </c>
      <c r="H1174">
        <v>870549</v>
      </c>
      <c r="I1174" t="s">
        <v>27</v>
      </c>
      <c r="J1174" t="s">
        <v>27</v>
      </c>
      <c r="K1174" t="s">
        <v>765</v>
      </c>
      <c r="L1174" t="s">
        <v>743</v>
      </c>
      <c r="M1174">
        <v>80530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471</v>
      </c>
      <c r="U1174">
        <v>0</v>
      </c>
      <c r="V1174">
        <v>97521</v>
      </c>
      <c r="W1174">
        <v>0</v>
      </c>
      <c r="X1174">
        <v>97521</v>
      </c>
      <c r="Y1174">
        <v>6428</v>
      </c>
      <c r="Z1174">
        <v>16520</v>
      </c>
      <c r="AA1174" s="3" t="str">
        <f t="shared" si="36"/>
        <v>0549</v>
      </c>
      <c r="AB1174" s="4" t="str">
        <f t="shared" si="37"/>
        <v>Non-TIF</v>
      </c>
    </row>
    <row r="1175" spans="1:28" x14ac:dyDescent="0.25">
      <c r="A1175">
        <v>2021</v>
      </c>
      <c r="B1175">
        <v>74</v>
      </c>
      <c r="C1175" t="s">
        <v>32</v>
      </c>
      <c r="D1175">
        <v>2021</v>
      </c>
      <c r="E1175">
        <v>74</v>
      </c>
      <c r="F1175">
        <v>2</v>
      </c>
      <c r="G1175">
        <v>88</v>
      </c>
      <c r="H1175">
        <v>742088</v>
      </c>
      <c r="I1175" t="s">
        <v>27</v>
      </c>
      <c r="J1175" t="s">
        <v>27</v>
      </c>
      <c r="K1175" t="s">
        <v>766</v>
      </c>
      <c r="L1175" t="s">
        <v>745</v>
      </c>
      <c r="M1175">
        <v>164796090</v>
      </c>
      <c r="N1175">
        <v>10774750</v>
      </c>
      <c r="O1175">
        <v>9331374</v>
      </c>
      <c r="P1175">
        <v>4516350</v>
      </c>
      <c r="Q1175">
        <v>1367066</v>
      </c>
      <c r="R1175">
        <v>0</v>
      </c>
      <c r="S1175">
        <v>23403009</v>
      </c>
      <c r="T1175">
        <v>1557272</v>
      </c>
      <c r="U1175">
        <v>0</v>
      </c>
      <c r="V1175">
        <v>354343831</v>
      </c>
      <c r="W1175">
        <v>238439</v>
      </c>
      <c r="X1175">
        <v>354105392</v>
      </c>
      <c r="Y1175">
        <v>44825177</v>
      </c>
      <c r="Z1175">
        <v>138597920</v>
      </c>
      <c r="AA1175" s="3" t="str">
        <f t="shared" si="36"/>
        <v>2088</v>
      </c>
      <c r="AB1175" s="4" t="str">
        <f t="shared" si="37"/>
        <v>Non-TIF</v>
      </c>
    </row>
    <row r="1176" spans="1:28" x14ac:dyDescent="0.25">
      <c r="A1176">
        <v>2021</v>
      </c>
      <c r="B1176">
        <v>74</v>
      </c>
      <c r="C1176" t="s">
        <v>32</v>
      </c>
      <c r="D1176">
        <v>2021</v>
      </c>
      <c r="E1176">
        <v>74</v>
      </c>
      <c r="F1176">
        <v>2</v>
      </c>
      <c r="G1176">
        <v>556</v>
      </c>
      <c r="H1176">
        <v>742556</v>
      </c>
      <c r="I1176" t="s">
        <v>27</v>
      </c>
      <c r="J1176" t="s">
        <v>27</v>
      </c>
      <c r="K1176" t="s">
        <v>245</v>
      </c>
      <c r="L1176" t="s">
        <v>745</v>
      </c>
      <c r="M1176">
        <v>45222050</v>
      </c>
      <c r="N1176">
        <v>4420580</v>
      </c>
      <c r="O1176">
        <v>2554090</v>
      </c>
      <c r="P1176">
        <v>0</v>
      </c>
      <c r="Q1176">
        <v>271940</v>
      </c>
      <c r="R1176">
        <v>0</v>
      </c>
      <c r="S1176">
        <v>5953984</v>
      </c>
      <c r="T1176">
        <v>771275</v>
      </c>
      <c r="U1176">
        <v>0</v>
      </c>
      <c r="V1176">
        <v>99584639</v>
      </c>
      <c r="W1176">
        <v>129640</v>
      </c>
      <c r="X1176">
        <v>99454999</v>
      </c>
      <c r="Y1176">
        <v>20867779</v>
      </c>
      <c r="Z1176">
        <v>40390720</v>
      </c>
      <c r="AA1176" s="3" t="str">
        <f t="shared" si="36"/>
        <v>2556</v>
      </c>
      <c r="AB1176" s="4" t="str">
        <f t="shared" si="37"/>
        <v>Non-TIF</v>
      </c>
    </row>
    <row r="1177" spans="1:28" x14ac:dyDescent="0.25">
      <c r="A1177">
        <v>2021</v>
      </c>
      <c r="B1177">
        <v>74</v>
      </c>
      <c r="C1177" t="s">
        <v>32</v>
      </c>
      <c r="D1177">
        <v>2021</v>
      </c>
      <c r="E1177">
        <v>74</v>
      </c>
      <c r="F1177">
        <v>6</v>
      </c>
      <c r="G1177">
        <v>921</v>
      </c>
      <c r="H1177">
        <v>746921</v>
      </c>
      <c r="I1177" t="s">
        <v>27</v>
      </c>
      <c r="J1177" t="s">
        <v>27</v>
      </c>
      <c r="K1177" t="s">
        <v>672</v>
      </c>
      <c r="L1177" t="s">
        <v>745</v>
      </c>
      <c r="M1177">
        <v>102880220</v>
      </c>
      <c r="N1177">
        <v>8091960</v>
      </c>
      <c r="O1177">
        <v>9063480</v>
      </c>
      <c r="P1177">
        <v>104710</v>
      </c>
      <c r="Q1177">
        <v>199290</v>
      </c>
      <c r="R1177">
        <v>0</v>
      </c>
      <c r="S1177">
        <v>12711326</v>
      </c>
      <c r="T1177">
        <v>521085</v>
      </c>
      <c r="U1177">
        <v>0</v>
      </c>
      <c r="V1177">
        <v>199081411</v>
      </c>
      <c r="W1177">
        <v>159272</v>
      </c>
      <c r="X1177">
        <v>198922139</v>
      </c>
      <c r="Y1177">
        <v>9944360</v>
      </c>
      <c r="Z1177">
        <v>65509340</v>
      </c>
      <c r="AA1177" s="3" t="str">
        <f t="shared" si="36"/>
        <v>6921</v>
      </c>
      <c r="AB1177" s="4" t="str">
        <f t="shared" si="37"/>
        <v>Non-TIF</v>
      </c>
    </row>
    <row r="1178" spans="1:28" x14ac:dyDescent="0.25">
      <c r="A1178">
        <v>2021</v>
      </c>
      <c r="B1178">
        <v>75</v>
      </c>
      <c r="C1178" t="s">
        <v>45</v>
      </c>
      <c r="D1178">
        <v>2021</v>
      </c>
      <c r="E1178">
        <v>75</v>
      </c>
      <c r="F1178">
        <v>0</v>
      </c>
      <c r="G1178">
        <v>63</v>
      </c>
      <c r="H1178">
        <v>750063</v>
      </c>
      <c r="I1178" t="s">
        <v>27</v>
      </c>
      <c r="J1178" t="s">
        <v>27</v>
      </c>
      <c r="K1178" t="s">
        <v>767</v>
      </c>
      <c r="L1178" t="s">
        <v>747</v>
      </c>
      <c r="M1178">
        <v>0</v>
      </c>
      <c r="N1178">
        <v>0</v>
      </c>
      <c r="O1178">
        <v>5717329</v>
      </c>
      <c r="P1178">
        <v>131548</v>
      </c>
      <c r="Q1178">
        <v>41508</v>
      </c>
      <c r="R1178">
        <v>0</v>
      </c>
      <c r="S1178">
        <v>0</v>
      </c>
      <c r="T1178">
        <v>0</v>
      </c>
      <c r="U1178">
        <v>0</v>
      </c>
      <c r="V1178">
        <v>16098415</v>
      </c>
      <c r="W1178">
        <v>38892</v>
      </c>
      <c r="X1178">
        <v>16059523</v>
      </c>
      <c r="Y1178">
        <v>0</v>
      </c>
      <c r="Z1178">
        <v>10208030</v>
      </c>
      <c r="AA1178" s="3" t="str">
        <f t="shared" si="36"/>
        <v>0063</v>
      </c>
      <c r="AB1178" s="4" t="str">
        <f t="shared" si="37"/>
        <v>Non-TIF</v>
      </c>
    </row>
    <row r="1179" spans="1:28" x14ac:dyDescent="0.25">
      <c r="A1179">
        <v>2021</v>
      </c>
      <c r="B1179">
        <v>75</v>
      </c>
      <c r="C1179" t="s">
        <v>24</v>
      </c>
      <c r="D1179">
        <v>2021</v>
      </c>
      <c r="E1179">
        <v>75</v>
      </c>
      <c r="F1179">
        <v>0</v>
      </c>
      <c r="G1179">
        <v>63</v>
      </c>
      <c r="H1179" t="s">
        <v>768</v>
      </c>
      <c r="I1179" t="s">
        <v>26</v>
      </c>
      <c r="J1179" t="s">
        <v>27</v>
      </c>
      <c r="K1179" t="s">
        <v>769</v>
      </c>
      <c r="L1179" t="s">
        <v>747</v>
      </c>
      <c r="M1179">
        <v>0</v>
      </c>
      <c r="N1179">
        <v>0</v>
      </c>
      <c r="O1179">
        <v>8861145</v>
      </c>
      <c r="P1179">
        <v>615082</v>
      </c>
      <c r="Q1179">
        <v>447888</v>
      </c>
      <c r="R1179">
        <v>0</v>
      </c>
      <c r="S1179">
        <v>0</v>
      </c>
      <c r="T1179">
        <v>0</v>
      </c>
      <c r="U1179">
        <v>0</v>
      </c>
      <c r="V1179">
        <v>23197295</v>
      </c>
      <c r="W1179">
        <v>7408</v>
      </c>
      <c r="X1179">
        <v>23189887</v>
      </c>
      <c r="Y1179">
        <v>0</v>
      </c>
      <c r="Z1179">
        <v>13273180</v>
      </c>
      <c r="AA1179" s="3" t="str">
        <f t="shared" si="36"/>
        <v>0063</v>
      </c>
      <c r="AB1179" s="4" t="str">
        <f t="shared" si="37"/>
        <v>TIF</v>
      </c>
    </row>
    <row r="1180" spans="1:28" x14ac:dyDescent="0.25">
      <c r="A1180">
        <v>2021</v>
      </c>
      <c r="B1180">
        <v>75</v>
      </c>
      <c r="C1180" t="s">
        <v>32</v>
      </c>
      <c r="D1180">
        <v>2021</v>
      </c>
      <c r="E1180">
        <v>75</v>
      </c>
      <c r="F1180">
        <v>5</v>
      </c>
      <c r="G1180">
        <v>486</v>
      </c>
      <c r="H1180">
        <v>755486</v>
      </c>
      <c r="I1180" t="s">
        <v>27</v>
      </c>
      <c r="J1180" t="s">
        <v>27</v>
      </c>
      <c r="K1180" t="s">
        <v>770</v>
      </c>
      <c r="L1180" t="s">
        <v>747</v>
      </c>
      <c r="M1180">
        <v>183471530</v>
      </c>
      <c r="N1180">
        <v>14855840</v>
      </c>
      <c r="O1180">
        <v>21889040</v>
      </c>
      <c r="P1180">
        <v>321230</v>
      </c>
      <c r="Q1180">
        <v>3528080</v>
      </c>
      <c r="R1180">
        <v>0</v>
      </c>
      <c r="S1180">
        <v>2081534</v>
      </c>
      <c r="T1180">
        <v>7235187</v>
      </c>
      <c r="U1180">
        <v>0</v>
      </c>
      <c r="V1180">
        <v>407120131</v>
      </c>
      <c r="W1180">
        <v>225944</v>
      </c>
      <c r="X1180">
        <v>406894187</v>
      </c>
      <c r="Y1180">
        <v>12900250</v>
      </c>
      <c r="Z1180">
        <v>173737690</v>
      </c>
      <c r="AA1180" s="3" t="str">
        <f t="shared" si="36"/>
        <v>5486</v>
      </c>
      <c r="AB1180" s="4" t="str">
        <f t="shared" si="37"/>
        <v>Non-TIF</v>
      </c>
    </row>
    <row r="1181" spans="1:28" x14ac:dyDescent="0.25">
      <c r="A1181">
        <v>2021</v>
      </c>
      <c r="B1181">
        <v>75</v>
      </c>
      <c r="C1181" t="s">
        <v>32</v>
      </c>
      <c r="D1181">
        <v>2021</v>
      </c>
      <c r="E1181">
        <v>75</v>
      </c>
      <c r="F1181">
        <v>6</v>
      </c>
      <c r="G1181">
        <v>990</v>
      </c>
      <c r="H1181">
        <v>846990</v>
      </c>
      <c r="I1181" t="s">
        <v>27</v>
      </c>
      <c r="J1181" t="s">
        <v>27</v>
      </c>
      <c r="K1181" t="s">
        <v>771</v>
      </c>
      <c r="L1181" t="s">
        <v>747</v>
      </c>
      <c r="M1181">
        <v>1116600</v>
      </c>
      <c r="N1181">
        <v>412750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6987</v>
      </c>
      <c r="U1181">
        <v>0</v>
      </c>
      <c r="V1181">
        <v>1623347</v>
      </c>
      <c r="W1181">
        <v>1852</v>
      </c>
      <c r="X1181">
        <v>1621495</v>
      </c>
      <c r="Y1181">
        <v>42656</v>
      </c>
      <c r="Z1181">
        <v>87010</v>
      </c>
      <c r="AA1181" s="3" t="str">
        <f t="shared" si="36"/>
        <v>6990</v>
      </c>
      <c r="AB1181" s="4" t="str">
        <f t="shared" si="37"/>
        <v>Non-TIF</v>
      </c>
    </row>
    <row r="1182" spans="1:28" x14ac:dyDescent="0.25">
      <c r="A1182">
        <v>2021</v>
      </c>
      <c r="B1182">
        <v>76</v>
      </c>
      <c r="C1182" t="s">
        <v>45</v>
      </c>
      <c r="D1182">
        <v>2021</v>
      </c>
      <c r="E1182">
        <v>76</v>
      </c>
      <c r="F1182">
        <v>3</v>
      </c>
      <c r="G1182">
        <v>537</v>
      </c>
      <c r="H1182">
        <v>763537</v>
      </c>
      <c r="I1182" t="s">
        <v>27</v>
      </c>
      <c r="J1182" t="s">
        <v>27</v>
      </c>
      <c r="K1182" t="s">
        <v>282</v>
      </c>
      <c r="L1182" t="s">
        <v>749</v>
      </c>
      <c r="M1182">
        <v>0</v>
      </c>
      <c r="N1182">
        <v>0</v>
      </c>
      <c r="O1182">
        <v>13299322</v>
      </c>
      <c r="P1182">
        <v>4379534</v>
      </c>
      <c r="Q1182">
        <v>147547</v>
      </c>
      <c r="R1182">
        <v>0</v>
      </c>
      <c r="S1182">
        <v>0</v>
      </c>
      <c r="T1182">
        <v>0</v>
      </c>
      <c r="U1182">
        <v>0</v>
      </c>
      <c r="V1182">
        <v>22729434</v>
      </c>
      <c r="W1182">
        <v>40744</v>
      </c>
      <c r="X1182">
        <v>22688690</v>
      </c>
      <c r="Y1182">
        <v>0</v>
      </c>
      <c r="Z1182">
        <v>4903031</v>
      </c>
      <c r="AA1182" s="3" t="str">
        <f t="shared" si="36"/>
        <v>3537</v>
      </c>
      <c r="AB1182" s="4" t="str">
        <f t="shared" si="37"/>
        <v>Non-TIF</v>
      </c>
    </row>
    <row r="1183" spans="1:28" x14ac:dyDescent="0.25">
      <c r="A1183">
        <v>2021</v>
      </c>
      <c r="B1183">
        <v>76</v>
      </c>
      <c r="C1183" t="s">
        <v>32</v>
      </c>
      <c r="D1183">
        <v>2021</v>
      </c>
      <c r="E1183">
        <v>76</v>
      </c>
      <c r="F1183">
        <v>0</v>
      </c>
      <c r="G1183">
        <v>72</v>
      </c>
      <c r="H1183">
        <v>110072</v>
      </c>
      <c r="I1183" t="s">
        <v>27</v>
      </c>
      <c r="J1183" t="s">
        <v>27</v>
      </c>
      <c r="K1183" t="s">
        <v>227</v>
      </c>
      <c r="L1183" t="s">
        <v>749</v>
      </c>
      <c r="M1183">
        <v>11619981</v>
      </c>
      <c r="N1183">
        <v>605730</v>
      </c>
      <c r="O1183">
        <v>52440</v>
      </c>
      <c r="P1183">
        <v>0</v>
      </c>
      <c r="Q1183">
        <v>0</v>
      </c>
      <c r="R1183">
        <v>0</v>
      </c>
      <c r="S1183">
        <v>0</v>
      </c>
      <c r="T1183">
        <v>76967</v>
      </c>
      <c r="U1183">
        <v>0</v>
      </c>
      <c r="V1183">
        <v>14813741</v>
      </c>
      <c r="W1183">
        <v>9260</v>
      </c>
      <c r="X1183">
        <v>14804481</v>
      </c>
      <c r="Y1183">
        <v>281760</v>
      </c>
      <c r="Z1183">
        <v>2458623</v>
      </c>
      <c r="AA1183" s="3" t="str">
        <f t="shared" si="36"/>
        <v>0072</v>
      </c>
      <c r="AB1183" s="4" t="str">
        <f t="shared" si="37"/>
        <v>Non-TIF</v>
      </c>
    </row>
    <row r="1184" spans="1:28" x14ac:dyDescent="0.25">
      <c r="A1184">
        <v>2021</v>
      </c>
      <c r="B1184">
        <v>76</v>
      </c>
      <c r="C1184" t="s">
        <v>32</v>
      </c>
      <c r="D1184">
        <v>2021</v>
      </c>
      <c r="E1184">
        <v>76</v>
      </c>
      <c r="F1184">
        <v>5</v>
      </c>
      <c r="G1184">
        <v>283</v>
      </c>
      <c r="H1184">
        <v>765283</v>
      </c>
      <c r="I1184" t="s">
        <v>27</v>
      </c>
      <c r="J1184" t="s">
        <v>27</v>
      </c>
      <c r="K1184" t="s">
        <v>230</v>
      </c>
      <c r="L1184" t="s">
        <v>749</v>
      </c>
      <c r="M1184">
        <v>326459479</v>
      </c>
      <c r="N1184">
        <v>11351701</v>
      </c>
      <c r="O1184">
        <v>20164263</v>
      </c>
      <c r="P1184">
        <v>126725736</v>
      </c>
      <c r="Q1184">
        <v>1576687</v>
      </c>
      <c r="R1184">
        <v>0</v>
      </c>
      <c r="S1184">
        <v>29560022</v>
      </c>
      <c r="T1184">
        <v>1838636</v>
      </c>
      <c r="U1184">
        <v>0</v>
      </c>
      <c r="V1184">
        <v>661221191</v>
      </c>
      <c r="W1184">
        <v>475139</v>
      </c>
      <c r="X1184">
        <v>660746052</v>
      </c>
      <c r="Y1184">
        <v>26383384</v>
      </c>
      <c r="Z1184">
        <v>143544667</v>
      </c>
      <c r="AA1184" s="3" t="str">
        <f t="shared" si="36"/>
        <v>5283</v>
      </c>
      <c r="AB1184" s="4" t="str">
        <f t="shared" si="37"/>
        <v>Non-TIF</v>
      </c>
    </row>
    <row r="1185" spans="1:28" x14ac:dyDescent="0.25">
      <c r="A1185">
        <v>2021</v>
      </c>
      <c r="B1185">
        <v>77</v>
      </c>
      <c r="C1185" t="s">
        <v>45</v>
      </c>
      <c r="D1185">
        <v>2021</v>
      </c>
      <c r="E1185">
        <v>77</v>
      </c>
      <c r="F1185">
        <v>4</v>
      </c>
      <c r="G1185">
        <v>779</v>
      </c>
      <c r="H1185">
        <v>774779</v>
      </c>
      <c r="I1185" t="s">
        <v>27</v>
      </c>
      <c r="J1185" t="s">
        <v>27</v>
      </c>
      <c r="K1185" t="s">
        <v>201</v>
      </c>
      <c r="L1185" t="s">
        <v>784</v>
      </c>
      <c r="M1185">
        <v>1806580</v>
      </c>
      <c r="N1185">
        <v>33700</v>
      </c>
      <c r="O1185">
        <v>27197138</v>
      </c>
      <c r="P1185">
        <v>1068103</v>
      </c>
      <c r="Q1185">
        <v>3851619</v>
      </c>
      <c r="R1185">
        <v>0</v>
      </c>
      <c r="S1185">
        <v>0</v>
      </c>
      <c r="T1185">
        <v>0</v>
      </c>
      <c r="U1185">
        <v>0</v>
      </c>
      <c r="V1185">
        <v>289898211</v>
      </c>
      <c r="W1185">
        <v>124084</v>
      </c>
      <c r="X1185">
        <v>289774127</v>
      </c>
      <c r="Y1185">
        <v>0</v>
      </c>
      <c r="Z1185">
        <v>255941071</v>
      </c>
      <c r="AA1185" s="3" t="str">
        <f t="shared" si="36"/>
        <v>4779</v>
      </c>
      <c r="AB1185" s="4" t="str">
        <f t="shared" si="37"/>
        <v>Non-TIF</v>
      </c>
    </row>
    <row r="1186" spans="1:28" x14ac:dyDescent="0.25">
      <c r="A1186">
        <v>2021</v>
      </c>
      <c r="B1186">
        <v>77</v>
      </c>
      <c r="C1186" t="s">
        <v>24</v>
      </c>
      <c r="D1186">
        <v>2021</v>
      </c>
      <c r="E1186">
        <v>77</v>
      </c>
      <c r="F1186">
        <v>7</v>
      </c>
      <c r="G1186">
        <v>110</v>
      </c>
      <c r="H1186" t="s">
        <v>258</v>
      </c>
      <c r="I1186" t="s">
        <v>26</v>
      </c>
      <c r="J1186" t="s">
        <v>27</v>
      </c>
      <c r="K1186" t="s">
        <v>259</v>
      </c>
      <c r="L1186" t="s">
        <v>784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13521770</v>
      </c>
      <c r="W1186">
        <v>3704</v>
      </c>
      <c r="X1186">
        <v>13518066</v>
      </c>
      <c r="Y1186">
        <v>0</v>
      </c>
      <c r="Z1186">
        <v>13521770</v>
      </c>
      <c r="AA1186" s="3" t="str">
        <f t="shared" si="36"/>
        <v>7110</v>
      </c>
      <c r="AB1186" s="4" t="str">
        <f t="shared" si="37"/>
        <v>TIF</v>
      </c>
    </row>
    <row r="1187" spans="1:28" x14ac:dyDescent="0.25">
      <c r="A1187">
        <v>2021</v>
      </c>
      <c r="B1187">
        <v>77</v>
      </c>
      <c r="C1187" t="s">
        <v>24</v>
      </c>
      <c r="D1187">
        <v>2021</v>
      </c>
      <c r="E1187">
        <v>77</v>
      </c>
      <c r="F1187">
        <v>0</v>
      </c>
      <c r="G1187">
        <v>720</v>
      </c>
      <c r="H1187" t="s">
        <v>776</v>
      </c>
      <c r="I1187" t="s">
        <v>26</v>
      </c>
      <c r="J1187" t="s">
        <v>27</v>
      </c>
      <c r="K1187" t="s">
        <v>777</v>
      </c>
      <c r="L1187" t="s">
        <v>784</v>
      </c>
      <c r="M1187">
        <v>0</v>
      </c>
      <c r="N1187">
        <v>0</v>
      </c>
      <c r="O1187">
        <v>80645572</v>
      </c>
      <c r="P1187">
        <v>1721828</v>
      </c>
      <c r="Q1187">
        <v>1049983</v>
      </c>
      <c r="R1187">
        <v>0</v>
      </c>
      <c r="S1187">
        <v>0</v>
      </c>
      <c r="T1187">
        <v>0</v>
      </c>
      <c r="U1187">
        <v>0</v>
      </c>
      <c r="V1187">
        <v>118163405</v>
      </c>
      <c r="W1187">
        <v>0</v>
      </c>
      <c r="X1187">
        <v>118163405</v>
      </c>
      <c r="Y1187">
        <v>0</v>
      </c>
      <c r="Z1187">
        <v>34746022</v>
      </c>
      <c r="AA1187" s="3" t="str">
        <f t="shared" si="36"/>
        <v>0720</v>
      </c>
      <c r="AB1187" s="4" t="str">
        <f t="shared" si="37"/>
        <v>TIF</v>
      </c>
    </row>
    <row r="1188" spans="1:28" x14ac:dyDescent="0.25">
      <c r="A1188">
        <v>2021</v>
      </c>
      <c r="B1188">
        <v>77</v>
      </c>
      <c r="C1188" t="s">
        <v>32</v>
      </c>
      <c r="D1188">
        <v>2021</v>
      </c>
      <c r="E1188">
        <v>77</v>
      </c>
      <c r="F1188">
        <v>7</v>
      </c>
      <c r="G1188">
        <v>110</v>
      </c>
      <c r="H1188">
        <v>257110</v>
      </c>
      <c r="I1188" t="s">
        <v>27</v>
      </c>
      <c r="J1188" t="s">
        <v>27</v>
      </c>
      <c r="K1188" t="s">
        <v>63</v>
      </c>
      <c r="L1188" t="s">
        <v>784</v>
      </c>
      <c r="M1188">
        <v>3589160</v>
      </c>
      <c r="N1188">
        <v>96970</v>
      </c>
      <c r="O1188">
        <v>1392740</v>
      </c>
      <c r="P1188">
        <v>0</v>
      </c>
      <c r="Q1188">
        <v>0</v>
      </c>
      <c r="R1188">
        <v>0</v>
      </c>
      <c r="S1188">
        <v>0</v>
      </c>
      <c r="T1188">
        <v>753264</v>
      </c>
      <c r="U1188">
        <v>0</v>
      </c>
      <c r="V1188">
        <v>156890184</v>
      </c>
      <c r="W1188">
        <v>83340</v>
      </c>
      <c r="X1188">
        <v>156806844</v>
      </c>
      <c r="Y1188">
        <v>697887</v>
      </c>
      <c r="Z1188">
        <v>151058050</v>
      </c>
      <c r="AA1188" s="3" t="str">
        <f t="shared" si="36"/>
        <v>7110</v>
      </c>
      <c r="AB1188" s="4" t="str">
        <f t="shared" si="37"/>
        <v>Non-TIF</v>
      </c>
    </row>
    <row r="1189" spans="1:28" x14ac:dyDescent="0.25">
      <c r="A1189">
        <v>2021</v>
      </c>
      <c r="B1189">
        <v>77</v>
      </c>
      <c r="C1189" t="s">
        <v>32</v>
      </c>
      <c r="D1189">
        <v>2021</v>
      </c>
      <c r="E1189">
        <v>77</v>
      </c>
      <c r="F1189">
        <v>1</v>
      </c>
      <c r="G1189">
        <v>737</v>
      </c>
      <c r="H1189">
        <v>771737</v>
      </c>
      <c r="I1189" t="s">
        <v>27</v>
      </c>
      <c r="J1189" t="s">
        <v>27</v>
      </c>
      <c r="K1189" t="s">
        <v>818</v>
      </c>
      <c r="L1189" t="s">
        <v>784</v>
      </c>
      <c r="M1189">
        <v>2253550</v>
      </c>
      <c r="N1189">
        <v>361200</v>
      </c>
      <c r="O1189">
        <v>1076472350</v>
      </c>
      <c r="P1189">
        <v>105705710</v>
      </c>
      <c r="Q1189">
        <v>484346400</v>
      </c>
      <c r="R1189">
        <v>0</v>
      </c>
      <c r="S1189">
        <v>26599456</v>
      </c>
      <c r="T1189">
        <v>13276411</v>
      </c>
      <c r="U1189">
        <v>0</v>
      </c>
      <c r="V1189">
        <v>11326253027</v>
      </c>
      <c r="W1189">
        <v>8895800</v>
      </c>
      <c r="X1189">
        <v>11317357227</v>
      </c>
      <c r="Y1189">
        <v>443018420</v>
      </c>
      <c r="Z1189">
        <v>9617237950</v>
      </c>
      <c r="AA1189" s="3" t="str">
        <f t="shared" si="36"/>
        <v>1737</v>
      </c>
      <c r="AB1189" s="4" t="str">
        <f t="shared" si="37"/>
        <v>Non-TIF</v>
      </c>
    </row>
    <row r="1190" spans="1:28" x14ac:dyDescent="0.25">
      <c r="A1190">
        <v>2021</v>
      </c>
      <c r="B1190">
        <v>50</v>
      </c>
      <c r="C1190" t="s">
        <v>24</v>
      </c>
      <c r="D1190">
        <v>2021</v>
      </c>
      <c r="E1190">
        <v>50</v>
      </c>
      <c r="F1190">
        <v>1</v>
      </c>
      <c r="G1190">
        <v>350</v>
      </c>
      <c r="H1190" t="s">
        <v>629</v>
      </c>
      <c r="I1190" t="s">
        <v>26</v>
      </c>
      <c r="J1190" t="s">
        <v>27</v>
      </c>
      <c r="K1190" t="s">
        <v>630</v>
      </c>
      <c r="L1190" t="s">
        <v>534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 s="3" t="str">
        <f t="shared" si="36"/>
        <v>1350</v>
      </c>
      <c r="AB1190" s="4" t="str">
        <f t="shared" si="37"/>
        <v>TIF</v>
      </c>
    </row>
    <row r="1191" spans="1:28" x14ac:dyDescent="0.25">
      <c r="A1191">
        <v>2021</v>
      </c>
      <c r="B1191">
        <v>50</v>
      </c>
      <c r="C1191" t="s">
        <v>32</v>
      </c>
      <c r="D1191">
        <v>2021</v>
      </c>
      <c r="E1191">
        <v>50</v>
      </c>
      <c r="F1191">
        <v>3</v>
      </c>
      <c r="G1191">
        <v>906</v>
      </c>
      <c r="H1191">
        <v>503906</v>
      </c>
      <c r="I1191" t="s">
        <v>27</v>
      </c>
      <c r="J1191" t="s">
        <v>27</v>
      </c>
      <c r="K1191" t="s">
        <v>543</v>
      </c>
      <c r="L1191" t="s">
        <v>534</v>
      </c>
      <c r="M1191">
        <v>96107390</v>
      </c>
      <c r="N1191">
        <v>5176880</v>
      </c>
      <c r="O1191">
        <v>7455390</v>
      </c>
      <c r="P1191">
        <v>180340</v>
      </c>
      <c r="Q1191">
        <v>251360</v>
      </c>
      <c r="R1191">
        <v>0</v>
      </c>
      <c r="S1191">
        <v>0</v>
      </c>
      <c r="T1191">
        <v>19051229</v>
      </c>
      <c r="U1191">
        <v>0</v>
      </c>
      <c r="V1191">
        <v>224322589</v>
      </c>
      <c r="W1191">
        <v>100008</v>
      </c>
      <c r="X1191">
        <v>224222581</v>
      </c>
      <c r="Y1191">
        <v>14563216</v>
      </c>
      <c r="Z1191">
        <v>96100000</v>
      </c>
      <c r="AA1191" s="3" t="str">
        <f t="shared" si="36"/>
        <v>3906</v>
      </c>
      <c r="AB1191" s="4" t="str">
        <f t="shared" si="37"/>
        <v>Non-TIF</v>
      </c>
    </row>
    <row r="1192" spans="1:28" x14ac:dyDescent="0.25">
      <c r="A1192">
        <v>2021</v>
      </c>
      <c r="B1192">
        <v>50</v>
      </c>
      <c r="C1192" t="s">
        <v>32</v>
      </c>
      <c r="D1192">
        <v>2021</v>
      </c>
      <c r="E1192">
        <v>50</v>
      </c>
      <c r="F1192">
        <v>4</v>
      </c>
      <c r="G1192">
        <v>725</v>
      </c>
      <c r="H1192">
        <v>504725</v>
      </c>
      <c r="I1192" t="s">
        <v>27</v>
      </c>
      <c r="J1192" t="s">
        <v>27</v>
      </c>
      <c r="K1192" t="s">
        <v>544</v>
      </c>
      <c r="L1192" t="s">
        <v>534</v>
      </c>
      <c r="M1192">
        <v>154005620</v>
      </c>
      <c r="N1192">
        <v>4127690</v>
      </c>
      <c r="O1192">
        <v>62690840</v>
      </c>
      <c r="P1192">
        <v>29575300</v>
      </c>
      <c r="Q1192">
        <v>32838720</v>
      </c>
      <c r="R1192">
        <v>0</v>
      </c>
      <c r="S1192">
        <v>4353737</v>
      </c>
      <c r="T1192">
        <v>44344475</v>
      </c>
      <c r="U1192">
        <v>0</v>
      </c>
      <c r="V1192">
        <v>1288183082</v>
      </c>
      <c r="W1192">
        <v>1407520</v>
      </c>
      <c r="X1192">
        <v>1286775562</v>
      </c>
      <c r="Y1192">
        <v>112343793</v>
      </c>
      <c r="Z1192">
        <v>956246700</v>
      </c>
      <c r="AA1192" s="3" t="str">
        <f t="shared" si="36"/>
        <v>4725</v>
      </c>
      <c r="AB1192" s="4" t="str">
        <f t="shared" si="37"/>
        <v>Non-TIF</v>
      </c>
    </row>
    <row r="1193" spans="1:28" x14ac:dyDescent="0.25">
      <c r="A1193">
        <v>2021</v>
      </c>
      <c r="B1193">
        <v>50</v>
      </c>
      <c r="C1193" t="s">
        <v>32</v>
      </c>
      <c r="D1193">
        <v>2021</v>
      </c>
      <c r="E1193">
        <v>50</v>
      </c>
      <c r="F1193">
        <v>5</v>
      </c>
      <c r="G1193">
        <v>319</v>
      </c>
      <c r="H1193">
        <v>505319</v>
      </c>
      <c r="I1193" t="s">
        <v>27</v>
      </c>
      <c r="J1193" t="s">
        <v>27</v>
      </c>
      <c r="K1193" t="s">
        <v>631</v>
      </c>
      <c r="L1193" t="s">
        <v>534</v>
      </c>
      <c r="M1193">
        <v>113273960</v>
      </c>
      <c r="N1193">
        <v>3435990</v>
      </c>
      <c r="O1193">
        <v>14617430</v>
      </c>
      <c r="P1193">
        <v>497620</v>
      </c>
      <c r="Q1193">
        <v>4864010</v>
      </c>
      <c r="R1193">
        <v>0</v>
      </c>
      <c r="S1193">
        <v>1437690</v>
      </c>
      <c r="T1193">
        <v>6849086</v>
      </c>
      <c r="U1193">
        <v>0</v>
      </c>
      <c r="V1193">
        <v>389455426</v>
      </c>
      <c r="W1193">
        <v>335212</v>
      </c>
      <c r="X1193">
        <v>389120214</v>
      </c>
      <c r="Y1193">
        <v>25463150</v>
      </c>
      <c r="Z1193">
        <v>244479640</v>
      </c>
      <c r="AA1193" s="3" t="str">
        <f t="shared" si="36"/>
        <v>5319</v>
      </c>
      <c r="AB1193" s="4" t="str">
        <f t="shared" si="37"/>
        <v>Non-TIF</v>
      </c>
    </row>
    <row r="1194" spans="1:28" x14ac:dyDescent="0.25">
      <c r="A1194">
        <v>2021</v>
      </c>
      <c r="B1194">
        <v>50</v>
      </c>
      <c r="C1194" t="s">
        <v>32</v>
      </c>
      <c r="D1194">
        <v>2021</v>
      </c>
      <c r="E1194">
        <v>50</v>
      </c>
      <c r="F1194">
        <v>5</v>
      </c>
      <c r="G1194">
        <v>166</v>
      </c>
      <c r="H1194">
        <v>635166</v>
      </c>
      <c r="I1194" t="s">
        <v>27</v>
      </c>
      <c r="J1194" t="s">
        <v>27</v>
      </c>
      <c r="K1194" t="s">
        <v>632</v>
      </c>
      <c r="L1194" t="s">
        <v>534</v>
      </c>
      <c r="M1194">
        <v>6079010</v>
      </c>
      <c r="N1194">
        <v>372680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6449485</v>
      </c>
      <c r="U1194">
        <v>0</v>
      </c>
      <c r="V1194">
        <v>17097785</v>
      </c>
      <c r="W1194">
        <v>1852</v>
      </c>
      <c r="X1194">
        <v>17095933</v>
      </c>
      <c r="Y1194">
        <v>299271</v>
      </c>
      <c r="Z1194">
        <v>4196610</v>
      </c>
      <c r="AA1194" s="3" t="str">
        <f t="shared" si="36"/>
        <v>5166</v>
      </c>
      <c r="AB1194" s="4" t="str">
        <f t="shared" si="37"/>
        <v>Non-TIF</v>
      </c>
    </row>
    <row r="1195" spans="1:28" x14ac:dyDescent="0.25">
      <c r="A1195">
        <v>2021</v>
      </c>
      <c r="B1195">
        <v>51</v>
      </c>
      <c r="C1195" t="s">
        <v>32</v>
      </c>
      <c r="D1195">
        <v>2021</v>
      </c>
      <c r="E1195">
        <v>51</v>
      </c>
      <c r="F1195">
        <v>4</v>
      </c>
      <c r="G1195">
        <v>536</v>
      </c>
      <c r="H1195">
        <v>444536</v>
      </c>
      <c r="I1195" t="s">
        <v>27</v>
      </c>
      <c r="J1195" t="s">
        <v>27</v>
      </c>
      <c r="K1195" t="s">
        <v>463</v>
      </c>
      <c r="L1195" t="s">
        <v>541</v>
      </c>
      <c r="M1195">
        <v>2502300</v>
      </c>
      <c r="N1195">
        <v>198000</v>
      </c>
      <c r="O1195">
        <v>31702</v>
      </c>
      <c r="P1195">
        <v>0</v>
      </c>
      <c r="Q1195">
        <v>38742</v>
      </c>
      <c r="R1195">
        <v>0</v>
      </c>
      <c r="S1195">
        <v>0</v>
      </c>
      <c r="T1195">
        <v>146580</v>
      </c>
      <c r="U1195">
        <v>0</v>
      </c>
      <c r="V1195">
        <v>5192724</v>
      </c>
      <c r="W1195">
        <v>1852</v>
      </c>
      <c r="X1195">
        <v>5190872</v>
      </c>
      <c r="Y1195">
        <v>120231</v>
      </c>
      <c r="Z1195">
        <v>2275400</v>
      </c>
      <c r="AA1195" s="3" t="str">
        <f t="shared" si="36"/>
        <v>4536</v>
      </c>
      <c r="AB1195" s="4" t="str">
        <f t="shared" si="37"/>
        <v>Non-TIF</v>
      </c>
    </row>
    <row r="1196" spans="1:28" x14ac:dyDescent="0.25">
      <c r="A1196">
        <v>2021</v>
      </c>
      <c r="B1196">
        <v>51</v>
      </c>
      <c r="C1196" t="s">
        <v>32</v>
      </c>
      <c r="D1196">
        <v>2021</v>
      </c>
      <c r="E1196">
        <v>51</v>
      </c>
      <c r="F1196">
        <v>6</v>
      </c>
      <c r="G1196">
        <v>768</v>
      </c>
      <c r="H1196">
        <v>926768</v>
      </c>
      <c r="I1196" t="s">
        <v>27</v>
      </c>
      <c r="J1196" t="s">
        <v>27</v>
      </c>
      <c r="K1196" t="s">
        <v>633</v>
      </c>
      <c r="L1196" t="s">
        <v>541</v>
      </c>
      <c r="M1196">
        <v>6684400</v>
      </c>
      <c r="N1196">
        <v>356600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242740</v>
      </c>
      <c r="U1196">
        <v>0</v>
      </c>
      <c r="V1196">
        <v>11732240</v>
      </c>
      <c r="W1196">
        <v>7408</v>
      </c>
      <c r="X1196">
        <v>11724832</v>
      </c>
      <c r="Y1196">
        <v>757438</v>
      </c>
      <c r="Z1196">
        <v>4448500</v>
      </c>
      <c r="AA1196" s="3" t="str">
        <f t="shared" si="36"/>
        <v>6768</v>
      </c>
      <c r="AB1196" s="4" t="str">
        <f t="shared" si="37"/>
        <v>Non-TIF</v>
      </c>
    </row>
    <row r="1197" spans="1:28" x14ac:dyDescent="0.25">
      <c r="A1197">
        <v>2021</v>
      </c>
      <c r="B1197">
        <v>52</v>
      </c>
      <c r="C1197" t="s">
        <v>45</v>
      </c>
      <c r="D1197">
        <v>2021</v>
      </c>
      <c r="E1197">
        <v>52</v>
      </c>
      <c r="F1197">
        <v>1</v>
      </c>
      <c r="G1197">
        <v>221</v>
      </c>
      <c r="H1197">
        <v>521221</v>
      </c>
      <c r="I1197" t="s">
        <v>27</v>
      </c>
      <c r="J1197" t="s">
        <v>27</v>
      </c>
      <c r="K1197" t="s">
        <v>560</v>
      </c>
      <c r="L1197" t="s">
        <v>551</v>
      </c>
      <c r="M1197">
        <v>524067</v>
      </c>
      <c r="N1197">
        <v>7389</v>
      </c>
      <c r="O1197">
        <v>119981016</v>
      </c>
      <c r="P1197">
        <v>280000</v>
      </c>
      <c r="Q1197">
        <v>4316277</v>
      </c>
      <c r="R1197">
        <v>0</v>
      </c>
      <c r="S1197">
        <v>0</v>
      </c>
      <c r="T1197">
        <v>0</v>
      </c>
      <c r="U1197">
        <v>0</v>
      </c>
      <c r="V1197">
        <v>282531022</v>
      </c>
      <c r="W1197">
        <v>81488</v>
      </c>
      <c r="X1197">
        <v>282449534</v>
      </c>
      <c r="Y1197">
        <v>0</v>
      </c>
      <c r="Z1197">
        <v>157422273</v>
      </c>
      <c r="AA1197" s="3" t="str">
        <f t="shared" si="36"/>
        <v>1221</v>
      </c>
      <c r="AB1197" s="4" t="str">
        <f t="shared" si="37"/>
        <v>Non-TIF</v>
      </c>
    </row>
    <row r="1198" spans="1:28" x14ac:dyDescent="0.25">
      <c r="A1198">
        <v>2021</v>
      </c>
      <c r="B1198">
        <v>52</v>
      </c>
      <c r="C1198" t="s">
        <v>45</v>
      </c>
      <c r="D1198">
        <v>2021</v>
      </c>
      <c r="E1198">
        <v>52</v>
      </c>
      <c r="F1198">
        <v>3</v>
      </c>
      <c r="G1198">
        <v>141</v>
      </c>
      <c r="H1198">
        <v>523141</v>
      </c>
      <c r="I1198" t="s">
        <v>27</v>
      </c>
      <c r="J1198" t="s">
        <v>27</v>
      </c>
      <c r="K1198" t="s">
        <v>634</v>
      </c>
      <c r="L1198" t="s">
        <v>551</v>
      </c>
      <c r="M1198">
        <v>645720</v>
      </c>
      <c r="N1198">
        <v>0</v>
      </c>
      <c r="O1198">
        <v>690686892</v>
      </c>
      <c r="P1198">
        <v>36517999</v>
      </c>
      <c r="Q1198">
        <v>148935202</v>
      </c>
      <c r="R1198">
        <v>0</v>
      </c>
      <c r="S1198">
        <v>0</v>
      </c>
      <c r="T1198">
        <v>0</v>
      </c>
      <c r="U1198">
        <v>0</v>
      </c>
      <c r="V1198">
        <v>1425148504</v>
      </c>
      <c r="W1198">
        <v>57412</v>
      </c>
      <c r="X1198">
        <v>1425091092</v>
      </c>
      <c r="Y1198">
        <v>0</v>
      </c>
      <c r="Z1198">
        <v>548362691</v>
      </c>
      <c r="AA1198" s="3" t="str">
        <f t="shared" si="36"/>
        <v>3141</v>
      </c>
      <c r="AB1198" s="4" t="str">
        <f t="shared" si="37"/>
        <v>Non-TIF</v>
      </c>
    </row>
    <row r="1199" spans="1:28" x14ac:dyDescent="0.25">
      <c r="A1199">
        <v>2021</v>
      </c>
      <c r="B1199">
        <v>52</v>
      </c>
      <c r="C1199" t="s">
        <v>24</v>
      </c>
      <c r="D1199">
        <v>2021</v>
      </c>
      <c r="E1199">
        <v>52</v>
      </c>
      <c r="F1199">
        <v>1</v>
      </c>
      <c r="G1199">
        <v>337</v>
      </c>
      <c r="H1199" t="s">
        <v>635</v>
      </c>
      <c r="I1199" t="s">
        <v>26</v>
      </c>
      <c r="J1199" t="s">
        <v>27</v>
      </c>
      <c r="K1199" t="s">
        <v>636</v>
      </c>
      <c r="L1199" t="s">
        <v>551</v>
      </c>
      <c r="M1199">
        <v>0</v>
      </c>
      <c r="N1199">
        <v>0</v>
      </c>
      <c r="O1199">
        <v>592883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24989330</v>
      </c>
      <c r="W1199">
        <v>16668</v>
      </c>
      <c r="X1199">
        <v>24972662</v>
      </c>
      <c r="Y1199">
        <v>0</v>
      </c>
      <c r="Z1199">
        <v>24396447</v>
      </c>
      <c r="AA1199" s="3" t="str">
        <f t="shared" si="36"/>
        <v>1337</v>
      </c>
      <c r="AB1199" s="4" t="str">
        <f t="shared" si="37"/>
        <v>TIF</v>
      </c>
    </row>
    <row r="1200" spans="1:28" x14ac:dyDescent="0.25">
      <c r="A1200">
        <v>2021</v>
      </c>
      <c r="B1200">
        <v>52</v>
      </c>
      <c r="C1200" t="s">
        <v>32</v>
      </c>
      <c r="D1200">
        <v>2021</v>
      </c>
      <c r="E1200">
        <v>52</v>
      </c>
      <c r="F1200">
        <v>1</v>
      </c>
      <c r="G1200">
        <v>337</v>
      </c>
      <c r="H1200">
        <v>571337</v>
      </c>
      <c r="I1200" t="s">
        <v>27</v>
      </c>
      <c r="J1200" t="s">
        <v>27</v>
      </c>
      <c r="K1200" t="s">
        <v>195</v>
      </c>
      <c r="L1200" t="s">
        <v>551</v>
      </c>
      <c r="M1200">
        <v>22428800</v>
      </c>
      <c r="N1200">
        <v>3313500</v>
      </c>
      <c r="O1200">
        <v>15195400</v>
      </c>
      <c r="P1200">
        <v>0</v>
      </c>
      <c r="Q1200">
        <v>971299</v>
      </c>
      <c r="R1200">
        <v>0</v>
      </c>
      <c r="S1200">
        <v>5184954</v>
      </c>
      <c r="T1200">
        <v>733147</v>
      </c>
      <c r="U1200">
        <v>0</v>
      </c>
      <c r="V1200">
        <v>500549400</v>
      </c>
      <c r="W1200">
        <v>324100</v>
      </c>
      <c r="X1200">
        <v>500225300</v>
      </c>
      <c r="Y1200">
        <v>11289433</v>
      </c>
      <c r="Z1200">
        <v>452722300</v>
      </c>
      <c r="AA1200" s="3" t="str">
        <f t="shared" si="36"/>
        <v>1337</v>
      </c>
      <c r="AB1200" s="4" t="str">
        <f t="shared" si="37"/>
        <v>Non-TIF</v>
      </c>
    </row>
    <row r="1201" spans="1:28" x14ac:dyDescent="0.25">
      <c r="A1201">
        <v>2021</v>
      </c>
      <c r="B1201">
        <v>52</v>
      </c>
      <c r="C1201" t="s">
        <v>32</v>
      </c>
      <c r="D1201">
        <v>2021</v>
      </c>
      <c r="E1201">
        <v>52</v>
      </c>
      <c r="F1201">
        <v>3</v>
      </c>
      <c r="G1201">
        <v>744</v>
      </c>
      <c r="H1201">
        <v>573744</v>
      </c>
      <c r="I1201" t="s">
        <v>27</v>
      </c>
      <c r="J1201" t="s">
        <v>27</v>
      </c>
      <c r="K1201" t="s">
        <v>216</v>
      </c>
      <c r="L1201" t="s">
        <v>551</v>
      </c>
      <c r="M1201">
        <v>1529100</v>
      </c>
      <c r="N1201">
        <v>90600</v>
      </c>
      <c r="O1201">
        <v>66900</v>
      </c>
      <c r="P1201">
        <v>0</v>
      </c>
      <c r="Q1201">
        <v>0</v>
      </c>
      <c r="R1201">
        <v>0</v>
      </c>
      <c r="S1201">
        <v>0</v>
      </c>
      <c r="T1201">
        <v>21563</v>
      </c>
      <c r="U1201">
        <v>0</v>
      </c>
      <c r="V1201">
        <v>13124263</v>
      </c>
      <c r="W1201">
        <v>14816</v>
      </c>
      <c r="X1201">
        <v>13109447</v>
      </c>
      <c r="Y1201">
        <v>1143824</v>
      </c>
      <c r="Z1201">
        <v>11416100</v>
      </c>
      <c r="AA1201" s="3" t="str">
        <f t="shared" si="36"/>
        <v>3744</v>
      </c>
      <c r="AB1201" s="4" t="str">
        <f t="shared" si="37"/>
        <v>Non-TIF</v>
      </c>
    </row>
    <row r="1202" spans="1:28" x14ac:dyDescent="0.25">
      <c r="A1202">
        <v>2021</v>
      </c>
      <c r="B1202">
        <v>53</v>
      </c>
      <c r="C1202" t="s">
        <v>45</v>
      </c>
      <c r="D1202">
        <v>2021</v>
      </c>
      <c r="E1202">
        <v>53</v>
      </c>
      <c r="F1202">
        <v>4</v>
      </c>
      <c r="G1202">
        <v>269</v>
      </c>
      <c r="H1202">
        <v>534269</v>
      </c>
      <c r="I1202" t="s">
        <v>27</v>
      </c>
      <c r="J1202" t="s">
        <v>27</v>
      </c>
      <c r="K1202" t="s">
        <v>215</v>
      </c>
      <c r="L1202" t="s">
        <v>553</v>
      </c>
      <c r="M1202">
        <v>0</v>
      </c>
      <c r="N1202">
        <v>0</v>
      </c>
      <c r="O1202">
        <v>55192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55192</v>
      </c>
      <c r="W1202">
        <v>0</v>
      </c>
      <c r="X1202">
        <v>55192</v>
      </c>
      <c r="Y1202">
        <v>0</v>
      </c>
      <c r="Z1202">
        <v>0</v>
      </c>
      <c r="AA1202" s="3" t="str">
        <f t="shared" si="36"/>
        <v>4269</v>
      </c>
      <c r="AB1202" s="4" t="str">
        <f t="shared" si="37"/>
        <v>Non-TIF</v>
      </c>
    </row>
    <row r="1203" spans="1:28" x14ac:dyDescent="0.25">
      <c r="A1203">
        <v>2021</v>
      </c>
      <c r="B1203">
        <v>53</v>
      </c>
      <c r="C1203" t="s">
        <v>24</v>
      </c>
      <c r="D1203">
        <v>2021</v>
      </c>
      <c r="E1203">
        <v>53</v>
      </c>
      <c r="F1203">
        <v>0</v>
      </c>
      <c r="G1203">
        <v>234</v>
      </c>
      <c r="H1203" t="s">
        <v>637</v>
      </c>
      <c r="I1203" t="s">
        <v>26</v>
      </c>
      <c r="J1203" t="s">
        <v>27</v>
      </c>
      <c r="K1203" t="s">
        <v>638</v>
      </c>
      <c r="L1203" t="s">
        <v>553</v>
      </c>
      <c r="M1203">
        <v>0</v>
      </c>
      <c r="N1203">
        <v>0</v>
      </c>
      <c r="O1203">
        <v>1234304</v>
      </c>
      <c r="P1203">
        <v>45530</v>
      </c>
      <c r="Q1203">
        <v>584162</v>
      </c>
      <c r="R1203">
        <v>0</v>
      </c>
      <c r="S1203">
        <v>0</v>
      </c>
      <c r="T1203">
        <v>0</v>
      </c>
      <c r="U1203">
        <v>0</v>
      </c>
      <c r="V1203">
        <v>6641056</v>
      </c>
      <c r="W1203">
        <v>0</v>
      </c>
      <c r="X1203">
        <v>6641056</v>
      </c>
      <c r="Y1203">
        <v>0</v>
      </c>
      <c r="Z1203">
        <v>4777060</v>
      </c>
      <c r="AA1203" s="3" t="str">
        <f t="shared" si="36"/>
        <v>0234</v>
      </c>
      <c r="AB1203" s="4" t="str">
        <f t="shared" si="37"/>
        <v>TIF</v>
      </c>
    </row>
    <row r="1204" spans="1:28" x14ac:dyDescent="0.25">
      <c r="A1204">
        <v>2021</v>
      </c>
      <c r="B1204">
        <v>53</v>
      </c>
      <c r="C1204" t="s">
        <v>32</v>
      </c>
      <c r="D1204">
        <v>2021</v>
      </c>
      <c r="E1204">
        <v>53</v>
      </c>
      <c r="F1204">
        <v>0</v>
      </c>
      <c r="G1204">
        <v>234</v>
      </c>
      <c r="H1204">
        <v>530234</v>
      </c>
      <c r="I1204" t="s">
        <v>27</v>
      </c>
      <c r="J1204" t="s">
        <v>27</v>
      </c>
      <c r="K1204" t="s">
        <v>624</v>
      </c>
      <c r="L1204" t="s">
        <v>553</v>
      </c>
      <c r="M1204">
        <v>82898690</v>
      </c>
      <c r="N1204">
        <v>3691730</v>
      </c>
      <c r="O1204">
        <v>45112019</v>
      </c>
      <c r="P1204">
        <v>2537490</v>
      </c>
      <c r="Q1204">
        <v>6645518</v>
      </c>
      <c r="R1204">
        <v>0</v>
      </c>
      <c r="S1204">
        <v>0</v>
      </c>
      <c r="T1204">
        <v>6344370</v>
      </c>
      <c r="U1204">
        <v>0</v>
      </c>
      <c r="V1204">
        <v>645939807</v>
      </c>
      <c r="W1204">
        <v>743475</v>
      </c>
      <c r="X1204">
        <v>645196332</v>
      </c>
      <c r="Y1204">
        <v>58282319</v>
      </c>
      <c r="Z1204">
        <v>498709990</v>
      </c>
      <c r="AA1204" s="3" t="str">
        <f t="shared" si="36"/>
        <v>0234</v>
      </c>
      <c r="AB1204" s="4" t="str">
        <f t="shared" si="37"/>
        <v>Non-TIF</v>
      </c>
    </row>
    <row r="1205" spans="1:28" x14ac:dyDescent="0.25">
      <c r="A1205">
        <v>2021</v>
      </c>
      <c r="B1205">
        <v>53</v>
      </c>
      <c r="C1205" t="s">
        <v>32</v>
      </c>
      <c r="D1205">
        <v>2021</v>
      </c>
      <c r="E1205">
        <v>53</v>
      </c>
      <c r="F1205">
        <v>4</v>
      </c>
      <c r="G1205">
        <v>905</v>
      </c>
      <c r="H1205">
        <v>534905</v>
      </c>
      <c r="I1205" t="s">
        <v>27</v>
      </c>
      <c r="J1205" t="s">
        <v>27</v>
      </c>
      <c r="K1205" t="s">
        <v>639</v>
      </c>
      <c r="L1205" t="s">
        <v>553</v>
      </c>
      <c r="M1205">
        <v>65165880</v>
      </c>
      <c r="N1205">
        <v>2910780</v>
      </c>
      <c r="O1205">
        <v>4670485</v>
      </c>
      <c r="P1205">
        <v>0</v>
      </c>
      <c r="Q1205">
        <v>360670</v>
      </c>
      <c r="R1205">
        <v>0</v>
      </c>
      <c r="S1205">
        <v>0</v>
      </c>
      <c r="T1205">
        <v>9164360</v>
      </c>
      <c r="U1205">
        <v>0</v>
      </c>
      <c r="V1205">
        <v>153392755</v>
      </c>
      <c r="W1205">
        <v>144456</v>
      </c>
      <c r="X1205">
        <v>153248299</v>
      </c>
      <c r="Y1205">
        <v>19127220</v>
      </c>
      <c r="Z1205">
        <v>71120580</v>
      </c>
      <c r="AA1205" s="3" t="str">
        <f t="shared" si="36"/>
        <v>4905</v>
      </c>
      <c r="AB1205" s="4" t="str">
        <f t="shared" si="37"/>
        <v>Non-TIF</v>
      </c>
    </row>
    <row r="1206" spans="1:28" x14ac:dyDescent="0.25">
      <c r="A1206">
        <v>2021</v>
      </c>
      <c r="B1206">
        <v>54</v>
      </c>
      <c r="C1206" t="s">
        <v>32</v>
      </c>
      <c r="D1206">
        <v>2021</v>
      </c>
      <c r="E1206">
        <v>54</v>
      </c>
      <c r="F1206">
        <v>6</v>
      </c>
      <c r="G1206">
        <v>12</v>
      </c>
      <c r="H1206">
        <v>546012</v>
      </c>
      <c r="I1206" t="s">
        <v>27</v>
      </c>
      <c r="J1206" t="s">
        <v>27</v>
      </c>
      <c r="K1206" t="s">
        <v>597</v>
      </c>
      <c r="L1206" t="s">
        <v>554</v>
      </c>
      <c r="M1206">
        <v>100307223</v>
      </c>
      <c r="N1206">
        <v>7768210</v>
      </c>
      <c r="O1206">
        <v>18233513</v>
      </c>
      <c r="P1206">
        <v>4019780</v>
      </c>
      <c r="Q1206">
        <v>7521423</v>
      </c>
      <c r="R1206">
        <v>0</v>
      </c>
      <c r="S1206">
        <v>0</v>
      </c>
      <c r="T1206">
        <v>8632903</v>
      </c>
      <c r="U1206">
        <v>0</v>
      </c>
      <c r="V1206">
        <v>284179330</v>
      </c>
      <c r="W1206">
        <v>327804</v>
      </c>
      <c r="X1206">
        <v>283851526</v>
      </c>
      <c r="Y1206">
        <v>27457466</v>
      </c>
      <c r="Z1206">
        <v>137696278</v>
      </c>
      <c r="AA1206" s="3" t="str">
        <f t="shared" si="36"/>
        <v>6012</v>
      </c>
      <c r="AB1206" s="4" t="str">
        <f t="shared" si="37"/>
        <v>Non-TIF</v>
      </c>
    </row>
    <row r="1207" spans="1:28" x14ac:dyDescent="0.25">
      <c r="A1207">
        <v>2021</v>
      </c>
      <c r="B1207">
        <v>55</v>
      </c>
      <c r="C1207" t="s">
        <v>45</v>
      </c>
      <c r="D1207">
        <v>2021</v>
      </c>
      <c r="E1207">
        <v>55</v>
      </c>
      <c r="F1207">
        <v>3</v>
      </c>
      <c r="G1207">
        <v>897</v>
      </c>
      <c r="H1207">
        <v>553897</v>
      </c>
      <c r="I1207" t="s">
        <v>27</v>
      </c>
      <c r="J1207" t="s">
        <v>27</v>
      </c>
      <c r="K1207" t="s">
        <v>457</v>
      </c>
      <c r="L1207" t="s">
        <v>557</v>
      </c>
      <c r="M1207">
        <v>0</v>
      </c>
      <c r="N1207">
        <v>0</v>
      </c>
      <c r="O1207">
        <v>4620648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4620648</v>
      </c>
      <c r="W1207">
        <v>0</v>
      </c>
      <c r="X1207">
        <v>4620648</v>
      </c>
      <c r="Y1207">
        <v>0</v>
      </c>
      <c r="Z1207">
        <v>0</v>
      </c>
      <c r="AA1207" s="3" t="str">
        <f t="shared" si="36"/>
        <v>3897</v>
      </c>
      <c r="AB1207" s="4" t="str">
        <f t="shared" si="37"/>
        <v>Non-TIF</v>
      </c>
    </row>
    <row r="1208" spans="1:28" x14ac:dyDescent="0.25">
      <c r="A1208">
        <v>2021</v>
      </c>
      <c r="B1208">
        <v>55</v>
      </c>
      <c r="C1208" t="s">
        <v>24</v>
      </c>
      <c r="D1208">
        <v>2021</v>
      </c>
      <c r="E1208">
        <v>55</v>
      </c>
      <c r="F1208">
        <v>0</v>
      </c>
      <c r="G1208">
        <v>126</v>
      </c>
      <c r="H1208" t="s">
        <v>640</v>
      </c>
      <c r="I1208" t="s">
        <v>26</v>
      </c>
      <c r="J1208" t="s">
        <v>27</v>
      </c>
      <c r="K1208" t="s">
        <v>641</v>
      </c>
      <c r="L1208" t="s">
        <v>557</v>
      </c>
      <c r="M1208">
        <v>0</v>
      </c>
      <c r="N1208">
        <v>0</v>
      </c>
      <c r="O1208">
        <v>0</v>
      </c>
      <c r="P1208">
        <v>0</v>
      </c>
      <c r="Q1208">
        <v>2238640</v>
      </c>
      <c r="R1208">
        <v>0</v>
      </c>
      <c r="S1208">
        <v>0</v>
      </c>
      <c r="T1208">
        <v>0</v>
      </c>
      <c r="U1208">
        <v>0</v>
      </c>
      <c r="V1208">
        <v>8884113</v>
      </c>
      <c r="W1208">
        <v>0</v>
      </c>
      <c r="X1208">
        <v>8884113</v>
      </c>
      <c r="Y1208">
        <v>0</v>
      </c>
      <c r="Z1208">
        <v>6645473</v>
      </c>
      <c r="AA1208" s="3" t="str">
        <f t="shared" si="36"/>
        <v>0126</v>
      </c>
      <c r="AB1208" s="4" t="str">
        <f t="shared" si="37"/>
        <v>TIF</v>
      </c>
    </row>
    <row r="1209" spans="1:28" x14ac:dyDescent="0.25">
      <c r="A1209">
        <v>2021</v>
      </c>
      <c r="B1209">
        <v>77</v>
      </c>
      <c r="C1209" t="s">
        <v>32</v>
      </c>
      <c r="D1209">
        <v>2021</v>
      </c>
      <c r="E1209">
        <v>77</v>
      </c>
      <c r="F1209">
        <v>3</v>
      </c>
      <c r="G1209">
        <v>231</v>
      </c>
      <c r="H1209">
        <v>773231</v>
      </c>
      <c r="I1209" t="s">
        <v>27</v>
      </c>
      <c r="J1209" t="s">
        <v>27</v>
      </c>
      <c r="K1209" t="s">
        <v>819</v>
      </c>
      <c r="L1209" t="s">
        <v>784</v>
      </c>
      <c r="M1209">
        <v>3298560</v>
      </c>
      <c r="N1209">
        <v>4489800</v>
      </c>
      <c r="O1209">
        <v>390276204</v>
      </c>
      <c r="P1209">
        <v>496130</v>
      </c>
      <c r="Q1209">
        <v>46851000</v>
      </c>
      <c r="R1209">
        <v>0</v>
      </c>
      <c r="S1209">
        <v>0</v>
      </c>
      <c r="T1209">
        <v>3235711</v>
      </c>
      <c r="U1209">
        <v>0</v>
      </c>
      <c r="V1209">
        <v>3767467985</v>
      </c>
      <c r="W1209">
        <v>1787180</v>
      </c>
      <c r="X1209">
        <v>3765680805</v>
      </c>
      <c r="Y1209">
        <v>104709571</v>
      </c>
      <c r="Z1209">
        <v>3318820580</v>
      </c>
      <c r="AA1209" s="3" t="str">
        <f t="shared" si="36"/>
        <v>3231</v>
      </c>
      <c r="AB1209" s="4" t="str">
        <f t="shared" si="37"/>
        <v>Non-TIF</v>
      </c>
    </row>
    <row r="1210" spans="1:28" x14ac:dyDescent="0.25">
      <c r="A1210">
        <v>2021</v>
      </c>
      <c r="B1210">
        <v>77</v>
      </c>
      <c r="C1210" t="s">
        <v>32</v>
      </c>
      <c r="D1210">
        <v>2021</v>
      </c>
      <c r="E1210">
        <v>77</v>
      </c>
      <c r="F1210">
        <v>5</v>
      </c>
      <c r="G1210">
        <v>805</v>
      </c>
      <c r="H1210">
        <v>775805</v>
      </c>
      <c r="I1210" t="s">
        <v>27</v>
      </c>
      <c r="J1210" t="s">
        <v>27</v>
      </c>
      <c r="K1210" t="s">
        <v>820</v>
      </c>
      <c r="L1210" t="s">
        <v>784</v>
      </c>
      <c r="M1210">
        <v>2644630</v>
      </c>
      <c r="N1210">
        <v>216480</v>
      </c>
      <c r="O1210">
        <v>615652385</v>
      </c>
      <c r="P1210">
        <v>165038920</v>
      </c>
      <c r="Q1210">
        <v>14662870</v>
      </c>
      <c r="R1210">
        <v>0</v>
      </c>
      <c r="S1210">
        <v>10199957</v>
      </c>
      <c r="T1210">
        <v>1986495</v>
      </c>
      <c r="U1210">
        <v>0</v>
      </c>
      <c r="V1210">
        <v>1307408044</v>
      </c>
      <c r="W1210">
        <v>511152</v>
      </c>
      <c r="X1210">
        <v>1306896892</v>
      </c>
      <c r="Y1210">
        <v>54790072</v>
      </c>
      <c r="Z1210">
        <v>497006307</v>
      </c>
      <c r="AA1210" s="3" t="str">
        <f t="shared" si="36"/>
        <v>5805</v>
      </c>
      <c r="AB1210" s="4" t="str">
        <f t="shared" si="37"/>
        <v>Non-TIF</v>
      </c>
    </row>
    <row r="1211" spans="1:28" x14ac:dyDescent="0.25">
      <c r="A1211">
        <v>2021</v>
      </c>
      <c r="B1211">
        <v>77</v>
      </c>
      <c r="C1211" t="s">
        <v>32</v>
      </c>
      <c r="D1211">
        <v>2021</v>
      </c>
      <c r="E1211">
        <v>77</v>
      </c>
      <c r="F1211">
        <v>1</v>
      </c>
      <c r="G1211">
        <v>350</v>
      </c>
      <c r="H1211">
        <v>851350</v>
      </c>
      <c r="I1211" t="s">
        <v>27</v>
      </c>
      <c r="J1211" t="s">
        <v>27</v>
      </c>
      <c r="K1211" t="s">
        <v>538</v>
      </c>
      <c r="L1211" t="s">
        <v>784</v>
      </c>
      <c r="M1211">
        <v>12799810</v>
      </c>
      <c r="N1211">
        <v>612640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10600370</v>
      </c>
      <c r="U1211">
        <v>0</v>
      </c>
      <c r="V1211">
        <v>41720000</v>
      </c>
      <c r="W1211">
        <v>9260</v>
      </c>
      <c r="X1211">
        <v>41710740</v>
      </c>
      <c r="Y1211">
        <v>1850527</v>
      </c>
      <c r="Z1211">
        <v>17707180</v>
      </c>
      <c r="AA1211" s="3" t="str">
        <f t="shared" si="36"/>
        <v>1350</v>
      </c>
      <c r="AB1211" s="4" t="str">
        <f t="shared" si="37"/>
        <v>Non-TIF</v>
      </c>
    </row>
    <row r="1212" spans="1:28" x14ac:dyDescent="0.25">
      <c r="A1212">
        <v>2021</v>
      </c>
      <c r="B1212">
        <v>78</v>
      </c>
      <c r="C1212" t="s">
        <v>45</v>
      </c>
      <c r="D1212">
        <v>2021</v>
      </c>
      <c r="E1212">
        <v>78</v>
      </c>
      <c r="F1212">
        <v>1</v>
      </c>
      <c r="G1212">
        <v>476</v>
      </c>
      <c r="H1212">
        <v>781476</v>
      </c>
      <c r="I1212" t="s">
        <v>27</v>
      </c>
      <c r="J1212" t="s">
        <v>27</v>
      </c>
      <c r="K1212" t="s">
        <v>791</v>
      </c>
      <c r="L1212" t="s">
        <v>787</v>
      </c>
      <c r="M1212">
        <v>0</v>
      </c>
      <c r="N1212">
        <v>0</v>
      </c>
      <c r="O1212">
        <v>162874560</v>
      </c>
      <c r="P1212">
        <v>341048</v>
      </c>
      <c r="Q1212">
        <v>28866025</v>
      </c>
      <c r="R1212">
        <v>0</v>
      </c>
      <c r="S1212">
        <v>0</v>
      </c>
      <c r="T1212">
        <v>0</v>
      </c>
      <c r="U1212">
        <v>0</v>
      </c>
      <c r="V1212">
        <v>200327397</v>
      </c>
      <c r="W1212">
        <v>12964</v>
      </c>
      <c r="X1212">
        <v>200314433</v>
      </c>
      <c r="Y1212">
        <v>0</v>
      </c>
      <c r="Z1212">
        <v>8245764</v>
      </c>
      <c r="AA1212" s="3" t="str">
        <f t="shared" si="36"/>
        <v>1476</v>
      </c>
      <c r="AB1212" s="4" t="str">
        <f t="shared" si="37"/>
        <v>Non-TIF</v>
      </c>
    </row>
    <row r="1213" spans="1:28" x14ac:dyDescent="0.25">
      <c r="A1213">
        <v>2021</v>
      </c>
      <c r="B1213">
        <v>78</v>
      </c>
      <c r="C1213" t="s">
        <v>45</v>
      </c>
      <c r="D1213">
        <v>2021</v>
      </c>
      <c r="E1213">
        <v>78</v>
      </c>
      <c r="F1213">
        <v>3</v>
      </c>
      <c r="G1213">
        <v>645</v>
      </c>
      <c r="H1213">
        <v>783645</v>
      </c>
      <c r="I1213" t="s">
        <v>27</v>
      </c>
      <c r="J1213" t="s">
        <v>27</v>
      </c>
      <c r="K1213" t="s">
        <v>759</v>
      </c>
      <c r="L1213" t="s">
        <v>787</v>
      </c>
      <c r="M1213">
        <v>0</v>
      </c>
      <c r="N1213">
        <v>0</v>
      </c>
      <c r="O1213">
        <v>70202451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74113537</v>
      </c>
      <c r="W1213">
        <v>0</v>
      </c>
      <c r="X1213">
        <v>74113537</v>
      </c>
      <c r="Y1213">
        <v>0</v>
      </c>
      <c r="Z1213">
        <v>3911086</v>
      </c>
      <c r="AA1213" s="3" t="str">
        <f t="shared" si="36"/>
        <v>3645</v>
      </c>
      <c r="AB1213" s="4" t="str">
        <f t="shared" si="37"/>
        <v>Non-TIF</v>
      </c>
    </row>
    <row r="1214" spans="1:28" x14ac:dyDescent="0.25">
      <c r="A1214">
        <v>2021</v>
      </c>
      <c r="B1214">
        <v>78</v>
      </c>
      <c r="C1214" t="s">
        <v>45</v>
      </c>
      <c r="D1214">
        <v>2021</v>
      </c>
      <c r="E1214">
        <v>78</v>
      </c>
      <c r="F1214">
        <v>6</v>
      </c>
      <c r="G1214">
        <v>453</v>
      </c>
      <c r="H1214">
        <v>786453</v>
      </c>
      <c r="I1214" t="s">
        <v>27</v>
      </c>
      <c r="J1214" t="s">
        <v>27</v>
      </c>
      <c r="K1214" t="s">
        <v>730</v>
      </c>
      <c r="L1214" t="s">
        <v>787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772907</v>
      </c>
      <c r="W1214">
        <v>0</v>
      </c>
      <c r="X1214">
        <v>772907</v>
      </c>
      <c r="Y1214">
        <v>0</v>
      </c>
      <c r="Z1214">
        <v>772907</v>
      </c>
      <c r="AA1214" s="3" t="str">
        <f t="shared" si="36"/>
        <v>6453</v>
      </c>
      <c r="AB1214" s="4" t="str">
        <f t="shared" si="37"/>
        <v>Non-TIF</v>
      </c>
    </row>
    <row r="1215" spans="1:28" x14ac:dyDescent="0.25">
      <c r="A1215">
        <v>2021</v>
      </c>
      <c r="B1215">
        <v>78</v>
      </c>
      <c r="C1215" t="s">
        <v>45</v>
      </c>
      <c r="D1215">
        <v>2021</v>
      </c>
      <c r="E1215">
        <v>78</v>
      </c>
      <c r="F1215">
        <v>6</v>
      </c>
      <c r="G1215">
        <v>460</v>
      </c>
      <c r="H1215">
        <v>786460</v>
      </c>
      <c r="I1215" t="s">
        <v>27</v>
      </c>
      <c r="J1215" t="s">
        <v>27</v>
      </c>
      <c r="K1215" t="s">
        <v>462</v>
      </c>
      <c r="L1215" t="s">
        <v>787</v>
      </c>
      <c r="M1215">
        <v>29544</v>
      </c>
      <c r="N1215">
        <v>0</v>
      </c>
      <c r="O1215">
        <v>1333528</v>
      </c>
      <c r="P1215">
        <v>14710</v>
      </c>
      <c r="Q1215">
        <v>497918</v>
      </c>
      <c r="R1215">
        <v>0</v>
      </c>
      <c r="S1215">
        <v>0</v>
      </c>
      <c r="T1215">
        <v>0</v>
      </c>
      <c r="U1215">
        <v>0</v>
      </c>
      <c r="V1215">
        <v>29396505</v>
      </c>
      <c r="W1215">
        <v>59264</v>
      </c>
      <c r="X1215">
        <v>29337241</v>
      </c>
      <c r="Y1215">
        <v>0</v>
      </c>
      <c r="Z1215">
        <v>27520805</v>
      </c>
      <c r="AA1215" s="3" t="str">
        <f t="shared" si="36"/>
        <v>6460</v>
      </c>
      <c r="AB1215" s="4" t="str">
        <f t="shared" si="37"/>
        <v>Non-TIF</v>
      </c>
    </row>
    <row r="1216" spans="1:28" x14ac:dyDescent="0.25">
      <c r="A1216">
        <v>2021</v>
      </c>
      <c r="B1216">
        <v>78</v>
      </c>
      <c r="C1216" t="s">
        <v>24</v>
      </c>
      <c r="D1216">
        <v>2021</v>
      </c>
      <c r="E1216">
        <v>78</v>
      </c>
      <c r="F1216">
        <v>0</v>
      </c>
      <c r="G1216">
        <v>441</v>
      </c>
      <c r="H1216" t="s">
        <v>812</v>
      </c>
      <c r="I1216" t="s">
        <v>26</v>
      </c>
      <c r="J1216" t="s">
        <v>27</v>
      </c>
      <c r="K1216" t="s">
        <v>813</v>
      </c>
      <c r="L1216" t="s">
        <v>787</v>
      </c>
      <c r="M1216">
        <v>9149</v>
      </c>
      <c r="N1216">
        <v>0</v>
      </c>
      <c r="O1216">
        <v>5044068</v>
      </c>
      <c r="P1216">
        <v>4000</v>
      </c>
      <c r="Q1216">
        <v>76138</v>
      </c>
      <c r="R1216">
        <v>0</v>
      </c>
      <c r="S1216">
        <v>0</v>
      </c>
      <c r="T1216">
        <v>0</v>
      </c>
      <c r="U1216">
        <v>0</v>
      </c>
      <c r="V1216">
        <v>7484359</v>
      </c>
      <c r="W1216">
        <v>0</v>
      </c>
      <c r="X1216">
        <v>7484359</v>
      </c>
      <c r="Y1216">
        <v>0</v>
      </c>
      <c r="Z1216">
        <v>2351004</v>
      </c>
      <c r="AA1216" s="3" t="str">
        <f t="shared" si="36"/>
        <v>0441</v>
      </c>
      <c r="AB1216" s="4" t="str">
        <f t="shared" si="37"/>
        <v>TIF</v>
      </c>
    </row>
    <row r="1217" spans="1:28" x14ac:dyDescent="0.25">
      <c r="A1217">
        <v>2021</v>
      </c>
      <c r="B1217">
        <v>78</v>
      </c>
      <c r="C1217" t="s">
        <v>24</v>
      </c>
      <c r="D1217">
        <v>2021</v>
      </c>
      <c r="E1217">
        <v>78</v>
      </c>
      <c r="F1217">
        <v>3</v>
      </c>
      <c r="G1217">
        <v>645</v>
      </c>
      <c r="H1217" t="s">
        <v>821</v>
      </c>
      <c r="I1217" t="s">
        <v>26</v>
      </c>
      <c r="J1217" t="s">
        <v>27</v>
      </c>
      <c r="K1217" t="s">
        <v>822</v>
      </c>
      <c r="L1217" t="s">
        <v>787</v>
      </c>
      <c r="M1217">
        <v>0</v>
      </c>
      <c r="N1217">
        <v>0</v>
      </c>
      <c r="O1217">
        <v>27092549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31707963</v>
      </c>
      <c r="W1217">
        <v>11112</v>
      </c>
      <c r="X1217">
        <v>31696851</v>
      </c>
      <c r="Y1217">
        <v>0</v>
      </c>
      <c r="Z1217">
        <v>4615414</v>
      </c>
      <c r="AA1217" s="3" t="str">
        <f t="shared" si="36"/>
        <v>3645</v>
      </c>
      <c r="AB1217" s="4" t="str">
        <f t="shared" si="37"/>
        <v>TIF</v>
      </c>
    </row>
    <row r="1218" spans="1:28" x14ac:dyDescent="0.25">
      <c r="A1218">
        <v>2021</v>
      </c>
      <c r="B1218">
        <v>78</v>
      </c>
      <c r="C1218" t="s">
        <v>24</v>
      </c>
      <c r="D1218">
        <v>2021</v>
      </c>
      <c r="E1218">
        <v>78</v>
      </c>
      <c r="F1218">
        <v>4</v>
      </c>
      <c r="G1218">
        <v>824</v>
      </c>
      <c r="H1218" t="s">
        <v>823</v>
      </c>
      <c r="I1218" t="s">
        <v>26</v>
      </c>
      <c r="J1218" t="s">
        <v>27</v>
      </c>
      <c r="K1218" t="s">
        <v>824</v>
      </c>
      <c r="L1218" t="s">
        <v>787</v>
      </c>
      <c r="M1218">
        <v>8919</v>
      </c>
      <c r="N1218">
        <v>0</v>
      </c>
      <c r="O1218">
        <v>2875167</v>
      </c>
      <c r="P1218">
        <v>88266</v>
      </c>
      <c r="Q1218">
        <v>201486</v>
      </c>
      <c r="R1218">
        <v>0</v>
      </c>
      <c r="S1218">
        <v>0</v>
      </c>
      <c r="T1218">
        <v>0</v>
      </c>
      <c r="U1218">
        <v>0</v>
      </c>
      <c r="V1218">
        <v>7787882</v>
      </c>
      <c r="W1218">
        <v>9260</v>
      </c>
      <c r="X1218">
        <v>7778622</v>
      </c>
      <c r="Y1218">
        <v>0</v>
      </c>
      <c r="Z1218">
        <v>4614044</v>
      </c>
      <c r="AA1218" s="3" t="str">
        <f t="shared" si="36"/>
        <v>4824</v>
      </c>
      <c r="AB1218" s="4" t="str">
        <f t="shared" si="37"/>
        <v>TIF</v>
      </c>
    </row>
    <row r="1219" spans="1:28" x14ac:dyDescent="0.25">
      <c r="A1219">
        <v>2021</v>
      </c>
      <c r="B1219">
        <v>78</v>
      </c>
      <c r="C1219" t="s">
        <v>24</v>
      </c>
      <c r="D1219">
        <v>2021</v>
      </c>
      <c r="E1219">
        <v>78</v>
      </c>
      <c r="F1219">
        <v>6</v>
      </c>
      <c r="G1219">
        <v>534</v>
      </c>
      <c r="H1219" t="s">
        <v>825</v>
      </c>
      <c r="I1219" t="s">
        <v>26</v>
      </c>
      <c r="J1219" t="s">
        <v>27</v>
      </c>
      <c r="K1219" t="s">
        <v>826</v>
      </c>
      <c r="L1219" t="s">
        <v>787</v>
      </c>
      <c r="M1219">
        <v>0</v>
      </c>
      <c r="N1219">
        <v>0</v>
      </c>
      <c r="O1219">
        <v>2214700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5159875</v>
      </c>
      <c r="W1219">
        <v>0</v>
      </c>
      <c r="X1219">
        <v>5159875</v>
      </c>
      <c r="Y1219">
        <v>0</v>
      </c>
      <c r="Z1219">
        <v>2945175</v>
      </c>
      <c r="AA1219" s="3" t="str">
        <f t="shared" ref="AA1219:AA1282" si="38">CONCATENATE(F1219,TEXT(G1219,"000"))</f>
        <v>6534</v>
      </c>
      <c r="AB1219" s="4" t="str">
        <f t="shared" ref="AB1219:AB1282" si="39">IF(C1219="I","TIF","Non-TIF")</f>
        <v>TIF</v>
      </c>
    </row>
    <row r="1220" spans="1:28" x14ac:dyDescent="0.25">
      <c r="A1220">
        <v>2021</v>
      </c>
      <c r="B1220">
        <v>78</v>
      </c>
      <c r="C1220" t="s">
        <v>32</v>
      </c>
      <c r="D1220">
        <v>2021</v>
      </c>
      <c r="E1220">
        <v>78</v>
      </c>
      <c r="F1220">
        <v>2</v>
      </c>
      <c r="G1220">
        <v>511</v>
      </c>
      <c r="H1220">
        <v>652511</v>
      </c>
      <c r="I1220" t="s">
        <v>27</v>
      </c>
      <c r="J1220" t="s">
        <v>27</v>
      </c>
      <c r="K1220" t="s">
        <v>707</v>
      </c>
      <c r="L1220" t="s">
        <v>787</v>
      </c>
      <c r="M1220">
        <v>158200</v>
      </c>
      <c r="N1220">
        <v>6400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147483</v>
      </c>
      <c r="U1220">
        <v>0</v>
      </c>
      <c r="V1220">
        <v>643983</v>
      </c>
      <c r="W1220">
        <v>0</v>
      </c>
      <c r="X1220">
        <v>643983</v>
      </c>
      <c r="Y1220">
        <v>20241</v>
      </c>
      <c r="Z1220">
        <v>331900</v>
      </c>
      <c r="AA1220" s="3" t="str">
        <f t="shared" si="38"/>
        <v>2511</v>
      </c>
      <c r="AB1220" s="4" t="str">
        <f t="shared" si="39"/>
        <v>Non-TIF</v>
      </c>
    </row>
    <row r="1221" spans="1:28" x14ac:dyDescent="0.25">
      <c r="A1221">
        <v>2021</v>
      </c>
      <c r="B1221">
        <v>78</v>
      </c>
      <c r="C1221" t="s">
        <v>32</v>
      </c>
      <c r="D1221">
        <v>2021</v>
      </c>
      <c r="E1221">
        <v>78</v>
      </c>
      <c r="F1221">
        <v>5</v>
      </c>
      <c r="G1221">
        <v>463</v>
      </c>
      <c r="H1221">
        <v>695463</v>
      </c>
      <c r="I1221" t="s">
        <v>27</v>
      </c>
      <c r="J1221" t="s">
        <v>27</v>
      </c>
      <c r="K1221" t="s">
        <v>731</v>
      </c>
      <c r="L1221" t="s">
        <v>787</v>
      </c>
      <c r="M1221">
        <v>573100</v>
      </c>
      <c r="N1221">
        <v>51800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3531</v>
      </c>
      <c r="U1221">
        <v>0</v>
      </c>
      <c r="V1221">
        <v>805831</v>
      </c>
      <c r="W1221">
        <v>0</v>
      </c>
      <c r="X1221">
        <v>805831</v>
      </c>
      <c r="Y1221">
        <v>86726</v>
      </c>
      <c r="Z1221">
        <v>177400</v>
      </c>
      <c r="AA1221" s="3" t="str">
        <f t="shared" si="38"/>
        <v>5463</v>
      </c>
      <c r="AB1221" s="4" t="str">
        <f t="shared" si="39"/>
        <v>Non-TIF</v>
      </c>
    </row>
    <row r="1222" spans="1:28" x14ac:dyDescent="0.25">
      <c r="A1222">
        <v>2021</v>
      </c>
      <c r="B1222">
        <v>78</v>
      </c>
      <c r="C1222" t="s">
        <v>32</v>
      </c>
      <c r="D1222">
        <v>2021</v>
      </c>
      <c r="E1222">
        <v>78</v>
      </c>
      <c r="F1222">
        <v>0</v>
      </c>
      <c r="G1222">
        <v>441</v>
      </c>
      <c r="H1222">
        <v>780441</v>
      </c>
      <c r="I1222" t="s">
        <v>27</v>
      </c>
      <c r="J1222" t="s">
        <v>27</v>
      </c>
      <c r="K1222" t="s">
        <v>232</v>
      </c>
      <c r="L1222" t="s">
        <v>787</v>
      </c>
      <c r="M1222">
        <v>152534100</v>
      </c>
      <c r="N1222">
        <v>3068900</v>
      </c>
      <c r="O1222">
        <v>12623531</v>
      </c>
      <c r="P1222">
        <v>138756907</v>
      </c>
      <c r="Q1222">
        <v>1012169</v>
      </c>
      <c r="R1222">
        <v>0</v>
      </c>
      <c r="S1222">
        <v>4693330</v>
      </c>
      <c r="T1222">
        <v>3570838</v>
      </c>
      <c r="U1222">
        <v>0</v>
      </c>
      <c r="V1222">
        <v>408218853</v>
      </c>
      <c r="W1222">
        <v>175940</v>
      </c>
      <c r="X1222">
        <v>408042913</v>
      </c>
      <c r="Y1222">
        <v>51000709</v>
      </c>
      <c r="Z1222">
        <v>91959078</v>
      </c>
      <c r="AA1222" s="3" t="str">
        <f t="shared" si="38"/>
        <v>0441</v>
      </c>
      <c r="AB1222" s="4" t="str">
        <f t="shared" si="39"/>
        <v>Non-TIF</v>
      </c>
    </row>
    <row r="1223" spans="1:28" x14ac:dyDescent="0.25">
      <c r="A1223">
        <v>2021</v>
      </c>
      <c r="B1223">
        <v>78</v>
      </c>
      <c r="C1223" t="s">
        <v>32</v>
      </c>
      <c r="D1223">
        <v>2021</v>
      </c>
      <c r="E1223">
        <v>78</v>
      </c>
      <c r="F1223">
        <v>6</v>
      </c>
      <c r="G1223">
        <v>534</v>
      </c>
      <c r="H1223">
        <v>786534</v>
      </c>
      <c r="I1223" t="s">
        <v>27</v>
      </c>
      <c r="J1223" t="s">
        <v>27</v>
      </c>
      <c r="K1223" t="s">
        <v>788</v>
      </c>
      <c r="L1223" t="s">
        <v>787</v>
      </c>
      <c r="M1223">
        <v>86790200</v>
      </c>
      <c r="N1223">
        <v>3029300</v>
      </c>
      <c r="O1223">
        <v>9285023</v>
      </c>
      <c r="P1223">
        <v>233500</v>
      </c>
      <c r="Q1223">
        <v>2207677</v>
      </c>
      <c r="R1223">
        <v>0</v>
      </c>
      <c r="S1223">
        <v>13645900</v>
      </c>
      <c r="T1223">
        <v>1473743</v>
      </c>
      <c r="U1223">
        <v>0</v>
      </c>
      <c r="V1223">
        <v>459541197</v>
      </c>
      <c r="W1223">
        <v>348176</v>
      </c>
      <c r="X1223">
        <v>459193021</v>
      </c>
      <c r="Y1223">
        <v>18019846</v>
      </c>
      <c r="Z1223">
        <v>342875854</v>
      </c>
      <c r="AA1223" s="3" t="str">
        <f t="shared" si="38"/>
        <v>6534</v>
      </c>
      <c r="AB1223" s="4" t="str">
        <f t="shared" si="39"/>
        <v>Non-TIF</v>
      </c>
    </row>
    <row r="1224" spans="1:28" x14ac:dyDescent="0.25">
      <c r="A1224">
        <v>2021</v>
      </c>
      <c r="B1224">
        <v>79</v>
      </c>
      <c r="C1224" t="s">
        <v>45</v>
      </c>
      <c r="D1224">
        <v>2021</v>
      </c>
      <c r="E1224">
        <v>79</v>
      </c>
      <c r="F1224">
        <v>2</v>
      </c>
      <c r="G1224">
        <v>97</v>
      </c>
      <c r="H1224">
        <v>482097</v>
      </c>
      <c r="I1224" t="s">
        <v>27</v>
      </c>
      <c r="J1224" t="s">
        <v>27</v>
      </c>
      <c r="K1224" t="s">
        <v>528</v>
      </c>
      <c r="L1224" t="s">
        <v>793</v>
      </c>
      <c r="M1224">
        <v>0</v>
      </c>
      <c r="N1224">
        <v>0</v>
      </c>
      <c r="O1224">
        <v>0</v>
      </c>
      <c r="P1224">
        <v>94101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94101</v>
      </c>
      <c r="W1224">
        <v>0</v>
      </c>
      <c r="X1224">
        <v>94101</v>
      </c>
      <c r="Y1224">
        <v>0</v>
      </c>
      <c r="Z1224">
        <v>0</v>
      </c>
      <c r="AA1224" s="3" t="str">
        <f t="shared" si="38"/>
        <v>2097</v>
      </c>
      <c r="AB1224" s="4" t="str">
        <f t="shared" si="39"/>
        <v>Non-TIF</v>
      </c>
    </row>
    <row r="1225" spans="1:28" x14ac:dyDescent="0.25">
      <c r="A1225">
        <v>2021</v>
      </c>
      <c r="B1225">
        <v>79</v>
      </c>
      <c r="C1225" t="s">
        <v>45</v>
      </c>
      <c r="D1225">
        <v>2021</v>
      </c>
      <c r="E1225">
        <v>79</v>
      </c>
      <c r="F1225">
        <v>6</v>
      </c>
      <c r="G1225">
        <v>462</v>
      </c>
      <c r="H1225">
        <v>546462</v>
      </c>
      <c r="I1225" t="s">
        <v>27</v>
      </c>
      <c r="J1225" t="s">
        <v>27</v>
      </c>
      <c r="K1225" t="s">
        <v>561</v>
      </c>
      <c r="L1225" t="s">
        <v>793</v>
      </c>
      <c r="M1225">
        <v>0</v>
      </c>
      <c r="N1225">
        <v>0</v>
      </c>
      <c r="O1225">
        <v>0</v>
      </c>
      <c r="P1225">
        <v>1537292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1537292</v>
      </c>
      <c r="W1225">
        <v>0</v>
      </c>
      <c r="X1225">
        <v>1537292</v>
      </c>
      <c r="Y1225">
        <v>0</v>
      </c>
      <c r="Z1225">
        <v>0</v>
      </c>
      <c r="AA1225" s="3" t="str">
        <f t="shared" si="38"/>
        <v>6462</v>
      </c>
      <c r="AB1225" s="4" t="str">
        <f t="shared" si="39"/>
        <v>Non-TIF</v>
      </c>
    </row>
    <row r="1226" spans="1:28" x14ac:dyDescent="0.25">
      <c r="A1226">
        <v>2021</v>
      </c>
      <c r="B1226">
        <v>79</v>
      </c>
      <c r="C1226" t="s">
        <v>45</v>
      </c>
      <c r="D1226">
        <v>2021</v>
      </c>
      <c r="E1226">
        <v>79</v>
      </c>
      <c r="F1226">
        <v>2</v>
      </c>
      <c r="G1226">
        <v>709</v>
      </c>
      <c r="H1226">
        <v>792709</v>
      </c>
      <c r="I1226" t="s">
        <v>27</v>
      </c>
      <c r="J1226" t="s">
        <v>27</v>
      </c>
      <c r="K1226" t="s">
        <v>537</v>
      </c>
      <c r="L1226" t="s">
        <v>793</v>
      </c>
      <c r="M1226">
        <v>0</v>
      </c>
      <c r="N1226">
        <v>0</v>
      </c>
      <c r="O1226">
        <v>55255091</v>
      </c>
      <c r="P1226">
        <v>18443091</v>
      </c>
      <c r="Q1226">
        <v>13498233</v>
      </c>
      <c r="R1226">
        <v>0</v>
      </c>
      <c r="S1226">
        <v>0</v>
      </c>
      <c r="T1226">
        <v>0</v>
      </c>
      <c r="U1226">
        <v>0</v>
      </c>
      <c r="V1226">
        <v>160976195</v>
      </c>
      <c r="W1226">
        <v>266688</v>
      </c>
      <c r="X1226">
        <v>160709507</v>
      </c>
      <c r="Y1226">
        <v>0</v>
      </c>
      <c r="Z1226">
        <v>73779780</v>
      </c>
      <c r="AA1226" s="3" t="str">
        <f t="shared" si="38"/>
        <v>2709</v>
      </c>
      <c r="AB1226" s="4" t="str">
        <f t="shared" si="39"/>
        <v>Non-TIF</v>
      </c>
    </row>
    <row r="1227" spans="1:28" x14ac:dyDescent="0.25">
      <c r="A1227">
        <v>2021</v>
      </c>
      <c r="B1227">
        <v>79</v>
      </c>
      <c r="C1227" t="s">
        <v>24</v>
      </c>
      <c r="D1227">
        <v>2021</v>
      </c>
      <c r="E1227">
        <v>79</v>
      </c>
      <c r="F1227">
        <v>0</v>
      </c>
      <c r="G1227">
        <v>846</v>
      </c>
      <c r="H1227" t="s">
        <v>859</v>
      </c>
      <c r="I1227" t="s">
        <v>26</v>
      </c>
      <c r="J1227" t="s">
        <v>27</v>
      </c>
      <c r="K1227" t="s">
        <v>860</v>
      </c>
      <c r="L1227" t="s">
        <v>793</v>
      </c>
      <c r="M1227">
        <v>25311</v>
      </c>
      <c r="N1227">
        <v>3965</v>
      </c>
      <c r="O1227">
        <v>4682508</v>
      </c>
      <c r="P1227">
        <v>6968088</v>
      </c>
      <c r="Q1227">
        <v>624420</v>
      </c>
      <c r="R1227">
        <v>0</v>
      </c>
      <c r="S1227">
        <v>0</v>
      </c>
      <c r="T1227">
        <v>0</v>
      </c>
      <c r="U1227">
        <v>0</v>
      </c>
      <c r="V1227">
        <v>33687619</v>
      </c>
      <c r="W1227">
        <v>0</v>
      </c>
      <c r="X1227">
        <v>33687619</v>
      </c>
      <c r="Y1227">
        <v>0</v>
      </c>
      <c r="Z1227">
        <v>21383327</v>
      </c>
      <c r="AA1227" s="3" t="str">
        <f t="shared" si="38"/>
        <v>0846</v>
      </c>
      <c r="AB1227" s="4" t="str">
        <f t="shared" si="39"/>
        <v>TIF</v>
      </c>
    </row>
    <row r="1228" spans="1:28" x14ac:dyDescent="0.25">
      <c r="A1228">
        <v>2021</v>
      </c>
      <c r="B1228">
        <v>55</v>
      </c>
      <c r="C1228" t="s">
        <v>24</v>
      </c>
      <c r="D1228">
        <v>2021</v>
      </c>
      <c r="E1228">
        <v>55</v>
      </c>
      <c r="F1228">
        <v>3</v>
      </c>
      <c r="G1228">
        <v>897</v>
      </c>
      <c r="H1228" t="s">
        <v>642</v>
      </c>
      <c r="I1228" t="s">
        <v>26</v>
      </c>
      <c r="J1228" t="s">
        <v>27</v>
      </c>
      <c r="K1228" t="s">
        <v>643</v>
      </c>
      <c r="L1228" t="s">
        <v>557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 s="3" t="str">
        <f t="shared" si="38"/>
        <v>3897</v>
      </c>
      <c r="AB1228" s="4" t="str">
        <f t="shared" si="39"/>
        <v>TIF</v>
      </c>
    </row>
    <row r="1229" spans="1:28" x14ac:dyDescent="0.25">
      <c r="A1229">
        <v>2021</v>
      </c>
      <c r="B1229">
        <v>55</v>
      </c>
      <c r="C1229" t="s">
        <v>24</v>
      </c>
      <c r="D1229">
        <v>2021</v>
      </c>
      <c r="E1229">
        <v>55</v>
      </c>
      <c r="F1229">
        <v>6</v>
      </c>
      <c r="G1229">
        <v>417</v>
      </c>
      <c r="H1229" t="s">
        <v>644</v>
      </c>
      <c r="I1229" t="s">
        <v>26</v>
      </c>
      <c r="J1229" t="s">
        <v>27</v>
      </c>
      <c r="K1229" t="s">
        <v>645</v>
      </c>
      <c r="L1229" t="s">
        <v>557</v>
      </c>
      <c r="M1229">
        <v>0</v>
      </c>
      <c r="N1229">
        <v>0</v>
      </c>
      <c r="O1229">
        <v>9510779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10072005</v>
      </c>
      <c r="W1229">
        <v>0</v>
      </c>
      <c r="X1229">
        <v>10072005</v>
      </c>
      <c r="Y1229">
        <v>0</v>
      </c>
      <c r="Z1229">
        <v>561226</v>
      </c>
      <c r="AA1229" s="3" t="str">
        <f t="shared" si="38"/>
        <v>6417</v>
      </c>
      <c r="AB1229" s="4" t="str">
        <f t="shared" si="39"/>
        <v>TIF</v>
      </c>
    </row>
    <row r="1230" spans="1:28" x14ac:dyDescent="0.25">
      <c r="A1230">
        <v>2021</v>
      </c>
      <c r="B1230">
        <v>55</v>
      </c>
      <c r="C1230" t="s">
        <v>32</v>
      </c>
      <c r="D1230">
        <v>2021</v>
      </c>
      <c r="E1230">
        <v>55</v>
      </c>
      <c r="F1230">
        <v>0</v>
      </c>
      <c r="G1230">
        <v>126</v>
      </c>
      <c r="H1230">
        <v>550126</v>
      </c>
      <c r="I1230" t="s">
        <v>27</v>
      </c>
      <c r="J1230" t="s">
        <v>27</v>
      </c>
      <c r="K1230" t="s">
        <v>556</v>
      </c>
      <c r="L1230" t="s">
        <v>557</v>
      </c>
      <c r="M1230">
        <v>248073176</v>
      </c>
      <c r="N1230">
        <v>13705289</v>
      </c>
      <c r="O1230">
        <v>30375614</v>
      </c>
      <c r="P1230">
        <v>29934443</v>
      </c>
      <c r="Q1230">
        <v>18520479</v>
      </c>
      <c r="R1230">
        <v>0</v>
      </c>
      <c r="S1230">
        <v>29636083</v>
      </c>
      <c r="T1230">
        <v>3264859</v>
      </c>
      <c r="U1230">
        <v>0</v>
      </c>
      <c r="V1230">
        <v>874208725</v>
      </c>
      <c r="W1230">
        <v>757468</v>
      </c>
      <c r="X1230">
        <v>873451257</v>
      </c>
      <c r="Y1230">
        <v>93282898</v>
      </c>
      <c r="Z1230">
        <v>500698782</v>
      </c>
      <c r="AA1230" s="3" t="str">
        <f t="shared" si="38"/>
        <v>0126</v>
      </c>
      <c r="AB1230" s="4" t="str">
        <f t="shared" si="39"/>
        <v>Non-TIF</v>
      </c>
    </row>
    <row r="1231" spans="1:28" x14ac:dyDescent="0.25">
      <c r="A1231">
        <v>2021</v>
      </c>
      <c r="B1231">
        <v>55</v>
      </c>
      <c r="C1231" t="s">
        <v>32</v>
      </c>
      <c r="D1231">
        <v>2021</v>
      </c>
      <c r="E1231">
        <v>55</v>
      </c>
      <c r="F1231">
        <v>6</v>
      </c>
      <c r="G1231">
        <v>417</v>
      </c>
      <c r="H1231">
        <v>556417</v>
      </c>
      <c r="I1231" t="s">
        <v>27</v>
      </c>
      <c r="J1231" t="s">
        <v>27</v>
      </c>
      <c r="K1231" t="s">
        <v>610</v>
      </c>
      <c r="L1231" t="s">
        <v>557</v>
      </c>
      <c r="M1231">
        <v>78705976</v>
      </c>
      <c r="N1231">
        <v>3749079</v>
      </c>
      <c r="O1231">
        <v>1211170</v>
      </c>
      <c r="P1231">
        <v>103202</v>
      </c>
      <c r="Q1231">
        <v>224961</v>
      </c>
      <c r="R1231">
        <v>0</v>
      </c>
      <c r="S1231">
        <v>0</v>
      </c>
      <c r="T1231">
        <v>226167</v>
      </c>
      <c r="U1231">
        <v>0</v>
      </c>
      <c r="V1231">
        <v>117764501</v>
      </c>
      <c r="W1231">
        <v>101860</v>
      </c>
      <c r="X1231">
        <v>117662641</v>
      </c>
      <c r="Y1231">
        <v>7575875</v>
      </c>
      <c r="Z1231">
        <v>33543946</v>
      </c>
      <c r="AA1231" s="3" t="str">
        <f t="shared" si="38"/>
        <v>6417</v>
      </c>
      <c r="AB1231" s="4" t="str">
        <f t="shared" si="39"/>
        <v>Non-TIF</v>
      </c>
    </row>
    <row r="1232" spans="1:28" x14ac:dyDescent="0.25">
      <c r="A1232">
        <v>2021</v>
      </c>
      <c r="B1232">
        <v>55</v>
      </c>
      <c r="C1232" t="s">
        <v>32</v>
      </c>
      <c r="D1232">
        <v>2021</v>
      </c>
      <c r="E1232">
        <v>55</v>
      </c>
      <c r="F1232">
        <v>6</v>
      </c>
      <c r="G1232">
        <v>921</v>
      </c>
      <c r="H1232">
        <v>746921</v>
      </c>
      <c r="I1232" t="s">
        <v>27</v>
      </c>
      <c r="J1232" t="s">
        <v>27</v>
      </c>
      <c r="K1232" t="s">
        <v>672</v>
      </c>
      <c r="L1232" t="s">
        <v>557</v>
      </c>
      <c r="M1232">
        <v>36034015</v>
      </c>
      <c r="N1232">
        <v>4105101</v>
      </c>
      <c r="O1232">
        <v>1138634</v>
      </c>
      <c r="P1232">
        <v>558272</v>
      </c>
      <c r="Q1232">
        <v>0</v>
      </c>
      <c r="R1232">
        <v>0</v>
      </c>
      <c r="S1232">
        <v>4426397</v>
      </c>
      <c r="T1232">
        <v>313169</v>
      </c>
      <c r="U1232">
        <v>0</v>
      </c>
      <c r="V1232">
        <v>58685364</v>
      </c>
      <c r="W1232">
        <v>12964</v>
      </c>
      <c r="X1232">
        <v>58672400</v>
      </c>
      <c r="Y1232">
        <v>752068</v>
      </c>
      <c r="Z1232">
        <v>12109776</v>
      </c>
      <c r="AA1232" s="3" t="str">
        <f t="shared" si="38"/>
        <v>6921</v>
      </c>
      <c r="AB1232" s="4" t="str">
        <f t="shared" si="39"/>
        <v>Non-TIF</v>
      </c>
    </row>
    <row r="1233" spans="1:28" x14ac:dyDescent="0.25">
      <c r="A1233">
        <v>2021</v>
      </c>
      <c r="B1233">
        <v>56</v>
      </c>
      <c r="C1233" t="s">
        <v>32</v>
      </c>
      <c r="D1233">
        <v>2021</v>
      </c>
      <c r="E1233">
        <v>56</v>
      </c>
      <c r="F1233">
        <v>2</v>
      </c>
      <c r="G1233">
        <v>322</v>
      </c>
      <c r="H1233">
        <v>562322</v>
      </c>
      <c r="I1233" t="s">
        <v>27</v>
      </c>
      <c r="J1233" t="s">
        <v>27</v>
      </c>
      <c r="K1233" t="s">
        <v>310</v>
      </c>
      <c r="L1233" t="s">
        <v>605</v>
      </c>
      <c r="M1233">
        <v>142263200</v>
      </c>
      <c r="N1233">
        <v>6319800</v>
      </c>
      <c r="O1233">
        <v>69738076</v>
      </c>
      <c r="P1233">
        <v>36575374</v>
      </c>
      <c r="Q1233">
        <v>14348352</v>
      </c>
      <c r="R1233">
        <v>0</v>
      </c>
      <c r="S1233">
        <v>25070446</v>
      </c>
      <c r="T1233">
        <v>15489787</v>
      </c>
      <c r="U1233">
        <v>2500000</v>
      </c>
      <c r="V1233">
        <v>987968485</v>
      </c>
      <c r="W1233">
        <v>1378862</v>
      </c>
      <c r="X1233">
        <v>986589623</v>
      </c>
      <c r="Y1233">
        <v>113468808</v>
      </c>
      <c r="Z1233">
        <v>675663450</v>
      </c>
      <c r="AA1233" s="3" t="str">
        <f t="shared" si="38"/>
        <v>2322</v>
      </c>
      <c r="AB1233" s="4" t="str">
        <f t="shared" si="39"/>
        <v>Non-TIF</v>
      </c>
    </row>
    <row r="1234" spans="1:28" x14ac:dyDescent="0.25">
      <c r="A1234">
        <v>2021</v>
      </c>
      <c r="B1234">
        <v>56</v>
      </c>
      <c r="C1234" t="s">
        <v>32</v>
      </c>
      <c r="D1234">
        <v>2021</v>
      </c>
      <c r="E1234">
        <v>56</v>
      </c>
      <c r="F1234">
        <v>3</v>
      </c>
      <c r="G1234">
        <v>312</v>
      </c>
      <c r="H1234">
        <v>563312</v>
      </c>
      <c r="I1234" t="s">
        <v>27</v>
      </c>
      <c r="J1234" t="s">
        <v>27</v>
      </c>
      <c r="K1234" t="s">
        <v>604</v>
      </c>
      <c r="L1234" t="s">
        <v>605</v>
      </c>
      <c r="M1234">
        <v>13368840</v>
      </c>
      <c r="N1234">
        <v>497930</v>
      </c>
      <c r="O1234">
        <v>93425063</v>
      </c>
      <c r="P1234">
        <v>24255344</v>
      </c>
      <c r="Q1234">
        <v>14774203</v>
      </c>
      <c r="R1234">
        <v>0</v>
      </c>
      <c r="S1234">
        <v>9314417</v>
      </c>
      <c r="T1234">
        <v>2416242</v>
      </c>
      <c r="U1234">
        <v>0</v>
      </c>
      <c r="V1234">
        <v>553746869</v>
      </c>
      <c r="W1234">
        <v>944520</v>
      </c>
      <c r="X1234">
        <v>552802349</v>
      </c>
      <c r="Y1234">
        <v>213701740</v>
      </c>
      <c r="Z1234">
        <v>395694830</v>
      </c>
      <c r="AA1234" s="3" t="str">
        <f t="shared" si="38"/>
        <v>3312</v>
      </c>
      <c r="AB1234" s="4" t="str">
        <f t="shared" si="39"/>
        <v>Non-TIF</v>
      </c>
    </row>
    <row r="1235" spans="1:28" x14ac:dyDescent="0.25">
      <c r="A1235">
        <v>2021</v>
      </c>
      <c r="B1235">
        <v>57</v>
      </c>
      <c r="C1235" t="s">
        <v>45</v>
      </c>
      <c r="D1235">
        <v>2021</v>
      </c>
      <c r="E1235">
        <v>57</v>
      </c>
      <c r="F1235">
        <v>0</v>
      </c>
      <c r="G1235">
        <v>99</v>
      </c>
      <c r="H1235">
        <v>570099</v>
      </c>
      <c r="I1235" t="s">
        <v>27</v>
      </c>
      <c r="J1235" t="s">
        <v>27</v>
      </c>
      <c r="K1235" t="s">
        <v>673</v>
      </c>
      <c r="L1235" t="s">
        <v>609</v>
      </c>
      <c r="M1235">
        <v>627605</v>
      </c>
      <c r="N1235">
        <v>41529</v>
      </c>
      <c r="O1235">
        <v>3865420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27033193</v>
      </c>
      <c r="W1235">
        <v>3704</v>
      </c>
      <c r="X1235">
        <v>27029489</v>
      </c>
      <c r="Y1235">
        <v>0</v>
      </c>
      <c r="Z1235">
        <v>22498639</v>
      </c>
      <c r="AA1235" s="3" t="str">
        <f t="shared" si="38"/>
        <v>0099</v>
      </c>
      <c r="AB1235" s="4" t="str">
        <f t="shared" si="39"/>
        <v>Non-TIF</v>
      </c>
    </row>
    <row r="1236" spans="1:28" x14ac:dyDescent="0.25">
      <c r="A1236">
        <v>2021</v>
      </c>
      <c r="B1236">
        <v>57</v>
      </c>
      <c r="C1236" t="s">
        <v>45</v>
      </c>
      <c r="D1236">
        <v>2021</v>
      </c>
      <c r="E1236">
        <v>57</v>
      </c>
      <c r="F1236">
        <v>1</v>
      </c>
      <c r="G1236">
        <v>337</v>
      </c>
      <c r="H1236">
        <v>571337</v>
      </c>
      <c r="I1236" t="s">
        <v>27</v>
      </c>
      <c r="J1236" t="s">
        <v>27</v>
      </c>
      <c r="K1236" t="s">
        <v>195</v>
      </c>
      <c r="L1236" t="s">
        <v>609</v>
      </c>
      <c r="M1236">
        <v>1924811</v>
      </c>
      <c r="N1236">
        <v>49400</v>
      </c>
      <c r="O1236">
        <v>203906577</v>
      </c>
      <c r="P1236">
        <v>66466865</v>
      </c>
      <c r="Q1236">
        <v>9301467</v>
      </c>
      <c r="R1236">
        <v>0</v>
      </c>
      <c r="S1236">
        <v>0</v>
      </c>
      <c r="T1236">
        <v>0</v>
      </c>
      <c r="U1236">
        <v>0</v>
      </c>
      <c r="V1236">
        <v>542194787</v>
      </c>
      <c r="W1236">
        <v>187052</v>
      </c>
      <c r="X1236">
        <v>542007735</v>
      </c>
      <c r="Y1236">
        <v>0</v>
      </c>
      <c r="Z1236">
        <v>260545667</v>
      </c>
      <c r="AA1236" s="3" t="str">
        <f t="shared" si="38"/>
        <v>1337</v>
      </c>
      <c r="AB1236" s="4" t="str">
        <f t="shared" si="39"/>
        <v>Non-TIF</v>
      </c>
    </row>
    <row r="1237" spans="1:28" x14ac:dyDescent="0.25">
      <c r="A1237">
        <v>2021</v>
      </c>
      <c r="B1237">
        <v>57</v>
      </c>
      <c r="C1237" t="s">
        <v>45</v>
      </c>
      <c r="D1237">
        <v>2021</v>
      </c>
      <c r="E1237">
        <v>57</v>
      </c>
      <c r="F1237">
        <v>4</v>
      </c>
      <c r="G1237">
        <v>777</v>
      </c>
      <c r="H1237">
        <v>574777</v>
      </c>
      <c r="I1237" t="s">
        <v>27</v>
      </c>
      <c r="J1237" t="s">
        <v>27</v>
      </c>
      <c r="K1237" t="s">
        <v>49</v>
      </c>
      <c r="L1237" t="s">
        <v>609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1746900</v>
      </c>
      <c r="W1237">
        <v>1852</v>
      </c>
      <c r="X1237">
        <v>1745048</v>
      </c>
      <c r="Y1237">
        <v>0</v>
      </c>
      <c r="Z1237">
        <v>1746900</v>
      </c>
      <c r="AA1237" s="3" t="str">
        <f t="shared" si="38"/>
        <v>4777</v>
      </c>
      <c r="AB1237" s="4" t="str">
        <f t="shared" si="39"/>
        <v>Non-TIF</v>
      </c>
    </row>
    <row r="1238" spans="1:28" x14ac:dyDescent="0.25">
      <c r="A1238">
        <v>2021</v>
      </c>
      <c r="B1238">
        <v>57</v>
      </c>
      <c r="C1238" t="s">
        <v>24</v>
      </c>
      <c r="D1238">
        <v>2021</v>
      </c>
      <c r="E1238">
        <v>57</v>
      </c>
      <c r="F1238">
        <v>0</v>
      </c>
      <c r="G1238">
        <v>99</v>
      </c>
      <c r="H1238" t="s">
        <v>674</v>
      </c>
      <c r="I1238" t="s">
        <v>26</v>
      </c>
      <c r="J1238" t="s">
        <v>27</v>
      </c>
      <c r="K1238" t="s">
        <v>675</v>
      </c>
      <c r="L1238" t="s">
        <v>609</v>
      </c>
      <c r="M1238">
        <v>45595</v>
      </c>
      <c r="N1238">
        <v>3371</v>
      </c>
      <c r="O1238">
        <v>714880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8479607</v>
      </c>
      <c r="W1238">
        <v>0</v>
      </c>
      <c r="X1238">
        <v>8479607</v>
      </c>
      <c r="Y1238">
        <v>0</v>
      </c>
      <c r="Z1238">
        <v>7715761</v>
      </c>
      <c r="AA1238" s="3" t="str">
        <f t="shared" si="38"/>
        <v>0099</v>
      </c>
      <c r="AB1238" s="4" t="str">
        <f t="shared" si="39"/>
        <v>TIF</v>
      </c>
    </row>
    <row r="1239" spans="1:28" x14ac:dyDescent="0.25">
      <c r="A1239">
        <v>2021</v>
      </c>
      <c r="B1239">
        <v>57</v>
      </c>
      <c r="C1239" t="s">
        <v>24</v>
      </c>
      <c r="D1239">
        <v>2021</v>
      </c>
      <c r="E1239">
        <v>57</v>
      </c>
      <c r="F1239">
        <v>1</v>
      </c>
      <c r="G1239">
        <v>89</v>
      </c>
      <c r="H1239" t="s">
        <v>676</v>
      </c>
      <c r="I1239" t="s">
        <v>26</v>
      </c>
      <c r="J1239" t="s">
        <v>27</v>
      </c>
      <c r="K1239" t="s">
        <v>677</v>
      </c>
      <c r="L1239" t="s">
        <v>609</v>
      </c>
      <c r="M1239">
        <v>47599</v>
      </c>
      <c r="N1239">
        <v>0</v>
      </c>
      <c r="O1239">
        <v>1928113</v>
      </c>
      <c r="P1239">
        <v>0</v>
      </c>
      <c r="Q1239">
        <v>201610</v>
      </c>
      <c r="R1239">
        <v>0</v>
      </c>
      <c r="S1239">
        <v>0</v>
      </c>
      <c r="T1239">
        <v>0</v>
      </c>
      <c r="U1239">
        <v>0</v>
      </c>
      <c r="V1239">
        <v>8014954</v>
      </c>
      <c r="W1239">
        <v>0</v>
      </c>
      <c r="X1239">
        <v>8014954</v>
      </c>
      <c r="Y1239">
        <v>0</v>
      </c>
      <c r="Z1239">
        <v>5837632</v>
      </c>
      <c r="AA1239" s="3" t="str">
        <f t="shared" si="38"/>
        <v>1089</v>
      </c>
      <c r="AB1239" s="4" t="str">
        <f t="shared" si="39"/>
        <v>TIF</v>
      </c>
    </row>
    <row r="1240" spans="1:28" x14ac:dyDescent="0.25">
      <c r="A1240">
        <v>2021</v>
      </c>
      <c r="B1240">
        <v>57</v>
      </c>
      <c r="C1240" t="s">
        <v>24</v>
      </c>
      <c r="D1240">
        <v>2021</v>
      </c>
      <c r="E1240">
        <v>57</v>
      </c>
      <c r="F1240">
        <v>4</v>
      </c>
      <c r="G1240">
        <v>554</v>
      </c>
      <c r="H1240" t="s">
        <v>678</v>
      </c>
      <c r="I1240" t="s">
        <v>26</v>
      </c>
      <c r="J1240" t="s">
        <v>27</v>
      </c>
      <c r="K1240" t="s">
        <v>679</v>
      </c>
      <c r="L1240" t="s">
        <v>609</v>
      </c>
      <c r="M1240">
        <v>133539</v>
      </c>
      <c r="N1240">
        <v>3648</v>
      </c>
      <c r="O1240">
        <v>2825506</v>
      </c>
      <c r="P1240">
        <v>75439</v>
      </c>
      <c r="Q1240">
        <v>802089</v>
      </c>
      <c r="R1240">
        <v>0</v>
      </c>
      <c r="S1240">
        <v>0</v>
      </c>
      <c r="T1240">
        <v>0</v>
      </c>
      <c r="U1240">
        <v>0</v>
      </c>
      <c r="V1240">
        <v>29348788</v>
      </c>
      <c r="W1240">
        <v>7408</v>
      </c>
      <c r="X1240">
        <v>29341380</v>
      </c>
      <c r="Y1240">
        <v>0</v>
      </c>
      <c r="Z1240">
        <v>25508567</v>
      </c>
      <c r="AA1240" s="3" t="str">
        <f t="shared" si="38"/>
        <v>4554</v>
      </c>
      <c r="AB1240" s="4" t="str">
        <f t="shared" si="39"/>
        <v>TIF</v>
      </c>
    </row>
    <row r="1241" spans="1:28" x14ac:dyDescent="0.25">
      <c r="A1241">
        <v>2021</v>
      </c>
      <c r="B1241">
        <v>57</v>
      </c>
      <c r="C1241" t="s">
        <v>32</v>
      </c>
      <c r="D1241">
        <v>2021</v>
      </c>
      <c r="E1241">
        <v>57</v>
      </c>
      <c r="F1241">
        <v>6</v>
      </c>
      <c r="G1241">
        <v>93</v>
      </c>
      <c r="H1241">
        <v>526093</v>
      </c>
      <c r="I1241" t="s">
        <v>27</v>
      </c>
      <c r="J1241" t="s">
        <v>27</v>
      </c>
      <c r="K1241" t="s">
        <v>592</v>
      </c>
      <c r="L1241" t="s">
        <v>609</v>
      </c>
      <c r="M1241">
        <v>1276900</v>
      </c>
      <c r="N1241">
        <v>42600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142143</v>
      </c>
      <c r="U1241">
        <v>0</v>
      </c>
      <c r="V1241">
        <v>4854743</v>
      </c>
      <c r="W1241">
        <v>3704</v>
      </c>
      <c r="X1241">
        <v>4851039</v>
      </c>
      <c r="Y1241">
        <v>296513</v>
      </c>
      <c r="Z1241">
        <v>3393100</v>
      </c>
      <c r="AA1241" s="3" t="str">
        <f t="shared" si="38"/>
        <v>6093</v>
      </c>
      <c r="AB1241" s="4" t="str">
        <f t="shared" si="39"/>
        <v>Non-TIF</v>
      </c>
    </row>
    <row r="1242" spans="1:28" x14ac:dyDescent="0.25">
      <c r="A1242">
        <v>2021</v>
      </c>
      <c r="B1242">
        <v>57</v>
      </c>
      <c r="C1242" t="s">
        <v>32</v>
      </c>
      <c r="D1242">
        <v>2021</v>
      </c>
      <c r="E1242">
        <v>57</v>
      </c>
      <c r="F1242">
        <v>1</v>
      </c>
      <c r="G1242">
        <v>62</v>
      </c>
      <c r="H1242">
        <v>571062</v>
      </c>
      <c r="I1242" t="s">
        <v>27</v>
      </c>
      <c r="J1242" t="s">
        <v>27</v>
      </c>
      <c r="K1242" t="s">
        <v>114</v>
      </c>
      <c r="L1242" t="s">
        <v>609</v>
      </c>
      <c r="M1242">
        <v>37937800</v>
      </c>
      <c r="N1242">
        <v>1480100</v>
      </c>
      <c r="O1242">
        <v>7136255</v>
      </c>
      <c r="P1242">
        <v>64700</v>
      </c>
      <c r="Q1242">
        <v>1072945</v>
      </c>
      <c r="R1242">
        <v>0</v>
      </c>
      <c r="S1242">
        <v>0</v>
      </c>
      <c r="T1242">
        <v>660243</v>
      </c>
      <c r="U1242">
        <v>0</v>
      </c>
      <c r="V1242">
        <v>235167543</v>
      </c>
      <c r="W1242">
        <v>244464</v>
      </c>
      <c r="X1242">
        <v>234923079</v>
      </c>
      <c r="Y1242">
        <v>15063352</v>
      </c>
      <c r="Z1242">
        <v>186815500</v>
      </c>
      <c r="AA1242" s="3" t="str">
        <f t="shared" si="38"/>
        <v>1062</v>
      </c>
      <c r="AB1242" s="4" t="str">
        <f t="shared" si="39"/>
        <v>Non-TIF</v>
      </c>
    </row>
    <row r="1243" spans="1:28" x14ac:dyDescent="0.25">
      <c r="A1243">
        <v>2021</v>
      </c>
      <c r="B1243">
        <v>57</v>
      </c>
      <c r="C1243" t="s">
        <v>32</v>
      </c>
      <c r="D1243">
        <v>2021</v>
      </c>
      <c r="E1243">
        <v>57</v>
      </c>
      <c r="F1243">
        <v>4</v>
      </c>
      <c r="G1243">
        <v>554</v>
      </c>
      <c r="H1243">
        <v>574554</v>
      </c>
      <c r="I1243" t="s">
        <v>27</v>
      </c>
      <c r="J1243" t="s">
        <v>27</v>
      </c>
      <c r="K1243" t="s">
        <v>596</v>
      </c>
      <c r="L1243" t="s">
        <v>609</v>
      </c>
      <c r="M1243">
        <v>50740800</v>
      </c>
      <c r="N1243">
        <v>1707300</v>
      </c>
      <c r="O1243">
        <v>5485200</v>
      </c>
      <c r="P1243">
        <v>228100</v>
      </c>
      <c r="Q1243">
        <v>0</v>
      </c>
      <c r="R1243">
        <v>0</v>
      </c>
      <c r="S1243">
        <v>9947364</v>
      </c>
      <c r="T1243">
        <v>4407249</v>
      </c>
      <c r="U1243">
        <v>0</v>
      </c>
      <c r="V1243">
        <v>299304213</v>
      </c>
      <c r="W1243">
        <v>183348</v>
      </c>
      <c r="X1243">
        <v>299120865</v>
      </c>
      <c r="Y1243">
        <v>37727544</v>
      </c>
      <c r="Z1243">
        <v>226788200</v>
      </c>
      <c r="AA1243" s="3" t="str">
        <f t="shared" si="38"/>
        <v>4554</v>
      </c>
      <c r="AB1243" s="4" t="str">
        <f t="shared" si="39"/>
        <v>Non-TIF</v>
      </c>
    </row>
    <row r="1244" spans="1:28" x14ac:dyDescent="0.25">
      <c r="A1244">
        <v>2021</v>
      </c>
      <c r="B1244">
        <v>58</v>
      </c>
      <c r="C1244" t="s">
        <v>24</v>
      </c>
      <c r="D1244">
        <v>2021</v>
      </c>
      <c r="E1244">
        <v>58</v>
      </c>
      <c r="F1244">
        <v>6</v>
      </c>
      <c r="G1244">
        <v>759</v>
      </c>
      <c r="H1244" t="s">
        <v>680</v>
      </c>
      <c r="I1244" t="s">
        <v>26</v>
      </c>
      <c r="J1244" t="s">
        <v>27</v>
      </c>
      <c r="K1244" t="s">
        <v>681</v>
      </c>
      <c r="L1244" t="s">
        <v>626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 s="3" t="str">
        <f t="shared" si="38"/>
        <v>6759</v>
      </c>
      <c r="AB1244" s="4" t="str">
        <f t="shared" si="39"/>
        <v>TIF</v>
      </c>
    </row>
    <row r="1245" spans="1:28" x14ac:dyDescent="0.25">
      <c r="A1245">
        <v>2021</v>
      </c>
      <c r="B1245">
        <v>58</v>
      </c>
      <c r="C1245" t="s">
        <v>32</v>
      </c>
      <c r="D1245">
        <v>2021</v>
      </c>
      <c r="E1245">
        <v>58</v>
      </c>
      <c r="F1245">
        <v>6</v>
      </c>
      <c r="G1245">
        <v>700</v>
      </c>
      <c r="H1245">
        <v>446700</v>
      </c>
      <c r="I1245" t="s">
        <v>27</v>
      </c>
      <c r="J1245" t="s">
        <v>27</v>
      </c>
      <c r="K1245" t="s">
        <v>465</v>
      </c>
      <c r="L1245" t="s">
        <v>626</v>
      </c>
      <c r="M1245">
        <v>1000890</v>
      </c>
      <c r="N1245">
        <v>101420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1235</v>
      </c>
      <c r="U1245">
        <v>0</v>
      </c>
      <c r="V1245">
        <v>1609135</v>
      </c>
      <c r="W1245">
        <v>0</v>
      </c>
      <c r="X1245">
        <v>1609135</v>
      </c>
      <c r="Y1245">
        <v>290271</v>
      </c>
      <c r="Z1245">
        <v>505590</v>
      </c>
      <c r="AA1245" s="3" t="str">
        <f t="shared" si="38"/>
        <v>6700</v>
      </c>
      <c r="AB1245" s="4" t="str">
        <f t="shared" si="39"/>
        <v>Non-TIF</v>
      </c>
    </row>
    <row r="1246" spans="1:28" x14ac:dyDescent="0.25">
      <c r="A1246">
        <v>2021</v>
      </c>
      <c r="B1246">
        <v>58</v>
      </c>
      <c r="C1246" t="s">
        <v>32</v>
      </c>
      <c r="D1246">
        <v>2021</v>
      </c>
      <c r="E1246">
        <v>58</v>
      </c>
      <c r="F1246">
        <v>1</v>
      </c>
      <c r="G1246">
        <v>368</v>
      </c>
      <c r="H1246">
        <v>581368</v>
      </c>
      <c r="I1246" t="s">
        <v>27</v>
      </c>
      <c r="J1246" t="s">
        <v>27</v>
      </c>
      <c r="K1246" t="s">
        <v>682</v>
      </c>
      <c r="L1246" t="s">
        <v>626</v>
      </c>
      <c r="M1246">
        <v>78299410</v>
      </c>
      <c r="N1246">
        <v>4411320</v>
      </c>
      <c r="O1246">
        <v>11766481</v>
      </c>
      <c r="P1246">
        <v>8459630</v>
      </c>
      <c r="Q1246">
        <v>3823479</v>
      </c>
      <c r="R1246">
        <v>0</v>
      </c>
      <c r="S1246">
        <v>2761560</v>
      </c>
      <c r="T1246">
        <v>78133796</v>
      </c>
      <c r="U1246">
        <v>0</v>
      </c>
      <c r="V1246">
        <v>331146646</v>
      </c>
      <c r="W1246">
        <v>272244</v>
      </c>
      <c r="X1246">
        <v>330874402</v>
      </c>
      <c r="Y1246">
        <v>22051718</v>
      </c>
      <c r="Z1246">
        <v>143490970</v>
      </c>
      <c r="AA1246" s="3" t="str">
        <f t="shared" si="38"/>
        <v>1368</v>
      </c>
      <c r="AB1246" s="4" t="str">
        <f t="shared" si="39"/>
        <v>Non-TIF</v>
      </c>
    </row>
    <row r="1247" spans="1:28" x14ac:dyDescent="0.25">
      <c r="A1247">
        <v>2021</v>
      </c>
      <c r="B1247">
        <v>79</v>
      </c>
      <c r="C1247" t="s">
        <v>32</v>
      </c>
      <c r="D1247">
        <v>2021</v>
      </c>
      <c r="E1247">
        <v>79</v>
      </c>
      <c r="F1247">
        <v>0</v>
      </c>
      <c r="G1247">
        <v>846</v>
      </c>
      <c r="H1247">
        <v>790846</v>
      </c>
      <c r="I1247" t="s">
        <v>27</v>
      </c>
      <c r="J1247" t="s">
        <v>27</v>
      </c>
      <c r="K1247" t="s">
        <v>792</v>
      </c>
      <c r="L1247" t="s">
        <v>793</v>
      </c>
      <c r="M1247">
        <v>121325300</v>
      </c>
      <c r="N1247">
        <v>5175640</v>
      </c>
      <c r="O1247">
        <v>11291542</v>
      </c>
      <c r="P1247">
        <v>745790</v>
      </c>
      <c r="Q1247">
        <v>196508</v>
      </c>
      <c r="R1247">
        <v>0</v>
      </c>
      <c r="S1247">
        <v>3638196</v>
      </c>
      <c r="T1247">
        <v>6515479</v>
      </c>
      <c r="U1247">
        <v>0</v>
      </c>
      <c r="V1247">
        <v>241056265</v>
      </c>
      <c r="W1247">
        <v>166680</v>
      </c>
      <c r="X1247">
        <v>240889585</v>
      </c>
      <c r="Y1247">
        <v>18238943</v>
      </c>
      <c r="Z1247">
        <v>92167810</v>
      </c>
      <c r="AA1247" s="3" t="str">
        <f t="shared" si="38"/>
        <v>0846</v>
      </c>
      <c r="AB1247" s="4" t="str">
        <f t="shared" si="39"/>
        <v>Non-TIF</v>
      </c>
    </row>
    <row r="1248" spans="1:28" x14ac:dyDescent="0.25">
      <c r="A1248">
        <v>2021</v>
      </c>
      <c r="B1248">
        <v>80</v>
      </c>
      <c r="C1248" t="s">
        <v>24</v>
      </c>
      <c r="D1248">
        <v>2021</v>
      </c>
      <c r="E1248">
        <v>80</v>
      </c>
      <c r="F1248">
        <v>4</v>
      </c>
      <c r="G1248">
        <v>527</v>
      </c>
      <c r="H1248" t="s">
        <v>861</v>
      </c>
      <c r="I1248" t="s">
        <v>26</v>
      </c>
      <c r="J1248" t="s">
        <v>27</v>
      </c>
      <c r="K1248" t="s">
        <v>862</v>
      </c>
      <c r="L1248" t="s">
        <v>802</v>
      </c>
      <c r="M1248">
        <v>20899</v>
      </c>
      <c r="N1248">
        <v>4853</v>
      </c>
      <c r="O1248">
        <v>3413393</v>
      </c>
      <c r="P1248">
        <v>392088</v>
      </c>
      <c r="Q1248">
        <v>155143</v>
      </c>
      <c r="R1248">
        <v>0</v>
      </c>
      <c r="S1248">
        <v>0</v>
      </c>
      <c r="T1248">
        <v>0</v>
      </c>
      <c r="U1248">
        <v>0</v>
      </c>
      <c r="V1248">
        <v>35957616</v>
      </c>
      <c r="W1248">
        <v>0</v>
      </c>
      <c r="X1248">
        <v>35957616</v>
      </c>
      <c r="Y1248">
        <v>0</v>
      </c>
      <c r="Z1248">
        <v>31971240</v>
      </c>
      <c r="AA1248" s="3" t="str">
        <f t="shared" si="38"/>
        <v>4527</v>
      </c>
      <c r="AB1248" s="4" t="str">
        <f t="shared" si="39"/>
        <v>TIF</v>
      </c>
    </row>
    <row r="1249" spans="1:28" x14ac:dyDescent="0.25">
      <c r="A1249">
        <v>2021</v>
      </c>
      <c r="B1249">
        <v>80</v>
      </c>
      <c r="C1249" t="s">
        <v>32</v>
      </c>
      <c r="D1249">
        <v>2021</v>
      </c>
      <c r="E1249">
        <v>80</v>
      </c>
      <c r="F1249">
        <v>3</v>
      </c>
      <c r="G1249">
        <v>609</v>
      </c>
      <c r="H1249">
        <v>873609</v>
      </c>
      <c r="I1249" t="s">
        <v>27</v>
      </c>
      <c r="J1249" t="s">
        <v>27</v>
      </c>
      <c r="K1249" t="s">
        <v>84</v>
      </c>
      <c r="L1249" t="s">
        <v>802</v>
      </c>
      <c r="M1249">
        <v>4155422</v>
      </c>
      <c r="N1249">
        <v>354392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24344</v>
      </c>
      <c r="U1249">
        <v>0</v>
      </c>
      <c r="V1249">
        <v>6345411</v>
      </c>
      <c r="W1249">
        <v>3704</v>
      </c>
      <c r="X1249">
        <v>6341707</v>
      </c>
      <c r="Y1249">
        <v>589085</v>
      </c>
      <c r="Z1249">
        <v>1811253</v>
      </c>
      <c r="AA1249" s="3" t="str">
        <f t="shared" si="38"/>
        <v>3609</v>
      </c>
      <c r="AB1249" s="4" t="str">
        <f t="shared" si="39"/>
        <v>Non-TIF</v>
      </c>
    </row>
    <row r="1250" spans="1:28" x14ac:dyDescent="0.25">
      <c r="A1250">
        <v>2021</v>
      </c>
      <c r="B1250">
        <v>80</v>
      </c>
      <c r="C1250" t="s">
        <v>32</v>
      </c>
      <c r="D1250">
        <v>2021</v>
      </c>
      <c r="E1250">
        <v>80</v>
      </c>
      <c r="F1250">
        <v>1</v>
      </c>
      <c r="G1250">
        <v>503</v>
      </c>
      <c r="H1250">
        <v>881503</v>
      </c>
      <c r="I1250" t="s">
        <v>27</v>
      </c>
      <c r="J1250" t="s">
        <v>27</v>
      </c>
      <c r="K1250" t="s">
        <v>85</v>
      </c>
      <c r="L1250" t="s">
        <v>802</v>
      </c>
      <c r="M1250">
        <v>36353</v>
      </c>
      <c r="N1250">
        <v>23945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128835</v>
      </c>
      <c r="W1250">
        <v>1852</v>
      </c>
      <c r="X1250">
        <v>126983</v>
      </c>
      <c r="Y1250">
        <v>0</v>
      </c>
      <c r="Z1250">
        <v>68537</v>
      </c>
      <c r="AA1250" s="3" t="str">
        <f t="shared" si="38"/>
        <v>1503</v>
      </c>
      <c r="AB1250" s="4" t="str">
        <f t="shared" si="39"/>
        <v>Non-TIF</v>
      </c>
    </row>
    <row r="1251" spans="1:28" x14ac:dyDescent="0.25">
      <c r="A1251">
        <v>2021</v>
      </c>
      <c r="B1251">
        <v>81</v>
      </c>
      <c r="C1251" t="s">
        <v>32</v>
      </c>
      <c r="D1251">
        <v>2021</v>
      </c>
      <c r="E1251">
        <v>81</v>
      </c>
      <c r="F1251">
        <v>0</v>
      </c>
      <c r="G1251">
        <v>171</v>
      </c>
      <c r="H1251">
        <v>110171</v>
      </c>
      <c r="I1251" t="s">
        <v>27</v>
      </c>
      <c r="J1251" t="s">
        <v>27</v>
      </c>
      <c r="K1251" t="s">
        <v>1070</v>
      </c>
      <c r="L1251" t="s">
        <v>806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176680</v>
      </c>
      <c r="W1251">
        <v>0</v>
      </c>
      <c r="X1251">
        <v>176680</v>
      </c>
      <c r="Y1251">
        <v>0</v>
      </c>
      <c r="Z1251">
        <v>176680</v>
      </c>
      <c r="AA1251" s="3" t="str">
        <f t="shared" si="38"/>
        <v>0171</v>
      </c>
      <c r="AB1251" s="4" t="str">
        <f t="shared" si="39"/>
        <v>Non-TIF</v>
      </c>
    </row>
    <row r="1252" spans="1:28" x14ac:dyDescent="0.25">
      <c r="A1252">
        <v>2021</v>
      </c>
      <c r="B1252">
        <v>81</v>
      </c>
      <c r="C1252" t="s">
        <v>32</v>
      </c>
      <c r="D1252">
        <v>2021</v>
      </c>
      <c r="E1252">
        <v>81</v>
      </c>
      <c r="F1252">
        <v>6</v>
      </c>
      <c r="G1252">
        <v>91</v>
      </c>
      <c r="H1252">
        <v>136091</v>
      </c>
      <c r="I1252" t="s">
        <v>27</v>
      </c>
      <c r="J1252" t="s">
        <v>27</v>
      </c>
      <c r="K1252" t="s">
        <v>184</v>
      </c>
      <c r="L1252" t="s">
        <v>806</v>
      </c>
      <c r="M1252">
        <v>27825120</v>
      </c>
      <c r="N1252">
        <v>1263430</v>
      </c>
      <c r="O1252">
        <v>1717820</v>
      </c>
      <c r="P1252">
        <v>1523680</v>
      </c>
      <c r="Q1252">
        <v>93460</v>
      </c>
      <c r="R1252">
        <v>0</v>
      </c>
      <c r="S1252">
        <v>0</v>
      </c>
      <c r="T1252">
        <v>298426</v>
      </c>
      <c r="U1252">
        <v>0</v>
      </c>
      <c r="V1252">
        <v>47114946</v>
      </c>
      <c r="W1252">
        <v>31484</v>
      </c>
      <c r="X1252">
        <v>47083462</v>
      </c>
      <c r="Y1252">
        <v>2491018</v>
      </c>
      <c r="Z1252">
        <v>14393010</v>
      </c>
      <c r="AA1252" s="3" t="str">
        <f t="shared" si="38"/>
        <v>6091</v>
      </c>
      <c r="AB1252" s="4" t="str">
        <f t="shared" si="39"/>
        <v>Non-TIF</v>
      </c>
    </row>
    <row r="1253" spans="1:28" x14ac:dyDescent="0.25">
      <c r="A1253">
        <v>2021</v>
      </c>
      <c r="B1253">
        <v>81</v>
      </c>
      <c r="C1253" t="s">
        <v>32</v>
      </c>
      <c r="D1253">
        <v>2021</v>
      </c>
      <c r="E1253">
        <v>81</v>
      </c>
      <c r="F1253">
        <v>4</v>
      </c>
      <c r="G1253">
        <v>860</v>
      </c>
      <c r="H1253">
        <v>814860</v>
      </c>
      <c r="I1253" t="s">
        <v>27</v>
      </c>
      <c r="J1253" t="s">
        <v>27</v>
      </c>
      <c r="K1253" t="s">
        <v>256</v>
      </c>
      <c r="L1253" t="s">
        <v>806</v>
      </c>
      <c r="M1253">
        <v>105720560</v>
      </c>
      <c r="N1253">
        <v>4561940</v>
      </c>
      <c r="O1253">
        <v>10692711</v>
      </c>
      <c r="P1253">
        <v>2228380</v>
      </c>
      <c r="Q1253">
        <v>461099</v>
      </c>
      <c r="R1253">
        <v>0</v>
      </c>
      <c r="S1253">
        <v>1844426</v>
      </c>
      <c r="T1253">
        <v>593606</v>
      </c>
      <c r="U1253">
        <v>0</v>
      </c>
      <c r="V1253">
        <v>190551702</v>
      </c>
      <c r="W1253">
        <v>138900</v>
      </c>
      <c r="X1253">
        <v>190412802</v>
      </c>
      <c r="Y1253">
        <v>8110393</v>
      </c>
      <c r="Z1253">
        <v>64448980</v>
      </c>
      <c r="AA1253" s="3" t="str">
        <f t="shared" si="38"/>
        <v>4860</v>
      </c>
      <c r="AB1253" s="4" t="str">
        <f t="shared" si="39"/>
        <v>Non-TIF</v>
      </c>
    </row>
    <row r="1254" spans="1:28" x14ac:dyDescent="0.25">
      <c r="A1254">
        <v>2021</v>
      </c>
      <c r="B1254">
        <v>81</v>
      </c>
      <c r="C1254" t="s">
        <v>32</v>
      </c>
      <c r="D1254">
        <v>2021</v>
      </c>
      <c r="E1254">
        <v>81</v>
      </c>
      <c r="F1254">
        <v>5</v>
      </c>
      <c r="G1254">
        <v>823</v>
      </c>
      <c r="H1254">
        <v>815823</v>
      </c>
      <c r="I1254" t="s">
        <v>27</v>
      </c>
      <c r="J1254" t="s">
        <v>27</v>
      </c>
      <c r="K1254" t="s">
        <v>77</v>
      </c>
      <c r="L1254" t="s">
        <v>806</v>
      </c>
      <c r="M1254">
        <v>157803040</v>
      </c>
      <c r="N1254">
        <v>7002860</v>
      </c>
      <c r="O1254">
        <v>22670045</v>
      </c>
      <c r="P1254">
        <v>43007502</v>
      </c>
      <c r="Q1254">
        <v>619289</v>
      </c>
      <c r="R1254">
        <v>0</v>
      </c>
      <c r="S1254">
        <v>0</v>
      </c>
      <c r="T1254">
        <v>1473903</v>
      </c>
      <c r="U1254">
        <v>860</v>
      </c>
      <c r="V1254">
        <v>322858049</v>
      </c>
      <c r="W1254">
        <v>213213</v>
      </c>
      <c r="X1254">
        <v>322644836</v>
      </c>
      <c r="Y1254">
        <v>9916663</v>
      </c>
      <c r="Z1254">
        <v>90280550</v>
      </c>
      <c r="AA1254" s="3" t="str">
        <f t="shared" si="38"/>
        <v>5823</v>
      </c>
      <c r="AB1254" s="4" t="str">
        <f t="shared" si="39"/>
        <v>Non-TIF</v>
      </c>
    </row>
    <row r="1255" spans="1:28" x14ac:dyDescent="0.25">
      <c r="A1255">
        <v>2021</v>
      </c>
      <c r="B1255">
        <v>82</v>
      </c>
      <c r="C1255" t="s">
        <v>45</v>
      </c>
      <c r="D1255">
        <v>2021</v>
      </c>
      <c r="E1255">
        <v>82</v>
      </c>
      <c r="F1255">
        <v>0</v>
      </c>
      <c r="G1255">
        <v>603</v>
      </c>
      <c r="H1255">
        <v>160603</v>
      </c>
      <c r="I1255" t="s">
        <v>27</v>
      </c>
      <c r="J1255" t="s">
        <v>27</v>
      </c>
      <c r="K1255" t="s">
        <v>213</v>
      </c>
      <c r="L1255" t="s">
        <v>809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 s="3" t="str">
        <f t="shared" si="38"/>
        <v>0603</v>
      </c>
      <c r="AB1255" s="4" t="str">
        <f t="shared" si="39"/>
        <v>Non-TIF</v>
      </c>
    </row>
    <row r="1256" spans="1:28" x14ac:dyDescent="0.25">
      <c r="A1256">
        <v>2021</v>
      </c>
      <c r="B1256">
        <v>82</v>
      </c>
      <c r="C1256" t="s">
        <v>45</v>
      </c>
      <c r="D1256">
        <v>2021</v>
      </c>
      <c r="E1256">
        <v>82</v>
      </c>
      <c r="F1256">
        <v>1</v>
      </c>
      <c r="G1256">
        <v>611</v>
      </c>
      <c r="H1256">
        <v>821611</v>
      </c>
      <c r="I1256" t="s">
        <v>27</v>
      </c>
      <c r="J1256" t="s">
        <v>27</v>
      </c>
      <c r="K1256" t="s">
        <v>717</v>
      </c>
      <c r="L1256" t="s">
        <v>809</v>
      </c>
      <c r="M1256">
        <v>0</v>
      </c>
      <c r="N1256">
        <v>0</v>
      </c>
      <c r="O1256">
        <v>407399871</v>
      </c>
      <c r="P1256">
        <v>288475</v>
      </c>
      <c r="Q1256">
        <v>12598641</v>
      </c>
      <c r="R1256">
        <v>0</v>
      </c>
      <c r="S1256">
        <v>0</v>
      </c>
      <c r="T1256">
        <v>0</v>
      </c>
      <c r="U1256">
        <v>0</v>
      </c>
      <c r="V1256">
        <v>622818128</v>
      </c>
      <c r="W1256">
        <v>150012</v>
      </c>
      <c r="X1256">
        <v>622668116</v>
      </c>
      <c r="Y1256">
        <v>0</v>
      </c>
      <c r="Z1256">
        <v>202531141</v>
      </c>
      <c r="AA1256" s="3" t="str">
        <f t="shared" si="38"/>
        <v>1611</v>
      </c>
      <c r="AB1256" s="4" t="str">
        <f t="shared" si="39"/>
        <v>Non-TIF</v>
      </c>
    </row>
    <row r="1257" spans="1:28" x14ac:dyDescent="0.25">
      <c r="A1257">
        <v>2021</v>
      </c>
      <c r="B1257">
        <v>82</v>
      </c>
      <c r="C1257" t="s">
        <v>24</v>
      </c>
      <c r="D1257">
        <v>2021</v>
      </c>
      <c r="E1257">
        <v>82</v>
      </c>
      <c r="F1257">
        <v>1</v>
      </c>
      <c r="G1257">
        <v>926</v>
      </c>
      <c r="H1257" t="s">
        <v>157</v>
      </c>
      <c r="I1257" t="s">
        <v>26</v>
      </c>
      <c r="J1257" t="s">
        <v>27</v>
      </c>
      <c r="K1257" t="s">
        <v>158</v>
      </c>
      <c r="L1257" t="s">
        <v>809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 s="3" t="str">
        <f t="shared" si="38"/>
        <v>1926</v>
      </c>
      <c r="AB1257" s="4" t="str">
        <f t="shared" si="39"/>
        <v>TIF</v>
      </c>
    </row>
    <row r="1258" spans="1:28" x14ac:dyDescent="0.25">
      <c r="A1258">
        <v>2021</v>
      </c>
      <c r="B1258">
        <v>82</v>
      </c>
      <c r="C1258" t="s">
        <v>24</v>
      </c>
      <c r="D1258">
        <v>2021</v>
      </c>
      <c r="E1258">
        <v>82</v>
      </c>
      <c r="F1258">
        <v>5</v>
      </c>
      <c r="G1258">
        <v>250</v>
      </c>
      <c r="H1258" t="s">
        <v>863</v>
      </c>
      <c r="I1258" t="s">
        <v>26</v>
      </c>
      <c r="J1258" t="s">
        <v>27</v>
      </c>
      <c r="K1258" t="s">
        <v>864</v>
      </c>
      <c r="L1258" t="s">
        <v>809</v>
      </c>
      <c r="M1258">
        <v>0</v>
      </c>
      <c r="N1258">
        <v>0</v>
      </c>
      <c r="O1258">
        <v>58875338</v>
      </c>
      <c r="P1258">
        <v>2171093</v>
      </c>
      <c r="Q1258">
        <v>31300</v>
      </c>
      <c r="R1258">
        <v>0</v>
      </c>
      <c r="S1258">
        <v>0</v>
      </c>
      <c r="T1258">
        <v>0</v>
      </c>
      <c r="U1258">
        <v>0</v>
      </c>
      <c r="V1258">
        <v>161529782</v>
      </c>
      <c r="W1258">
        <v>14816</v>
      </c>
      <c r="X1258">
        <v>161514966</v>
      </c>
      <c r="Y1258">
        <v>0</v>
      </c>
      <c r="Z1258">
        <v>100452051</v>
      </c>
      <c r="AA1258" s="3" t="str">
        <f t="shared" si="38"/>
        <v>5250</v>
      </c>
      <c r="AB1258" s="4" t="str">
        <f t="shared" si="39"/>
        <v>TIF</v>
      </c>
    </row>
    <row r="1259" spans="1:28" x14ac:dyDescent="0.25">
      <c r="A1259">
        <v>2021</v>
      </c>
      <c r="B1259">
        <v>82</v>
      </c>
      <c r="C1259" t="s">
        <v>32</v>
      </c>
      <c r="D1259">
        <v>2021</v>
      </c>
      <c r="E1259">
        <v>82</v>
      </c>
      <c r="F1259">
        <v>1</v>
      </c>
      <c r="G1259">
        <v>926</v>
      </c>
      <c r="H1259">
        <v>161926</v>
      </c>
      <c r="I1259" t="s">
        <v>27</v>
      </c>
      <c r="J1259" t="s">
        <v>27</v>
      </c>
      <c r="K1259" t="s">
        <v>162</v>
      </c>
      <c r="L1259" t="s">
        <v>809</v>
      </c>
      <c r="M1259">
        <v>34234650</v>
      </c>
      <c r="N1259">
        <v>1911770</v>
      </c>
      <c r="O1259">
        <v>21166870</v>
      </c>
      <c r="P1259">
        <v>0</v>
      </c>
      <c r="Q1259">
        <v>345560</v>
      </c>
      <c r="R1259">
        <v>0</v>
      </c>
      <c r="S1259">
        <v>149910</v>
      </c>
      <c r="T1259">
        <v>3764291</v>
      </c>
      <c r="U1259">
        <v>0</v>
      </c>
      <c r="V1259">
        <v>92069751</v>
      </c>
      <c r="W1259">
        <v>27780</v>
      </c>
      <c r="X1259">
        <v>92041971</v>
      </c>
      <c r="Y1259">
        <v>4472761</v>
      </c>
      <c r="Z1259">
        <v>30496700</v>
      </c>
      <c r="AA1259" s="3" t="str">
        <f t="shared" si="38"/>
        <v>1926</v>
      </c>
      <c r="AB1259" s="4" t="str">
        <f t="shared" si="39"/>
        <v>Non-TIF</v>
      </c>
    </row>
    <row r="1260" spans="1:28" x14ac:dyDescent="0.25">
      <c r="A1260">
        <v>2021</v>
      </c>
      <c r="B1260">
        <v>82</v>
      </c>
      <c r="C1260" t="s">
        <v>32</v>
      </c>
      <c r="D1260">
        <v>2021</v>
      </c>
      <c r="E1260">
        <v>82</v>
      </c>
      <c r="F1260">
        <v>5</v>
      </c>
      <c r="G1260">
        <v>250</v>
      </c>
      <c r="H1260">
        <v>825250</v>
      </c>
      <c r="I1260" t="s">
        <v>27</v>
      </c>
      <c r="J1260" t="s">
        <v>27</v>
      </c>
      <c r="K1260" t="s">
        <v>892</v>
      </c>
      <c r="L1260" t="s">
        <v>809</v>
      </c>
      <c r="M1260">
        <v>20247530</v>
      </c>
      <c r="N1260">
        <v>1655010</v>
      </c>
      <c r="O1260">
        <v>172068140</v>
      </c>
      <c r="P1260">
        <v>70943271</v>
      </c>
      <c r="Q1260">
        <v>89302629</v>
      </c>
      <c r="R1260">
        <v>0</v>
      </c>
      <c r="S1260">
        <v>3560886</v>
      </c>
      <c r="T1260">
        <v>14262069</v>
      </c>
      <c r="U1260">
        <v>0</v>
      </c>
      <c r="V1260">
        <v>3305252025</v>
      </c>
      <c r="W1260">
        <v>2009420</v>
      </c>
      <c r="X1260">
        <v>3303242605</v>
      </c>
      <c r="Y1260">
        <v>159554037</v>
      </c>
      <c r="Z1260">
        <v>2933212490</v>
      </c>
      <c r="AA1260" s="3" t="str">
        <f t="shared" si="38"/>
        <v>5250</v>
      </c>
      <c r="AB1260" s="4" t="str">
        <f t="shared" si="39"/>
        <v>Non-TIF</v>
      </c>
    </row>
    <row r="1261" spans="1:28" x14ac:dyDescent="0.25">
      <c r="A1261">
        <v>2021</v>
      </c>
      <c r="B1261">
        <v>83</v>
      </c>
      <c r="C1261" t="s">
        <v>45</v>
      </c>
      <c r="D1261">
        <v>2021</v>
      </c>
      <c r="E1261">
        <v>83</v>
      </c>
      <c r="F1261">
        <v>2</v>
      </c>
      <c r="G1261">
        <v>151</v>
      </c>
      <c r="H1261">
        <v>52151</v>
      </c>
      <c r="I1261" t="s">
        <v>27</v>
      </c>
      <c r="J1261" t="s">
        <v>27</v>
      </c>
      <c r="K1261" t="s">
        <v>44</v>
      </c>
      <c r="L1261" t="s">
        <v>811</v>
      </c>
      <c r="M1261">
        <v>116016</v>
      </c>
      <c r="N1261">
        <v>5202</v>
      </c>
      <c r="O1261">
        <v>495492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15011547</v>
      </c>
      <c r="W1261">
        <v>0</v>
      </c>
      <c r="X1261">
        <v>15011547</v>
      </c>
      <c r="Y1261">
        <v>0</v>
      </c>
      <c r="Z1261">
        <v>14394837</v>
      </c>
      <c r="AA1261" s="3" t="str">
        <f t="shared" si="38"/>
        <v>2151</v>
      </c>
      <c r="AB1261" s="4" t="str">
        <f t="shared" si="39"/>
        <v>Non-TIF</v>
      </c>
    </row>
    <row r="1262" spans="1:28" x14ac:dyDescent="0.25">
      <c r="A1262">
        <v>2021</v>
      </c>
      <c r="B1262">
        <v>83</v>
      </c>
      <c r="C1262" t="s">
        <v>24</v>
      </c>
      <c r="D1262">
        <v>2021</v>
      </c>
      <c r="E1262">
        <v>83</v>
      </c>
      <c r="F1262">
        <v>2</v>
      </c>
      <c r="G1262">
        <v>826</v>
      </c>
      <c r="H1262" t="s">
        <v>893</v>
      </c>
      <c r="I1262" t="s">
        <v>26</v>
      </c>
      <c r="J1262" t="s">
        <v>27</v>
      </c>
      <c r="K1262" t="s">
        <v>894</v>
      </c>
      <c r="L1262" t="s">
        <v>811</v>
      </c>
      <c r="M1262">
        <v>215818</v>
      </c>
      <c r="N1262">
        <v>218080</v>
      </c>
      <c r="O1262">
        <v>4856974</v>
      </c>
      <c r="P1262">
        <v>3402002</v>
      </c>
      <c r="Q1262">
        <v>482428</v>
      </c>
      <c r="R1262">
        <v>0</v>
      </c>
      <c r="S1262">
        <v>0</v>
      </c>
      <c r="T1262">
        <v>0</v>
      </c>
      <c r="U1262">
        <v>0</v>
      </c>
      <c r="V1262">
        <v>19283259</v>
      </c>
      <c r="W1262">
        <v>11112</v>
      </c>
      <c r="X1262">
        <v>19272147</v>
      </c>
      <c r="Y1262">
        <v>0</v>
      </c>
      <c r="Z1262">
        <v>10107957</v>
      </c>
      <c r="AA1262" s="3" t="str">
        <f t="shared" si="38"/>
        <v>2826</v>
      </c>
      <c r="AB1262" s="4" t="str">
        <f t="shared" si="39"/>
        <v>TIF</v>
      </c>
    </row>
    <row r="1263" spans="1:28" x14ac:dyDescent="0.25">
      <c r="A1263">
        <v>2021</v>
      </c>
      <c r="B1263">
        <v>83</v>
      </c>
      <c r="C1263" t="s">
        <v>32</v>
      </c>
      <c r="D1263">
        <v>2021</v>
      </c>
      <c r="E1263">
        <v>83</v>
      </c>
      <c r="F1263">
        <v>7</v>
      </c>
      <c r="G1263">
        <v>92</v>
      </c>
      <c r="H1263">
        <v>437092</v>
      </c>
      <c r="I1263" t="s">
        <v>27</v>
      </c>
      <c r="J1263" t="s">
        <v>27</v>
      </c>
      <c r="K1263" t="s">
        <v>461</v>
      </c>
      <c r="L1263" t="s">
        <v>811</v>
      </c>
      <c r="M1263">
        <v>421665</v>
      </c>
      <c r="N1263">
        <v>11192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993</v>
      </c>
      <c r="U1263">
        <v>0</v>
      </c>
      <c r="V1263">
        <v>486382</v>
      </c>
      <c r="W1263">
        <v>0</v>
      </c>
      <c r="X1263">
        <v>486382</v>
      </c>
      <c r="Y1263">
        <v>16442</v>
      </c>
      <c r="Z1263">
        <v>52532</v>
      </c>
      <c r="AA1263" s="3" t="str">
        <f t="shared" si="38"/>
        <v>7092</v>
      </c>
      <c r="AB1263" s="4" t="str">
        <f t="shared" si="39"/>
        <v>Non-TIF</v>
      </c>
    </row>
    <row r="1264" spans="1:28" x14ac:dyDescent="0.25">
      <c r="A1264">
        <v>2021</v>
      </c>
      <c r="B1264">
        <v>83</v>
      </c>
      <c r="C1264" t="s">
        <v>32</v>
      </c>
      <c r="D1264">
        <v>2021</v>
      </c>
      <c r="E1264">
        <v>83</v>
      </c>
      <c r="F1264">
        <v>2</v>
      </c>
      <c r="G1264">
        <v>826</v>
      </c>
      <c r="H1264">
        <v>832826</v>
      </c>
      <c r="I1264" t="s">
        <v>27</v>
      </c>
      <c r="J1264" t="s">
        <v>27</v>
      </c>
      <c r="K1264" t="s">
        <v>489</v>
      </c>
      <c r="L1264" t="s">
        <v>811</v>
      </c>
      <c r="M1264">
        <v>241466854</v>
      </c>
      <c r="N1264">
        <v>12129732</v>
      </c>
      <c r="O1264">
        <v>46849266</v>
      </c>
      <c r="P1264">
        <v>14477662</v>
      </c>
      <c r="Q1264">
        <v>11847185</v>
      </c>
      <c r="R1264">
        <v>0</v>
      </c>
      <c r="S1264">
        <v>21484733</v>
      </c>
      <c r="T1264">
        <v>2829664</v>
      </c>
      <c r="U1264">
        <v>0</v>
      </c>
      <c r="V1264">
        <v>773763111</v>
      </c>
      <c r="W1264">
        <v>750060</v>
      </c>
      <c r="X1264">
        <v>773013051</v>
      </c>
      <c r="Y1264">
        <v>21456101</v>
      </c>
      <c r="Z1264">
        <v>422678015</v>
      </c>
      <c r="AA1264" s="3" t="str">
        <f t="shared" si="38"/>
        <v>2826</v>
      </c>
      <c r="AB1264" s="4" t="str">
        <f t="shared" si="39"/>
        <v>Non-TIF</v>
      </c>
    </row>
    <row r="1265" spans="1:28" x14ac:dyDescent="0.25">
      <c r="A1265">
        <v>2021</v>
      </c>
      <c r="B1265">
        <v>84</v>
      </c>
      <c r="C1265" t="s">
        <v>45</v>
      </c>
      <c r="D1265">
        <v>2021</v>
      </c>
      <c r="E1265">
        <v>84</v>
      </c>
      <c r="F1265">
        <v>5</v>
      </c>
      <c r="G1265">
        <v>949</v>
      </c>
      <c r="H1265">
        <v>715949</v>
      </c>
      <c r="I1265" t="s">
        <v>27</v>
      </c>
      <c r="J1265" t="s">
        <v>27</v>
      </c>
      <c r="K1265" t="s">
        <v>735</v>
      </c>
      <c r="L1265" t="s">
        <v>815</v>
      </c>
      <c r="M1265">
        <v>0</v>
      </c>
      <c r="N1265">
        <v>0</v>
      </c>
      <c r="O1265">
        <v>161210</v>
      </c>
      <c r="P1265">
        <v>2127102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2555352</v>
      </c>
      <c r="W1265">
        <v>0</v>
      </c>
      <c r="X1265">
        <v>2555352</v>
      </c>
      <c r="Y1265">
        <v>0</v>
      </c>
      <c r="Z1265">
        <v>267040</v>
      </c>
      <c r="AA1265" s="3" t="str">
        <f t="shared" si="38"/>
        <v>5949</v>
      </c>
      <c r="AB1265" s="4" t="str">
        <f t="shared" si="39"/>
        <v>Non-TIF</v>
      </c>
    </row>
    <row r="1266" spans="1:28" x14ac:dyDescent="0.25">
      <c r="A1266">
        <v>2021</v>
      </c>
      <c r="B1266">
        <v>84</v>
      </c>
      <c r="C1266" t="s">
        <v>45</v>
      </c>
      <c r="D1266">
        <v>2021</v>
      </c>
      <c r="E1266">
        <v>84</v>
      </c>
      <c r="F1266">
        <v>6</v>
      </c>
      <c r="G1266">
        <v>990</v>
      </c>
      <c r="H1266">
        <v>846990</v>
      </c>
      <c r="I1266" t="s">
        <v>27</v>
      </c>
      <c r="J1266" t="s">
        <v>27</v>
      </c>
      <c r="K1266" t="s">
        <v>771</v>
      </c>
      <c r="L1266" t="s">
        <v>815</v>
      </c>
      <c r="M1266">
        <v>146023</v>
      </c>
      <c r="N1266">
        <v>855</v>
      </c>
      <c r="O1266">
        <v>3855411</v>
      </c>
      <c r="P1266">
        <v>2576951</v>
      </c>
      <c r="Q1266">
        <v>2911117</v>
      </c>
      <c r="R1266">
        <v>0</v>
      </c>
      <c r="S1266">
        <v>0</v>
      </c>
      <c r="T1266">
        <v>0</v>
      </c>
      <c r="U1266">
        <v>0</v>
      </c>
      <c r="V1266">
        <v>16859010</v>
      </c>
      <c r="W1266">
        <v>40744</v>
      </c>
      <c r="X1266">
        <v>16818266</v>
      </c>
      <c r="Y1266">
        <v>0</v>
      </c>
      <c r="Z1266">
        <v>7368653</v>
      </c>
      <c r="AA1266" s="3" t="str">
        <f t="shared" si="38"/>
        <v>6990</v>
      </c>
      <c r="AB1266" s="4" t="str">
        <f t="shared" si="39"/>
        <v>Non-TIF</v>
      </c>
    </row>
    <row r="1267" spans="1:28" x14ac:dyDescent="0.25">
      <c r="A1267">
        <v>2021</v>
      </c>
      <c r="B1267">
        <v>84</v>
      </c>
      <c r="C1267" t="s">
        <v>24</v>
      </c>
      <c r="D1267">
        <v>2021</v>
      </c>
      <c r="E1267">
        <v>84</v>
      </c>
      <c r="F1267">
        <v>6</v>
      </c>
      <c r="G1267">
        <v>30</v>
      </c>
      <c r="H1267" t="s">
        <v>895</v>
      </c>
      <c r="I1267" t="s">
        <v>26</v>
      </c>
      <c r="J1267" t="s">
        <v>27</v>
      </c>
      <c r="K1267" t="s">
        <v>896</v>
      </c>
      <c r="L1267" t="s">
        <v>815</v>
      </c>
      <c r="M1267">
        <v>4907306</v>
      </c>
      <c r="N1267">
        <v>1777381</v>
      </c>
      <c r="O1267">
        <v>48255043</v>
      </c>
      <c r="P1267">
        <v>15023030</v>
      </c>
      <c r="Q1267">
        <v>682909</v>
      </c>
      <c r="R1267">
        <v>0</v>
      </c>
      <c r="S1267">
        <v>0</v>
      </c>
      <c r="T1267">
        <v>0</v>
      </c>
      <c r="U1267">
        <v>0</v>
      </c>
      <c r="V1267">
        <v>110176510</v>
      </c>
      <c r="W1267">
        <v>3704</v>
      </c>
      <c r="X1267">
        <v>110172806</v>
      </c>
      <c r="Y1267">
        <v>0</v>
      </c>
      <c r="Z1267">
        <v>39530841</v>
      </c>
      <c r="AA1267" s="3" t="str">
        <f t="shared" si="38"/>
        <v>6030</v>
      </c>
      <c r="AB1267" s="4" t="str">
        <f t="shared" si="39"/>
        <v>TIF</v>
      </c>
    </row>
    <row r="1268" spans="1:28" x14ac:dyDescent="0.25">
      <c r="A1268">
        <v>2021</v>
      </c>
      <c r="B1268">
        <v>84</v>
      </c>
      <c r="C1268" t="s">
        <v>32</v>
      </c>
      <c r="D1268">
        <v>2021</v>
      </c>
      <c r="E1268">
        <v>84</v>
      </c>
      <c r="F1268">
        <v>0</v>
      </c>
      <c r="G1268">
        <v>747</v>
      </c>
      <c r="H1268">
        <v>840747</v>
      </c>
      <c r="I1268" t="s">
        <v>27</v>
      </c>
      <c r="J1268" t="s">
        <v>27</v>
      </c>
      <c r="K1268" t="s">
        <v>701</v>
      </c>
      <c r="L1268" t="s">
        <v>815</v>
      </c>
      <c r="M1268">
        <v>99399330</v>
      </c>
      <c r="N1268">
        <v>8777630</v>
      </c>
      <c r="O1268">
        <v>15183870</v>
      </c>
      <c r="P1268">
        <v>3140540</v>
      </c>
      <c r="Q1268">
        <v>1441730</v>
      </c>
      <c r="R1268">
        <v>0</v>
      </c>
      <c r="S1268">
        <v>8146663</v>
      </c>
      <c r="T1268">
        <v>8142591</v>
      </c>
      <c r="U1268">
        <v>0</v>
      </c>
      <c r="V1268">
        <v>395277144</v>
      </c>
      <c r="W1268">
        <v>255576</v>
      </c>
      <c r="X1268">
        <v>395021568</v>
      </c>
      <c r="Y1268">
        <v>8519365</v>
      </c>
      <c r="Z1268">
        <v>251044790</v>
      </c>
      <c r="AA1268" s="3" t="str">
        <f t="shared" si="38"/>
        <v>0747</v>
      </c>
      <c r="AB1268" s="4" t="str">
        <f t="shared" si="39"/>
        <v>Non-TIF</v>
      </c>
    </row>
    <row r="1269" spans="1:28" x14ac:dyDescent="0.25">
      <c r="A1269">
        <v>2021</v>
      </c>
      <c r="B1269">
        <v>84</v>
      </c>
      <c r="C1269" t="s">
        <v>32</v>
      </c>
      <c r="D1269">
        <v>2021</v>
      </c>
      <c r="E1269">
        <v>84</v>
      </c>
      <c r="F1269">
        <v>4</v>
      </c>
      <c r="G1269">
        <v>149</v>
      </c>
      <c r="H1269">
        <v>844149</v>
      </c>
      <c r="I1269" t="s">
        <v>27</v>
      </c>
      <c r="J1269" t="s">
        <v>27</v>
      </c>
      <c r="K1269" t="s">
        <v>738</v>
      </c>
      <c r="L1269" t="s">
        <v>815</v>
      </c>
      <c r="M1269">
        <v>212110140</v>
      </c>
      <c r="N1269">
        <v>17482190</v>
      </c>
      <c r="O1269">
        <v>75766070</v>
      </c>
      <c r="P1269">
        <v>34651920</v>
      </c>
      <c r="Q1269">
        <v>10495470</v>
      </c>
      <c r="R1269">
        <v>0</v>
      </c>
      <c r="S1269">
        <v>27325282</v>
      </c>
      <c r="T1269">
        <v>39314657</v>
      </c>
      <c r="U1269">
        <v>0</v>
      </c>
      <c r="V1269">
        <v>1051576849</v>
      </c>
      <c r="W1269">
        <v>696352</v>
      </c>
      <c r="X1269">
        <v>1050880497</v>
      </c>
      <c r="Y1269">
        <v>13242884</v>
      </c>
      <c r="Z1269">
        <v>634431120</v>
      </c>
      <c r="AA1269" s="3" t="str">
        <f t="shared" si="38"/>
        <v>4149</v>
      </c>
      <c r="AB1269" s="4" t="str">
        <f t="shared" si="39"/>
        <v>Non-TIF</v>
      </c>
    </row>
    <row r="1270" spans="1:28" x14ac:dyDescent="0.25">
      <c r="A1270">
        <v>2021</v>
      </c>
      <c r="B1270">
        <v>85</v>
      </c>
      <c r="C1270" t="s">
        <v>32</v>
      </c>
      <c r="D1270">
        <v>2021</v>
      </c>
      <c r="E1270">
        <v>85</v>
      </c>
      <c r="F1270">
        <v>0</v>
      </c>
      <c r="G1270">
        <v>472</v>
      </c>
      <c r="H1270">
        <v>850472</v>
      </c>
      <c r="I1270" t="s">
        <v>27</v>
      </c>
      <c r="J1270" t="s">
        <v>27</v>
      </c>
      <c r="K1270" t="s">
        <v>208</v>
      </c>
      <c r="L1270" t="s">
        <v>837</v>
      </c>
      <c r="M1270">
        <v>56725500</v>
      </c>
      <c r="N1270">
        <v>1842300</v>
      </c>
      <c r="O1270">
        <v>44624700</v>
      </c>
      <c r="P1270">
        <v>25049700</v>
      </c>
      <c r="Q1270">
        <v>3322100</v>
      </c>
      <c r="R1270">
        <v>0</v>
      </c>
      <c r="S1270">
        <v>7265064</v>
      </c>
      <c r="T1270">
        <v>63985107</v>
      </c>
      <c r="U1270">
        <v>0</v>
      </c>
      <c r="V1270">
        <v>574656371</v>
      </c>
      <c r="W1270">
        <v>329656</v>
      </c>
      <c r="X1270">
        <v>574326715</v>
      </c>
      <c r="Y1270">
        <v>33197731</v>
      </c>
      <c r="Z1270">
        <v>371841900</v>
      </c>
      <c r="AA1270" s="3" t="str">
        <f t="shared" si="38"/>
        <v>0472</v>
      </c>
      <c r="AB1270" s="4" t="str">
        <f t="shared" si="39"/>
        <v>Non-TIF</v>
      </c>
    </row>
    <row r="1271" spans="1:28" x14ac:dyDescent="0.25">
      <c r="A1271">
        <v>2021</v>
      </c>
      <c r="B1271">
        <v>85</v>
      </c>
      <c r="C1271" t="s">
        <v>32</v>
      </c>
      <c r="D1271">
        <v>2021</v>
      </c>
      <c r="E1271">
        <v>85</v>
      </c>
      <c r="F1271">
        <v>1</v>
      </c>
      <c r="G1271">
        <v>350</v>
      </c>
      <c r="H1271">
        <v>851350</v>
      </c>
      <c r="I1271" t="s">
        <v>27</v>
      </c>
      <c r="J1271" t="s">
        <v>27</v>
      </c>
      <c r="K1271" t="s">
        <v>538</v>
      </c>
      <c r="L1271" t="s">
        <v>837</v>
      </c>
      <c r="M1271">
        <v>68509100</v>
      </c>
      <c r="N1271">
        <v>2343000</v>
      </c>
      <c r="O1271">
        <v>5451700</v>
      </c>
      <c r="P1271">
        <v>0</v>
      </c>
      <c r="Q1271">
        <v>1688800</v>
      </c>
      <c r="R1271">
        <v>0</v>
      </c>
      <c r="S1271">
        <v>0</v>
      </c>
      <c r="T1271">
        <v>1346141</v>
      </c>
      <c r="U1271">
        <v>0</v>
      </c>
      <c r="V1271">
        <v>230208841</v>
      </c>
      <c r="W1271">
        <v>183288</v>
      </c>
      <c r="X1271">
        <v>230025553</v>
      </c>
      <c r="Y1271">
        <v>15728155</v>
      </c>
      <c r="Z1271">
        <v>150870100</v>
      </c>
      <c r="AA1271" s="3" t="str">
        <f t="shared" si="38"/>
        <v>1350</v>
      </c>
      <c r="AB1271" s="4" t="str">
        <f t="shared" si="39"/>
        <v>Non-TIF</v>
      </c>
    </row>
    <row r="1272" spans="1:28" x14ac:dyDescent="0.25">
      <c r="A1272">
        <v>2021</v>
      </c>
      <c r="B1272">
        <v>85</v>
      </c>
      <c r="C1272" t="s">
        <v>32</v>
      </c>
      <c r="D1272">
        <v>2021</v>
      </c>
      <c r="E1272">
        <v>85</v>
      </c>
      <c r="F1272">
        <v>4</v>
      </c>
      <c r="G1272">
        <v>617</v>
      </c>
      <c r="H1272">
        <v>854617</v>
      </c>
      <c r="I1272" t="s">
        <v>27</v>
      </c>
      <c r="J1272" t="s">
        <v>27</v>
      </c>
      <c r="K1272" t="s">
        <v>897</v>
      </c>
      <c r="L1272" t="s">
        <v>837</v>
      </c>
      <c r="M1272">
        <v>98654900</v>
      </c>
      <c r="N1272">
        <v>4223200</v>
      </c>
      <c r="O1272">
        <v>46191700</v>
      </c>
      <c r="P1272">
        <v>28656300</v>
      </c>
      <c r="Q1272">
        <v>27679300</v>
      </c>
      <c r="R1272">
        <v>0</v>
      </c>
      <c r="S1272">
        <v>32752930</v>
      </c>
      <c r="T1272">
        <v>2974352</v>
      </c>
      <c r="U1272">
        <v>0</v>
      </c>
      <c r="V1272">
        <v>749170082</v>
      </c>
      <c r="W1272">
        <v>568564</v>
      </c>
      <c r="X1272">
        <v>748601518</v>
      </c>
      <c r="Y1272">
        <v>72463658</v>
      </c>
      <c r="Z1272">
        <v>508037400</v>
      </c>
      <c r="AA1272" s="3" t="str">
        <f t="shared" si="38"/>
        <v>4617</v>
      </c>
      <c r="AB1272" s="4" t="str">
        <f t="shared" si="39"/>
        <v>Non-TIF</v>
      </c>
    </row>
    <row r="1273" spans="1:28" x14ac:dyDescent="0.25">
      <c r="A1273">
        <v>2021</v>
      </c>
      <c r="B1273">
        <v>86</v>
      </c>
      <c r="C1273" t="s">
        <v>32</v>
      </c>
      <c r="D1273">
        <v>2021</v>
      </c>
      <c r="E1273">
        <v>86</v>
      </c>
      <c r="F1273">
        <v>2</v>
      </c>
      <c r="G1273">
        <v>727</v>
      </c>
      <c r="H1273">
        <v>382727</v>
      </c>
      <c r="I1273" t="s">
        <v>27</v>
      </c>
      <c r="J1273" t="s">
        <v>27</v>
      </c>
      <c r="K1273" t="s">
        <v>481</v>
      </c>
      <c r="L1273" t="s">
        <v>839</v>
      </c>
      <c r="M1273">
        <v>2780510</v>
      </c>
      <c r="N1273">
        <v>46360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4979</v>
      </c>
      <c r="U1273">
        <v>0</v>
      </c>
      <c r="V1273">
        <v>3801619</v>
      </c>
      <c r="W1273">
        <v>0</v>
      </c>
      <c r="X1273">
        <v>3801619</v>
      </c>
      <c r="Y1273">
        <v>39090</v>
      </c>
      <c r="Z1273">
        <v>969770</v>
      </c>
      <c r="AA1273" s="3" t="str">
        <f t="shared" si="38"/>
        <v>2727</v>
      </c>
      <c r="AB1273" s="4" t="str">
        <f t="shared" si="39"/>
        <v>Non-TIF</v>
      </c>
    </row>
    <row r="1274" spans="1:28" x14ac:dyDescent="0.25">
      <c r="A1274">
        <v>2021</v>
      </c>
      <c r="B1274">
        <v>86</v>
      </c>
      <c r="C1274" t="s">
        <v>32</v>
      </c>
      <c r="D1274">
        <v>2021</v>
      </c>
      <c r="E1274">
        <v>86</v>
      </c>
      <c r="F1274">
        <v>1</v>
      </c>
      <c r="G1274">
        <v>935</v>
      </c>
      <c r="H1274">
        <v>861935</v>
      </c>
      <c r="I1274" t="s">
        <v>27</v>
      </c>
      <c r="J1274" t="s">
        <v>27</v>
      </c>
      <c r="K1274" t="s">
        <v>177</v>
      </c>
      <c r="L1274" t="s">
        <v>839</v>
      </c>
      <c r="M1274">
        <v>81279310</v>
      </c>
      <c r="N1274">
        <v>1486480</v>
      </c>
      <c r="O1274">
        <v>3076096</v>
      </c>
      <c r="P1274">
        <v>5477230</v>
      </c>
      <c r="Q1274">
        <v>1758332</v>
      </c>
      <c r="R1274">
        <v>0</v>
      </c>
      <c r="S1274">
        <v>0</v>
      </c>
      <c r="T1274">
        <v>473374</v>
      </c>
      <c r="U1274">
        <v>0</v>
      </c>
      <c r="V1274">
        <v>189297642</v>
      </c>
      <c r="W1274">
        <v>127788</v>
      </c>
      <c r="X1274">
        <v>189169854</v>
      </c>
      <c r="Y1274">
        <v>7243929</v>
      </c>
      <c r="Z1274">
        <v>95746820</v>
      </c>
      <c r="AA1274" s="3" t="str">
        <f t="shared" si="38"/>
        <v>1935</v>
      </c>
      <c r="AB1274" s="4" t="str">
        <f t="shared" si="39"/>
        <v>Non-TIF</v>
      </c>
    </row>
    <row r="1275" spans="1:28" x14ac:dyDescent="0.25">
      <c r="A1275">
        <v>2021</v>
      </c>
      <c r="B1275">
        <v>86</v>
      </c>
      <c r="C1275" t="s">
        <v>32</v>
      </c>
      <c r="D1275">
        <v>2021</v>
      </c>
      <c r="E1275">
        <v>86</v>
      </c>
      <c r="F1275">
        <v>2</v>
      </c>
      <c r="G1275">
        <v>502</v>
      </c>
      <c r="H1275">
        <v>862502</v>
      </c>
      <c r="I1275" t="s">
        <v>27</v>
      </c>
      <c r="J1275" t="s">
        <v>27</v>
      </c>
      <c r="K1275" t="s">
        <v>59</v>
      </c>
      <c r="L1275" t="s">
        <v>839</v>
      </c>
      <c r="M1275">
        <v>123452310</v>
      </c>
      <c r="N1275">
        <v>2807560</v>
      </c>
      <c r="O1275">
        <v>9852080</v>
      </c>
      <c r="P1275">
        <v>529910</v>
      </c>
      <c r="Q1275">
        <v>2950897</v>
      </c>
      <c r="R1275">
        <v>0</v>
      </c>
      <c r="S1275">
        <v>0</v>
      </c>
      <c r="T1275">
        <v>4277997</v>
      </c>
      <c r="U1275">
        <v>0</v>
      </c>
      <c r="V1275">
        <v>239164694</v>
      </c>
      <c r="W1275">
        <v>229648</v>
      </c>
      <c r="X1275">
        <v>238935046</v>
      </c>
      <c r="Y1275">
        <v>15703739</v>
      </c>
      <c r="Z1275">
        <v>95293940</v>
      </c>
      <c r="AA1275" s="3" t="str">
        <f t="shared" si="38"/>
        <v>2502</v>
      </c>
      <c r="AB1275" s="4" t="str">
        <f t="shared" si="39"/>
        <v>Non-TIF</v>
      </c>
    </row>
    <row r="1276" spans="1:28" x14ac:dyDescent="0.25">
      <c r="A1276">
        <v>2021</v>
      </c>
      <c r="B1276">
        <v>87</v>
      </c>
      <c r="C1276" t="s">
        <v>24</v>
      </c>
      <c r="D1276">
        <v>2021</v>
      </c>
      <c r="E1276">
        <v>87</v>
      </c>
      <c r="F1276">
        <v>3</v>
      </c>
      <c r="G1276">
        <v>609</v>
      </c>
      <c r="H1276" t="s">
        <v>898</v>
      </c>
      <c r="I1276" t="s">
        <v>26</v>
      </c>
      <c r="J1276" t="s">
        <v>27</v>
      </c>
      <c r="K1276" t="s">
        <v>899</v>
      </c>
      <c r="L1276" t="s">
        <v>843</v>
      </c>
      <c r="M1276">
        <v>0</v>
      </c>
      <c r="N1276">
        <v>0</v>
      </c>
      <c r="O1276">
        <v>0</v>
      </c>
      <c r="P1276">
        <v>1718738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1718738</v>
      </c>
      <c r="W1276">
        <v>0</v>
      </c>
      <c r="X1276">
        <v>1718738</v>
      </c>
      <c r="Y1276">
        <v>0</v>
      </c>
      <c r="Z1276">
        <v>0</v>
      </c>
      <c r="AA1276" s="3" t="str">
        <f t="shared" si="38"/>
        <v>3609</v>
      </c>
      <c r="AB1276" s="4" t="str">
        <f t="shared" si="39"/>
        <v>TIF</v>
      </c>
    </row>
    <row r="1277" spans="1:28" x14ac:dyDescent="0.25">
      <c r="A1277">
        <v>2021</v>
      </c>
      <c r="B1277">
        <v>87</v>
      </c>
      <c r="C1277" t="s">
        <v>32</v>
      </c>
      <c r="D1277">
        <v>2021</v>
      </c>
      <c r="E1277">
        <v>87</v>
      </c>
      <c r="F1277">
        <v>1</v>
      </c>
      <c r="G1277">
        <v>431</v>
      </c>
      <c r="H1277">
        <v>21431</v>
      </c>
      <c r="I1277" t="s">
        <v>27</v>
      </c>
      <c r="J1277" t="s">
        <v>27</v>
      </c>
      <c r="K1277" t="s">
        <v>102</v>
      </c>
      <c r="L1277" t="s">
        <v>843</v>
      </c>
      <c r="M1277">
        <v>15252930</v>
      </c>
      <c r="N1277">
        <v>549600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99236</v>
      </c>
      <c r="U1277">
        <v>0</v>
      </c>
      <c r="V1277">
        <v>22119286</v>
      </c>
      <c r="W1277">
        <v>16668</v>
      </c>
      <c r="X1277">
        <v>22102618</v>
      </c>
      <c r="Y1277">
        <v>2516034</v>
      </c>
      <c r="Z1277">
        <v>6217520</v>
      </c>
      <c r="AA1277" s="3" t="str">
        <f t="shared" si="38"/>
        <v>1431</v>
      </c>
      <c r="AB1277" s="4" t="str">
        <f t="shared" si="39"/>
        <v>Non-TIF</v>
      </c>
    </row>
    <row r="1278" spans="1:28" x14ac:dyDescent="0.25">
      <c r="A1278">
        <v>2021</v>
      </c>
      <c r="B1278">
        <v>87</v>
      </c>
      <c r="C1278" t="s">
        <v>32</v>
      </c>
      <c r="D1278">
        <v>2021</v>
      </c>
      <c r="E1278">
        <v>87</v>
      </c>
      <c r="F1278">
        <v>1</v>
      </c>
      <c r="G1278">
        <v>197</v>
      </c>
      <c r="H1278">
        <v>731197</v>
      </c>
      <c r="I1278" t="s">
        <v>27</v>
      </c>
      <c r="J1278" t="s">
        <v>27</v>
      </c>
      <c r="K1278" t="s">
        <v>764</v>
      </c>
      <c r="L1278" t="s">
        <v>843</v>
      </c>
      <c r="M1278">
        <v>22877450</v>
      </c>
      <c r="N1278">
        <v>686090</v>
      </c>
      <c r="O1278">
        <v>1421910</v>
      </c>
      <c r="P1278">
        <v>0</v>
      </c>
      <c r="Q1278">
        <v>0</v>
      </c>
      <c r="R1278">
        <v>0</v>
      </c>
      <c r="S1278">
        <v>0</v>
      </c>
      <c r="T1278">
        <v>93332</v>
      </c>
      <c r="U1278">
        <v>0</v>
      </c>
      <c r="V1278">
        <v>44708692</v>
      </c>
      <c r="W1278">
        <v>64820</v>
      </c>
      <c r="X1278">
        <v>44643872</v>
      </c>
      <c r="Y1278">
        <v>1880447</v>
      </c>
      <c r="Z1278">
        <v>19629910</v>
      </c>
      <c r="AA1278" s="3" t="str">
        <f t="shared" si="38"/>
        <v>1197</v>
      </c>
      <c r="AB1278" s="4" t="str">
        <f t="shared" si="39"/>
        <v>Non-TIF</v>
      </c>
    </row>
    <row r="1279" spans="1:28" x14ac:dyDescent="0.25">
      <c r="A1279">
        <v>2021</v>
      </c>
      <c r="B1279">
        <v>87</v>
      </c>
      <c r="C1279" t="s">
        <v>32</v>
      </c>
      <c r="D1279">
        <v>2021</v>
      </c>
      <c r="E1279">
        <v>87</v>
      </c>
      <c r="F1279">
        <v>4</v>
      </c>
      <c r="G1279">
        <v>527</v>
      </c>
      <c r="H1279">
        <v>804527</v>
      </c>
      <c r="I1279" t="s">
        <v>27</v>
      </c>
      <c r="J1279" t="s">
        <v>27</v>
      </c>
      <c r="K1279" t="s">
        <v>508</v>
      </c>
      <c r="L1279" t="s">
        <v>843</v>
      </c>
      <c r="M1279">
        <v>8742920</v>
      </c>
      <c r="N1279">
        <v>628820</v>
      </c>
      <c r="O1279">
        <v>2330090</v>
      </c>
      <c r="P1279">
        <v>0</v>
      </c>
      <c r="Q1279">
        <v>0</v>
      </c>
      <c r="R1279">
        <v>0</v>
      </c>
      <c r="S1279">
        <v>0</v>
      </c>
      <c r="T1279">
        <v>31768</v>
      </c>
      <c r="U1279">
        <v>0</v>
      </c>
      <c r="V1279">
        <v>15510818</v>
      </c>
      <c r="W1279">
        <v>18520</v>
      </c>
      <c r="X1279">
        <v>15492298</v>
      </c>
      <c r="Y1279">
        <v>958328</v>
      </c>
      <c r="Z1279">
        <v>3777220</v>
      </c>
      <c r="AA1279" s="3" t="str">
        <f t="shared" si="38"/>
        <v>4527</v>
      </c>
      <c r="AB1279" s="4" t="str">
        <f t="shared" si="39"/>
        <v>Non-TIF</v>
      </c>
    </row>
    <row r="1280" spans="1:28" x14ac:dyDescent="0.25">
      <c r="A1280">
        <v>2021</v>
      </c>
      <c r="B1280">
        <v>87</v>
      </c>
      <c r="C1280" t="s">
        <v>32</v>
      </c>
      <c r="D1280">
        <v>2021</v>
      </c>
      <c r="E1280">
        <v>87</v>
      </c>
      <c r="F1280">
        <v>0</v>
      </c>
      <c r="G1280">
        <v>549</v>
      </c>
      <c r="H1280">
        <v>870549</v>
      </c>
      <c r="I1280" t="s">
        <v>27</v>
      </c>
      <c r="J1280" t="s">
        <v>27</v>
      </c>
      <c r="K1280" t="s">
        <v>765</v>
      </c>
      <c r="L1280" t="s">
        <v>843</v>
      </c>
      <c r="M1280">
        <v>146486720</v>
      </c>
      <c r="N1280">
        <v>5848830</v>
      </c>
      <c r="O1280">
        <v>9947874</v>
      </c>
      <c r="P1280">
        <v>1241140</v>
      </c>
      <c r="Q1280">
        <v>344051</v>
      </c>
      <c r="R1280">
        <v>0</v>
      </c>
      <c r="S1280">
        <v>0</v>
      </c>
      <c r="T1280">
        <v>1195953</v>
      </c>
      <c r="U1280">
        <v>0</v>
      </c>
      <c r="V1280">
        <v>287733213</v>
      </c>
      <c r="W1280">
        <v>379115</v>
      </c>
      <c r="X1280">
        <v>287354098</v>
      </c>
      <c r="Y1280">
        <v>15827259</v>
      </c>
      <c r="Z1280">
        <v>122668645</v>
      </c>
      <c r="AA1280" s="3" t="str">
        <f t="shared" si="38"/>
        <v>0549</v>
      </c>
      <c r="AB1280" s="4" t="str">
        <f t="shared" si="39"/>
        <v>Non-TIF</v>
      </c>
    </row>
    <row r="1281" spans="1:28" x14ac:dyDescent="0.25">
      <c r="A1281">
        <v>2021</v>
      </c>
      <c r="B1281">
        <v>88</v>
      </c>
      <c r="C1281" t="s">
        <v>32</v>
      </c>
      <c r="D1281">
        <v>2021</v>
      </c>
      <c r="E1281">
        <v>88</v>
      </c>
      <c r="F1281">
        <v>5</v>
      </c>
      <c r="G1281">
        <v>328</v>
      </c>
      <c r="H1281">
        <v>25328</v>
      </c>
      <c r="I1281" t="s">
        <v>27</v>
      </c>
      <c r="J1281" t="s">
        <v>27</v>
      </c>
      <c r="K1281" t="s">
        <v>103</v>
      </c>
      <c r="L1281" t="s">
        <v>844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 s="3" t="str">
        <f t="shared" si="38"/>
        <v>5328</v>
      </c>
      <c r="AB1281" s="4" t="str">
        <f t="shared" si="39"/>
        <v>Non-TIF</v>
      </c>
    </row>
    <row r="1282" spans="1:28" x14ac:dyDescent="0.25">
      <c r="A1282">
        <v>2021</v>
      </c>
      <c r="B1282">
        <v>88</v>
      </c>
      <c r="C1282" t="s">
        <v>32</v>
      </c>
      <c r="D1282">
        <v>2021</v>
      </c>
      <c r="E1282">
        <v>88</v>
      </c>
      <c r="F1282">
        <v>4</v>
      </c>
      <c r="G1282">
        <v>572</v>
      </c>
      <c r="H1282">
        <v>204572</v>
      </c>
      <c r="I1282" t="s">
        <v>27</v>
      </c>
      <c r="J1282" t="s">
        <v>27</v>
      </c>
      <c r="K1282" t="s">
        <v>260</v>
      </c>
      <c r="L1282" t="s">
        <v>844</v>
      </c>
      <c r="M1282">
        <v>1451410</v>
      </c>
      <c r="N1282">
        <v>736910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132226</v>
      </c>
      <c r="U1282">
        <v>0</v>
      </c>
      <c r="V1282">
        <v>3535146</v>
      </c>
      <c r="W1282">
        <v>3704</v>
      </c>
      <c r="X1282">
        <v>3531442</v>
      </c>
      <c r="Y1282">
        <v>209719</v>
      </c>
      <c r="Z1282">
        <v>1214600</v>
      </c>
      <c r="AA1282" s="3" t="str">
        <f t="shared" si="38"/>
        <v>4572</v>
      </c>
      <c r="AB1282" s="4" t="str">
        <f t="shared" si="39"/>
        <v>Non-TIF</v>
      </c>
    </row>
    <row r="1283" spans="1:28" x14ac:dyDescent="0.25">
      <c r="A1283">
        <v>2021</v>
      </c>
      <c r="B1283">
        <v>89</v>
      </c>
      <c r="C1283" t="s">
        <v>32</v>
      </c>
      <c r="D1283">
        <v>2021</v>
      </c>
      <c r="E1283">
        <v>89</v>
      </c>
      <c r="F1283">
        <v>6</v>
      </c>
      <c r="G1283">
        <v>592</v>
      </c>
      <c r="H1283">
        <v>896592</v>
      </c>
      <c r="I1283" t="s">
        <v>27</v>
      </c>
      <c r="J1283" t="s">
        <v>27</v>
      </c>
      <c r="K1283" t="s">
        <v>845</v>
      </c>
      <c r="L1283" t="s">
        <v>845</v>
      </c>
      <c r="M1283">
        <v>182508290</v>
      </c>
      <c r="N1283">
        <v>9727100</v>
      </c>
      <c r="O1283">
        <v>30648671</v>
      </c>
      <c r="P1283">
        <v>5695880</v>
      </c>
      <c r="Q1283">
        <v>3448474</v>
      </c>
      <c r="R1283">
        <v>0</v>
      </c>
      <c r="S1283">
        <v>0</v>
      </c>
      <c r="T1283">
        <v>56238676</v>
      </c>
      <c r="U1283">
        <v>0</v>
      </c>
      <c r="V1283">
        <v>587411511</v>
      </c>
      <c r="W1283">
        <v>685240</v>
      </c>
      <c r="X1283">
        <v>586726271</v>
      </c>
      <c r="Y1283">
        <v>32801897</v>
      </c>
      <c r="Z1283">
        <v>299144420</v>
      </c>
      <c r="AA1283" s="3" t="str">
        <f t="shared" ref="AA1283:AA1346" si="40">CONCATENATE(F1283,TEXT(G1283,"000"))</f>
        <v>6592</v>
      </c>
      <c r="AB1283" s="4" t="str">
        <f t="shared" ref="AB1283:AB1346" si="41">IF(C1283="I","TIF","Non-TIF")</f>
        <v>Non-TIF</v>
      </c>
    </row>
    <row r="1284" spans="1:28" x14ac:dyDescent="0.25">
      <c r="A1284">
        <v>2021</v>
      </c>
      <c r="B1284">
        <v>89</v>
      </c>
      <c r="C1284" t="s">
        <v>32</v>
      </c>
      <c r="D1284">
        <v>2021</v>
      </c>
      <c r="E1284">
        <v>89</v>
      </c>
      <c r="F1284">
        <v>0</v>
      </c>
      <c r="G1284">
        <v>977</v>
      </c>
      <c r="H1284">
        <v>900977</v>
      </c>
      <c r="I1284" t="s">
        <v>27</v>
      </c>
      <c r="J1284" t="s">
        <v>27</v>
      </c>
      <c r="K1284" t="s">
        <v>507</v>
      </c>
      <c r="L1284" t="s">
        <v>845</v>
      </c>
      <c r="M1284">
        <v>5768690</v>
      </c>
      <c r="N1284">
        <v>136200</v>
      </c>
      <c r="O1284">
        <v>382440</v>
      </c>
      <c r="P1284">
        <v>0</v>
      </c>
      <c r="Q1284">
        <v>0</v>
      </c>
      <c r="R1284">
        <v>0</v>
      </c>
      <c r="S1284">
        <v>0</v>
      </c>
      <c r="T1284">
        <v>1472713</v>
      </c>
      <c r="U1284">
        <v>0</v>
      </c>
      <c r="V1284">
        <v>14466383</v>
      </c>
      <c r="W1284">
        <v>25928</v>
      </c>
      <c r="X1284">
        <v>14440455</v>
      </c>
      <c r="Y1284">
        <v>2272691</v>
      </c>
      <c r="Z1284">
        <v>6706340</v>
      </c>
      <c r="AA1284" s="3" t="str">
        <f t="shared" si="40"/>
        <v>0977</v>
      </c>
      <c r="AB1284" s="4" t="str">
        <f t="shared" si="41"/>
        <v>Non-TIF</v>
      </c>
    </row>
    <row r="1285" spans="1:28" x14ac:dyDescent="0.25">
      <c r="A1285">
        <v>2021</v>
      </c>
      <c r="B1285">
        <v>59</v>
      </c>
      <c r="C1285" t="s">
        <v>24</v>
      </c>
      <c r="D1285">
        <v>2021</v>
      </c>
      <c r="E1285">
        <v>59</v>
      </c>
      <c r="F1285">
        <v>1</v>
      </c>
      <c r="G1285">
        <v>107</v>
      </c>
      <c r="H1285" t="s">
        <v>683</v>
      </c>
      <c r="I1285" t="s">
        <v>26</v>
      </c>
      <c r="J1285" t="s">
        <v>27</v>
      </c>
      <c r="K1285" t="s">
        <v>684</v>
      </c>
      <c r="L1285" t="s">
        <v>657</v>
      </c>
      <c r="M1285">
        <v>0</v>
      </c>
      <c r="N1285">
        <v>0</v>
      </c>
      <c r="O1285">
        <v>7263791</v>
      </c>
      <c r="P1285">
        <v>0</v>
      </c>
      <c r="Q1285">
        <v>177914</v>
      </c>
      <c r="R1285">
        <v>0</v>
      </c>
      <c r="S1285">
        <v>0</v>
      </c>
      <c r="T1285">
        <v>0</v>
      </c>
      <c r="U1285">
        <v>3899</v>
      </c>
      <c r="V1285">
        <v>10724526</v>
      </c>
      <c r="W1285">
        <v>0</v>
      </c>
      <c r="X1285">
        <v>10724526</v>
      </c>
      <c r="Y1285">
        <v>0</v>
      </c>
      <c r="Z1285">
        <v>3278922</v>
      </c>
      <c r="AA1285" s="3" t="str">
        <f t="shared" si="40"/>
        <v>1107</v>
      </c>
      <c r="AB1285" s="4" t="str">
        <f t="shared" si="41"/>
        <v>TIF</v>
      </c>
    </row>
    <row r="1286" spans="1:28" x14ac:dyDescent="0.25">
      <c r="A1286">
        <v>2021</v>
      </c>
      <c r="B1286">
        <v>59</v>
      </c>
      <c r="C1286" t="s">
        <v>32</v>
      </c>
      <c r="D1286">
        <v>2021</v>
      </c>
      <c r="E1286">
        <v>59</v>
      </c>
      <c r="F1286">
        <v>1</v>
      </c>
      <c r="G1286">
        <v>107</v>
      </c>
      <c r="H1286">
        <v>591107</v>
      </c>
      <c r="I1286" t="s">
        <v>27</v>
      </c>
      <c r="J1286" t="s">
        <v>27</v>
      </c>
      <c r="K1286" t="s">
        <v>685</v>
      </c>
      <c r="L1286" t="s">
        <v>657</v>
      </c>
      <c r="M1286">
        <v>92266939</v>
      </c>
      <c r="N1286">
        <v>4426655</v>
      </c>
      <c r="O1286">
        <v>28280302</v>
      </c>
      <c r="P1286">
        <v>2713684</v>
      </c>
      <c r="Q1286">
        <v>6190187</v>
      </c>
      <c r="R1286">
        <v>0</v>
      </c>
      <c r="S1286">
        <v>50602297</v>
      </c>
      <c r="T1286">
        <v>795786</v>
      </c>
      <c r="U1286">
        <v>167189</v>
      </c>
      <c r="V1286">
        <v>501857362</v>
      </c>
      <c r="W1286">
        <v>694142</v>
      </c>
      <c r="X1286">
        <v>501163220</v>
      </c>
      <c r="Y1286">
        <v>83551048</v>
      </c>
      <c r="Z1286">
        <v>316414323</v>
      </c>
      <c r="AA1286" s="3" t="str">
        <f t="shared" si="40"/>
        <v>1107</v>
      </c>
      <c r="AB1286" s="4" t="str">
        <f t="shared" si="41"/>
        <v>Non-TIF</v>
      </c>
    </row>
    <row r="1287" spans="1:28" x14ac:dyDescent="0.25">
      <c r="A1287">
        <v>2021</v>
      </c>
      <c r="B1287">
        <v>60</v>
      </c>
      <c r="C1287" t="s">
        <v>32</v>
      </c>
      <c r="D1287">
        <v>2021</v>
      </c>
      <c r="E1287">
        <v>60</v>
      </c>
      <c r="F1287">
        <v>1</v>
      </c>
      <c r="G1287">
        <v>95</v>
      </c>
      <c r="H1287">
        <v>601095</v>
      </c>
      <c r="I1287" t="s">
        <v>27</v>
      </c>
      <c r="J1287" t="s">
        <v>27</v>
      </c>
      <c r="K1287" t="s">
        <v>658</v>
      </c>
      <c r="L1287" t="s">
        <v>659</v>
      </c>
      <c r="M1287">
        <v>140911231</v>
      </c>
      <c r="N1287">
        <v>13678560</v>
      </c>
      <c r="O1287">
        <v>22547618</v>
      </c>
      <c r="P1287">
        <v>1838618</v>
      </c>
      <c r="Q1287">
        <v>4854867</v>
      </c>
      <c r="R1287">
        <v>0</v>
      </c>
      <c r="S1287">
        <v>4206318</v>
      </c>
      <c r="T1287">
        <v>13539896</v>
      </c>
      <c r="U1287">
        <v>0</v>
      </c>
      <c r="V1287">
        <v>430718893</v>
      </c>
      <c r="W1287">
        <v>251872</v>
      </c>
      <c r="X1287">
        <v>430467021</v>
      </c>
      <c r="Y1287">
        <v>4446341</v>
      </c>
      <c r="Z1287">
        <v>229141785</v>
      </c>
      <c r="AA1287" s="3" t="str">
        <f t="shared" si="40"/>
        <v>1095</v>
      </c>
      <c r="AB1287" s="4" t="str">
        <f t="shared" si="41"/>
        <v>Non-TIF</v>
      </c>
    </row>
    <row r="1288" spans="1:28" x14ac:dyDescent="0.25">
      <c r="A1288">
        <v>2021</v>
      </c>
      <c r="B1288">
        <v>60</v>
      </c>
      <c r="C1288" t="s">
        <v>32</v>
      </c>
      <c r="D1288">
        <v>2021</v>
      </c>
      <c r="E1288">
        <v>60</v>
      </c>
      <c r="F1288">
        <v>6</v>
      </c>
      <c r="G1288">
        <v>983</v>
      </c>
      <c r="H1288">
        <v>606983</v>
      </c>
      <c r="I1288" t="s">
        <v>27</v>
      </c>
      <c r="J1288" t="s">
        <v>27</v>
      </c>
      <c r="K1288" t="s">
        <v>698</v>
      </c>
      <c r="L1288" t="s">
        <v>659</v>
      </c>
      <c r="M1288">
        <v>177105840</v>
      </c>
      <c r="N1288">
        <v>28132050</v>
      </c>
      <c r="O1288">
        <v>31906182</v>
      </c>
      <c r="P1288">
        <v>6449792</v>
      </c>
      <c r="Q1288">
        <v>784994</v>
      </c>
      <c r="R1288">
        <v>0</v>
      </c>
      <c r="S1288">
        <v>13998076</v>
      </c>
      <c r="T1288">
        <v>32274459</v>
      </c>
      <c r="U1288">
        <v>0</v>
      </c>
      <c r="V1288">
        <v>602842276</v>
      </c>
      <c r="W1288">
        <v>261132</v>
      </c>
      <c r="X1288">
        <v>602581144</v>
      </c>
      <c r="Y1288">
        <v>9931854</v>
      </c>
      <c r="Z1288">
        <v>312190883</v>
      </c>
      <c r="AA1288" s="3" t="str">
        <f t="shared" si="40"/>
        <v>6983</v>
      </c>
      <c r="AB1288" s="4" t="str">
        <f t="shared" si="41"/>
        <v>Non-TIF</v>
      </c>
    </row>
    <row r="1289" spans="1:28" x14ac:dyDescent="0.25">
      <c r="A1289">
        <v>2021</v>
      </c>
      <c r="B1289">
        <v>61</v>
      </c>
      <c r="C1289" t="s">
        <v>45</v>
      </c>
      <c r="D1289">
        <v>2021</v>
      </c>
      <c r="E1289">
        <v>61</v>
      </c>
      <c r="F1289">
        <v>1</v>
      </c>
      <c r="G1289">
        <v>953</v>
      </c>
      <c r="H1289">
        <v>611953</v>
      </c>
      <c r="I1289" t="s">
        <v>27</v>
      </c>
      <c r="J1289" t="s">
        <v>27</v>
      </c>
      <c r="K1289" t="s">
        <v>370</v>
      </c>
      <c r="L1289" t="s">
        <v>663</v>
      </c>
      <c r="M1289">
        <v>0</v>
      </c>
      <c r="N1289">
        <v>0</v>
      </c>
      <c r="O1289">
        <v>6016057</v>
      </c>
      <c r="P1289">
        <v>1577100</v>
      </c>
      <c r="Q1289">
        <v>208943</v>
      </c>
      <c r="R1289">
        <v>0</v>
      </c>
      <c r="S1289">
        <v>0</v>
      </c>
      <c r="T1289">
        <v>0</v>
      </c>
      <c r="U1289">
        <v>0</v>
      </c>
      <c r="V1289">
        <v>17302400</v>
      </c>
      <c r="W1289">
        <v>1852</v>
      </c>
      <c r="X1289">
        <v>17300548</v>
      </c>
      <c r="Y1289">
        <v>0</v>
      </c>
      <c r="Z1289">
        <v>9500300</v>
      </c>
      <c r="AA1289" s="3" t="str">
        <f t="shared" si="40"/>
        <v>1953</v>
      </c>
      <c r="AB1289" s="4" t="str">
        <f t="shared" si="41"/>
        <v>Non-TIF</v>
      </c>
    </row>
    <row r="1290" spans="1:28" x14ac:dyDescent="0.25">
      <c r="A1290">
        <v>2021</v>
      </c>
      <c r="B1290">
        <v>61</v>
      </c>
      <c r="C1290" t="s">
        <v>45</v>
      </c>
      <c r="D1290">
        <v>2021</v>
      </c>
      <c r="E1290">
        <v>61</v>
      </c>
      <c r="F1290">
        <v>7</v>
      </c>
      <c r="G1290">
        <v>56</v>
      </c>
      <c r="H1290">
        <v>617056</v>
      </c>
      <c r="I1290" t="s">
        <v>27</v>
      </c>
      <c r="J1290" t="s">
        <v>27</v>
      </c>
      <c r="K1290" t="s">
        <v>750</v>
      </c>
      <c r="L1290" t="s">
        <v>663</v>
      </c>
      <c r="M1290">
        <v>144205</v>
      </c>
      <c r="N1290">
        <v>0</v>
      </c>
      <c r="O1290">
        <v>41326841</v>
      </c>
      <c r="P1290">
        <v>9805800</v>
      </c>
      <c r="Q1290">
        <v>2899721</v>
      </c>
      <c r="R1290">
        <v>0</v>
      </c>
      <c r="S1290">
        <v>0</v>
      </c>
      <c r="T1290">
        <v>0</v>
      </c>
      <c r="U1290">
        <v>0</v>
      </c>
      <c r="V1290">
        <v>80589243</v>
      </c>
      <c r="W1290">
        <v>40744</v>
      </c>
      <c r="X1290">
        <v>80548499</v>
      </c>
      <c r="Y1290">
        <v>0</v>
      </c>
      <c r="Z1290">
        <v>26412676</v>
      </c>
      <c r="AA1290" s="3" t="str">
        <f t="shared" si="40"/>
        <v>7056</v>
      </c>
      <c r="AB1290" s="4" t="str">
        <f t="shared" si="41"/>
        <v>Non-TIF</v>
      </c>
    </row>
    <row r="1291" spans="1:28" x14ac:dyDescent="0.25">
      <c r="A1291">
        <v>2021</v>
      </c>
      <c r="B1291">
        <v>62</v>
      </c>
      <c r="C1291" t="s">
        <v>24</v>
      </c>
      <c r="D1291">
        <v>2021</v>
      </c>
      <c r="E1291">
        <v>62</v>
      </c>
      <c r="F1291">
        <v>3</v>
      </c>
      <c r="G1291">
        <v>906</v>
      </c>
      <c r="H1291" t="s">
        <v>570</v>
      </c>
      <c r="I1291" t="s">
        <v>26</v>
      </c>
      <c r="J1291" t="s">
        <v>27</v>
      </c>
      <c r="K1291" t="s">
        <v>571</v>
      </c>
      <c r="L1291" t="s">
        <v>664</v>
      </c>
      <c r="M1291">
        <v>0</v>
      </c>
      <c r="N1291">
        <v>223111</v>
      </c>
      <c r="O1291">
        <v>0</v>
      </c>
      <c r="P1291">
        <v>1820079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2043190</v>
      </c>
      <c r="W1291">
        <v>0</v>
      </c>
      <c r="X1291">
        <v>2043190</v>
      </c>
      <c r="Y1291">
        <v>0</v>
      </c>
      <c r="Z1291">
        <v>0</v>
      </c>
      <c r="AA1291" s="3" t="str">
        <f t="shared" si="40"/>
        <v>3906</v>
      </c>
      <c r="AB1291" s="4" t="str">
        <f t="shared" si="41"/>
        <v>TIF</v>
      </c>
    </row>
    <row r="1292" spans="1:28" x14ac:dyDescent="0.25">
      <c r="A1292">
        <v>2021</v>
      </c>
      <c r="B1292">
        <v>62</v>
      </c>
      <c r="C1292" t="s">
        <v>32</v>
      </c>
      <c r="D1292">
        <v>2021</v>
      </c>
      <c r="E1292">
        <v>62</v>
      </c>
      <c r="F1292">
        <v>3</v>
      </c>
      <c r="G1292">
        <v>906</v>
      </c>
      <c r="H1292">
        <v>503906</v>
      </c>
      <c r="I1292" t="s">
        <v>27</v>
      </c>
      <c r="J1292" t="s">
        <v>27</v>
      </c>
      <c r="K1292" t="s">
        <v>543</v>
      </c>
      <c r="L1292" t="s">
        <v>664</v>
      </c>
      <c r="M1292">
        <v>1276390</v>
      </c>
      <c r="N1292">
        <v>2820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2261253</v>
      </c>
      <c r="U1292">
        <v>0</v>
      </c>
      <c r="V1292">
        <v>3883223</v>
      </c>
      <c r="W1292">
        <v>0</v>
      </c>
      <c r="X1292">
        <v>3883223</v>
      </c>
      <c r="Y1292">
        <v>57888</v>
      </c>
      <c r="Z1292">
        <v>342760</v>
      </c>
      <c r="AA1292" s="3" t="str">
        <f t="shared" si="40"/>
        <v>3906</v>
      </c>
      <c r="AB1292" s="4" t="str">
        <f t="shared" si="41"/>
        <v>Non-TIF</v>
      </c>
    </row>
    <row r="1293" spans="1:28" x14ac:dyDescent="0.25">
      <c r="A1293">
        <v>2021</v>
      </c>
      <c r="B1293">
        <v>62</v>
      </c>
      <c r="C1293" t="s">
        <v>32</v>
      </c>
      <c r="D1293">
        <v>2021</v>
      </c>
      <c r="E1293">
        <v>62</v>
      </c>
      <c r="F1293">
        <v>0</v>
      </c>
      <c r="G1293">
        <v>657</v>
      </c>
      <c r="H1293">
        <v>900657</v>
      </c>
      <c r="I1293" t="s">
        <v>27</v>
      </c>
      <c r="J1293" t="s">
        <v>27</v>
      </c>
      <c r="K1293" t="s">
        <v>506</v>
      </c>
      <c r="L1293" t="s">
        <v>664</v>
      </c>
      <c r="M1293">
        <v>68325020</v>
      </c>
      <c r="N1293">
        <v>2507750</v>
      </c>
      <c r="O1293">
        <v>6485012</v>
      </c>
      <c r="P1293">
        <v>536860</v>
      </c>
      <c r="Q1293">
        <v>1135663</v>
      </c>
      <c r="R1293">
        <v>0</v>
      </c>
      <c r="S1293">
        <v>6447142</v>
      </c>
      <c r="T1293">
        <v>15385172</v>
      </c>
      <c r="U1293">
        <v>0</v>
      </c>
      <c r="V1293">
        <v>177152899</v>
      </c>
      <c r="W1293">
        <v>107416</v>
      </c>
      <c r="X1293">
        <v>177045483</v>
      </c>
      <c r="Y1293">
        <v>19870781</v>
      </c>
      <c r="Z1293">
        <v>76330280</v>
      </c>
      <c r="AA1293" s="3" t="str">
        <f t="shared" si="40"/>
        <v>0657</v>
      </c>
      <c r="AB1293" s="4" t="str">
        <f t="shared" si="41"/>
        <v>Non-TIF</v>
      </c>
    </row>
    <row r="1294" spans="1:28" x14ac:dyDescent="0.25">
      <c r="A1294">
        <v>2021</v>
      </c>
      <c r="B1294">
        <v>63</v>
      </c>
      <c r="C1294" t="s">
        <v>45</v>
      </c>
      <c r="D1294">
        <v>2021</v>
      </c>
      <c r="E1294">
        <v>63</v>
      </c>
      <c r="F1294">
        <v>3</v>
      </c>
      <c r="G1294">
        <v>375</v>
      </c>
      <c r="H1294">
        <v>633375</v>
      </c>
      <c r="I1294" t="s">
        <v>27</v>
      </c>
      <c r="J1294" t="s">
        <v>27</v>
      </c>
      <c r="K1294" t="s">
        <v>751</v>
      </c>
      <c r="L1294" t="s">
        <v>669</v>
      </c>
      <c r="M1294">
        <v>41494</v>
      </c>
      <c r="N1294">
        <v>0</v>
      </c>
      <c r="O1294">
        <v>253900</v>
      </c>
      <c r="P1294">
        <v>17288140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17826944</v>
      </c>
      <c r="W1294">
        <v>12964</v>
      </c>
      <c r="X1294">
        <v>17813980</v>
      </c>
      <c r="Y1294">
        <v>0</v>
      </c>
      <c r="Z1294">
        <v>243410</v>
      </c>
      <c r="AA1294" s="3" t="str">
        <f t="shared" si="40"/>
        <v>3375</v>
      </c>
      <c r="AB1294" s="4" t="str">
        <f t="shared" si="41"/>
        <v>Non-TIF</v>
      </c>
    </row>
    <row r="1295" spans="1:28" x14ac:dyDescent="0.25">
      <c r="A1295">
        <v>2021</v>
      </c>
      <c r="B1295">
        <v>63</v>
      </c>
      <c r="C1295" t="s">
        <v>45</v>
      </c>
      <c r="D1295">
        <v>2021</v>
      </c>
      <c r="E1295">
        <v>63</v>
      </c>
      <c r="F1295">
        <v>5</v>
      </c>
      <c r="G1295">
        <v>166</v>
      </c>
      <c r="H1295">
        <v>635166</v>
      </c>
      <c r="I1295" t="s">
        <v>27</v>
      </c>
      <c r="J1295" t="s">
        <v>27</v>
      </c>
      <c r="K1295" t="s">
        <v>632</v>
      </c>
      <c r="L1295" t="s">
        <v>669</v>
      </c>
      <c r="M1295">
        <v>407370</v>
      </c>
      <c r="N1295">
        <v>188490</v>
      </c>
      <c r="O1295">
        <v>96448547</v>
      </c>
      <c r="P1295">
        <v>49206866</v>
      </c>
      <c r="Q1295">
        <v>14890796</v>
      </c>
      <c r="R1295">
        <v>0</v>
      </c>
      <c r="S1295">
        <v>0</v>
      </c>
      <c r="T1295">
        <v>0</v>
      </c>
      <c r="U1295">
        <v>0</v>
      </c>
      <c r="V1295">
        <v>175960671</v>
      </c>
      <c r="W1295">
        <v>9260</v>
      </c>
      <c r="X1295">
        <v>175951411</v>
      </c>
      <c r="Y1295">
        <v>0</v>
      </c>
      <c r="Z1295">
        <v>14818602</v>
      </c>
      <c r="AA1295" s="3" t="str">
        <f t="shared" si="40"/>
        <v>5166</v>
      </c>
      <c r="AB1295" s="4" t="str">
        <f t="shared" si="41"/>
        <v>Non-TIF</v>
      </c>
    </row>
    <row r="1296" spans="1:28" x14ac:dyDescent="0.25">
      <c r="A1296">
        <v>2021</v>
      </c>
      <c r="B1296">
        <v>63</v>
      </c>
      <c r="C1296" t="s">
        <v>24</v>
      </c>
      <c r="D1296">
        <v>2021</v>
      </c>
      <c r="E1296">
        <v>63</v>
      </c>
      <c r="F1296">
        <v>5</v>
      </c>
      <c r="G1296">
        <v>166</v>
      </c>
      <c r="H1296" t="s">
        <v>752</v>
      </c>
      <c r="I1296" t="s">
        <v>26</v>
      </c>
      <c r="J1296" t="s">
        <v>27</v>
      </c>
      <c r="K1296" t="s">
        <v>753</v>
      </c>
      <c r="L1296" t="s">
        <v>669</v>
      </c>
      <c r="M1296">
        <v>59290</v>
      </c>
      <c r="N1296">
        <v>250</v>
      </c>
      <c r="O1296">
        <v>28975013</v>
      </c>
      <c r="P1296">
        <v>8028374</v>
      </c>
      <c r="Q1296">
        <v>526588</v>
      </c>
      <c r="R1296">
        <v>0</v>
      </c>
      <c r="S1296">
        <v>0</v>
      </c>
      <c r="T1296">
        <v>0</v>
      </c>
      <c r="U1296">
        <v>0</v>
      </c>
      <c r="V1296">
        <v>48811723</v>
      </c>
      <c r="W1296">
        <v>0</v>
      </c>
      <c r="X1296">
        <v>48811723</v>
      </c>
      <c r="Y1296">
        <v>0</v>
      </c>
      <c r="Z1296">
        <v>11222208</v>
      </c>
      <c r="AA1296" s="3" t="str">
        <f t="shared" si="40"/>
        <v>5166</v>
      </c>
      <c r="AB1296" s="4" t="str">
        <f t="shared" si="41"/>
        <v>TIF</v>
      </c>
    </row>
    <row r="1297" spans="1:28" x14ac:dyDescent="0.25">
      <c r="A1297">
        <v>2021</v>
      </c>
      <c r="B1297">
        <v>63</v>
      </c>
      <c r="C1297" t="s">
        <v>32</v>
      </c>
      <c r="D1297">
        <v>2021</v>
      </c>
      <c r="E1297">
        <v>63</v>
      </c>
      <c r="F1297">
        <v>5</v>
      </c>
      <c r="G1297">
        <v>319</v>
      </c>
      <c r="H1297">
        <v>505319</v>
      </c>
      <c r="I1297" t="s">
        <v>27</v>
      </c>
      <c r="J1297" t="s">
        <v>27</v>
      </c>
      <c r="K1297" t="s">
        <v>631</v>
      </c>
      <c r="L1297" t="s">
        <v>669</v>
      </c>
      <c r="M1297">
        <v>20579883</v>
      </c>
      <c r="N1297">
        <v>1140130</v>
      </c>
      <c r="O1297">
        <v>18660</v>
      </c>
      <c r="P1297">
        <v>56160</v>
      </c>
      <c r="Q1297">
        <v>0</v>
      </c>
      <c r="R1297">
        <v>0</v>
      </c>
      <c r="S1297">
        <v>0</v>
      </c>
      <c r="T1297">
        <v>89014</v>
      </c>
      <c r="U1297">
        <v>0</v>
      </c>
      <c r="V1297">
        <v>68046957</v>
      </c>
      <c r="W1297">
        <v>44448</v>
      </c>
      <c r="X1297">
        <v>68002509</v>
      </c>
      <c r="Y1297">
        <v>2774577</v>
      </c>
      <c r="Z1297">
        <v>46163110</v>
      </c>
      <c r="AA1297" s="3" t="str">
        <f t="shared" si="40"/>
        <v>5319</v>
      </c>
      <c r="AB1297" s="4" t="str">
        <f t="shared" si="41"/>
        <v>Non-TIF</v>
      </c>
    </row>
    <row r="1298" spans="1:28" x14ac:dyDescent="0.25">
      <c r="A1298">
        <v>2021</v>
      </c>
      <c r="B1298">
        <v>63</v>
      </c>
      <c r="C1298" t="s">
        <v>32</v>
      </c>
      <c r="D1298">
        <v>2021</v>
      </c>
      <c r="E1298">
        <v>63</v>
      </c>
      <c r="F1298">
        <v>1</v>
      </c>
      <c r="G1298">
        <v>107</v>
      </c>
      <c r="H1298">
        <v>591107</v>
      </c>
      <c r="I1298" t="s">
        <v>27</v>
      </c>
      <c r="J1298" t="s">
        <v>27</v>
      </c>
      <c r="K1298" t="s">
        <v>685</v>
      </c>
      <c r="L1298" t="s">
        <v>669</v>
      </c>
      <c r="M1298">
        <v>3420</v>
      </c>
      <c r="N1298">
        <v>11640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623</v>
      </c>
      <c r="U1298">
        <v>0</v>
      </c>
      <c r="V1298">
        <v>162533</v>
      </c>
      <c r="W1298">
        <v>0</v>
      </c>
      <c r="X1298">
        <v>162533</v>
      </c>
      <c r="Y1298">
        <v>91592</v>
      </c>
      <c r="Z1298">
        <v>146850</v>
      </c>
      <c r="AA1298" s="3" t="str">
        <f t="shared" si="40"/>
        <v>1107</v>
      </c>
      <c r="AB1298" s="4" t="str">
        <f t="shared" si="41"/>
        <v>Non-TIF</v>
      </c>
    </row>
    <row r="1299" spans="1:28" x14ac:dyDescent="0.25">
      <c r="A1299">
        <v>2021</v>
      </c>
      <c r="B1299">
        <v>64</v>
      </c>
      <c r="C1299" t="s">
        <v>45</v>
      </c>
      <c r="D1299">
        <v>2021</v>
      </c>
      <c r="E1299">
        <v>64</v>
      </c>
      <c r="F1299">
        <v>3</v>
      </c>
      <c r="G1299">
        <v>582</v>
      </c>
      <c r="H1299">
        <v>643582</v>
      </c>
      <c r="I1299" t="s">
        <v>27</v>
      </c>
      <c r="J1299" t="s">
        <v>27</v>
      </c>
      <c r="K1299" t="s">
        <v>536</v>
      </c>
      <c r="L1299" t="s">
        <v>670</v>
      </c>
      <c r="M1299">
        <v>84950</v>
      </c>
      <c r="N1299">
        <v>7050</v>
      </c>
      <c r="O1299">
        <v>77165</v>
      </c>
      <c r="P1299">
        <v>0</v>
      </c>
      <c r="Q1299">
        <v>319775</v>
      </c>
      <c r="R1299">
        <v>0</v>
      </c>
      <c r="S1299">
        <v>0</v>
      </c>
      <c r="T1299">
        <v>0</v>
      </c>
      <c r="U1299">
        <v>0</v>
      </c>
      <c r="V1299">
        <v>3027020</v>
      </c>
      <c r="W1299">
        <v>5556</v>
      </c>
      <c r="X1299">
        <v>3021464</v>
      </c>
      <c r="Y1299">
        <v>0</v>
      </c>
      <c r="Z1299">
        <v>2538080</v>
      </c>
      <c r="AA1299" s="3" t="str">
        <f t="shared" si="40"/>
        <v>3582</v>
      </c>
      <c r="AB1299" s="4" t="str">
        <f t="shared" si="41"/>
        <v>Non-TIF</v>
      </c>
    </row>
    <row r="1300" spans="1:28" x14ac:dyDescent="0.25">
      <c r="A1300">
        <v>2021</v>
      </c>
      <c r="B1300">
        <v>64</v>
      </c>
      <c r="C1300" t="s">
        <v>45</v>
      </c>
      <c r="D1300">
        <v>2021</v>
      </c>
      <c r="E1300">
        <v>64</v>
      </c>
      <c r="F1300">
        <v>4</v>
      </c>
      <c r="G1300">
        <v>104</v>
      </c>
      <c r="H1300">
        <v>644104</v>
      </c>
      <c r="I1300" t="s">
        <v>27</v>
      </c>
      <c r="J1300" t="s">
        <v>27</v>
      </c>
      <c r="K1300" t="s">
        <v>704</v>
      </c>
      <c r="L1300" t="s">
        <v>670</v>
      </c>
      <c r="M1300">
        <v>895250</v>
      </c>
      <c r="N1300">
        <v>370450</v>
      </c>
      <c r="O1300">
        <v>191903801</v>
      </c>
      <c r="P1300">
        <v>62517454</v>
      </c>
      <c r="Q1300">
        <v>10827940</v>
      </c>
      <c r="R1300">
        <v>0</v>
      </c>
      <c r="S1300">
        <v>0</v>
      </c>
      <c r="T1300">
        <v>0</v>
      </c>
      <c r="U1300">
        <v>0</v>
      </c>
      <c r="V1300">
        <v>328563390</v>
      </c>
      <c r="W1300">
        <v>118528</v>
      </c>
      <c r="X1300">
        <v>328444862</v>
      </c>
      <c r="Y1300">
        <v>0</v>
      </c>
      <c r="Z1300">
        <v>62048495</v>
      </c>
      <c r="AA1300" s="3" t="str">
        <f t="shared" si="40"/>
        <v>4104</v>
      </c>
      <c r="AB1300" s="4" t="str">
        <f t="shared" si="41"/>
        <v>Non-TIF</v>
      </c>
    </row>
    <row r="1301" spans="1:28" x14ac:dyDescent="0.25">
      <c r="A1301">
        <v>2021</v>
      </c>
      <c r="B1301">
        <v>64</v>
      </c>
      <c r="C1301" t="s">
        <v>24</v>
      </c>
      <c r="D1301">
        <v>2021</v>
      </c>
      <c r="E1301">
        <v>64</v>
      </c>
      <c r="F1301">
        <v>3</v>
      </c>
      <c r="G1301">
        <v>582</v>
      </c>
      <c r="H1301" t="s">
        <v>754</v>
      </c>
      <c r="I1301" t="s">
        <v>26</v>
      </c>
      <c r="J1301" t="s">
        <v>27</v>
      </c>
      <c r="K1301" t="s">
        <v>755</v>
      </c>
      <c r="L1301" t="s">
        <v>670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 s="3" t="str">
        <f t="shared" si="40"/>
        <v>3582</v>
      </c>
      <c r="AB1301" s="4" t="str">
        <f t="shared" si="41"/>
        <v>TIF</v>
      </c>
    </row>
    <row r="1302" spans="1:28" x14ac:dyDescent="0.25">
      <c r="A1302">
        <v>2021</v>
      </c>
      <c r="B1302">
        <v>64</v>
      </c>
      <c r="C1302" t="s">
        <v>24</v>
      </c>
      <c r="D1302">
        <v>2021</v>
      </c>
      <c r="E1302">
        <v>64</v>
      </c>
      <c r="F1302">
        <v>4</v>
      </c>
      <c r="G1302">
        <v>104</v>
      </c>
      <c r="H1302" t="s">
        <v>756</v>
      </c>
      <c r="I1302" t="s">
        <v>26</v>
      </c>
      <c r="J1302" t="s">
        <v>27</v>
      </c>
      <c r="K1302" t="s">
        <v>757</v>
      </c>
      <c r="L1302" t="s">
        <v>670</v>
      </c>
      <c r="M1302">
        <v>0</v>
      </c>
      <c r="N1302">
        <v>0</v>
      </c>
      <c r="O1302">
        <v>9078687</v>
      </c>
      <c r="P1302">
        <v>4055423</v>
      </c>
      <c r="Q1302">
        <v>234322</v>
      </c>
      <c r="R1302">
        <v>0</v>
      </c>
      <c r="S1302">
        <v>0</v>
      </c>
      <c r="T1302">
        <v>0</v>
      </c>
      <c r="U1302">
        <v>0</v>
      </c>
      <c r="V1302">
        <v>15176129</v>
      </c>
      <c r="W1302">
        <v>0</v>
      </c>
      <c r="X1302">
        <v>15176129</v>
      </c>
      <c r="Y1302">
        <v>0</v>
      </c>
      <c r="Z1302">
        <v>1807697</v>
      </c>
      <c r="AA1302" s="3" t="str">
        <f t="shared" si="40"/>
        <v>4104</v>
      </c>
      <c r="AB1302" s="4" t="str">
        <f t="shared" si="41"/>
        <v>TIF</v>
      </c>
    </row>
    <row r="1303" spans="1:28" x14ac:dyDescent="0.25">
      <c r="A1303">
        <v>2021</v>
      </c>
      <c r="B1303">
        <v>64</v>
      </c>
      <c r="C1303" t="s">
        <v>32</v>
      </c>
      <c r="D1303">
        <v>2021</v>
      </c>
      <c r="E1303">
        <v>64</v>
      </c>
      <c r="F1303">
        <v>0</v>
      </c>
      <c r="G1303">
        <v>540</v>
      </c>
      <c r="H1303">
        <v>380540</v>
      </c>
      <c r="I1303" t="s">
        <v>27</v>
      </c>
      <c r="J1303" t="s">
        <v>27</v>
      </c>
      <c r="K1303" t="s">
        <v>409</v>
      </c>
      <c r="L1303" t="s">
        <v>670</v>
      </c>
      <c r="M1303">
        <v>78967825</v>
      </c>
      <c r="N1303">
        <v>2307010</v>
      </c>
      <c r="O1303">
        <v>5580216</v>
      </c>
      <c r="P1303">
        <v>18944760</v>
      </c>
      <c r="Q1303">
        <v>156864</v>
      </c>
      <c r="R1303">
        <v>0</v>
      </c>
      <c r="S1303">
        <v>0</v>
      </c>
      <c r="T1303">
        <v>741871</v>
      </c>
      <c r="U1303">
        <v>0</v>
      </c>
      <c r="V1303">
        <v>139754787</v>
      </c>
      <c r="W1303">
        <v>79636</v>
      </c>
      <c r="X1303">
        <v>139675151</v>
      </c>
      <c r="Y1303">
        <v>20068894</v>
      </c>
      <c r="Z1303">
        <v>33056241</v>
      </c>
      <c r="AA1303" s="3" t="str">
        <f t="shared" si="40"/>
        <v>0540</v>
      </c>
      <c r="AB1303" s="4" t="str">
        <f t="shared" si="41"/>
        <v>Non-TIF</v>
      </c>
    </row>
    <row r="1304" spans="1:28" x14ac:dyDescent="0.25">
      <c r="A1304">
        <v>2021</v>
      </c>
      <c r="B1304">
        <v>90</v>
      </c>
      <c r="C1304" t="s">
        <v>24</v>
      </c>
      <c r="D1304">
        <v>2021</v>
      </c>
      <c r="E1304">
        <v>90</v>
      </c>
      <c r="F1304">
        <v>5</v>
      </c>
      <c r="G1304">
        <v>49</v>
      </c>
      <c r="H1304" t="s">
        <v>924</v>
      </c>
      <c r="I1304" t="s">
        <v>26</v>
      </c>
      <c r="J1304" t="s">
        <v>27</v>
      </c>
      <c r="K1304" t="s">
        <v>925</v>
      </c>
      <c r="L1304" t="s">
        <v>926</v>
      </c>
      <c r="M1304">
        <v>1051615</v>
      </c>
      <c r="N1304">
        <v>81468</v>
      </c>
      <c r="O1304">
        <v>11495832</v>
      </c>
      <c r="P1304">
        <v>0</v>
      </c>
      <c r="Q1304">
        <v>1508587</v>
      </c>
      <c r="R1304">
        <v>0</v>
      </c>
      <c r="S1304">
        <v>0</v>
      </c>
      <c r="T1304">
        <v>0</v>
      </c>
      <c r="U1304">
        <v>0</v>
      </c>
      <c r="V1304">
        <v>53346799</v>
      </c>
      <c r="W1304">
        <v>0</v>
      </c>
      <c r="X1304">
        <v>53346799</v>
      </c>
      <c r="Y1304">
        <v>0</v>
      </c>
      <c r="Z1304">
        <v>39209297</v>
      </c>
      <c r="AA1304" s="3" t="str">
        <f t="shared" si="40"/>
        <v>5049</v>
      </c>
      <c r="AB1304" s="4" t="str">
        <f t="shared" si="41"/>
        <v>TIF</v>
      </c>
    </row>
    <row r="1305" spans="1:28" x14ac:dyDescent="0.25">
      <c r="A1305">
        <v>2021</v>
      </c>
      <c r="B1305">
        <v>90</v>
      </c>
      <c r="C1305" t="s">
        <v>32</v>
      </c>
      <c r="D1305">
        <v>2021</v>
      </c>
      <c r="E1305">
        <v>90</v>
      </c>
      <c r="F1305">
        <v>0</v>
      </c>
      <c r="G1305">
        <v>657</v>
      </c>
      <c r="H1305">
        <v>900657</v>
      </c>
      <c r="I1305" t="s">
        <v>27</v>
      </c>
      <c r="J1305" t="s">
        <v>27</v>
      </c>
      <c r="K1305" t="s">
        <v>506</v>
      </c>
      <c r="L1305" t="s">
        <v>926</v>
      </c>
      <c r="M1305">
        <v>59576797</v>
      </c>
      <c r="N1305">
        <v>2225040</v>
      </c>
      <c r="O1305">
        <v>8304360</v>
      </c>
      <c r="P1305">
        <v>268960</v>
      </c>
      <c r="Q1305">
        <v>576259</v>
      </c>
      <c r="R1305">
        <v>0</v>
      </c>
      <c r="S1305">
        <v>12081883</v>
      </c>
      <c r="T1305">
        <v>1087922</v>
      </c>
      <c r="U1305">
        <v>0</v>
      </c>
      <c r="V1305">
        <v>205746281</v>
      </c>
      <c r="W1305">
        <v>237056</v>
      </c>
      <c r="X1305">
        <v>205509225</v>
      </c>
      <c r="Y1305">
        <v>234154744</v>
      </c>
      <c r="Z1305">
        <v>121625060</v>
      </c>
      <c r="AA1305" s="3" t="str">
        <f t="shared" si="40"/>
        <v>0657</v>
      </c>
      <c r="AB1305" s="4" t="str">
        <f t="shared" si="41"/>
        <v>Non-TIF</v>
      </c>
    </row>
    <row r="1306" spans="1:28" x14ac:dyDescent="0.25">
      <c r="A1306">
        <v>2021</v>
      </c>
      <c r="B1306">
        <v>90</v>
      </c>
      <c r="C1306" t="s">
        <v>32</v>
      </c>
      <c r="D1306">
        <v>2021</v>
      </c>
      <c r="E1306">
        <v>90</v>
      </c>
      <c r="F1306">
        <v>0</v>
      </c>
      <c r="G1306">
        <v>977</v>
      </c>
      <c r="H1306">
        <v>900977</v>
      </c>
      <c r="I1306" t="s">
        <v>27</v>
      </c>
      <c r="J1306" t="s">
        <v>27</v>
      </c>
      <c r="K1306" t="s">
        <v>507</v>
      </c>
      <c r="L1306" t="s">
        <v>926</v>
      </c>
      <c r="M1306">
        <v>52340700</v>
      </c>
      <c r="N1306">
        <v>2446530</v>
      </c>
      <c r="O1306">
        <v>7575859</v>
      </c>
      <c r="P1306">
        <v>0</v>
      </c>
      <c r="Q1306">
        <v>339602</v>
      </c>
      <c r="R1306">
        <v>0</v>
      </c>
      <c r="S1306">
        <v>9141601</v>
      </c>
      <c r="T1306">
        <v>8847647</v>
      </c>
      <c r="U1306">
        <v>0</v>
      </c>
      <c r="V1306">
        <v>200317339</v>
      </c>
      <c r="W1306">
        <v>304567</v>
      </c>
      <c r="X1306">
        <v>200012772</v>
      </c>
      <c r="Y1306">
        <v>17352576</v>
      </c>
      <c r="Z1306">
        <v>119625400</v>
      </c>
      <c r="AA1306" s="3" t="str">
        <f t="shared" si="40"/>
        <v>0977</v>
      </c>
      <c r="AB1306" s="4" t="str">
        <f t="shared" si="41"/>
        <v>Non-TIF</v>
      </c>
    </row>
    <row r="1307" spans="1:28" x14ac:dyDescent="0.25">
      <c r="A1307">
        <v>2021</v>
      </c>
      <c r="B1307">
        <v>91</v>
      </c>
      <c r="C1307" t="s">
        <v>45</v>
      </c>
      <c r="D1307">
        <v>2021</v>
      </c>
      <c r="E1307">
        <v>91</v>
      </c>
      <c r="F1307">
        <v>4</v>
      </c>
      <c r="G1307">
        <v>797</v>
      </c>
      <c r="H1307">
        <v>914797</v>
      </c>
      <c r="I1307" t="s">
        <v>27</v>
      </c>
      <c r="J1307" t="s">
        <v>27</v>
      </c>
      <c r="K1307" t="s">
        <v>927</v>
      </c>
      <c r="L1307" t="s">
        <v>847</v>
      </c>
      <c r="M1307">
        <v>391647</v>
      </c>
      <c r="N1307">
        <v>10760</v>
      </c>
      <c r="O1307">
        <v>37450896</v>
      </c>
      <c r="P1307">
        <v>3891710</v>
      </c>
      <c r="Q1307">
        <v>3579615</v>
      </c>
      <c r="R1307">
        <v>0</v>
      </c>
      <c r="S1307">
        <v>0</v>
      </c>
      <c r="T1307">
        <v>0</v>
      </c>
      <c r="U1307">
        <v>0</v>
      </c>
      <c r="V1307">
        <v>181511797</v>
      </c>
      <c r="W1307">
        <v>29632</v>
      </c>
      <c r="X1307">
        <v>181482165</v>
      </c>
      <c r="Y1307">
        <v>0</v>
      </c>
      <c r="Z1307">
        <v>136187169</v>
      </c>
      <c r="AA1307" s="3" t="str">
        <f t="shared" si="40"/>
        <v>4797</v>
      </c>
      <c r="AB1307" s="4" t="str">
        <f t="shared" si="41"/>
        <v>Non-TIF</v>
      </c>
    </row>
    <row r="1308" spans="1:28" x14ac:dyDescent="0.25">
      <c r="A1308">
        <v>2021</v>
      </c>
      <c r="B1308">
        <v>91</v>
      </c>
      <c r="C1308" t="s">
        <v>45</v>
      </c>
      <c r="D1308">
        <v>2021</v>
      </c>
      <c r="E1308">
        <v>91</v>
      </c>
      <c r="F1308">
        <v>6</v>
      </c>
      <c r="G1308">
        <v>94</v>
      </c>
      <c r="H1308">
        <v>916094</v>
      </c>
      <c r="I1308" t="s">
        <v>27</v>
      </c>
      <c r="J1308" t="s">
        <v>27</v>
      </c>
      <c r="K1308" t="s">
        <v>854</v>
      </c>
      <c r="L1308" t="s">
        <v>847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 s="3" t="str">
        <f t="shared" si="40"/>
        <v>6094</v>
      </c>
      <c r="AB1308" s="4" t="str">
        <f t="shared" si="41"/>
        <v>Non-TIF</v>
      </c>
    </row>
    <row r="1309" spans="1:28" x14ac:dyDescent="0.25">
      <c r="A1309">
        <v>2021</v>
      </c>
      <c r="B1309">
        <v>91</v>
      </c>
      <c r="C1309" t="s">
        <v>32</v>
      </c>
      <c r="D1309">
        <v>2021</v>
      </c>
      <c r="E1309">
        <v>91</v>
      </c>
      <c r="F1309">
        <v>5</v>
      </c>
      <c r="G1309">
        <v>256</v>
      </c>
      <c r="H1309">
        <v>635256</v>
      </c>
      <c r="I1309" t="s">
        <v>27</v>
      </c>
      <c r="J1309" t="s">
        <v>27</v>
      </c>
      <c r="K1309" t="s">
        <v>668</v>
      </c>
      <c r="L1309" t="s">
        <v>847</v>
      </c>
      <c r="M1309">
        <v>9843300</v>
      </c>
      <c r="N1309">
        <v>290600</v>
      </c>
      <c r="O1309">
        <v>2000</v>
      </c>
      <c r="P1309">
        <v>0</v>
      </c>
      <c r="Q1309">
        <v>0</v>
      </c>
      <c r="R1309">
        <v>0</v>
      </c>
      <c r="S1309">
        <v>7567859</v>
      </c>
      <c r="T1309">
        <v>50732</v>
      </c>
      <c r="U1309">
        <v>0</v>
      </c>
      <c r="V1309">
        <v>46085591</v>
      </c>
      <c r="W1309">
        <v>47816</v>
      </c>
      <c r="X1309">
        <v>46037775</v>
      </c>
      <c r="Y1309">
        <v>1723989</v>
      </c>
      <c r="Z1309">
        <v>28331100</v>
      </c>
      <c r="AA1309" s="3" t="str">
        <f t="shared" si="40"/>
        <v>5256</v>
      </c>
      <c r="AB1309" s="4" t="str">
        <f t="shared" si="41"/>
        <v>Non-TIF</v>
      </c>
    </row>
    <row r="1310" spans="1:28" x14ac:dyDescent="0.25">
      <c r="A1310">
        <v>2021</v>
      </c>
      <c r="B1310">
        <v>91</v>
      </c>
      <c r="C1310" t="s">
        <v>32</v>
      </c>
      <c r="D1310">
        <v>2021</v>
      </c>
      <c r="E1310">
        <v>91</v>
      </c>
      <c r="F1310">
        <v>1</v>
      </c>
      <c r="G1310">
        <v>737</v>
      </c>
      <c r="H1310">
        <v>771737</v>
      </c>
      <c r="I1310" t="s">
        <v>27</v>
      </c>
      <c r="J1310" t="s">
        <v>27</v>
      </c>
      <c r="K1310" t="s">
        <v>818</v>
      </c>
      <c r="L1310" t="s">
        <v>847</v>
      </c>
      <c r="M1310">
        <v>1652000</v>
      </c>
      <c r="N1310">
        <v>14400</v>
      </c>
      <c r="O1310">
        <v>3516500</v>
      </c>
      <c r="P1310">
        <v>0</v>
      </c>
      <c r="Q1310">
        <v>645900</v>
      </c>
      <c r="R1310">
        <v>0</v>
      </c>
      <c r="S1310">
        <v>0</v>
      </c>
      <c r="T1310">
        <v>590758</v>
      </c>
      <c r="U1310">
        <v>0</v>
      </c>
      <c r="V1310">
        <v>135156558</v>
      </c>
      <c r="W1310">
        <v>209276</v>
      </c>
      <c r="X1310">
        <v>134947282</v>
      </c>
      <c r="Y1310">
        <v>9327018</v>
      </c>
      <c r="Z1310">
        <v>128737000</v>
      </c>
      <c r="AA1310" s="3" t="str">
        <f t="shared" si="40"/>
        <v>1737</v>
      </c>
      <c r="AB1310" s="4" t="str">
        <f t="shared" si="41"/>
        <v>Non-TIF</v>
      </c>
    </row>
    <row r="1311" spans="1:28" x14ac:dyDescent="0.25">
      <c r="A1311">
        <v>2021</v>
      </c>
      <c r="B1311">
        <v>92</v>
      </c>
      <c r="C1311" t="s">
        <v>45</v>
      </c>
      <c r="D1311">
        <v>2021</v>
      </c>
      <c r="E1311">
        <v>92</v>
      </c>
      <c r="F1311">
        <v>4</v>
      </c>
      <c r="G1311">
        <v>271</v>
      </c>
      <c r="H1311">
        <v>924271</v>
      </c>
      <c r="I1311" t="s">
        <v>27</v>
      </c>
      <c r="J1311" t="s">
        <v>27</v>
      </c>
      <c r="K1311" t="s">
        <v>562</v>
      </c>
      <c r="L1311" t="s">
        <v>867</v>
      </c>
      <c r="M1311">
        <v>0</v>
      </c>
      <c r="N1311">
        <v>0</v>
      </c>
      <c r="O1311">
        <v>8658331</v>
      </c>
      <c r="P1311">
        <v>2831848</v>
      </c>
      <c r="Q1311">
        <v>5457623</v>
      </c>
      <c r="R1311">
        <v>0</v>
      </c>
      <c r="S1311">
        <v>0</v>
      </c>
      <c r="T1311">
        <v>0</v>
      </c>
      <c r="U1311">
        <v>0</v>
      </c>
      <c r="V1311">
        <v>117264911</v>
      </c>
      <c r="W1311">
        <v>75932</v>
      </c>
      <c r="X1311">
        <v>117188979</v>
      </c>
      <c r="Y1311">
        <v>0</v>
      </c>
      <c r="Z1311">
        <v>100317109</v>
      </c>
      <c r="AA1311" s="3" t="str">
        <f t="shared" si="40"/>
        <v>4271</v>
      </c>
      <c r="AB1311" s="4" t="str">
        <f t="shared" si="41"/>
        <v>Non-TIF</v>
      </c>
    </row>
    <row r="1312" spans="1:28" x14ac:dyDescent="0.25">
      <c r="A1312">
        <v>2021</v>
      </c>
      <c r="B1312">
        <v>92</v>
      </c>
      <c r="C1312" t="s">
        <v>45</v>
      </c>
      <c r="D1312">
        <v>2021</v>
      </c>
      <c r="E1312">
        <v>92</v>
      </c>
      <c r="F1312">
        <v>6</v>
      </c>
      <c r="G1312">
        <v>768</v>
      </c>
      <c r="H1312">
        <v>926768</v>
      </c>
      <c r="I1312" t="s">
        <v>27</v>
      </c>
      <c r="J1312" t="s">
        <v>27</v>
      </c>
      <c r="K1312" t="s">
        <v>633</v>
      </c>
      <c r="L1312" t="s">
        <v>867</v>
      </c>
      <c r="M1312">
        <v>0</v>
      </c>
      <c r="N1312">
        <v>0</v>
      </c>
      <c r="O1312">
        <v>22556373</v>
      </c>
      <c r="P1312">
        <v>2579899</v>
      </c>
      <c r="Q1312">
        <v>4385271</v>
      </c>
      <c r="R1312">
        <v>0</v>
      </c>
      <c r="S1312">
        <v>0</v>
      </c>
      <c r="T1312">
        <v>0</v>
      </c>
      <c r="U1312">
        <v>0</v>
      </c>
      <c r="V1312">
        <v>39674162</v>
      </c>
      <c r="W1312">
        <v>16668</v>
      </c>
      <c r="X1312">
        <v>39657494</v>
      </c>
      <c r="Y1312">
        <v>0</v>
      </c>
      <c r="Z1312">
        <v>10152619</v>
      </c>
      <c r="AA1312" s="3" t="str">
        <f t="shared" si="40"/>
        <v>6768</v>
      </c>
      <c r="AB1312" s="4" t="str">
        <f t="shared" si="41"/>
        <v>Non-TIF</v>
      </c>
    </row>
    <row r="1313" spans="1:28" x14ac:dyDescent="0.25">
      <c r="A1313">
        <v>2021</v>
      </c>
      <c r="B1313">
        <v>92</v>
      </c>
      <c r="C1313" t="s">
        <v>32</v>
      </c>
      <c r="D1313">
        <v>2021</v>
      </c>
      <c r="E1313">
        <v>92</v>
      </c>
      <c r="F1313">
        <v>6</v>
      </c>
      <c r="G1313">
        <v>700</v>
      </c>
      <c r="H1313">
        <v>446700</v>
      </c>
      <c r="I1313" t="s">
        <v>27</v>
      </c>
      <c r="J1313" t="s">
        <v>27</v>
      </c>
      <c r="K1313" t="s">
        <v>465</v>
      </c>
      <c r="L1313" t="s">
        <v>867</v>
      </c>
      <c r="M1313">
        <v>31204220</v>
      </c>
      <c r="N1313">
        <v>3484400</v>
      </c>
      <c r="O1313">
        <v>2664300</v>
      </c>
      <c r="P1313">
        <v>9216300</v>
      </c>
      <c r="Q1313">
        <v>216500</v>
      </c>
      <c r="R1313">
        <v>0</v>
      </c>
      <c r="S1313">
        <v>0</v>
      </c>
      <c r="T1313">
        <v>161148</v>
      </c>
      <c r="U1313">
        <v>0</v>
      </c>
      <c r="V1313">
        <v>97540668</v>
      </c>
      <c r="W1313">
        <v>70376</v>
      </c>
      <c r="X1313">
        <v>97470292</v>
      </c>
      <c r="Y1313">
        <v>9169338</v>
      </c>
      <c r="Z1313">
        <v>50593800</v>
      </c>
      <c r="AA1313" s="3" t="str">
        <f t="shared" si="40"/>
        <v>6700</v>
      </c>
      <c r="AB1313" s="4" t="str">
        <f t="shared" si="41"/>
        <v>Non-TIF</v>
      </c>
    </row>
    <row r="1314" spans="1:28" x14ac:dyDescent="0.25">
      <c r="A1314">
        <v>2021</v>
      </c>
      <c r="B1314">
        <v>92</v>
      </c>
      <c r="C1314" t="s">
        <v>32</v>
      </c>
      <c r="D1314">
        <v>2021</v>
      </c>
      <c r="E1314">
        <v>92</v>
      </c>
      <c r="F1314">
        <v>2</v>
      </c>
      <c r="G1314">
        <v>169</v>
      </c>
      <c r="H1314">
        <v>512169</v>
      </c>
      <c r="I1314" t="s">
        <v>27</v>
      </c>
      <c r="J1314" t="s">
        <v>27</v>
      </c>
      <c r="K1314" t="s">
        <v>492</v>
      </c>
      <c r="L1314" t="s">
        <v>867</v>
      </c>
      <c r="M1314">
        <v>885200</v>
      </c>
      <c r="N1314">
        <v>128200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1108</v>
      </c>
      <c r="U1314">
        <v>0</v>
      </c>
      <c r="V1314">
        <v>1314108</v>
      </c>
      <c r="W1314">
        <v>1852</v>
      </c>
      <c r="X1314">
        <v>1312256</v>
      </c>
      <c r="Y1314">
        <v>175218</v>
      </c>
      <c r="Z1314">
        <v>299600</v>
      </c>
      <c r="AA1314" s="3" t="str">
        <f t="shared" si="40"/>
        <v>2169</v>
      </c>
      <c r="AB1314" s="4" t="str">
        <f t="shared" si="41"/>
        <v>Non-TIF</v>
      </c>
    </row>
    <row r="1315" spans="1:28" x14ac:dyDescent="0.25">
      <c r="A1315">
        <v>2021</v>
      </c>
      <c r="B1315">
        <v>92</v>
      </c>
      <c r="C1315" t="s">
        <v>32</v>
      </c>
      <c r="D1315">
        <v>2021</v>
      </c>
      <c r="E1315">
        <v>92</v>
      </c>
      <c r="F1315">
        <v>5</v>
      </c>
      <c r="G1315">
        <v>163</v>
      </c>
      <c r="H1315">
        <v>545163</v>
      </c>
      <c r="I1315" t="s">
        <v>27</v>
      </c>
      <c r="J1315" t="s">
        <v>27</v>
      </c>
      <c r="K1315" t="s">
        <v>542</v>
      </c>
      <c r="L1315" t="s">
        <v>867</v>
      </c>
      <c r="M1315">
        <v>2215500</v>
      </c>
      <c r="N1315">
        <v>93300</v>
      </c>
      <c r="O1315">
        <v>329600</v>
      </c>
      <c r="P1315">
        <v>0</v>
      </c>
      <c r="Q1315">
        <v>0</v>
      </c>
      <c r="R1315">
        <v>0</v>
      </c>
      <c r="S1315">
        <v>127670</v>
      </c>
      <c r="T1315">
        <v>12085</v>
      </c>
      <c r="U1315">
        <v>0</v>
      </c>
      <c r="V1315">
        <v>5871955</v>
      </c>
      <c r="W1315">
        <v>5556</v>
      </c>
      <c r="X1315">
        <v>5866399</v>
      </c>
      <c r="Y1315">
        <v>718564</v>
      </c>
      <c r="Z1315">
        <v>3093800</v>
      </c>
      <c r="AA1315" s="3" t="str">
        <f t="shared" si="40"/>
        <v>5163</v>
      </c>
      <c r="AB1315" s="4" t="str">
        <f t="shared" si="41"/>
        <v>Non-TIF</v>
      </c>
    </row>
    <row r="1316" spans="1:28" x14ac:dyDescent="0.25">
      <c r="A1316">
        <v>2021</v>
      </c>
      <c r="B1316">
        <v>94</v>
      </c>
      <c r="C1316" t="s">
        <v>45</v>
      </c>
      <c r="D1316">
        <v>2021</v>
      </c>
      <c r="E1316">
        <v>94</v>
      </c>
      <c r="F1316">
        <v>2</v>
      </c>
      <c r="G1316">
        <v>313</v>
      </c>
      <c r="H1316">
        <v>942313</v>
      </c>
      <c r="I1316" t="s">
        <v>27</v>
      </c>
      <c r="J1316" t="s">
        <v>27</v>
      </c>
      <c r="K1316" t="s">
        <v>928</v>
      </c>
      <c r="L1316" t="s">
        <v>869</v>
      </c>
      <c r="M1316">
        <v>117537</v>
      </c>
      <c r="N1316">
        <v>0</v>
      </c>
      <c r="O1316">
        <v>25576199</v>
      </c>
      <c r="P1316">
        <v>17394295</v>
      </c>
      <c r="Q1316">
        <v>1156213</v>
      </c>
      <c r="R1316">
        <v>0</v>
      </c>
      <c r="S1316">
        <v>0</v>
      </c>
      <c r="T1316">
        <v>0</v>
      </c>
      <c r="U1316">
        <v>0</v>
      </c>
      <c r="V1316">
        <v>52986425</v>
      </c>
      <c r="W1316">
        <v>14816</v>
      </c>
      <c r="X1316">
        <v>52971609</v>
      </c>
      <c r="Y1316">
        <v>0</v>
      </c>
      <c r="Z1316">
        <v>8742181</v>
      </c>
      <c r="AA1316" s="3" t="str">
        <f t="shared" si="40"/>
        <v>2313</v>
      </c>
      <c r="AB1316" s="4" t="str">
        <f t="shared" si="41"/>
        <v>Non-TIF</v>
      </c>
    </row>
    <row r="1317" spans="1:28" x14ac:dyDescent="0.25">
      <c r="A1317">
        <v>2021</v>
      </c>
      <c r="B1317">
        <v>96</v>
      </c>
      <c r="C1317" t="s">
        <v>32</v>
      </c>
      <c r="D1317">
        <v>2021</v>
      </c>
      <c r="E1317">
        <v>96</v>
      </c>
      <c r="F1317">
        <v>5</v>
      </c>
      <c r="G1317">
        <v>310</v>
      </c>
      <c r="H1317">
        <v>35310</v>
      </c>
      <c r="I1317" t="s">
        <v>27</v>
      </c>
      <c r="J1317" t="s">
        <v>27</v>
      </c>
      <c r="K1317" t="s">
        <v>90</v>
      </c>
      <c r="L1317" t="s">
        <v>876</v>
      </c>
      <c r="M1317">
        <v>18499280</v>
      </c>
      <c r="N1317">
        <v>1468820</v>
      </c>
      <c r="O1317">
        <v>350110</v>
      </c>
      <c r="P1317">
        <v>0</v>
      </c>
      <c r="Q1317">
        <v>55770</v>
      </c>
      <c r="R1317">
        <v>0</v>
      </c>
      <c r="S1317">
        <v>1670813</v>
      </c>
      <c r="T1317">
        <v>81662</v>
      </c>
      <c r="U1317">
        <v>0</v>
      </c>
      <c r="V1317">
        <v>44457765</v>
      </c>
      <c r="W1317">
        <v>40744</v>
      </c>
      <c r="X1317">
        <v>44417021</v>
      </c>
      <c r="Y1317">
        <v>1728920</v>
      </c>
      <c r="Z1317">
        <v>22331310</v>
      </c>
      <c r="AA1317" s="3" t="str">
        <f t="shared" si="40"/>
        <v>5310</v>
      </c>
      <c r="AB1317" s="4" t="str">
        <f t="shared" si="41"/>
        <v>Non-TIF</v>
      </c>
    </row>
    <row r="1318" spans="1:28" x14ac:dyDescent="0.25">
      <c r="A1318">
        <v>2021</v>
      </c>
      <c r="B1318">
        <v>96</v>
      </c>
      <c r="C1318" t="s">
        <v>32</v>
      </c>
      <c r="D1318">
        <v>2021</v>
      </c>
      <c r="E1318">
        <v>96</v>
      </c>
      <c r="F1318">
        <v>1</v>
      </c>
      <c r="G1318">
        <v>638</v>
      </c>
      <c r="H1318">
        <v>961638</v>
      </c>
      <c r="I1318" t="s">
        <v>27</v>
      </c>
      <c r="J1318" t="s">
        <v>27</v>
      </c>
      <c r="K1318" t="s">
        <v>1725</v>
      </c>
      <c r="L1318" t="s">
        <v>876</v>
      </c>
      <c r="M1318">
        <v>172107890</v>
      </c>
      <c r="N1318">
        <v>12717840</v>
      </c>
      <c r="O1318">
        <v>153170580</v>
      </c>
      <c r="P1318">
        <v>17142510</v>
      </c>
      <c r="Q1318">
        <v>21462261</v>
      </c>
      <c r="R1318">
        <v>0</v>
      </c>
      <c r="S1318">
        <v>0</v>
      </c>
      <c r="T1318">
        <v>7815168</v>
      </c>
      <c r="U1318">
        <v>0</v>
      </c>
      <c r="V1318">
        <v>1302372889</v>
      </c>
      <c r="W1318">
        <v>1022304</v>
      </c>
      <c r="X1318">
        <v>1301350585</v>
      </c>
      <c r="Y1318">
        <v>60235098</v>
      </c>
      <c r="Z1318">
        <v>917956640</v>
      </c>
      <c r="AA1318" s="3" t="str">
        <f t="shared" si="40"/>
        <v>1638</v>
      </c>
      <c r="AB1318" s="4" t="str">
        <f t="shared" si="41"/>
        <v>Non-TIF</v>
      </c>
    </row>
    <row r="1319" spans="1:28" x14ac:dyDescent="0.25">
      <c r="A1319">
        <v>2021</v>
      </c>
      <c r="B1319">
        <v>97</v>
      </c>
      <c r="C1319" t="s">
        <v>45</v>
      </c>
      <c r="D1319">
        <v>2021</v>
      </c>
      <c r="E1319">
        <v>97</v>
      </c>
      <c r="F1319">
        <v>1</v>
      </c>
      <c r="G1319">
        <v>975</v>
      </c>
      <c r="H1319">
        <v>971975</v>
      </c>
      <c r="I1319" t="s">
        <v>27</v>
      </c>
      <c r="J1319" t="s">
        <v>27</v>
      </c>
      <c r="K1319" t="s">
        <v>321</v>
      </c>
      <c r="L1319" t="s">
        <v>911</v>
      </c>
      <c r="M1319">
        <v>0</v>
      </c>
      <c r="N1319">
        <v>0</v>
      </c>
      <c r="O1319">
        <v>57737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57737</v>
      </c>
      <c r="W1319">
        <v>0</v>
      </c>
      <c r="X1319">
        <v>57737</v>
      </c>
      <c r="Y1319">
        <v>0</v>
      </c>
      <c r="Z1319">
        <v>0</v>
      </c>
      <c r="AA1319" s="3" t="str">
        <f t="shared" si="40"/>
        <v>1975</v>
      </c>
      <c r="AB1319" s="4" t="str">
        <f t="shared" si="41"/>
        <v>Non-TIF</v>
      </c>
    </row>
    <row r="1320" spans="1:28" x14ac:dyDescent="0.25">
      <c r="A1320">
        <v>2021</v>
      </c>
      <c r="B1320">
        <v>97</v>
      </c>
      <c r="C1320" t="s">
        <v>45</v>
      </c>
      <c r="D1320">
        <v>2021</v>
      </c>
      <c r="E1320">
        <v>97</v>
      </c>
      <c r="F1320">
        <v>6</v>
      </c>
      <c r="G1320">
        <v>992</v>
      </c>
      <c r="H1320">
        <v>976992</v>
      </c>
      <c r="I1320" t="s">
        <v>27</v>
      </c>
      <c r="J1320" t="s">
        <v>27</v>
      </c>
      <c r="K1320" t="s">
        <v>799</v>
      </c>
      <c r="L1320" t="s">
        <v>911</v>
      </c>
      <c r="M1320">
        <v>574365</v>
      </c>
      <c r="N1320">
        <v>12469</v>
      </c>
      <c r="O1320">
        <v>7210119</v>
      </c>
      <c r="P1320">
        <v>16280267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24372974</v>
      </c>
      <c r="W1320">
        <v>3704</v>
      </c>
      <c r="X1320">
        <v>24369270</v>
      </c>
      <c r="Y1320">
        <v>0</v>
      </c>
      <c r="Z1320">
        <v>295754</v>
      </c>
      <c r="AA1320" s="3" t="str">
        <f t="shared" si="40"/>
        <v>6992</v>
      </c>
      <c r="AB1320" s="4" t="str">
        <f t="shared" si="41"/>
        <v>Non-TIF</v>
      </c>
    </row>
    <row r="1321" spans="1:28" x14ac:dyDescent="0.25">
      <c r="A1321">
        <v>2021</v>
      </c>
      <c r="B1321">
        <v>97</v>
      </c>
      <c r="C1321" t="s">
        <v>24</v>
      </c>
      <c r="D1321">
        <v>2021</v>
      </c>
      <c r="E1321">
        <v>97</v>
      </c>
      <c r="F1321">
        <v>6</v>
      </c>
      <c r="G1321">
        <v>992</v>
      </c>
      <c r="H1321" t="s">
        <v>929</v>
      </c>
      <c r="I1321" t="s">
        <v>26</v>
      </c>
      <c r="J1321" t="s">
        <v>27</v>
      </c>
      <c r="K1321" t="s">
        <v>930</v>
      </c>
      <c r="L1321" t="s">
        <v>911</v>
      </c>
      <c r="M1321">
        <v>130865</v>
      </c>
      <c r="N1321">
        <v>2841</v>
      </c>
      <c r="O1321">
        <v>2707141</v>
      </c>
      <c r="P1321">
        <v>25553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2933786</v>
      </c>
      <c r="W1321">
        <v>0</v>
      </c>
      <c r="X1321">
        <v>2933786</v>
      </c>
      <c r="Y1321">
        <v>0</v>
      </c>
      <c r="Z1321">
        <v>67386</v>
      </c>
      <c r="AA1321" s="3" t="str">
        <f t="shared" si="40"/>
        <v>6992</v>
      </c>
      <c r="AB1321" s="4" t="str">
        <f t="shared" si="41"/>
        <v>TIF</v>
      </c>
    </row>
    <row r="1322" spans="1:28" x14ac:dyDescent="0.25">
      <c r="A1322">
        <v>2021</v>
      </c>
      <c r="B1322">
        <v>97</v>
      </c>
      <c r="C1322" t="s">
        <v>32</v>
      </c>
      <c r="D1322">
        <v>2021</v>
      </c>
      <c r="E1322">
        <v>97</v>
      </c>
      <c r="F1322">
        <v>3</v>
      </c>
      <c r="G1322">
        <v>348</v>
      </c>
      <c r="H1322">
        <v>753348</v>
      </c>
      <c r="I1322" t="s">
        <v>27</v>
      </c>
      <c r="J1322" t="s">
        <v>27</v>
      </c>
      <c r="K1322" t="s">
        <v>356</v>
      </c>
      <c r="L1322" t="s">
        <v>911</v>
      </c>
      <c r="M1322">
        <v>46713540</v>
      </c>
      <c r="N1322">
        <v>1202390</v>
      </c>
      <c r="O1322">
        <v>3853210</v>
      </c>
      <c r="P1322">
        <v>0</v>
      </c>
      <c r="Q1322">
        <v>0</v>
      </c>
      <c r="R1322">
        <v>0</v>
      </c>
      <c r="S1322">
        <v>0</v>
      </c>
      <c r="T1322">
        <v>224191</v>
      </c>
      <c r="U1322">
        <v>0</v>
      </c>
      <c r="V1322">
        <v>78364241</v>
      </c>
      <c r="W1322">
        <v>70376</v>
      </c>
      <c r="X1322">
        <v>78293865</v>
      </c>
      <c r="Y1322">
        <v>1707373</v>
      </c>
      <c r="Z1322">
        <v>26370910</v>
      </c>
      <c r="AA1322" s="3" t="str">
        <f t="shared" si="40"/>
        <v>3348</v>
      </c>
      <c r="AB1322" s="4" t="str">
        <f t="shared" si="41"/>
        <v>Non-TIF</v>
      </c>
    </row>
    <row r="1323" spans="1:28" x14ac:dyDescent="0.25">
      <c r="A1323">
        <v>2021</v>
      </c>
      <c r="B1323">
        <v>64</v>
      </c>
      <c r="C1323" t="s">
        <v>32</v>
      </c>
      <c r="D1323">
        <v>2021</v>
      </c>
      <c r="E1323">
        <v>64</v>
      </c>
      <c r="F1323">
        <v>6</v>
      </c>
      <c r="G1323">
        <v>985</v>
      </c>
      <c r="H1323">
        <v>646985</v>
      </c>
      <c r="I1323" t="s">
        <v>27</v>
      </c>
      <c r="J1323" t="s">
        <v>27</v>
      </c>
      <c r="K1323" t="s">
        <v>758</v>
      </c>
      <c r="L1323" t="s">
        <v>670</v>
      </c>
      <c r="M1323">
        <v>175500534</v>
      </c>
      <c r="N1323">
        <v>13202340</v>
      </c>
      <c r="O1323">
        <v>13201899</v>
      </c>
      <c r="P1323">
        <v>0</v>
      </c>
      <c r="Q1323">
        <v>1890611</v>
      </c>
      <c r="R1323">
        <v>0</v>
      </c>
      <c r="S1323">
        <v>13146879</v>
      </c>
      <c r="T1323">
        <v>1679421</v>
      </c>
      <c r="U1323">
        <v>0</v>
      </c>
      <c r="V1323">
        <v>434359400</v>
      </c>
      <c r="W1323">
        <v>383364</v>
      </c>
      <c r="X1323">
        <v>433976036</v>
      </c>
      <c r="Y1323">
        <v>33250331</v>
      </c>
      <c r="Z1323">
        <v>215737716</v>
      </c>
      <c r="AA1323" s="3" t="str">
        <f t="shared" si="40"/>
        <v>6985</v>
      </c>
      <c r="AB1323" s="4" t="str">
        <f t="shared" si="41"/>
        <v>Non-TIF</v>
      </c>
    </row>
    <row r="1324" spans="1:28" x14ac:dyDescent="0.25">
      <c r="A1324">
        <v>2021</v>
      </c>
      <c r="B1324">
        <v>65</v>
      </c>
      <c r="C1324" t="s">
        <v>32</v>
      </c>
      <c r="D1324">
        <v>2021</v>
      </c>
      <c r="E1324">
        <v>65</v>
      </c>
      <c r="F1324">
        <v>3</v>
      </c>
      <c r="G1324">
        <v>645</v>
      </c>
      <c r="H1324">
        <v>783645</v>
      </c>
      <c r="I1324" t="s">
        <v>27</v>
      </c>
      <c r="J1324" t="s">
        <v>27</v>
      </c>
      <c r="K1324" t="s">
        <v>759</v>
      </c>
      <c r="L1324" t="s">
        <v>706</v>
      </c>
      <c r="M1324">
        <v>7605062</v>
      </c>
      <c r="N1324">
        <v>226094</v>
      </c>
      <c r="O1324">
        <v>13376573</v>
      </c>
      <c r="P1324">
        <v>27070441</v>
      </c>
      <c r="Q1324">
        <v>445323</v>
      </c>
      <c r="R1324">
        <v>0</v>
      </c>
      <c r="S1324">
        <v>994937</v>
      </c>
      <c r="T1324">
        <v>294996</v>
      </c>
      <c r="U1324">
        <v>0</v>
      </c>
      <c r="V1324">
        <v>58776474</v>
      </c>
      <c r="W1324">
        <v>7408</v>
      </c>
      <c r="X1324">
        <v>58769066</v>
      </c>
      <c r="Y1324">
        <v>5381730</v>
      </c>
      <c r="Z1324">
        <v>8763048</v>
      </c>
      <c r="AA1324" s="3" t="str">
        <f t="shared" si="40"/>
        <v>3645</v>
      </c>
      <c r="AB1324" s="4" t="str">
        <f t="shared" si="41"/>
        <v>Non-TIF</v>
      </c>
    </row>
    <row r="1325" spans="1:28" x14ac:dyDescent="0.25">
      <c r="A1325">
        <v>2021</v>
      </c>
      <c r="B1325">
        <v>66</v>
      </c>
      <c r="C1325" t="s">
        <v>45</v>
      </c>
      <c r="D1325">
        <v>2021</v>
      </c>
      <c r="E1325">
        <v>66</v>
      </c>
      <c r="F1325">
        <v>5</v>
      </c>
      <c r="G1325">
        <v>508</v>
      </c>
      <c r="H1325">
        <v>455508</v>
      </c>
      <c r="I1325" t="s">
        <v>27</v>
      </c>
      <c r="J1325" t="s">
        <v>27</v>
      </c>
      <c r="K1325" t="s">
        <v>497</v>
      </c>
      <c r="L1325" t="s">
        <v>710</v>
      </c>
      <c r="M1325">
        <v>254430</v>
      </c>
      <c r="N1325">
        <v>209440</v>
      </c>
      <c r="O1325">
        <v>98010</v>
      </c>
      <c r="P1325">
        <v>118130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1586730</v>
      </c>
      <c r="W1325">
        <v>9260</v>
      </c>
      <c r="X1325">
        <v>1577470</v>
      </c>
      <c r="Y1325">
        <v>0</v>
      </c>
      <c r="Z1325">
        <v>906720</v>
      </c>
      <c r="AA1325" s="3" t="str">
        <f t="shared" si="40"/>
        <v>5508</v>
      </c>
      <c r="AB1325" s="4" t="str">
        <f t="shared" si="41"/>
        <v>Non-TIF</v>
      </c>
    </row>
    <row r="1326" spans="1:28" x14ac:dyDescent="0.25">
      <c r="A1326">
        <v>2021</v>
      </c>
      <c r="B1326">
        <v>66</v>
      </c>
      <c r="C1326" t="s">
        <v>45</v>
      </c>
      <c r="D1326">
        <v>2021</v>
      </c>
      <c r="E1326">
        <v>66</v>
      </c>
      <c r="F1326">
        <v>4</v>
      </c>
      <c r="G1326">
        <v>995</v>
      </c>
      <c r="H1326">
        <v>664995</v>
      </c>
      <c r="I1326" t="s">
        <v>27</v>
      </c>
      <c r="J1326" t="s">
        <v>27</v>
      </c>
      <c r="K1326" t="s">
        <v>580</v>
      </c>
      <c r="L1326" t="s">
        <v>710</v>
      </c>
      <c r="M1326">
        <v>16080</v>
      </c>
      <c r="N1326">
        <v>0</v>
      </c>
      <c r="O1326">
        <v>7751430</v>
      </c>
      <c r="P1326">
        <v>4176030</v>
      </c>
      <c r="Q1326">
        <v>347499</v>
      </c>
      <c r="R1326">
        <v>0</v>
      </c>
      <c r="S1326">
        <v>0</v>
      </c>
      <c r="T1326">
        <v>0</v>
      </c>
      <c r="U1326">
        <v>0</v>
      </c>
      <c r="V1326">
        <v>19640779</v>
      </c>
      <c r="W1326">
        <v>25928</v>
      </c>
      <c r="X1326">
        <v>19614851</v>
      </c>
      <c r="Y1326">
        <v>0</v>
      </c>
      <c r="Z1326">
        <v>7349740</v>
      </c>
      <c r="AA1326" s="3" t="str">
        <f t="shared" si="40"/>
        <v>4995</v>
      </c>
      <c r="AB1326" s="4" t="str">
        <f t="shared" si="41"/>
        <v>Non-TIF</v>
      </c>
    </row>
    <row r="1327" spans="1:28" x14ac:dyDescent="0.25">
      <c r="A1327">
        <v>2021</v>
      </c>
      <c r="B1327">
        <v>66</v>
      </c>
      <c r="C1327" t="s">
        <v>45</v>
      </c>
      <c r="D1327">
        <v>2021</v>
      </c>
      <c r="E1327">
        <v>66</v>
      </c>
      <c r="F1327">
        <v>5</v>
      </c>
      <c r="G1327">
        <v>751</v>
      </c>
      <c r="H1327">
        <v>665751</v>
      </c>
      <c r="I1327" t="s">
        <v>27</v>
      </c>
      <c r="J1327" t="s">
        <v>27</v>
      </c>
      <c r="K1327" t="s">
        <v>794</v>
      </c>
      <c r="L1327" t="s">
        <v>710</v>
      </c>
      <c r="M1327">
        <v>62830</v>
      </c>
      <c r="N1327">
        <v>50070</v>
      </c>
      <c r="O1327">
        <v>4204955</v>
      </c>
      <c r="P1327">
        <v>27494966</v>
      </c>
      <c r="Q1327">
        <v>268422</v>
      </c>
      <c r="R1327">
        <v>0</v>
      </c>
      <c r="S1327">
        <v>0</v>
      </c>
      <c r="T1327">
        <v>0</v>
      </c>
      <c r="U1327">
        <v>0</v>
      </c>
      <c r="V1327">
        <v>39779330</v>
      </c>
      <c r="W1327">
        <v>40744</v>
      </c>
      <c r="X1327">
        <v>39738586</v>
      </c>
      <c r="Y1327">
        <v>0</v>
      </c>
      <c r="Z1327">
        <v>7698087</v>
      </c>
      <c r="AA1327" s="3" t="str">
        <f t="shared" si="40"/>
        <v>5751</v>
      </c>
      <c r="AB1327" s="4" t="str">
        <f t="shared" si="41"/>
        <v>Non-TIF</v>
      </c>
    </row>
    <row r="1328" spans="1:28" x14ac:dyDescent="0.25">
      <c r="A1328">
        <v>2021</v>
      </c>
      <c r="B1328">
        <v>67</v>
      </c>
      <c r="C1328" t="s">
        <v>45</v>
      </c>
      <c r="D1328">
        <v>2021</v>
      </c>
      <c r="E1328">
        <v>67</v>
      </c>
      <c r="F1328">
        <v>4</v>
      </c>
      <c r="G1328">
        <v>33</v>
      </c>
      <c r="H1328">
        <v>674033</v>
      </c>
      <c r="I1328" t="s">
        <v>27</v>
      </c>
      <c r="J1328" t="s">
        <v>27</v>
      </c>
      <c r="K1328" t="s">
        <v>1738</v>
      </c>
      <c r="L1328" t="s">
        <v>711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 s="3" t="str">
        <f t="shared" si="40"/>
        <v>4033</v>
      </c>
      <c r="AB1328" s="4" t="str">
        <f t="shared" si="41"/>
        <v>Non-TIF</v>
      </c>
    </row>
    <row r="1329" spans="1:28" x14ac:dyDescent="0.25">
      <c r="A1329">
        <v>2021</v>
      </c>
      <c r="B1329">
        <v>67</v>
      </c>
      <c r="C1329" t="s">
        <v>24</v>
      </c>
      <c r="D1329">
        <v>2021</v>
      </c>
      <c r="E1329">
        <v>67</v>
      </c>
      <c r="F1329">
        <v>1</v>
      </c>
      <c r="G1329">
        <v>134</v>
      </c>
      <c r="H1329" t="s">
        <v>795</v>
      </c>
      <c r="I1329" t="s">
        <v>26</v>
      </c>
      <c r="J1329" t="s">
        <v>27</v>
      </c>
      <c r="K1329" t="s">
        <v>796</v>
      </c>
      <c r="L1329" t="s">
        <v>711</v>
      </c>
      <c r="M1329">
        <v>0</v>
      </c>
      <c r="N1329">
        <v>0</v>
      </c>
      <c r="O1329">
        <v>153553</v>
      </c>
      <c r="P1329">
        <v>0</v>
      </c>
      <c r="Q1329">
        <v>203</v>
      </c>
      <c r="R1329">
        <v>0</v>
      </c>
      <c r="S1329">
        <v>0</v>
      </c>
      <c r="T1329">
        <v>0</v>
      </c>
      <c r="U1329">
        <v>0</v>
      </c>
      <c r="V1329">
        <v>504316</v>
      </c>
      <c r="W1329">
        <v>0</v>
      </c>
      <c r="X1329">
        <v>504316</v>
      </c>
      <c r="Y1329">
        <v>0</v>
      </c>
      <c r="Z1329">
        <v>350560</v>
      </c>
      <c r="AA1329" s="3" t="str">
        <f t="shared" si="40"/>
        <v>1134</v>
      </c>
      <c r="AB1329" s="4" t="str">
        <f t="shared" si="41"/>
        <v>TIF</v>
      </c>
    </row>
    <row r="1330" spans="1:28" x14ac:dyDescent="0.25">
      <c r="A1330">
        <v>2021</v>
      </c>
      <c r="B1330">
        <v>67</v>
      </c>
      <c r="C1330" t="s">
        <v>24</v>
      </c>
      <c r="D1330">
        <v>2021</v>
      </c>
      <c r="E1330">
        <v>67</v>
      </c>
      <c r="F1330">
        <v>4</v>
      </c>
      <c r="G1330">
        <v>33</v>
      </c>
      <c r="H1330" t="s">
        <v>797</v>
      </c>
      <c r="I1330" t="s">
        <v>26</v>
      </c>
      <c r="J1330" t="s">
        <v>27</v>
      </c>
      <c r="K1330" t="s">
        <v>1743</v>
      </c>
      <c r="L1330" t="s">
        <v>711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 s="3" t="str">
        <f t="shared" si="40"/>
        <v>4033</v>
      </c>
      <c r="AB1330" s="4" t="str">
        <f t="shared" si="41"/>
        <v>TIF</v>
      </c>
    </row>
    <row r="1331" spans="1:28" x14ac:dyDescent="0.25">
      <c r="A1331">
        <v>2021</v>
      </c>
      <c r="B1331">
        <v>67</v>
      </c>
      <c r="C1331" t="s">
        <v>32</v>
      </c>
      <c r="D1331">
        <v>2021</v>
      </c>
      <c r="E1331">
        <v>67</v>
      </c>
      <c r="F1331">
        <v>1</v>
      </c>
      <c r="G1331">
        <v>134</v>
      </c>
      <c r="H1331">
        <v>241134</v>
      </c>
      <c r="I1331" t="s">
        <v>27</v>
      </c>
      <c r="J1331" t="s">
        <v>27</v>
      </c>
      <c r="K1331" t="s">
        <v>254</v>
      </c>
      <c r="L1331" t="s">
        <v>711</v>
      </c>
      <c r="M1331">
        <v>76315270</v>
      </c>
      <c r="N1331">
        <v>2703569</v>
      </c>
      <c r="O1331">
        <v>7572393</v>
      </c>
      <c r="P1331">
        <v>701630</v>
      </c>
      <c r="Q1331">
        <v>0</v>
      </c>
      <c r="R1331">
        <v>0</v>
      </c>
      <c r="S1331">
        <v>0</v>
      </c>
      <c r="T1331">
        <v>304796</v>
      </c>
      <c r="U1331">
        <v>0</v>
      </c>
      <c r="V1331">
        <v>115466155</v>
      </c>
      <c r="W1331">
        <v>101860</v>
      </c>
      <c r="X1331">
        <v>115364295</v>
      </c>
      <c r="Y1331">
        <v>5155565</v>
      </c>
      <c r="Z1331">
        <v>27868497</v>
      </c>
      <c r="AA1331" s="3" t="str">
        <f t="shared" si="40"/>
        <v>1134</v>
      </c>
      <c r="AB1331" s="4" t="str">
        <f t="shared" si="41"/>
        <v>Non-TIF</v>
      </c>
    </row>
    <row r="1332" spans="1:28" x14ac:dyDescent="0.25">
      <c r="A1332">
        <v>2021</v>
      </c>
      <c r="B1332">
        <v>67</v>
      </c>
      <c r="C1332" t="s">
        <v>32</v>
      </c>
      <c r="D1332">
        <v>2021</v>
      </c>
      <c r="E1332">
        <v>67</v>
      </c>
      <c r="F1332">
        <v>6</v>
      </c>
      <c r="G1332">
        <v>969</v>
      </c>
      <c r="H1332">
        <v>436969</v>
      </c>
      <c r="I1332" t="s">
        <v>27</v>
      </c>
      <c r="J1332" t="s">
        <v>27</v>
      </c>
      <c r="K1332" t="s">
        <v>488</v>
      </c>
      <c r="L1332" t="s">
        <v>711</v>
      </c>
      <c r="M1332">
        <v>33032621</v>
      </c>
      <c r="N1332">
        <v>2707561</v>
      </c>
      <c r="O1332">
        <v>1654842</v>
      </c>
      <c r="P1332">
        <v>4387</v>
      </c>
      <c r="Q1332">
        <v>6219</v>
      </c>
      <c r="R1332">
        <v>0</v>
      </c>
      <c r="S1332">
        <v>0</v>
      </c>
      <c r="T1332">
        <v>40716</v>
      </c>
      <c r="U1332">
        <v>0</v>
      </c>
      <c r="V1332">
        <v>50239582</v>
      </c>
      <c r="W1332">
        <v>55560</v>
      </c>
      <c r="X1332">
        <v>50184022</v>
      </c>
      <c r="Y1332">
        <v>1442003</v>
      </c>
      <c r="Z1332">
        <v>12793236</v>
      </c>
      <c r="AA1332" s="3" t="str">
        <f t="shared" si="40"/>
        <v>6969</v>
      </c>
      <c r="AB1332" s="4" t="str">
        <f t="shared" si="41"/>
        <v>Non-TIF</v>
      </c>
    </row>
    <row r="1333" spans="1:28" x14ac:dyDescent="0.25">
      <c r="A1333">
        <v>2021</v>
      </c>
      <c r="B1333">
        <v>67</v>
      </c>
      <c r="C1333" t="s">
        <v>32</v>
      </c>
      <c r="D1333">
        <v>2021</v>
      </c>
      <c r="E1333">
        <v>67</v>
      </c>
      <c r="F1333">
        <v>7</v>
      </c>
      <c r="G1333">
        <v>2</v>
      </c>
      <c r="H1333">
        <v>677002</v>
      </c>
      <c r="I1333" t="s">
        <v>27</v>
      </c>
      <c r="J1333" t="s">
        <v>27</v>
      </c>
      <c r="K1333" t="s">
        <v>798</v>
      </c>
      <c r="L1333" t="s">
        <v>711</v>
      </c>
      <c r="M1333">
        <v>99995468</v>
      </c>
      <c r="N1333">
        <v>1896084</v>
      </c>
      <c r="O1333">
        <v>4998071</v>
      </c>
      <c r="P1333">
        <v>3343803</v>
      </c>
      <c r="Q1333">
        <v>3204736</v>
      </c>
      <c r="R1333">
        <v>0</v>
      </c>
      <c r="S1333">
        <v>10524721</v>
      </c>
      <c r="T1333">
        <v>5613638</v>
      </c>
      <c r="U1333">
        <v>0</v>
      </c>
      <c r="V1333">
        <v>176745908</v>
      </c>
      <c r="W1333">
        <v>100008</v>
      </c>
      <c r="X1333">
        <v>176645900</v>
      </c>
      <c r="Y1333">
        <v>4420630</v>
      </c>
      <c r="Z1333">
        <v>47169387</v>
      </c>
      <c r="AA1333" s="3" t="str">
        <f t="shared" si="40"/>
        <v>7002</v>
      </c>
      <c r="AB1333" s="4" t="str">
        <f t="shared" si="41"/>
        <v>Non-TIF</v>
      </c>
    </row>
    <row r="1334" spans="1:28" x14ac:dyDescent="0.25">
      <c r="A1334">
        <v>2021</v>
      </c>
      <c r="B1334">
        <v>67</v>
      </c>
      <c r="C1334" t="s">
        <v>32</v>
      </c>
      <c r="D1334">
        <v>2021</v>
      </c>
      <c r="E1334">
        <v>67</v>
      </c>
      <c r="F1334">
        <v>6</v>
      </c>
      <c r="G1334">
        <v>992</v>
      </c>
      <c r="H1334">
        <v>976992</v>
      </c>
      <c r="I1334" t="s">
        <v>27</v>
      </c>
      <c r="J1334" t="s">
        <v>27</v>
      </c>
      <c r="K1334" t="s">
        <v>799</v>
      </c>
      <c r="L1334" t="s">
        <v>711</v>
      </c>
      <c r="M1334">
        <v>50330997</v>
      </c>
      <c r="N1334">
        <v>1086991</v>
      </c>
      <c r="O1334">
        <v>171039</v>
      </c>
      <c r="P1334">
        <v>0</v>
      </c>
      <c r="Q1334">
        <v>0</v>
      </c>
      <c r="R1334">
        <v>0</v>
      </c>
      <c r="S1334">
        <v>2104944</v>
      </c>
      <c r="T1334">
        <v>456445</v>
      </c>
      <c r="U1334">
        <v>0</v>
      </c>
      <c r="V1334">
        <v>74174224</v>
      </c>
      <c r="W1334">
        <v>29632</v>
      </c>
      <c r="X1334">
        <v>74144592</v>
      </c>
      <c r="Y1334">
        <v>2307570</v>
      </c>
      <c r="Z1334">
        <v>20023808</v>
      </c>
      <c r="AA1334" s="3" t="str">
        <f t="shared" si="40"/>
        <v>6992</v>
      </c>
      <c r="AB1334" s="4" t="str">
        <f t="shared" si="41"/>
        <v>Non-TIF</v>
      </c>
    </row>
    <row r="1335" spans="1:28" x14ac:dyDescent="0.25">
      <c r="A1335">
        <v>2021</v>
      </c>
      <c r="B1335">
        <v>68</v>
      </c>
      <c r="C1335" t="s">
        <v>32</v>
      </c>
      <c r="D1335">
        <v>2021</v>
      </c>
      <c r="E1335">
        <v>68</v>
      </c>
      <c r="F1335">
        <v>0</v>
      </c>
      <c r="G1335">
        <v>657</v>
      </c>
      <c r="H1335">
        <v>900657</v>
      </c>
      <c r="I1335" t="s">
        <v>27</v>
      </c>
      <c r="J1335" t="s">
        <v>27</v>
      </c>
      <c r="K1335" t="s">
        <v>506</v>
      </c>
      <c r="L1335" t="s">
        <v>712</v>
      </c>
      <c r="M1335">
        <v>15610800</v>
      </c>
      <c r="N1335">
        <v>566470</v>
      </c>
      <c r="O1335">
        <v>793942</v>
      </c>
      <c r="P1335">
        <v>269575</v>
      </c>
      <c r="Q1335">
        <v>0</v>
      </c>
      <c r="R1335">
        <v>0</v>
      </c>
      <c r="S1335">
        <v>2801869</v>
      </c>
      <c r="T1335">
        <v>280019</v>
      </c>
      <c r="U1335">
        <v>14865</v>
      </c>
      <c r="V1335">
        <v>36134660</v>
      </c>
      <c r="W1335">
        <v>33336</v>
      </c>
      <c r="X1335">
        <v>36101324</v>
      </c>
      <c r="Y1335">
        <v>20851201</v>
      </c>
      <c r="Z1335">
        <v>15797120</v>
      </c>
      <c r="AA1335" s="3" t="str">
        <f t="shared" si="40"/>
        <v>0657</v>
      </c>
      <c r="AB1335" s="4" t="str">
        <f t="shared" si="41"/>
        <v>Non-TIF</v>
      </c>
    </row>
    <row r="1336" spans="1:28" x14ac:dyDescent="0.25">
      <c r="A1336">
        <v>2021</v>
      </c>
      <c r="B1336">
        <v>69</v>
      </c>
      <c r="C1336" t="s">
        <v>45</v>
      </c>
      <c r="D1336">
        <v>2021</v>
      </c>
      <c r="E1336">
        <v>69</v>
      </c>
      <c r="F1336">
        <v>6</v>
      </c>
      <c r="G1336">
        <v>651</v>
      </c>
      <c r="H1336">
        <v>696651</v>
      </c>
      <c r="I1336" t="s">
        <v>27</v>
      </c>
      <c r="J1336" t="s">
        <v>27</v>
      </c>
      <c r="K1336" t="s">
        <v>104</v>
      </c>
      <c r="L1336" t="s">
        <v>732</v>
      </c>
      <c r="M1336">
        <v>0</v>
      </c>
      <c r="N1336">
        <v>0</v>
      </c>
      <c r="O1336">
        <v>1839320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1839320</v>
      </c>
      <c r="W1336">
        <v>0</v>
      </c>
      <c r="X1336">
        <v>1839320</v>
      </c>
      <c r="Y1336">
        <v>0</v>
      </c>
      <c r="Z1336">
        <v>0</v>
      </c>
      <c r="AA1336" s="3" t="str">
        <f t="shared" si="40"/>
        <v>6651</v>
      </c>
      <c r="AB1336" s="4" t="str">
        <f t="shared" si="41"/>
        <v>Non-TIF</v>
      </c>
    </row>
    <row r="1337" spans="1:28" x14ac:dyDescent="0.25">
      <c r="A1337">
        <v>2021</v>
      </c>
      <c r="B1337">
        <v>70</v>
      </c>
      <c r="C1337" t="s">
        <v>32</v>
      </c>
      <c r="D1337">
        <v>2021</v>
      </c>
      <c r="E1337">
        <v>70</v>
      </c>
      <c r="F1337">
        <v>1</v>
      </c>
      <c r="G1337">
        <v>611</v>
      </c>
      <c r="H1337">
        <v>821611</v>
      </c>
      <c r="I1337" t="s">
        <v>27</v>
      </c>
      <c r="J1337" t="s">
        <v>27</v>
      </c>
      <c r="K1337" t="s">
        <v>717</v>
      </c>
      <c r="L1337" t="s">
        <v>716</v>
      </c>
      <c r="M1337">
        <v>11609130</v>
      </c>
      <c r="N1337">
        <v>870620</v>
      </c>
      <c r="O1337">
        <v>445550</v>
      </c>
      <c r="P1337">
        <v>97190</v>
      </c>
      <c r="Q1337">
        <v>193740</v>
      </c>
      <c r="R1337">
        <v>0</v>
      </c>
      <c r="S1337">
        <v>366126</v>
      </c>
      <c r="T1337">
        <v>194243</v>
      </c>
      <c r="U1337">
        <v>0</v>
      </c>
      <c r="V1337">
        <v>62339749</v>
      </c>
      <c r="W1337">
        <v>40744</v>
      </c>
      <c r="X1337">
        <v>62299005</v>
      </c>
      <c r="Y1337">
        <v>10018345</v>
      </c>
      <c r="Z1337">
        <v>48563150</v>
      </c>
      <c r="AA1337" s="3" t="str">
        <f t="shared" si="40"/>
        <v>1611</v>
      </c>
      <c r="AB1337" s="4" t="str">
        <f t="shared" si="41"/>
        <v>Non-TIF</v>
      </c>
    </row>
    <row r="1338" spans="1:28" x14ac:dyDescent="0.25">
      <c r="A1338">
        <v>2021</v>
      </c>
      <c r="B1338">
        <v>71</v>
      </c>
      <c r="C1338" t="s">
        <v>24</v>
      </c>
      <c r="D1338">
        <v>2021</v>
      </c>
      <c r="E1338">
        <v>71</v>
      </c>
      <c r="F1338">
        <v>5</v>
      </c>
      <c r="G1338">
        <v>949</v>
      </c>
      <c r="H1338" t="s">
        <v>800</v>
      </c>
      <c r="I1338" t="s">
        <v>26</v>
      </c>
      <c r="J1338" t="s">
        <v>27</v>
      </c>
      <c r="K1338" t="s">
        <v>801</v>
      </c>
      <c r="L1338" t="s">
        <v>734</v>
      </c>
      <c r="M1338">
        <v>3350800</v>
      </c>
      <c r="N1338">
        <v>169570</v>
      </c>
      <c r="O1338">
        <v>53867409</v>
      </c>
      <c r="P1338">
        <v>11844027</v>
      </c>
      <c r="Q1338">
        <v>1921174</v>
      </c>
      <c r="R1338">
        <v>0</v>
      </c>
      <c r="S1338">
        <v>0</v>
      </c>
      <c r="T1338">
        <v>0</v>
      </c>
      <c r="U1338">
        <v>0</v>
      </c>
      <c r="V1338">
        <v>106238996</v>
      </c>
      <c r="W1338">
        <v>55560</v>
      </c>
      <c r="X1338">
        <v>106183436</v>
      </c>
      <c r="Y1338">
        <v>0</v>
      </c>
      <c r="Z1338">
        <v>35086016</v>
      </c>
      <c r="AA1338" s="3" t="str">
        <f t="shared" si="40"/>
        <v>5949</v>
      </c>
      <c r="AB1338" s="4" t="str">
        <f t="shared" si="41"/>
        <v>TIF</v>
      </c>
    </row>
    <row r="1339" spans="1:28" x14ac:dyDescent="0.25">
      <c r="A1339">
        <v>2021</v>
      </c>
      <c r="B1339">
        <v>71</v>
      </c>
      <c r="C1339" t="s">
        <v>32</v>
      </c>
      <c r="D1339">
        <v>2021</v>
      </c>
      <c r="E1339">
        <v>71</v>
      </c>
      <c r="F1339">
        <v>5</v>
      </c>
      <c r="G1339">
        <v>157</v>
      </c>
      <c r="H1339">
        <v>715157</v>
      </c>
      <c r="I1339" t="s">
        <v>27</v>
      </c>
      <c r="J1339" t="s">
        <v>27</v>
      </c>
      <c r="K1339" t="s">
        <v>265</v>
      </c>
      <c r="L1339" t="s">
        <v>734</v>
      </c>
      <c r="M1339">
        <v>290475680</v>
      </c>
      <c r="N1339">
        <v>15803730</v>
      </c>
      <c r="O1339">
        <v>30060255</v>
      </c>
      <c r="P1339">
        <v>200502430</v>
      </c>
      <c r="Q1339">
        <v>2675015</v>
      </c>
      <c r="R1339">
        <v>0</v>
      </c>
      <c r="S1339">
        <v>0</v>
      </c>
      <c r="T1339">
        <v>39034372</v>
      </c>
      <c r="U1339">
        <v>0</v>
      </c>
      <c r="V1339">
        <v>743978532</v>
      </c>
      <c r="W1339">
        <v>407440</v>
      </c>
      <c r="X1339">
        <v>743571092</v>
      </c>
      <c r="Y1339">
        <v>19298083</v>
      </c>
      <c r="Z1339">
        <v>165427050</v>
      </c>
      <c r="AA1339" s="3" t="str">
        <f t="shared" si="40"/>
        <v>5157</v>
      </c>
      <c r="AB1339" s="4" t="str">
        <f t="shared" si="41"/>
        <v>Non-TIF</v>
      </c>
    </row>
    <row r="1340" spans="1:28" x14ac:dyDescent="0.25">
      <c r="A1340">
        <v>2021</v>
      </c>
      <c r="B1340">
        <v>71</v>
      </c>
      <c r="C1340" t="s">
        <v>32</v>
      </c>
      <c r="D1340">
        <v>2021</v>
      </c>
      <c r="E1340">
        <v>71</v>
      </c>
      <c r="F1340">
        <v>5</v>
      </c>
      <c r="G1340">
        <v>949</v>
      </c>
      <c r="H1340">
        <v>715949</v>
      </c>
      <c r="I1340" t="s">
        <v>27</v>
      </c>
      <c r="J1340" t="s">
        <v>27</v>
      </c>
      <c r="K1340" t="s">
        <v>735</v>
      </c>
      <c r="L1340" t="s">
        <v>734</v>
      </c>
      <c r="M1340">
        <v>97832910</v>
      </c>
      <c r="N1340">
        <v>6950890</v>
      </c>
      <c r="O1340">
        <v>26450028</v>
      </c>
      <c r="P1340">
        <v>1538710</v>
      </c>
      <c r="Q1340">
        <v>2295392</v>
      </c>
      <c r="R1340">
        <v>0</v>
      </c>
      <c r="S1340">
        <v>9610385</v>
      </c>
      <c r="T1340">
        <v>1909708</v>
      </c>
      <c r="U1340">
        <v>0</v>
      </c>
      <c r="V1340">
        <v>397650513</v>
      </c>
      <c r="W1340">
        <v>377808</v>
      </c>
      <c r="X1340">
        <v>397272705</v>
      </c>
      <c r="Y1340">
        <v>9842654</v>
      </c>
      <c r="Z1340">
        <v>251062490</v>
      </c>
      <c r="AA1340" s="3" t="str">
        <f t="shared" si="40"/>
        <v>5949</v>
      </c>
      <c r="AB1340" s="4" t="str">
        <f t="shared" si="41"/>
        <v>Non-TIF</v>
      </c>
    </row>
    <row r="1341" spans="1:28" x14ac:dyDescent="0.25">
      <c r="A1341">
        <v>2021</v>
      </c>
      <c r="B1341">
        <v>72</v>
      </c>
      <c r="C1341" t="s">
        <v>45</v>
      </c>
      <c r="D1341">
        <v>2021</v>
      </c>
      <c r="E1341">
        <v>72</v>
      </c>
      <c r="F1341">
        <v>5</v>
      </c>
      <c r="G1341">
        <v>994</v>
      </c>
      <c r="H1341">
        <v>725994</v>
      </c>
      <c r="I1341" t="s">
        <v>27</v>
      </c>
      <c r="J1341" t="s">
        <v>27</v>
      </c>
      <c r="K1341" t="s">
        <v>740</v>
      </c>
      <c r="L1341" t="s">
        <v>739</v>
      </c>
      <c r="M1341">
        <v>0</v>
      </c>
      <c r="N1341">
        <v>0</v>
      </c>
      <c r="O1341">
        <v>23549720</v>
      </c>
      <c r="P1341">
        <v>10567567</v>
      </c>
      <c r="Q1341">
        <v>131758</v>
      </c>
      <c r="R1341">
        <v>0</v>
      </c>
      <c r="S1341">
        <v>0</v>
      </c>
      <c r="T1341">
        <v>0</v>
      </c>
      <c r="U1341">
        <v>0</v>
      </c>
      <c r="V1341">
        <v>46151913</v>
      </c>
      <c r="W1341">
        <v>48152</v>
      </c>
      <c r="X1341">
        <v>46103761</v>
      </c>
      <c r="Y1341">
        <v>0</v>
      </c>
      <c r="Z1341">
        <v>11902868</v>
      </c>
      <c r="AA1341" s="3" t="str">
        <f t="shared" si="40"/>
        <v>5994</v>
      </c>
      <c r="AB1341" s="4" t="str">
        <f t="shared" si="41"/>
        <v>Non-TIF</v>
      </c>
    </row>
    <row r="1342" spans="1:28" x14ac:dyDescent="0.25">
      <c r="A1342">
        <v>2021</v>
      </c>
      <c r="B1342">
        <v>97</v>
      </c>
      <c r="C1342" t="s">
        <v>32</v>
      </c>
      <c r="D1342">
        <v>2021</v>
      </c>
      <c r="E1342">
        <v>97</v>
      </c>
      <c r="F1342">
        <v>4</v>
      </c>
      <c r="G1342">
        <v>860</v>
      </c>
      <c r="H1342">
        <v>814860</v>
      </c>
      <c r="I1342" t="s">
        <v>27</v>
      </c>
      <c r="J1342" t="s">
        <v>27</v>
      </c>
      <c r="K1342" t="s">
        <v>256</v>
      </c>
      <c r="L1342" t="s">
        <v>911</v>
      </c>
      <c r="M1342">
        <v>14081540</v>
      </c>
      <c r="N1342">
        <v>647660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43812</v>
      </c>
      <c r="U1342">
        <v>0</v>
      </c>
      <c r="V1342">
        <v>16990702</v>
      </c>
      <c r="W1342">
        <v>9260</v>
      </c>
      <c r="X1342">
        <v>16981442</v>
      </c>
      <c r="Y1342">
        <v>1463250</v>
      </c>
      <c r="Z1342">
        <v>2217690</v>
      </c>
      <c r="AA1342" s="3" t="str">
        <f t="shared" si="40"/>
        <v>4860</v>
      </c>
      <c r="AB1342" s="4" t="str">
        <f t="shared" si="41"/>
        <v>Non-TIF</v>
      </c>
    </row>
    <row r="1343" spans="1:28" x14ac:dyDescent="0.25">
      <c r="A1343">
        <v>2021</v>
      </c>
      <c r="B1343">
        <v>97</v>
      </c>
      <c r="C1343" t="s">
        <v>32</v>
      </c>
      <c r="D1343">
        <v>2021</v>
      </c>
      <c r="E1343">
        <v>97</v>
      </c>
      <c r="F1343">
        <v>6</v>
      </c>
      <c r="G1343">
        <v>39</v>
      </c>
      <c r="H1343">
        <v>976039</v>
      </c>
      <c r="I1343" t="s">
        <v>27</v>
      </c>
      <c r="J1343" t="s">
        <v>27</v>
      </c>
      <c r="K1343" t="s">
        <v>832</v>
      </c>
      <c r="L1343" t="s">
        <v>911</v>
      </c>
      <c r="M1343">
        <v>7868870</v>
      </c>
      <c r="N1343">
        <v>323420</v>
      </c>
      <c r="O1343">
        <v>406971315</v>
      </c>
      <c r="P1343">
        <v>16823600</v>
      </c>
      <c r="Q1343">
        <v>219109107</v>
      </c>
      <c r="R1343">
        <v>0</v>
      </c>
      <c r="S1343">
        <v>21651233</v>
      </c>
      <c r="T1343">
        <v>14111806</v>
      </c>
      <c r="U1343">
        <v>4860000</v>
      </c>
      <c r="V1343">
        <v>3952831701</v>
      </c>
      <c r="W1343">
        <v>4455196</v>
      </c>
      <c r="X1343">
        <v>3948376505</v>
      </c>
      <c r="Y1343">
        <v>264011373</v>
      </c>
      <c r="Z1343">
        <v>3261112350</v>
      </c>
      <c r="AA1343" s="3" t="str">
        <f t="shared" si="40"/>
        <v>6039</v>
      </c>
      <c r="AB1343" s="4" t="str">
        <f t="shared" si="41"/>
        <v>Non-TIF</v>
      </c>
    </row>
    <row r="1344" spans="1:28" x14ac:dyDescent="0.25">
      <c r="A1344">
        <v>2021</v>
      </c>
      <c r="B1344">
        <v>98</v>
      </c>
      <c r="C1344" t="s">
        <v>45</v>
      </c>
      <c r="D1344">
        <v>2021</v>
      </c>
      <c r="E1344">
        <v>98</v>
      </c>
      <c r="F1344">
        <v>5</v>
      </c>
      <c r="G1344">
        <v>751</v>
      </c>
      <c r="H1344">
        <v>665751</v>
      </c>
      <c r="I1344" t="s">
        <v>27</v>
      </c>
      <c r="J1344" t="s">
        <v>27</v>
      </c>
      <c r="K1344" t="s">
        <v>794</v>
      </c>
      <c r="L1344" t="s">
        <v>914</v>
      </c>
      <c r="M1344">
        <v>0</v>
      </c>
      <c r="N1344">
        <v>0</v>
      </c>
      <c r="O1344">
        <v>0</v>
      </c>
      <c r="P1344">
        <v>5978057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5978057</v>
      </c>
      <c r="W1344">
        <v>0</v>
      </c>
      <c r="X1344">
        <v>5978057</v>
      </c>
      <c r="Y1344">
        <v>0</v>
      </c>
      <c r="Z1344">
        <v>0</v>
      </c>
      <c r="AA1344" s="3" t="str">
        <f t="shared" si="40"/>
        <v>5751</v>
      </c>
      <c r="AB1344" s="4" t="str">
        <f t="shared" si="41"/>
        <v>Non-TIF</v>
      </c>
    </row>
    <row r="1345" spans="1:28" x14ac:dyDescent="0.25">
      <c r="A1345">
        <v>2021</v>
      </c>
      <c r="B1345">
        <v>98</v>
      </c>
      <c r="C1345" t="s">
        <v>24</v>
      </c>
      <c r="D1345">
        <v>2021</v>
      </c>
      <c r="E1345">
        <v>98</v>
      </c>
      <c r="F1345">
        <v>5</v>
      </c>
      <c r="G1345">
        <v>751</v>
      </c>
      <c r="H1345" t="s">
        <v>906</v>
      </c>
      <c r="I1345" t="s">
        <v>26</v>
      </c>
      <c r="J1345" t="s">
        <v>27</v>
      </c>
      <c r="K1345" t="s">
        <v>907</v>
      </c>
      <c r="L1345" t="s">
        <v>914</v>
      </c>
      <c r="M1345">
        <v>0</v>
      </c>
      <c r="N1345">
        <v>0</v>
      </c>
      <c r="O1345">
        <v>0</v>
      </c>
      <c r="P1345">
        <v>53802516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53802516</v>
      </c>
      <c r="W1345">
        <v>0</v>
      </c>
      <c r="X1345">
        <v>53802516</v>
      </c>
      <c r="Y1345">
        <v>0</v>
      </c>
      <c r="Z1345">
        <v>0</v>
      </c>
      <c r="AA1345" s="3" t="str">
        <f t="shared" si="40"/>
        <v>5751</v>
      </c>
      <c r="AB1345" s="4" t="str">
        <f t="shared" si="41"/>
        <v>TIF</v>
      </c>
    </row>
    <row r="1346" spans="1:28" x14ac:dyDescent="0.25">
      <c r="A1346">
        <v>2021</v>
      </c>
      <c r="B1346">
        <v>98</v>
      </c>
      <c r="C1346" t="s">
        <v>24</v>
      </c>
      <c r="D1346">
        <v>2021</v>
      </c>
      <c r="E1346">
        <v>98</v>
      </c>
      <c r="F1346">
        <v>3</v>
      </c>
      <c r="G1346">
        <v>420</v>
      </c>
      <c r="H1346" t="s">
        <v>873</v>
      </c>
      <c r="I1346" t="s">
        <v>26</v>
      </c>
      <c r="J1346" t="s">
        <v>27</v>
      </c>
      <c r="K1346" t="s">
        <v>874</v>
      </c>
      <c r="L1346" t="s">
        <v>914</v>
      </c>
      <c r="M1346">
        <v>0</v>
      </c>
      <c r="N1346">
        <v>0</v>
      </c>
      <c r="O1346">
        <v>5088589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5088589</v>
      </c>
      <c r="W1346">
        <v>0</v>
      </c>
      <c r="X1346">
        <v>5088589</v>
      </c>
      <c r="Y1346">
        <v>0</v>
      </c>
      <c r="Z1346">
        <v>0</v>
      </c>
      <c r="AA1346" s="3" t="str">
        <f t="shared" si="40"/>
        <v>3420</v>
      </c>
      <c r="AB1346" s="4" t="str">
        <f t="shared" si="41"/>
        <v>TIF</v>
      </c>
    </row>
    <row r="1347" spans="1:28" x14ac:dyDescent="0.25">
      <c r="A1347">
        <v>2021</v>
      </c>
      <c r="B1347">
        <v>98</v>
      </c>
      <c r="C1347" t="s">
        <v>32</v>
      </c>
      <c r="D1347">
        <v>2021</v>
      </c>
      <c r="E1347">
        <v>98</v>
      </c>
      <c r="F1347">
        <v>4</v>
      </c>
      <c r="G1347">
        <v>788</v>
      </c>
      <c r="H1347">
        <v>984788</v>
      </c>
      <c r="I1347" t="s">
        <v>27</v>
      </c>
      <c r="J1347" t="s">
        <v>27</v>
      </c>
      <c r="K1347" t="s">
        <v>915</v>
      </c>
      <c r="L1347" t="s">
        <v>914</v>
      </c>
      <c r="M1347">
        <v>113477088</v>
      </c>
      <c r="N1347">
        <v>4835789</v>
      </c>
      <c r="O1347">
        <v>53769858</v>
      </c>
      <c r="P1347">
        <v>5093733</v>
      </c>
      <c r="Q1347">
        <v>1558661</v>
      </c>
      <c r="R1347">
        <v>0</v>
      </c>
      <c r="S1347">
        <v>13519754</v>
      </c>
      <c r="T1347">
        <v>2946936</v>
      </c>
      <c r="U1347">
        <v>0</v>
      </c>
      <c r="V1347">
        <v>268482057</v>
      </c>
      <c r="W1347">
        <v>146308</v>
      </c>
      <c r="X1347">
        <v>268335749</v>
      </c>
      <c r="Y1347">
        <v>60359857</v>
      </c>
      <c r="Z1347">
        <v>73280238</v>
      </c>
      <c r="AA1347" s="3" t="str">
        <f t="shared" ref="AA1347:AA1410" si="42">CONCATENATE(F1347,TEXT(G1347,"000"))</f>
        <v>4788</v>
      </c>
      <c r="AB1347" s="4" t="str">
        <f t="shared" ref="AB1347:AB1410" si="43">IF(C1347="I","TIF","Non-TIF")</f>
        <v>Non-TIF</v>
      </c>
    </row>
    <row r="1348" spans="1:28" x14ac:dyDescent="0.25">
      <c r="A1348">
        <v>2021</v>
      </c>
      <c r="B1348">
        <v>99</v>
      </c>
      <c r="C1348" t="s">
        <v>32</v>
      </c>
      <c r="D1348">
        <v>2021</v>
      </c>
      <c r="E1348">
        <v>99</v>
      </c>
      <c r="F1348">
        <v>0</v>
      </c>
      <c r="G1348">
        <v>916</v>
      </c>
      <c r="H1348">
        <v>350916</v>
      </c>
      <c r="I1348" t="s">
        <v>27</v>
      </c>
      <c r="J1348" t="s">
        <v>27</v>
      </c>
      <c r="K1348" t="s">
        <v>424</v>
      </c>
      <c r="L1348" t="s">
        <v>916</v>
      </c>
      <c r="M1348">
        <v>6659950</v>
      </c>
      <c r="N1348">
        <v>236100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70152</v>
      </c>
      <c r="U1348">
        <v>0</v>
      </c>
      <c r="V1348">
        <v>9235202</v>
      </c>
      <c r="W1348">
        <v>5556</v>
      </c>
      <c r="X1348">
        <v>9229646</v>
      </c>
      <c r="Y1348">
        <v>224243</v>
      </c>
      <c r="Z1348">
        <v>2269000</v>
      </c>
      <c r="AA1348" s="3" t="str">
        <f t="shared" si="42"/>
        <v>0916</v>
      </c>
      <c r="AB1348" s="4" t="str">
        <f t="shared" si="43"/>
        <v>Non-TIF</v>
      </c>
    </row>
    <row r="1349" spans="1:28" x14ac:dyDescent="0.25">
      <c r="A1349">
        <v>2021</v>
      </c>
      <c r="B1349">
        <v>99</v>
      </c>
      <c r="C1349" t="s">
        <v>32</v>
      </c>
      <c r="D1349">
        <v>2021</v>
      </c>
      <c r="E1349">
        <v>99</v>
      </c>
      <c r="F1349">
        <v>5</v>
      </c>
      <c r="G1349">
        <v>922</v>
      </c>
      <c r="H1349">
        <v>355922</v>
      </c>
      <c r="I1349" t="s">
        <v>27</v>
      </c>
      <c r="J1349" t="s">
        <v>27</v>
      </c>
      <c r="K1349" t="s">
        <v>168</v>
      </c>
      <c r="L1349" t="s">
        <v>916</v>
      </c>
      <c r="M1349">
        <v>695900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4531</v>
      </c>
      <c r="U1349">
        <v>0</v>
      </c>
      <c r="V1349">
        <v>813931</v>
      </c>
      <c r="W1349">
        <v>0</v>
      </c>
      <c r="X1349">
        <v>813931</v>
      </c>
      <c r="Y1349">
        <v>1159</v>
      </c>
      <c r="Z1349">
        <v>113500</v>
      </c>
      <c r="AA1349" s="3" t="str">
        <f t="shared" si="42"/>
        <v>5922</v>
      </c>
      <c r="AB1349" s="4" t="str">
        <f t="shared" si="43"/>
        <v>Non-TIF</v>
      </c>
    </row>
    <row r="1350" spans="1:28" x14ac:dyDescent="0.25">
      <c r="A1350">
        <v>2021</v>
      </c>
      <c r="B1350">
        <v>99</v>
      </c>
      <c r="C1350" t="s">
        <v>32</v>
      </c>
      <c r="D1350">
        <v>2021</v>
      </c>
      <c r="E1350">
        <v>99</v>
      </c>
      <c r="F1350">
        <v>0</v>
      </c>
      <c r="G1350">
        <v>594</v>
      </c>
      <c r="H1350">
        <v>990594</v>
      </c>
      <c r="I1350" t="s">
        <v>27</v>
      </c>
      <c r="J1350" t="s">
        <v>27</v>
      </c>
      <c r="K1350" t="s">
        <v>416</v>
      </c>
      <c r="L1350" t="s">
        <v>916</v>
      </c>
      <c r="M1350">
        <v>83994000</v>
      </c>
      <c r="N1350">
        <v>2890200</v>
      </c>
      <c r="O1350">
        <v>22079614</v>
      </c>
      <c r="P1350">
        <v>7275468</v>
      </c>
      <c r="Q1350">
        <v>7149093</v>
      </c>
      <c r="R1350">
        <v>0</v>
      </c>
      <c r="S1350">
        <v>18010543</v>
      </c>
      <c r="T1350">
        <v>6311949</v>
      </c>
      <c r="U1350">
        <v>0</v>
      </c>
      <c r="V1350">
        <v>280536757</v>
      </c>
      <c r="W1350">
        <v>259280</v>
      </c>
      <c r="X1350">
        <v>280277477</v>
      </c>
      <c r="Y1350">
        <v>29034011</v>
      </c>
      <c r="Z1350">
        <v>132825890</v>
      </c>
      <c r="AA1350" s="3" t="str">
        <f t="shared" si="42"/>
        <v>0594</v>
      </c>
      <c r="AB1350" s="4" t="str">
        <f t="shared" si="43"/>
        <v>Non-TIF</v>
      </c>
    </row>
    <row r="1351" spans="1:28" x14ac:dyDescent="0.25">
      <c r="A1351">
        <v>2021</v>
      </c>
      <c r="B1351">
        <v>72</v>
      </c>
      <c r="C1351" t="s">
        <v>24</v>
      </c>
      <c r="D1351">
        <v>2021</v>
      </c>
      <c r="E1351">
        <v>72</v>
      </c>
      <c r="F1351">
        <v>5</v>
      </c>
      <c r="G1351">
        <v>949</v>
      </c>
      <c r="H1351" t="s">
        <v>800</v>
      </c>
      <c r="I1351" t="s">
        <v>26</v>
      </c>
      <c r="J1351" t="s">
        <v>27</v>
      </c>
      <c r="K1351" t="s">
        <v>801</v>
      </c>
      <c r="L1351" t="s">
        <v>739</v>
      </c>
      <c r="M1351">
        <v>0</v>
      </c>
      <c r="N1351">
        <v>0</v>
      </c>
      <c r="O1351">
        <v>0</v>
      </c>
      <c r="P1351">
        <v>2102633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2102633</v>
      </c>
      <c r="W1351">
        <v>0</v>
      </c>
      <c r="X1351">
        <v>2102633</v>
      </c>
      <c r="Y1351">
        <v>0</v>
      </c>
      <c r="Z1351">
        <v>0</v>
      </c>
      <c r="AA1351" s="3" t="str">
        <f t="shared" si="42"/>
        <v>5949</v>
      </c>
      <c r="AB1351" s="4" t="str">
        <f t="shared" si="43"/>
        <v>TIF</v>
      </c>
    </row>
    <row r="1352" spans="1:28" x14ac:dyDescent="0.25">
      <c r="A1352">
        <v>2021</v>
      </c>
      <c r="B1352">
        <v>72</v>
      </c>
      <c r="C1352" t="s">
        <v>32</v>
      </c>
      <c r="D1352">
        <v>2021</v>
      </c>
      <c r="E1352">
        <v>72</v>
      </c>
      <c r="F1352">
        <v>2</v>
      </c>
      <c r="G1352">
        <v>457</v>
      </c>
      <c r="H1352">
        <v>602457</v>
      </c>
      <c r="I1352" t="s">
        <v>27</v>
      </c>
      <c r="J1352" t="s">
        <v>27</v>
      </c>
      <c r="K1352" t="s">
        <v>697</v>
      </c>
      <c r="L1352" t="s">
        <v>739</v>
      </c>
      <c r="M1352">
        <v>7816420</v>
      </c>
      <c r="N1352">
        <v>865690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1538</v>
      </c>
      <c r="U1352">
        <v>0</v>
      </c>
      <c r="V1352">
        <v>10681658</v>
      </c>
      <c r="W1352">
        <v>3704</v>
      </c>
      <c r="X1352">
        <v>10677954</v>
      </c>
      <c r="Y1352">
        <v>350963</v>
      </c>
      <c r="Z1352">
        <v>1998010</v>
      </c>
      <c r="AA1352" s="3" t="str">
        <f t="shared" si="42"/>
        <v>2457</v>
      </c>
      <c r="AB1352" s="4" t="str">
        <f t="shared" si="43"/>
        <v>Non-TIF</v>
      </c>
    </row>
    <row r="1353" spans="1:28" x14ac:dyDescent="0.25">
      <c r="A1353">
        <v>2021</v>
      </c>
      <c r="B1353">
        <v>72</v>
      </c>
      <c r="C1353" t="s">
        <v>32</v>
      </c>
      <c r="D1353">
        <v>2021</v>
      </c>
      <c r="E1353">
        <v>72</v>
      </c>
      <c r="F1353">
        <v>5</v>
      </c>
      <c r="G1353">
        <v>949</v>
      </c>
      <c r="H1353">
        <v>715949</v>
      </c>
      <c r="I1353" t="s">
        <v>27</v>
      </c>
      <c r="J1353" t="s">
        <v>27</v>
      </c>
      <c r="K1353" t="s">
        <v>735</v>
      </c>
      <c r="L1353" t="s">
        <v>739</v>
      </c>
      <c r="M1353">
        <v>27932980</v>
      </c>
      <c r="N1353">
        <v>1616290</v>
      </c>
      <c r="O1353">
        <v>6406737</v>
      </c>
      <c r="P1353">
        <v>0</v>
      </c>
      <c r="Q1353">
        <v>87190</v>
      </c>
      <c r="R1353">
        <v>0</v>
      </c>
      <c r="S1353">
        <v>5761532</v>
      </c>
      <c r="T1353">
        <v>431068</v>
      </c>
      <c r="U1353">
        <v>0</v>
      </c>
      <c r="V1353">
        <v>63172640</v>
      </c>
      <c r="W1353">
        <v>59264</v>
      </c>
      <c r="X1353">
        <v>63113376</v>
      </c>
      <c r="Y1353">
        <v>3458832</v>
      </c>
      <c r="Z1353">
        <v>20936843</v>
      </c>
      <c r="AA1353" s="3" t="str">
        <f t="shared" si="42"/>
        <v>5949</v>
      </c>
      <c r="AB1353" s="4" t="str">
        <f t="shared" si="43"/>
        <v>Non-TIF</v>
      </c>
    </row>
    <row r="1354" spans="1:28" x14ac:dyDescent="0.25">
      <c r="A1354">
        <v>2021</v>
      </c>
      <c r="B1354">
        <v>73</v>
      </c>
      <c r="C1354" t="s">
        <v>45</v>
      </c>
      <c r="D1354">
        <v>2021</v>
      </c>
      <c r="E1354">
        <v>73</v>
      </c>
      <c r="F1354">
        <v>1</v>
      </c>
      <c r="G1354">
        <v>197</v>
      </c>
      <c r="H1354">
        <v>731197</v>
      </c>
      <c r="I1354" t="s">
        <v>27</v>
      </c>
      <c r="J1354" t="s">
        <v>27</v>
      </c>
      <c r="K1354" t="s">
        <v>764</v>
      </c>
      <c r="L1354" t="s">
        <v>743</v>
      </c>
      <c r="M1354">
        <v>32300</v>
      </c>
      <c r="N1354">
        <v>0</v>
      </c>
      <c r="O1354">
        <v>29868365</v>
      </c>
      <c r="P1354">
        <v>1181780</v>
      </c>
      <c r="Q1354">
        <v>1887360</v>
      </c>
      <c r="R1354">
        <v>0</v>
      </c>
      <c r="S1354">
        <v>0</v>
      </c>
      <c r="T1354">
        <v>0</v>
      </c>
      <c r="U1354">
        <v>0</v>
      </c>
      <c r="V1354">
        <v>35106982</v>
      </c>
      <c r="W1354">
        <v>9260</v>
      </c>
      <c r="X1354">
        <v>35097722</v>
      </c>
      <c r="Y1354">
        <v>0</v>
      </c>
      <c r="Z1354">
        <v>2137177</v>
      </c>
      <c r="AA1354" s="3" t="str">
        <f t="shared" si="42"/>
        <v>1197</v>
      </c>
      <c r="AB1354" s="4" t="str">
        <f t="shared" si="43"/>
        <v>Non-TIF</v>
      </c>
    </row>
    <row r="1355" spans="1:28" x14ac:dyDescent="0.25">
      <c r="A1355">
        <v>2021</v>
      </c>
      <c r="B1355">
        <v>73</v>
      </c>
      <c r="C1355" t="s">
        <v>24</v>
      </c>
      <c r="D1355">
        <v>2021</v>
      </c>
      <c r="E1355">
        <v>73</v>
      </c>
      <c r="F1355">
        <v>1</v>
      </c>
      <c r="G1355">
        <v>197</v>
      </c>
      <c r="H1355" t="s">
        <v>827</v>
      </c>
      <c r="I1355" t="s">
        <v>26</v>
      </c>
      <c r="J1355" t="s">
        <v>27</v>
      </c>
      <c r="K1355" t="s">
        <v>828</v>
      </c>
      <c r="L1355" t="s">
        <v>743</v>
      </c>
      <c r="M1355">
        <v>0</v>
      </c>
      <c r="N1355">
        <v>0</v>
      </c>
      <c r="O1355">
        <v>3708510</v>
      </c>
      <c r="P1355">
        <v>0</v>
      </c>
      <c r="Q1355">
        <v>247985</v>
      </c>
      <c r="R1355">
        <v>0</v>
      </c>
      <c r="S1355">
        <v>0</v>
      </c>
      <c r="T1355">
        <v>0</v>
      </c>
      <c r="U1355">
        <v>0</v>
      </c>
      <c r="V1355">
        <v>6582628</v>
      </c>
      <c r="W1355">
        <v>0</v>
      </c>
      <c r="X1355">
        <v>6582628</v>
      </c>
      <c r="Y1355">
        <v>0</v>
      </c>
      <c r="Z1355">
        <v>2626133</v>
      </c>
      <c r="AA1355" s="3" t="str">
        <f t="shared" si="42"/>
        <v>1197</v>
      </c>
      <c r="AB1355" s="4" t="str">
        <f t="shared" si="43"/>
        <v>TIF</v>
      </c>
    </row>
    <row r="1356" spans="1:28" x14ac:dyDescent="0.25">
      <c r="A1356">
        <v>2021</v>
      </c>
      <c r="B1356">
        <v>73</v>
      </c>
      <c r="C1356" t="s">
        <v>32</v>
      </c>
      <c r="D1356">
        <v>2021</v>
      </c>
      <c r="E1356">
        <v>73</v>
      </c>
      <c r="F1356">
        <v>5</v>
      </c>
      <c r="G1356">
        <v>463</v>
      </c>
      <c r="H1356">
        <v>695463</v>
      </c>
      <c r="I1356" t="s">
        <v>27</v>
      </c>
      <c r="J1356" t="s">
        <v>27</v>
      </c>
      <c r="K1356" t="s">
        <v>731</v>
      </c>
      <c r="L1356" t="s">
        <v>743</v>
      </c>
      <c r="M1356">
        <v>472400</v>
      </c>
      <c r="N1356">
        <v>2160</v>
      </c>
      <c r="O1356">
        <v>0</v>
      </c>
      <c r="P1356">
        <v>0</v>
      </c>
      <c r="Q1356">
        <v>0</v>
      </c>
      <c r="R1356">
        <v>0</v>
      </c>
      <c r="S1356">
        <v>246272</v>
      </c>
      <c r="T1356">
        <v>2121</v>
      </c>
      <c r="U1356">
        <v>0</v>
      </c>
      <c r="V1356">
        <v>1381723</v>
      </c>
      <c r="W1356">
        <v>1852</v>
      </c>
      <c r="X1356">
        <v>1379871</v>
      </c>
      <c r="Y1356">
        <v>66023</v>
      </c>
      <c r="Z1356">
        <v>658770</v>
      </c>
      <c r="AA1356" s="3" t="str">
        <f t="shared" si="42"/>
        <v>5463</v>
      </c>
      <c r="AB1356" s="4" t="str">
        <f t="shared" si="43"/>
        <v>Non-TIF</v>
      </c>
    </row>
    <row r="1357" spans="1:28" x14ac:dyDescent="0.25">
      <c r="A1357">
        <v>2021</v>
      </c>
      <c r="B1357">
        <v>73</v>
      </c>
      <c r="C1357" t="s">
        <v>32</v>
      </c>
      <c r="D1357">
        <v>2021</v>
      </c>
      <c r="E1357">
        <v>73</v>
      </c>
      <c r="F1357">
        <v>6</v>
      </c>
      <c r="G1357">
        <v>651</v>
      </c>
      <c r="H1357">
        <v>696651</v>
      </c>
      <c r="I1357" t="s">
        <v>27</v>
      </c>
      <c r="J1357" t="s">
        <v>27</v>
      </c>
      <c r="K1357" t="s">
        <v>104</v>
      </c>
      <c r="L1357" t="s">
        <v>743</v>
      </c>
      <c r="M1357">
        <v>13989100</v>
      </c>
      <c r="N1357">
        <v>462220</v>
      </c>
      <c r="O1357">
        <v>50720</v>
      </c>
      <c r="P1357">
        <v>0</v>
      </c>
      <c r="Q1357">
        <v>0</v>
      </c>
      <c r="R1357">
        <v>0</v>
      </c>
      <c r="S1357">
        <v>0</v>
      </c>
      <c r="T1357">
        <v>63851</v>
      </c>
      <c r="U1357">
        <v>0</v>
      </c>
      <c r="V1357">
        <v>22863661</v>
      </c>
      <c r="W1357">
        <v>12964</v>
      </c>
      <c r="X1357">
        <v>22850697</v>
      </c>
      <c r="Y1357">
        <v>5005029</v>
      </c>
      <c r="Z1357">
        <v>8297770</v>
      </c>
      <c r="AA1357" s="3" t="str">
        <f t="shared" si="42"/>
        <v>6651</v>
      </c>
      <c r="AB1357" s="4" t="str">
        <f t="shared" si="43"/>
        <v>Non-TIF</v>
      </c>
    </row>
    <row r="1358" spans="1:28" x14ac:dyDescent="0.25">
      <c r="A1358">
        <v>2021</v>
      </c>
      <c r="B1358">
        <v>73</v>
      </c>
      <c r="C1358" t="s">
        <v>32</v>
      </c>
      <c r="D1358">
        <v>2021</v>
      </c>
      <c r="E1358">
        <v>73</v>
      </c>
      <c r="F1358">
        <v>6</v>
      </c>
      <c r="G1358">
        <v>97</v>
      </c>
      <c r="H1358">
        <v>736097</v>
      </c>
      <c r="I1358" t="s">
        <v>27</v>
      </c>
      <c r="J1358" t="s">
        <v>27</v>
      </c>
      <c r="K1358" t="s">
        <v>829</v>
      </c>
      <c r="L1358" t="s">
        <v>743</v>
      </c>
      <c r="M1358">
        <v>87872690</v>
      </c>
      <c r="N1358">
        <v>2744450</v>
      </c>
      <c r="O1358">
        <v>3019722</v>
      </c>
      <c r="P1358">
        <v>1067360</v>
      </c>
      <c r="Q1358">
        <v>180978</v>
      </c>
      <c r="R1358">
        <v>0</v>
      </c>
      <c r="S1358">
        <v>0</v>
      </c>
      <c r="T1358">
        <v>3775833</v>
      </c>
      <c r="U1358">
        <v>0</v>
      </c>
      <c r="V1358">
        <v>156847603</v>
      </c>
      <c r="W1358">
        <v>125936</v>
      </c>
      <c r="X1358">
        <v>156721667</v>
      </c>
      <c r="Y1358">
        <v>12256565</v>
      </c>
      <c r="Z1358">
        <v>58186570</v>
      </c>
      <c r="AA1358" s="3" t="str">
        <f t="shared" si="42"/>
        <v>6097</v>
      </c>
      <c r="AB1358" s="4" t="str">
        <f t="shared" si="43"/>
        <v>Non-TIF</v>
      </c>
    </row>
    <row r="1359" spans="1:28" x14ac:dyDescent="0.25">
      <c r="A1359">
        <v>2021</v>
      </c>
      <c r="B1359">
        <v>74</v>
      </c>
      <c r="C1359" t="s">
        <v>45</v>
      </c>
      <c r="D1359">
        <v>2021</v>
      </c>
      <c r="E1359">
        <v>74</v>
      </c>
      <c r="F1359">
        <v>2</v>
      </c>
      <c r="G1359">
        <v>88</v>
      </c>
      <c r="H1359">
        <v>742088</v>
      </c>
      <c r="I1359" t="s">
        <v>27</v>
      </c>
      <c r="J1359" t="s">
        <v>27</v>
      </c>
      <c r="K1359" t="s">
        <v>766</v>
      </c>
      <c r="L1359" t="s">
        <v>745</v>
      </c>
      <c r="M1359">
        <v>2722493</v>
      </c>
      <c r="N1359">
        <v>135010</v>
      </c>
      <c r="O1359">
        <v>42060148</v>
      </c>
      <c r="P1359">
        <v>9545640</v>
      </c>
      <c r="Q1359">
        <v>5358836</v>
      </c>
      <c r="R1359">
        <v>0</v>
      </c>
      <c r="S1359">
        <v>0</v>
      </c>
      <c r="T1359">
        <v>0</v>
      </c>
      <c r="U1359">
        <v>0</v>
      </c>
      <c r="V1359">
        <v>139431224</v>
      </c>
      <c r="W1359">
        <v>185200</v>
      </c>
      <c r="X1359">
        <v>139246024</v>
      </c>
      <c r="Y1359">
        <v>0</v>
      </c>
      <c r="Z1359">
        <v>79609097</v>
      </c>
      <c r="AA1359" s="3" t="str">
        <f t="shared" si="42"/>
        <v>2088</v>
      </c>
      <c r="AB1359" s="4" t="str">
        <f t="shared" si="43"/>
        <v>Non-TIF</v>
      </c>
    </row>
    <row r="1360" spans="1:28" x14ac:dyDescent="0.25">
      <c r="A1360">
        <v>2021</v>
      </c>
      <c r="B1360">
        <v>74</v>
      </c>
      <c r="C1360" t="s">
        <v>45</v>
      </c>
      <c r="D1360">
        <v>2021</v>
      </c>
      <c r="E1360">
        <v>74</v>
      </c>
      <c r="F1360">
        <v>2</v>
      </c>
      <c r="G1360">
        <v>556</v>
      </c>
      <c r="H1360">
        <v>742556</v>
      </c>
      <c r="I1360" t="s">
        <v>27</v>
      </c>
      <c r="J1360" t="s">
        <v>27</v>
      </c>
      <c r="K1360" t="s">
        <v>245</v>
      </c>
      <c r="L1360" t="s">
        <v>745</v>
      </c>
      <c r="M1360">
        <v>0</v>
      </c>
      <c r="N1360">
        <v>0</v>
      </c>
      <c r="O1360">
        <v>4936383</v>
      </c>
      <c r="P1360">
        <v>3219600</v>
      </c>
      <c r="Q1360">
        <v>45297</v>
      </c>
      <c r="R1360">
        <v>0</v>
      </c>
      <c r="S1360">
        <v>0</v>
      </c>
      <c r="T1360">
        <v>0</v>
      </c>
      <c r="U1360">
        <v>0</v>
      </c>
      <c r="V1360">
        <v>8312660</v>
      </c>
      <c r="W1360">
        <v>0</v>
      </c>
      <c r="X1360">
        <v>8312660</v>
      </c>
      <c r="Y1360">
        <v>0</v>
      </c>
      <c r="Z1360">
        <v>111380</v>
      </c>
      <c r="AA1360" s="3" t="str">
        <f t="shared" si="42"/>
        <v>2556</v>
      </c>
      <c r="AB1360" s="4" t="str">
        <f t="shared" si="43"/>
        <v>Non-TIF</v>
      </c>
    </row>
    <row r="1361" spans="1:28" x14ac:dyDescent="0.25">
      <c r="A1361">
        <v>2021</v>
      </c>
      <c r="B1361">
        <v>74</v>
      </c>
      <c r="C1361" t="s">
        <v>24</v>
      </c>
      <c r="D1361">
        <v>2021</v>
      </c>
      <c r="E1361">
        <v>74</v>
      </c>
      <c r="F1361">
        <v>0</v>
      </c>
      <c r="G1361">
        <v>333</v>
      </c>
      <c r="H1361" t="s">
        <v>385</v>
      </c>
      <c r="I1361" t="s">
        <v>26</v>
      </c>
      <c r="J1361" t="s">
        <v>27</v>
      </c>
      <c r="K1361" t="s">
        <v>386</v>
      </c>
      <c r="L1361" t="s">
        <v>745</v>
      </c>
      <c r="M1361">
        <v>0</v>
      </c>
      <c r="N1361">
        <v>0</v>
      </c>
      <c r="O1361">
        <v>0</v>
      </c>
      <c r="P1361">
        <v>9937720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9937720</v>
      </c>
      <c r="W1361">
        <v>0</v>
      </c>
      <c r="X1361">
        <v>9937720</v>
      </c>
      <c r="Y1361">
        <v>0</v>
      </c>
      <c r="Z1361">
        <v>0</v>
      </c>
      <c r="AA1361" s="3" t="str">
        <f t="shared" si="42"/>
        <v>0333</v>
      </c>
      <c r="AB1361" s="4" t="str">
        <f t="shared" si="43"/>
        <v>TIF</v>
      </c>
    </row>
    <row r="1362" spans="1:28" x14ac:dyDescent="0.25">
      <c r="A1362">
        <v>2021</v>
      </c>
      <c r="B1362">
        <v>74</v>
      </c>
      <c r="C1362" t="s">
        <v>24</v>
      </c>
      <c r="D1362">
        <v>2021</v>
      </c>
      <c r="E1362">
        <v>74</v>
      </c>
      <c r="F1362">
        <v>2</v>
      </c>
      <c r="G1362">
        <v>556</v>
      </c>
      <c r="H1362" t="s">
        <v>576</v>
      </c>
      <c r="I1362" t="s">
        <v>26</v>
      </c>
      <c r="J1362" t="s">
        <v>27</v>
      </c>
      <c r="K1362" t="s">
        <v>577</v>
      </c>
      <c r="L1362" t="s">
        <v>745</v>
      </c>
      <c r="M1362">
        <v>0</v>
      </c>
      <c r="N1362">
        <v>0</v>
      </c>
      <c r="O1362">
        <v>0</v>
      </c>
      <c r="P1362">
        <v>1028040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1028040</v>
      </c>
      <c r="W1362">
        <v>0</v>
      </c>
      <c r="X1362">
        <v>1028040</v>
      </c>
      <c r="Y1362">
        <v>0</v>
      </c>
      <c r="Z1362">
        <v>0</v>
      </c>
      <c r="AA1362" s="3" t="str">
        <f t="shared" si="42"/>
        <v>2556</v>
      </c>
      <c r="AB1362" s="4" t="str">
        <f t="shared" si="43"/>
        <v>TIF</v>
      </c>
    </row>
    <row r="1363" spans="1:28" x14ac:dyDescent="0.25">
      <c r="A1363">
        <v>2021</v>
      </c>
      <c r="B1363">
        <v>74</v>
      </c>
      <c r="C1363" t="s">
        <v>24</v>
      </c>
      <c r="D1363">
        <v>2021</v>
      </c>
      <c r="E1363">
        <v>74</v>
      </c>
      <c r="F1363">
        <v>6</v>
      </c>
      <c r="G1363">
        <v>921</v>
      </c>
      <c r="H1363" t="s">
        <v>611</v>
      </c>
      <c r="I1363" t="s">
        <v>26</v>
      </c>
      <c r="J1363" t="s">
        <v>27</v>
      </c>
      <c r="K1363" t="s">
        <v>612</v>
      </c>
      <c r="L1363" t="s">
        <v>745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1608467</v>
      </c>
      <c r="W1363">
        <v>0</v>
      </c>
      <c r="X1363">
        <v>1608467</v>
      </c>
      <c r="Y1363">
        <v>0</v>
      </c>
      <c r="Z1363">
        <v>1608467</v>
      </c>
      <c r="AA1363" s="3" t="str">
        <f t="shared" si="42"/>
        <v>6921</v>
      </c>
      <c r="AB1363" s="4" t="str">
        <f t="shared" si="43"/>
        <v>TIF</v>
      </c>
    </row>
    <row r="1364" spans="1:28" x14ac:dyDescent="0.25">
      <c r="A1364">
        <v>2021</v>
      </c>
      <c r="B1364">
        <v>74</v>
      </c>
      <c r="C1364" t="s">
        <v>32</v>
      </c>
      <c r="D1364">
        <v>2021</v>
      </c>
      <c r="E1364">
        <v>74</v>
      </c>
      <c r="F1364">
        <v>0</v>
      </c>
      <c r="G1364">
        <v>333</v>
      </c>
      <c r="H1364">
        <v>320333</v>
      </c>
      <c r="I1364" t="s">
        <v>27</v>
      </c>
      <c r="J1364" t="s">
        <v>27</v>
      </c>
      <c r="K1364" t="s">
        <v>387</v>
      </c>
      <c r="L1364" t="s">
        <v>745</v>
      </c>
      <c r="M1364">
        <v>25717670</v>
      </c>
      <c r="N1364">
        <v>2683840</v>
      </c>
      <c r="O1364">
        <v>138230</v>
      </c>
      <c r="P1364">
        <v>0</v>
      </c>
      <c r="Q1364">
        <v>0</v>
      </c>
      <c r="R1364">
        <v>0</v>
      </c>
      <c r="S1364">
        <v>0</v>
      </c>
      <c r="T1364">
        <v>28333</v>
      </c>
      <c r="U1364">
        <v>0</v>
      </c>
      <c r="V1364">
        <v>33481093</v>
      </c>
      <c r="W1364">
        <v>3704</v>
      </c>
      <c r="X1364">
        <v>33477389</v>
      </c>
      <c r="Y1364">
        <v>10888756</v>
      </c>
      <c r="Z1364">
        <v>4913020</v>
      </c>
      <c r="AA1364" s="3" t="str">
        <f t="shared" si="42"/>
        <v>0333</v>
      </c>
      <c r="AB1364" s="4" t="str">
        <f t="shared" si="43"/>
        <v>Non-TIF</v>
      </c>
    </row>
    <row r="1365" spans="1:28" x14ac:dyDescent="0.25">
      <c r="A1365">
        <v>2021</v>
      </c>
      <c r="B1365">
        <v>74</v>
      </c>
      <c r="C1365" t="s">
        <v>32</v>
      </c>
      <c r="D1365">
        <v>2021</v>
      </c>
      <c r="E1365">
        <v>74</v>
      </c>
      <c r="F1365">
        <v>3</v>
      </c>
      <c r="G1365">
        <v>537</v>
      </c>
      <c r="H1365">
        <v>763537</v>
      </c>
      <c r="I1365" t="s">
        <v>27</v>
      </c>
      <c r="J1365" t="s">
        <v>27</v>
      </c>
      <c r="K1365" t="s">
        <v>282</v>
      </c>
      <c r="L1365" t="s">
        <v>745</v>
      </c>
      <c r="M1365">
        <v>17054280</v>
      </c>
      <c r="N1365">
        <v>727630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98476</v>
      </c>
      <c r="U1365">
        <v>0</v>
      </c>
      <c r="V1365">
        <v>20208006</v>
      </c>
      <c r="W1365">
        <v>7408</v>
      </c>
      <c r="X1365">
        <v>20200598</v>
      </c>
      <c r="Y1365">
        <v>365513</v>
      </c>
      <c r="Z1365">
        <v>2327620</v>
      </c>
      <c r="AA1365" s="3" t="str">
        <f t="shared" si="42"/>
        <v>3537</v>
      </c>
      <c r="AB1365" s="4" t="str">
        <f t="shared" si="43"/>
        <v>Non-TIF</v>
      </c>
    </row>
    <row r="1366" spans="1:28" x14ac:dyDescent="0.25">
      <c r="A1366">
        <v>2021</v>
      </c>
      <c r="B1366">
        <v>75</v>
      </c>
      <c r="C1366" t="s">
        <v>24</v>
      </c>
      <c r="D1366">
        <v>2021</v>
      </c>
      <c r="E1366">
        <v>75</v>
      </c>
      <c r="F1366">
        <v>5</v>
      </c>
      <c r="G1366">
        <v>486</v>
      </c>
      <c r="H1366" t="s">
        <v>830</v>
      </c>
      <c r="I1366" t="s">
        <v>26</v>
      </c>
      <c r="J1366" t="s">
        <v>27</v>
      </c>
      <c r="K1366" t="s">
        <v>831</v>
      </c>
      <c r="L1366" t="s">
        <v>747</v>
      </c>
      <c r="M1366">
        <v>0</v>
      </c>
      <c r="N1366">
        <v>0</v>
      </c>
      <c r="O1366">
        <v>1180080</v>
      </c>
      <c r="P1366">
        <v>186280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2926190</v>
      </c>
      <c r="W1366">
        <v>0</v>
      </c>
      <c r="X1366">
        <v>2926190</v>
      </c>
      <c r="Y1366">
        <v>0</v>
      </c>
      <c r="Z1366">
        <v>1559830</v>
      </c>
      <c r="AA1366" s="3" t="str">
        <f t="shared" si="42"/>
        <v>5486</v>
      </c>
      <c r="AB1366" s="4" t="str">
        <f t="shared" si="43"/>
        <v>TIF</v>
      </c>
    </row>
    <row r="1367" spans="1:28" x14ac:dyDescent="0.25">
      <c r="A1367">
        <v>2021</v>
      </c>
      <c r="B1367">
        <v>75</v>
      </c>
      <c r="C1367" t="s">
        <v>32</v>
      </c>
      <c r="D1367">
        <v>2021</v>
      </c>
      <c r="E1367">
        <v>75</v>
      </c>
      <c r="F1367">
        <v>4</v>
      </c>
      <c r="G1367">
        <v>68</v>
      </c>
      <c r="H1367">
        <v>184068</v>
      </c>
      <c r="I1367" t="s">
        <v>27</v>
      </c>
      <c r="J1367" t="s">
        <v>27</v>
      </c>
      <c r="K1367" t="s">
        <v>220</v>
      </c>
      <c r="L1367" t="s">
        <v>747</v>
      </c>
      <c r="M1367">
        <v>15860960</v>
      </c>
      <c r="N1367">
        <v>1209620</v>
      </c>
      <c r="O1367">
        <v>0</v>
      </c>
      <c r="P1367">
        <v>0</v>
      </c>
      <c r="Q1367">
        <v>0</v>
      </c>
      <c r="R1367">
        <v>0</v>
      </c>
      <c r="S1367">
        <v>469656</v>
      </c>
      <c r="T1367">
        <v>653596</v>
      </c>
      <c r="U1367">
        <v>0</v>
      </c>
      <c r="V1367">
        <v>25218382</v>
      </c>
      <c r="W1367">
        <v>1852</v>
      </c>
      <c r="X1367">
        <v>25216530</v>
      </c>
      <c r="Y1367">
        <v>767114</v>
      </c>
      <c r="Z1367">
        <v>7024550</v>
      </c>
      <c r="AA1367" s="3" t="str">
        <f t="shared" si="42"/>
        <v>4068</v>
      </c>
      <c r="AB1367" s="4" t="str">
        <f t="shared" si="43"/>
        <v>Non-TIF</v>
      </c>
    </row>
    <row r="1368" spans="1:28" x14ac:dyDescent="0.25">
      <c r="A1368">
        <v>2021</v>
      </c>
      <c r="B1368">
        <v>75</v>
      </c>
      <c r="C1368" t="s">
        <v>32</v>
      </c>
      <c r="D1368">
        <v>2021</v>
      </c>
      <c r="E1368">
        <v>75</v>
      </c>
      <c r="F1368">
        <v>6</v>
      </c>
      <c r="G1368">
        <v>39</v>
      </c>
      <c r="H1368">
        <v>976039</v>
      </c>
      <c r="I1368" t="s">
        <v>27</v>
      </c>
      <c r="J1368" t="s">
        <v>27</v>
      </c>
      <c r="K1368" t="s">
        <v>832</v>
      </c>
      <c r="L1368" t="s">
        <v>747</v>
      </c>
      <c r="M1368">
        <v>1936060</v>
      </c>
      <c r="N1368">
        <v>284870</v>
      </c>
      <c r="O1368">
        <v>1880100</v>
      </c>
      <c r="P1368">
        <v>0</v>
      </c>
      <c r="Q1368">
        <v>99600</v>
      </c>
      <c r="R1368">
        <v>0</v>
      </c>
      <c r="S1368">
        <v>0</v>
      </c>
      <c r="T1368">
        <v>140255</v>
      </c>
      <c r="U1368">
        <v>0</v>
      </c>
      <c r="V1368">
        <v>79810585</v>
      </c>
      <c r="W1368">
        <v>51856</v>
      </c>
      <c r="X1368">
        <v>79758729</v>
      </c>
      <c r="Y1368">
        <v>452452</v>
      </c>
      <c r="Z1368">
        <v>75469700</v>
      </c>
      <c r="AA1368" s="3" t="str">
        <f t="shared" si="42"/>
        <v>6039</v>
      </c>
      <c r="AB1368" s="4" t="str">
        <f t="shared" si="43"/>
        <v>Non-TIF</v>
      </c>
    </row>
    <row r="1369" spans="1:28" x14ac:dyDescent="0.25">
      <c r="A1369">
        <v>2021</v>
      </c>
      <c r="B1369">
        <v>76</v>
      </c>
      <c r="C1369" t="s">
        <v>45</v>
      </c>
      <c r="D1369">
        <v>2021</v>
      </c>
      <c r="E1369">
        <v>76</v>
      </c>
      <c r="F1369">
        <v>5</v>
      </c>
      <c r="G1369">
        <v>283</v>
      </c>
      <c r="H1369">
        <v>765283</v>
      </c>
      <c r="I1369" t="s">
        <v>27</v>
      </c>
      <c r="J1369" t="s">
        <v>27</v>
      </c>
      <c r="K1369" t="s">
        <v>230</v>
      </c>
      <c r="L1369" t="s">
        <v>749</v>
      </c>
      <c r="M1369">
        <v>184950</v>
      </c>
      <c r="N1369">
        <v>3955</v>
      </c>
      <c r="O1369">
        <v>22663257</v>
      </c>
      <c r="P1369">
        <v>967547</v>
      </c>
      <c r="Q1369">
        <v>1040986</v>
      </c>
      <c r="R1369">
        <v>0</v>
      </c>
      <c r="S1369">
        <v>0</v>
      </c>
      <c r="T1369">
        <v>0</v>
      </c>
      <c r="U1369">
        <v>0</v>
      </c>
      <c r="V1369">
        <v>30468279</v>
      </c>
      <c r="W1369">
        <v>3704</v>
      </c>
      <c r="X1369">
        <v>30464575</v>
      </c>
      <c r="Y1369">
        <v>0</v>
      </c>
      <c r="Z1369">
        <v>5607584</v>
      </c>
      <c r="AA1369" s="3" t="str">
        <f t="shared" si="42"/>
        <v>5283</v>
      </c>
      <c r="AB1369" s="4" t="str">
        <f t="shared" si="43"/>
        <v>Non-TIF</v>
      </c>
    </row>
    <row r="1370" spans="1:28" x14ac:dyDescent="0.25">
      <c r="A1370">
        <v>2021</v>
      </c>
      <c r="B1370">
        <v>76</v>
      </c>
      <c r="C1370" t="s">
        <v>24</v>
      </c>
      <c r="D1370">
        <v>2021</v>
      </c>
      <c r="E1370">
        <v>76</v>
      </c>
      <c r="F1370">
        <v>4</v>
      </c>
      <c r="G1370">
        <v>644</v>
      </c>
      <c r="H1370" t="s">
        <v>833</v>
      </c>
      <c r="I1370" t="s">
        <v>26</v>
      </c>
      <c r="J1370" t="s">
        <v>27</v>
      </c>
      <c r="K1370" t="s">
        <v>834</v>
      </c>
      <c r="L1370" t="s">
        <v>749</v>
      </c>
      <c r="M1370">
        <v>9649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757940</v>
      </c>
      <c r="W1370">
        <v>0</v>
      </c>
      <c r="X1370">
        <v>757940</v>
      </c>
      <c r="Y1370">
        <v>0</v>
      </c>
      <c r="Z1370">
        <v>748291</v>
      </c>
      <c r="AA1370" s="3" t="str">
        <f t="shared" si="42"/>
        <v>4644</v>
      </c>
      <c r="AB1370" s="4" t="str">
        <f t="shared" si="43"/>
        <v>TIF</v>
      </c>
    </row>
    <row r="1371" spans="1:28" x14ac:dyDescent="0.25">
      <c r="A1371">
        <v>2021</v>
      </c>
      <c r="B1371">
        <v>76</v>
      </c>
      <c r="C1371" t="s">
        <v>24</v>
      </c>
      <c r="D1371">
        <v>2021</v>
      </c>
      <c r="E1371">
        <v>76</v>
      </c>
      <c r="F1371">
        <v>5</v>
      </c>
      <c r="G1371">
        <v>283</v>
      </c>
      <c r="H1371" t="s">
        <v>835</v>
      </c>
      <c r="I1371" t="s">
        <v>26</v>
      </c>
      <c r="J1371" t="s">
        <v>27</v>
      </c>
      <c r="K1371" t="s">
        <v>836</v>
      </c>
      <c r="L1371" t="s">
        <v>749</v>
      </c>
      <c r="M1371">
        <v>1395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646443</v>
      </c>
      <c r="W1371">
        <v>0</v>
      </c>
      <c r="X1371">
        <v>646443</v>
      </c>
      <c r="Y1371">
        <v>0</v>
      </c>
      <c r="Z1371">
        <v>645048</v>
      </c>
      <c r="AA1371" s="3" t="str">
        <f t="shared" si="42"/>
        <v>5283</v>
      </c>
      <c r="AB1371" s="4" t="str">
        <f t="shared" si="43"/>
        <v>TIF</v>
      </c>
    </row>
    <row r="1372" spans="1:28" x14ac:dyDescent="0.25">
      <c r="A1372">
        <v>2021</v>
      </c>
      <c r="B1372">
        <v>76</v>
      </c>
      <c r="C1372" t="s">
        <v>32</v>
      </c>
      <c r="D1372">
        <v>2021</v>
      </c>
      <c r="E1372">
        <v>76</v>
      </c>
      <c r="F1372">
        <v>4</v>
      </c>
      <c r="G1372">
        <v>644</v>
      </c>
      <c r="H1372">
        <v>114644</v>
      </c>
      <c r="I1372" t="s">
        <v>27</v>
      </c>
      <c r="J1372" t="s">
        <v>27</v>
      </c>
      <c r="K1372" t="s">
        <v>228</v>
      </c>
      <c r="L1372" t="s">
        <v>749</v>
      </c>
      <c r="M1372">
        <v>67665052</v>
      </c>
      <c r="N1372">
        <v>3639719</v>
      </c>
      <c r="O1372">
        <v>921890</v>
      </c>
      <c r="P1372">
        <v>57999299</v>
      </c>
      <c r="Q1372">
        <v>409832</v>
      </c>
      <c r="R1372">
        <v>0</v>
      </c>
      <c r="S1372">
        <v>1778310</v>
      </c>
      <c r="T1372">
        <v>176746</v>
      </c>
      <c r="U1372">
        <v>0</v>
      </c>
      <c r="V1372">
        <v>156497286</v>
      </c>
      <c r="W1372">
        <v>92600</v>
      </c>
      <c r="X1372">
        <v>156404686</v>
      </c>
      <c r="Y1372">
        <v>5684523</v>
      </c>
      <c r="Z1372">
        <v>23906438</v>
      </c>
      <c r="AA1372" s="3" t="str">
        <f t="shared" si="42"/>
        <v>4644</v>
      </c>
      <c r="AB1372" s="4" t="str">
        <f t="shared" si="43"/>
        <v>Non-TIF</v>
      </c>
    </row>
    <row r="1373" spans="1:28" x14ac:dyDescent="0.25">
      <c r="A1373">
        <v>2021</v>
      </c>
      <c r="B1373">
        <v>77</v>
      </c>
      <c r="C1373" t="s">
        <v>45</v>
      </c>
      <c r="D1373">
        <v>2021</v>
      </c>
      <c r="E1373">
        <v>77</v>
      </c>
      <c r="F1373">
        <v>1</v>
      </c>
      <c r="G1373">
        <v>576</v>
      </c>
      <c r="H1373">
        <v>251576</v>
      </c>
      <c r="I1373" t="s">
        <v>27</v>
      </c>
      <c r="J1373" t="s">
        <v>27</v>
      </c>
      <c r="K1373" t="s">
        <v>333</v>
      </c>
      <c r="L1373" t="s">
        <v>784</v>
      </c>
      <c r="M1373">
        <v>2605750</v>
      </c>
      <c r="N1373">
        <v>245700</v>
      </c>
      <c r="O1373">
        <v>445428906</v>
      </c>
      <c r="P1373">
        <v>62916278</v>
      </c>
      <c r="Q1373">
        <v>68452211</v>
      </c>
      <c r="R1373">
        <v>0</v>
      </c>
      <c r="S1373">
        <v>0</v>
      </c>
      <c r="T1373">
        <v>0</v>
      </c>
      <c r="U1373">
        <v>0</v>
      </c>
      <c r="V1373">
        <v>1529776983</v>
      </c>
      <c r="W1373">
        <v>525968</v>
      </c>
      <c r="X1373">
        <v>1529251015</v>
      </c>
      <c r="Y1373">
        <v>0</v>
      </c>
      <c r="Z1373">
        <v>950128138</v>
      </c>
      <c r="AA1373" s="3" t="str">
        <f t="shared" si="42"/>
        <v>1576</v>
      </c>
      <c r="AB1373" s="4" t="str">
        <f t="shared" si="43"/>
        <v>Non-TIF</v>
      </c>
    </row>
    <row r="1374" spans="1:28" x14ac:dyDescent="0.25">
      <c r="A1374">
        <v>2021</v>
      </c>
      <c r="B1374">
        <v>77</v>
      </c>
      <c r="C1374" t="s">
        <v>45</v>
      </c>
      <c r="D1374">
        <v>2021</v>
      </c>
      <c r="E1374">
        <v>77</v>
      </c>
      <c r="F1374">
        <v>0</v>
      </c>
      <c r="G1374">
        <v>720</v>
      </c>
      <c r="H1374">
        <v>770720</v>
      </c>
      <c r="I1374" t="s">
        <v>27</v>
      </c>
      <c r="J1374" t="s">
        <v>27</v>
      </c>
      <c r="K1374" t="s">
        <v>567</v>
      </c>
      <c r="L1374" t="s">
        <v>784</v>
      </c>
      <c r="M1374">
        <v>766430</v>
      </c>
      <c r="N1374">
        <v>900</v>
      </c>
      <c r="O1374">
        <v>102889968</v>
      </c>
      <c r="P1374">
        <v>5339272</v>
      </c>
      <c r="Q1374">
        <v>4680017</v>
      </c>
      <c r="R1374">
        <v>0</v>
      </c>
      <c r="S1374">
        <v>0</v>
      </c>
      <c r="T1374">
        <v>0</v>
      </c>
      <c r="U1374">
        <v>0</v>
      </c>
      <c r="V1374">
        <v>265771285</v>
      </c>
      <c r="W1374">
        <v>133344</v>
      </c>
      <c r="X1374">
        <v>265637941</v>
      </c>
      <c r="Y1374">
        <v>0</v>
      </c>
      <c r="Z1374">
        <v>152094698</v>
      </c>
      <c r="AA1374" s="3" t="str">
        <f t="shared" si="42"/>
        <v>0720</v>
      </c>
      <c r="AB1374" s="4" t="str">
        <f t="shared" si="43"/>
        <v>Non-TIF</v>
      </c>
    </row>
    <row r="1375" spans="1:28" x14ac:dyDescent="0.25">
      <c r="A1375">
        <v>2021</v>
      </c>
      <c r="B1375">
        <v>77</v>
      </c>
      <c r="C1375" t="s">
        <v>45</v>
      </c>
      <c r="D1375">
        <v>2021</v>
      </c>
      <c r="E1375">
        <v>77</v>
      </c>
      <c r="F1375">
        <v>1</v>
      </c>
      <c r="G1375">
        <v>737</v>
      </c>
      <c r="H1375">
        <v>771737</v>
      </c>
      <c r="I1375" t="s">
        <v>27</v>
      </c>
      <c r="J1375" t="s">
        <v>27</v>
      </c>
      <c r="K1375" t="s">
        <v>818</v>
      </c>
      <c r="L1375" t="s">
        <v>784</v>
      </c>
      <c r="M1375">
        <v>435670</v>
      </c>
      <c r="N1375">
        <v>22800</v>
      </c>
      <c r="O1375">
        <v>1727623506</v>
      </c>
      <c r="P1375">
        <v>182362732</v>
      </c>
      <c r="Q1375">
        <v>202413434</v>
      </c>
      <c r="R1375">
        <v>0</v>
      </c>
      <c r="S1375">
        <v>0</v>
      </c>
      <c r="T1375">
        <v>0</v>
      </c>
      <c r="U1375">
        <v>0</v>
      </c>
      <c r="V1375">
        <v>2620080795</v>
      </c>
      <c r="W1375">
        <v>401884</v>
      </c>
      <c r="X1375">
        <v>2619678911</v>
      </c>
      <c r="Y1375">
        <v>0</v>
      </c>
      <c r="Z1375">
        <v>507222653</v>
      </c>
      <c r="AA1375" s="3" t="str">
        <f t="shared" si="42"/>
        <v>1737</v>
      </c>
      <c r="AB1375" s="4" t="str">
        <f t="shared" si="43"/>
        <v>Non-TIF</v>
      </c>
    </row>
    <row r="1376" spans="1:28" x14ac:dyDescent="0.25">
      <c r="A1376">
        <v>2021</v>
      </c>
      <c r="B1376">
        <v>77</v>
      </c>
      <c r="C1376" t="s">
        <v>45</v>
      </c>
      <c r="D1376">
        <v>2021</v>
      </c>
      <c r="E1376">
        <v>77</v>
      </c>
      <c r="F1376">
        <v>3</v>
      </c>
      <c r="G1376">
        <v>231</v>
      </c>
      <c r="H1376">
        <v>773231</v>
      </c>
      <c r="I1376" t="s">
        <v>27</v>
      </c>
      <c r="J1376" t="s">
        <v>27</v>
      </c>
      <c r="K1376" t="s">
        <v>819</v>
      </c>
      <c r="L1376" t="s">
        <v>784</v>
      </c>
      <c r="M1376">
        <v>1453990</v>
      </c>
      <c r="N1376">
        <v>862900</v>
      </c>
      <c r="O1376">
        <v>328616091</v>
      </c>
      <c r="P1376">
        <v>7573403</v>
      </c>
      <c r="Q1376">
        <v>46901502</v>
      </c>
      <c r="R1376">
        <v>0</v>
      </c>
      <c r="S1376">
        <v>0</v>
      </c>
      <c r="T1376">
        <v>0</v>
      </c>
      <c r="U1376">
        <v>0</v>
      </c>
      <c r="V1376">
        <v>588125083</v>
      </c>
      <c r="W1376">
        <v>142604</v>
      </c>
      <c r="X1376">
        <v>587982479</v>
      </c>
      <c r="Y1376">
        <v>0</v>
      </c>
      <c r="Z1376">
        <v>202717197</v>
      </c>
      <c r="AA1376" s="3" t="str">
        <f t="shared" si="42"/>
        <v>3231</v>
      </c>
      <c r="AB1376" s="4" t="str">
        <f t="shared" si="43"/>
        <v>Non-TIF</v>
      </c>
    </row>
    <row r="1377" spans="1:28" x14ac:dyDescent="0.25">
      <c r="A1377">
        <v>2021</v>
      </c>
      <c r="B1377">
        <v>77</v>
      </c>
      <c r="C1377" t="s">
        <v>45</v>
      </c>
      <c r="D1377">
        <v>2021</v>
      </c>
      <c r="E1377">
        <v>77</v>
      </c>
      <c r="F1377">
        <v>5</v>
      </c>
      <c r="G1377">
        <v>805</v>
      </c>
      <c r="H1377">
        <v>775805</v>
      </c>
      <c r="I1377" t="s">
        <v>27</v>
      </c>
      <c r="J1377" t="s">
        <v>27</v>
      </c>
      <c r="K1377" t="s">
        <v>820</v>
      </c>
      <c r="L1377" t="s">
        <v>784</v>
      </c>
      <c r="M1377">
        <v>801933</v>
      </c>
      <c r="N1377">
        <v>8100</v>
      </c>
      <c r="O1377">
        <v>51531766</v>
      </c>
      <c r="P1377">
        <v>149472859</v>
      </c>
      <c r="Q1377">
        <v>1522890</v>
      </c>
      <c r="R1377">
        <v>0</v>
      </c>
      <c r="S1377">
        <v>0</v>
      </c>
      <c r="T1377">
        <v>0</v>
      </c>
      <c r="U1377">
        <v>0</v>
      </c>
      <c r="V1377">
        <v>246891248</v>
      </c>
      <c r="W1377">
        <v>98156</v>
      </c>
      <c r="X1377">
        <v>246793092</v>
      </c>
      <c r="Y1377">
        <v>0</v>
      </c>
      <c r="Z1377">
        <v>43553700</v>
      </c>
      <c r="AA1377" s="3" t="str">
        <f t="shared" si="42"/>
        <v>5805</v>
      </c>
      <c r="AB1377" s="4" t="str">
        <f t="shared" si="43"/>
        <v>Non-TIF</v>
      </c>
    </row>
    <row r="1378" spans="1:28" x14ac:dyDescent="0.25">
      <c r="A1378">
        <v>2021</v>
      </c>
      <c r="B1378">
        <v>77</v>
      </c>
      <c r="C1378" t="s">
        <v>45</v>
      </c>
      <c r="D1378">
        <v>2021</v>
      </c>
      <c r="E1378">
        <v>77</v>
      </c>
      <c r="F1378">
        <v>6</v>
      </c>
      <c r="G1378">
        <v>101</v>
      </c>
      <c r="H1378">
        <v>776101</v>
      </c>
      <c r="I1378" t="s">
        <v>27</v>
      </c>
      <c r="J1378" t="s">
        <v>27</v>
      </c>
      <c r="K1378" t="s">
        <v>548</v>
      </c>
      <c r="L1378" t="s">
        <v>784</v>
      </c>
      <c r="M1378">
        <v>980240</v>
      </c>
      <c r="N1378">
        <v>15100</v>
      </c>
      <c r="O1378">
        <v>199933710</v>
      </c>
      <c r="P1378">
        <v>1534668</v>
      </c>
      <c r="Q1378">
        <v>3997873</v>
      </c>
      <c r="R1378">
        <v>0</v>
      </c>
      <c r="S1378">
        <v>0</v>
      </c>
      <c r="T1378">
        <v>0</v>
      </c>
      <c r="U1378">
        <v>0</v>
      </c>
      <c r="V1378">
        <v>269257807</v>
      </c>
      <c r="W1378">
        <v>40744</v>
      </c>
      <c r="X1378">
        <v>269217063</v>
      </c>
      <c r="Y1378">
        <v>0</v>
      </c>
      <c r="Z1378">
        <v>62796216</v>
      </c>
      <c r="AA1378" s="3" t="str">
        <f t="shared" si="42"/>
        <v>6101</v>
      </c>
      <c r="AB1378" s="4" t="str">
        <f t="shared" si="43"/>
        <v>Non-TIF</v>
      </c>
    </row>
    <row r="1379" spans="1:28" x14ac:dyDescent="0.25">
      <c r="A1379">
        <v>2021</v>
      </c>
      <c r="B1379">
        <v>77</v>
      </c>
      <c r="C1379" t="s">
        <v>45</v>
      </c>
      <c r="D1379">
        <v>2021</v>
      </c>
      <c r="E1379">
        <v>77</v>
      </c>
      <c r="F1379">
        <v>6</v>
      </c>
      <c r="G1379">
        <v>579</v>
      </c>
      <c r="H1379">
        <v>776579</v>
      </c>
      <c r="I1379" t="s">
        <v>27</v>
      </c>
      <c r="J1379" t="s">
        <v>27</v>
      </c>
      <c r="K1379" t="s">
        <v>877</v>
      </c>
      <c r="L1379" t="s">
        <v>784</v>
      </c>
      <c r="M1379">
        <v>562350</v>
      </c>
      <c r="N1379">
        <v>82380</v>
      </c>
      <c r="O1379">
        <v>373700533</v>
      </c>
      <c r="P1379">
        <v>14842533</v>
      </c>
      <c r="Q1379">
        <v>22718215</v>
      </c>
      <c r="R1379">
        <v>0</v>
      </c>
      <c r="S1379">
        <v>0</v>
      </c>
      <c r="T1379">
        <v>0</v>
      </c>
      <c r="U1379">
        <v>0</v>
      </c>
      <c r="V1379">
        <v>613386407</v>
      </c>
      <c r="W1379">
        <v>92600</v>
      </c>
      <c r="X1379">
        <v>613293807</v>
      </c>
      <c r="Y1379">
        <v>0</v>
      </c>
      <c r="Z1379">
        <v>201480396</v>
      </c>
      <c r="AA1379" s="3" t="str">
        <f t="shared" si="42"/>
        <v>6579</v>
      </c>
      <c r="AB1379" s="4" t="str">
        <f t="shared" si="43"/>
        <v>Non-TIF</v>
      </c>
    </row>
    <row r="1380" spans="1:28" x14ac:dyDescent="0.25">
      <c r="A1380">
        <v>2021</v>
      </c>
      <c r="B1380">
        <v>77</v>
      </c>
      <c r="C1380" t="s">
        <v>45</v>
      </c>
      <c r="D1380">
        <v>2021</v>
      </c>
      <c r="E1380">
        <v>77</v>
      </c>
      <c r="F1380">
        <v>0</v>
      </c>
      <c r="G1380">
        <v>981</v>
      </c>
      <c r="H1380">
        <v>910981</v>
      </c>
      <c r="I1380" t="s">
        <v>27</v>
      </c>
      <c r="J1380" t="s">
        <v>27</v>
      </c>
      <c r="K1380" t="s">
        <v>846</v>
      </c>
      <c r="L1380" t="s">
        <v>784</v>
      </c>
      <c r="M1380">
        <v>173090</v>
      </c>
      <c r="N1380">
        <v>0</v>
      </c>
      <c r="O1380">
        <v>188072</v>
      </c>
      <c r="P1380">
        <v>62648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423810</v>
      </c>
      <c r="W1380">
        <v>0</v>
      </c>
      <c r="X1380">
        <v>423810</v>
      </c>
      <c r="Y1380">
        <v>0</v>
      </c>
      <c r="Z1380">
        <v>0</v>
      </c>
      <c r="AA1380" s="3" t="str">
        <f t="shared" si="42"/>
        <v>0981</v>
      </c>
      <c r="AB1380" s="4" t="str">
        <f t="shared" si="43"/>
        <v>Non-TIF</v>
      </c>
    </row>
    <row r="1381" spans="1:28" x14ac:dyDescent="0.25">
      <c r="A1381">
        <v>2021</v>
      </c>
      <c r="B1381">
        <v>77</v>
      </c>
      <c r="C1381" t="s">
        <v>24</v>
      </c>
      <c r="D1381">
        <v>2021</v>
      </c>
      <c r="E1381">
        <v>77</v>
      </c>
      <c r="F1381">
        <v>1</v>
      </c>
      <c r="G1381">
        <v>576</v>
      </c>
      <c r="H1381" t="s">
        <v>329</v>
      </c>
      <c r="I1381" t="s">
        <v>26</v>
      </c>
      <c r="J1381" t="s">
        <v>27</v>
      </c>
      <c r="K1381" t="s">
        <v>330</v>
      </c>
      <c r="L1381" t="s">
        <v>784</v>
      </c>
      <c r="M1381">
        <v>0</v>
      </c>
      <c r="N1381">
        <v>0</v>
      </c>
      <c r="O1381">
        <v>133292114</v>
      </c>
      <c r="P1381">
        <v>11661102</v>
      </c>
      <c r="Q1381">
        <v>9537259</v>
      </c>
      <c r="R1381">
        <v>0</v>
      </c>
      <c r="S1381">
        <v>0</v>
      </c>
      <c r="T1381">
        <v>0</v>
      </c>
      <c r="U1381">
        <v>0</v>
      </c>
      <c r="V1381">
        <v>256758957</v>
      </c>
      <c r="W1381">
        <v>0</v>
      </c>
      <c r="X1381">
        <v>256758957</v>
      </c>
      <c r="Y1381">
        <v>0</v>
      </c>
      <c r="Z1381">
        <v>102268482</v>
      </c>
      <c r="AA1381" s="3" t="str">
        <f t="shared" si="42"/>
        <v>1576</v>
      </c>
      <c r="AB1381" s="4" t="str">
        <f t="shared" si="43"/>
        <v>TIF</v>
      </c>
    </row>
    <row r="1382" spans="1:28" x14ac:dyDescent="0.25">
      <c r="A1382">
        <v>2021</v>
      </c>
      <c r="B1382">
        <v>77</v>
      </c>
      <c r="C1382" t="s">
        <v>24</v>
      </c>
      <c r="D1382">
        <v>2021</v>
      </c>
      <c r="E1382">
        <v>77</v>
      </c>
      <c r="F1382">
        <v>0</v>
      </c>
      <c r="G1382">
        <v>261</v>
      </c>
      <c r="H1382" t="s">
        <v>878</v>
      </c>
      <c r="I1382" t="s">
        <v>26</v>
      </c>
      <c r="J1382" t="s">
        <v>27</v>
      </c>
      <c r="K1382" t="s">
        <v>879</v>
      </c>
      <c r="L1382" t="s">
        <v>784</v>
      </c>
      <c r="M1382">
        <v>0</v>
      </c>
      <c r="N1382">
        <v>0</v>
      </c>
      <c r="O1382">
        <v>136616348</v>
      </c>
      <c r="P1382">
        <v>37414261</v>
      </c>
      <c r="Q1382">
        <v>8844272</v>
      </c>
      <c r="R1382">
        <v>0</v>
      </c>
      <c r="S1382">
        <v>0</v>
      </c>
      <c r="T1382">
        <v>0</v>
      </c>
      <c r="U1382">
        <v>0</v>
      </c>
      <c r="V1382">
        <v>319276344</v>
      </c>
      <c r="W1382">
        <v>0</v>
      </c>
      <c r="X1382">
        <v>319276344</v>
      </c>
      <c r="Y1382">
        <v>0</v>
      </c>
      <c r="Z1382">
        <v>136401463</v>
      </c>
      <c r="AA1382" s="3" t="str">
        <f t="shared" si="42"/>
        <v>0261</v>
      </c>
      <c r="AB1382" s="4" t="str">
        <f t="shared" si="43"/>
        <v>TIF</v>
      </c>
    </row>
    <row r="1383" spans="1:28" x14ac:dyDescent="0.25">
      <c r="A1383">
        <v>2021</v>
      </c>
      <c r="B1383">
        <v>77</v>
      </c>
      <c r="C1383" t="s">
        <v>24</v>
      </c>
      <c r="D1383">
        <v>2021</v>
      </c>
      <c r="E1383">
        <v>77</v>
      </c>
      <c r="F1383">
        <v>1</v>
      </c>
      <c r="G1383">
        <v>737</v>
      </c>
      <c r="H1383" t="s">
        <v>880</v>
      </c>
      <c r="I1383" t="s">
        <v>26</v>
      </c>
      <c r="J1383" t="s">
        <v>27</v>
      </c>
      <c r="K1383" t="s">
        <v>881</v>
      </c>
      <c r="L1383" t="s">
        <v>784</v>
      </c>
      <c r="M1383">
        <v>0</v>
      </c>
      <c r="N1383">
        <v>0</v>
      </c>
      <c r="O1383">
        <v>967869292</v>
      </c>
      <c r="P1383">
        <v>50295388</v>
      </c>
      <c r="Q1383">
        <v>70728976</v>
      </c>
      <c r="R1383">
        <v>0</v>
      </c>
      <c r="S1383">
        <v>0</v>
      </c>
      <c r="T1383">
        <v>0</v>
      </c>
      <c r="U1383">
        <v>0</v>
      </c>
      <c r="V1383">
        <v>1223391460</v>
      </c>
      <c r="W1383">
        <v>0</v>
      </c>
      <c r="X1383">
        <v>1223391460</v>
      </c>
      <c r="Y1383">
        <v>0</v>
      </c>
      <c r="Z1383">
        <v>134497804</v>
      </c>
      <c r="AA1383" s="3" t="str">
        <f t="shared" si="42"/>
        <v>1737</v>
      </c>
      <c r="AB1383" s="4" t="str">
        <f t="shared" si="43"/>
        <v>TIF</v>
      </c>
    </row>
    <row r="1384" spans="1:28" x14ac:dyDescent="0.25">
      <c r="A1384">
        <v>2021</v>
      </c>
      <c r="B1384">
        <v>77</v>
      </c>
      <c r="C1384" t="s">
        <v>24</v>
      </c>
      <c r="D1384">
        <v>2021</v>
      </c>
      <c r="E1384">
        <v>77</v>
      </c>
      <c r="F1384">
        <v>3</v>
      </c>
      <c r="G1384">
        <v>231</v>
      </c>
      <c r="H1384" t="s">
        <v>882</v>
      </c>
      <c r="I1384" t="s">
        <v>26</v>
      </c>
      <c r="J1384" t="s">
        <v>27</v>
      </c>
      <c r="K1384" t="s">
        <v>883</v>
      </c>
      <c r="L1384" t="s">
        <v>784</v>
      </c>
      <c r="M1384">
        <v>0</v>
      </c>
      <c r="N1384">
        <v>0</v>
      </c>
      <c r="O1384">
        <v>316444379</v>
      </c>
      <c r="P1384">
        <v>4418517</v>
      </c>
      <c r="Q1384">
        <v>30025708</v>
      </c>
      <c r="R1384">
        <v>0</v>
      </c>
      <c r="S1384">
        <v>0</v>
      </c>
      <c r="T1384">
        <v>0</v>
      </c>
      <c r="U1384">
        <v>0</v>
      </c>
      <c r="V1384">
        <v>504534387</v>
      </c>
      <c r="W1384">
        <v>20372</v>
      </c>
      <c r="X1384">
        <v>504514015</v>
      </c>
      <c r="Y1384">
        <v>0</v>
      </c>
      <c r="Z1384">
        <v>153645783</v>
      </c>
      <c r="AA1384" s="3" t="str">
        <f t="shared" si="42"/>
        <v>3231</v>
      </c>
      <c r="AB1384" s="4" t="str">
        <f t="shared" si="43"/>
        <v>TIF</v>
      </c>
    </row>
    <row r="1385" spans="1:28" x14ac:dyDescent="0.25">
      <c r="A1385">
        <v>2021</v>
      </c>
      <c r="B1385">
        <v>77</v>
      </c>
      <c r="C1385" t="s">
        <v>24</v>
      </c>
      <c r="D1385">
        <v>2021</v>
      </c>
      <c r="E1385">
        <v>77</v>
      </c>
      <c r="F1385">
        <v>4</v>
      </c>
      <c r="G1385">
        <v>779</v>
      </c>
      <c r="H1385" t="s">
        <v>884</v>
      </c>
      <c r="I1385" t="s">
        <v>26</v>
      </c>
      <c r="J1385" t="s">
        <v>27</v>
      </c>
      <c r="K1385" t="s">
        <v>885</v>
      </c>
      <c r="L1385" t="s">
        <v>784</v>
      </c>
      <c r="M1385">
        <v>0</v>
      </c>
      <c r="N1385">
        <v>0</v>
      </c>
      <c r="O1385">
        <v>9633242</v>
      </c>
      <c r="P1385">
        <v>411897</v>
      </c>
      <c r="Q1385">
        <v>191381</v>
      </c>
      <c r="R1385">
        <v>0</v>
      </c>
      <c r="S1385">
        <v>0</v>
      </c>
      <c r="T1385">
        <v>0</v>
      </c>
      <c r="U1385">
        <v>0</v>
      </c>
      <c r="V1385">
        <v>61657389</v>
      </c>
      <c r="W1385">
        <v>7408</v>
      </c>
      <c r="X1385">
        <v>61649981</v>
      </c>
      <c r="Y1385">
        <v>0</v>
      </c>
      <c r="Z1385">
        <v>51420869</v>
      </c>
      <c r="AA1385" s="3" t="str">
        <f t="shared" si="42"/>
        <v>4779</v>
      </c>
      <c r="AB1385" s="4" t="str">
        <f t="shared" si="43"/>
        <v>TIF</v>
      </c>
    </row>
    <row r="1386" spans="1:28" x14ac:dyDescent="0.25">
      <c r="A1386">
        <v>2021</v>
      </c>
      <c r="B1386">
        <v>77</v>
      </c>
      <c r="C1386" t="s">
        <v>24</v>
      </c>
      <c r="D1386">
        <v>2021</v>
      </c>
      <c r="E1386">
        <v>77</v>
      </c>
      <c r="F1386">
        <v>5</v>
      </c>
      <c r="G1386">
        <v>805</v>
      </c>
      <c r="H1386" t="s">
        <v>886</v>
      </c>
      <c r="I1386" t="s">
        <v>26</v>
      </c>
      <c r="J1386" t="s">
        <v>27</v>
      </c>
      <c r="K1386" t="s">
        <v>887</v>
      </c>
      <c r="L1386" t="s">
        <v>784</v>
      </c>
      <c r="M1386">
        <v>527</v>
      </c>
      <c r="N1386">
        <v>0</v>
      </c>
      <c r="O1386">
        <v>39468084</v>
      </c>
      <c r="P1386">
        <v>51700031</v>
      </c>
      <c r="Q1386">
        <v>454390</v>
      </c>
      <c r="R1386">
        <v>0</v>
      </c>
      <c r="S1386">
        <v>0</v>
      </c>
      <c r="T1386">
        <v>0</v>
      </c>
      <c r="U1386">
        <v>0</v>
      </c>
      <c r="V1386">
        <v>124240712</v>
      </c>
      <c r="W1386">
        <v>0</v>
      </c>
      <c r="X1386">
        <v>124240712</v>
      </c>
      <c r="Y1386">
        <v>0</v>
      </c>
      <c r="Z1386">
        <v>32617680</v>
      </c>
      <c r="AA1386" s="3" t="str">
        <f t="shared" si="42"/>
        <v>5805</v>
      </c>
      <c r="AB1386" s="4" t="str">
        <f t="shared" si="43"/>
        <v>TIF</v>
      </c>
    </row>
    <row r="1387" spans="1:28" x14ac:dyDescent="0.25">
      <c r="A1387">
        <v>2021</v>
      </c>
      <c r="B1387">
        <v>77</v>
      </c>
      <c r="C1387" t="s">
        <v>24</v>
      </c>
      <c r="D1387">
        <v>2021</v>
      </c>
      <c r="E1387">
        <v>77</v>
      </c>
      <c r="F1387">
        <v>6</v>
      </c>
      <c r="G1387">
        <v>101</v>
      </c>
      <c r="H1387" t="s">
        <v>888</v>
      </c>
      <c r="I1387" t="s">
        <v>26</v>
      </c>
      <c r="J1387" t="s">
        <v>27</v>
      </c>
      <c r="K1387" t="s">
        <v>889</v>
      </c>
      <c r="L1387" t="s">
        <v>784</v>
      </c>
      <c r="M1387">
        <v>0</v>
      </c>
      <c r="N1387">
        <v>0</v>
      </c>
      <c r="O1387">
        <v>303983759</v>
      </c>
      <c r="P1387">
        <v>8464882</v>
      </c>
      <c r="Q1387">
        <v>15556407</v>
      </c>
      <c r="R1387">
        <v>0</v>
      </c>
      <c r="S1387">
        <v>0</v>
      </c>
      <c r="T1387">
        <v>0</v>
      </c>
      <c r="U1387">
        <v>0</v>
      </c>
      <c r="V1387">
        <v>516441782</v>
      </c>
      <c r="W1387">
        <v>146308</v>
      </c>
      <c r="X1387">
        <v>516295474</v>
      </c>
      <c r="Y1387">
        <v>0</v>
      </c>
      <c r="Z1387">
        <v>188436734</v>
      </c>
      <c r="AA1387" s="3" t="str">
        <f t="shared" si="42"/>
        <v>6101</v>
      </c>
      <c r="AB1387" s="4" t="str">
        <f t="shared" si="43"/>
        <v>TIF</v>
      </c>
    </row>
    <row r="1388" spans="1:28" x14ac:dyDescent="0.25">
      <c r="A1388">
        <v>2021</v>
      </c>
      <c r="B1388">
        <v>77</v>
      </c>
      <c r="C1388" t="s">
        <v>24</v>
      </c>
      <c r="D1388">
        <v>2021</v>
      </c>
      <c r="E1388">
        <v>77</v>
      </c>
      <c r="F1388">
        <v>6</v>
      </c>
      <c r="G1388">
        <v>957</v>
      </c>
      <c r="H1388" t="s">
        <v>890</v>
      </c>
      <c r="I1388" t="s">
        <v>26</v>
      </c>
      <c r="J1388" t="s">
        <v>27</v>
      </c>
      <c r="K1388" t="s">
        <v>891</v>
      </c>
      <c r="L1388" t="s">
        <v>784</v>
      </c>
      <c r="M1388">
        <v>0</v>
      </c>
      <c r="N1388">
        <v>0</v>
      </c>
      <c r="O1388">
        <v>346051007</v>
      </c>
      <c r="P1388">
        <v>2064251</v>
      </c>
      <c r="Q1388">
        <v>2322508</v>
      </c>
      <c r="R1388">
        <v>0</v>
      </c>
      <c r="S1388">
        <v>0</v>
      </c>
      <c r="T1388">
        <v>0</v>
      </c>
      <c r="U1388">
        <v>0</v>
      </c>
      <c r="V1388">
        <v>359910814</v>
      </c>
      <c r="W1388">
        <v>0</v>
      </c>
      <c r="X1388">
        <v>359910814</v>
      </c>
      <c r="Y1388">
        <v>0</v>
      </c>
      <c r="Z1388">
        <v>9473048</v>
      </c>
      <c r="AA1388" s="3" t="str">
        <f t="shared" si="42"/>
        <v>6957</v>
      </c>
      <c r="AB1388" s="4" t="str">
        <f t="shared" si="43"/>
        <v>TIF</v>
      </c>
    </row>
    <row r="1389" spans="1:28" x14ac:dyDescent="0.25">
      <c r="A1389">
        <v>2021</v>
      </c>
      <c r="B1389">
        <v>77</v>
      </c>
      <c r="C1389" t="s">
        <v>32</v>
      </c>
      <c r="D1389">
        <v>2021</v>
      </c>
      <c r="E1389">
        <v>77</v>
      </c>
      <c r="F1389">
        <v>5</v>
      </c>
      <c r="G1389">
        <v>319</v>
      </c>
      <c r="H1389">
        <v>505319</v>
      </c>
      <c r="I1389" t="s">
        <v>27</v>
      </c>
      <c r="J1389" t="s">
        <v>27</v>
      </c>
      <c r="K1389" t="s">
        <v>631</v>
      </c>
      <c r="L1389" t="s">
        <v>784</v>
      </c>
      <c r="M1389">
        <v>0</v>
      </c>
      <c r="N1389">
        <v>0</v>
      </c>
      <c r="O1389">
        <v>338440</v>
      </c>
      <c r="P1389">
        <v>828000</v>
      </c>
      <c r="Q1389">
        <v>0</v>
      </c>
      <c r="R1389">
        <v>0</v>
      </c>
      <c r="S1389">
        <v>0</v>
      </c>
      <c r="T1389">
        <v>10934</v>
      </c>
      <c r="U1389">
        <v>0</v>
      </c>
      <c r="V1389">
        <v>1177374</v>
      </c>
      <c r="W1389">
        <v>0</v>
      </c>
      <c r="X1389">
        <v>1177374</v>
      </c>
      <c r="Y1389">
        <v>26019</v>
      </c>
      <c r="Z1389">
        <v>0</v>
      </c>
      <c r="AA1389" s="3" t="str">
        <f t="shared" si="42"/>
        <v>5319</v>
      </c>
      <c r="AB1389" s="4" t="str">
        <f t="shared" si="43"/>
        <v>Non-TIF</v>
      </c>
    </row>
    <row r="1390" spans="1:28" x14ac:dyDescent="0.25">
      <c r="A1390">
        <v>2021</v>
      </c>
      <c r="B1390">
        <v>77</v>
      </c>
      <c r="C1390" t="s">
        <v>32</v>
      </c>
      <c r="D1390">
        <v>2021</v>
      </c>
      <c r="E1390">
        <v>77</v>
      </c>
      <c r="F1390">
        <v>0</v>
      </c>
      <c r="G1390">
        <v>261</v>
      </c>
      <c r="H1390">
        <v>770261</v>
      </c>
      <c r="I1390" t="s">
        <v>27</v>
      </c>
      <c r="J1390" t="s">
        <v>27</v>
      </c>
      <c r="K1390" t="s">
        <v>785</v>
      </c>
      <c r="L1390" t="s">
        <v>784</v>
      </c>
      <c r="M1390">
        <v>13231190</v>
      </c>
      <c r="N1390">
        <v>715230</v>
      </c>
      <c r="O1390">
        <v>67964970</v>
      </c>
      <c r="P1390">
        <v>916000</v>
      </c>
      <c r="Q1390">
        <v>96937800</v>
      </c>
      <c r="R1390">
        <v>0</v>
      </c>
      <c r="S1390">
        <v>2441735</v>
      </c>
      <c r="T1390">
        <v>4509067</v>
      </c>
      <c r="U1390">
        <v>0</v>
      </c>
      <c r="V1390">
        <v>6048539195</v>
      </c>
      <c r="W1390">
        <v>3502132</v>
      </c>
      <c r="X1390">
        <v>6045037063</v>
      </c>
      <c r="Y1390">
        <v>87291610</v>
      </c>
      <c r="Z1390">
        <v>5861823203</v>
      </c>
      <c r="AA1390" s="3" t="str">
        <f t="shared" si="42"/>
        <v>0261</v>
      </c>
      <c r="AB1390" s="4" t="str">
        <f t="shared" si="43"/>
        <v>Non-TIF</v>
      </c>
    </row>
    <row r="1391" spans="1:28" x14ac:dyDescent="0.25">
      <c r="A1391">
        <v>2021</v>
      </c>
      <c r="B1391">
        <v>77</v>
      </c>
      <c r="C1391" t="s">
        <v>32</v>
      </c>
      <c r="D1391">
        <v>2021</v>
      </c>
      <c r="E1391">
        <v>77</v>
      </c>
      <c r="F1391">
        <v>4</v>
      </c>
      <c r="G1391">
        <v>779</v>
      </c>
      <c r="H1391">
        <v>774779</v>
      </c>
      <c r="I1391" t="s">
        <v>27</v>
      </c>
      <c r="J1391" t="s">
        <v>27</v>
      </c>
      <c r="K1391" t="s">
        <v>201</v>
      </c>
      <c r="L1391" t="s">
        <v>784</v>
      </c>
      <c r="M1391">
        <v>57367213</v>
      </c>
      <c r="N1391">
        <v>3613780</v>
      </c>
      <c r="O1391">
        <v>18265557</v>
      </c>
      <c r="P1391">
        <v>125000</v>
      </c>
      <c r="Q1391">
        <v>4133090</v>
      </c>
      <c r="R1391">
        <v>0</v>
      </c>
      <c r="S1391">
        <v>9790997</v>
      </c>
      <c r="T1391">
        <v>3526169</v>
      </c>
      <c r="U1391">
        <v>0</v>
      </c>
      <c r="V1391">
        <v>674536309</v>
      </c>
      <c r="W1391">
        <v>353732</v>
      </c>
      <c r="X1391">
        <v>674182577</v>
      </c>
      <c r="Y1391">
        <v>26769107</v>
      </c>
      <c r="Z1391">
        <v>577714503</v>
      </c>
      <c r="AA1391" s="3" t="str">
        <f t="shared" si="42"/>
        <v>4779</v>
      </c>
      <c r="AB1391" s="4" t="str">
        <f t="shared" si="43"/>
        <v>Non-TIF</v>
      </c>
    </row>
    <row r="1392" spans="1:28" x14ac:dyDescent="0.25">
      <c r="A1392">
        <v>2021</v>
      </c>
      <c r="B1392">
        <v>77</v>
      </c>
      <c r="C1392" t="s">
        <v>32</v>
      </c>
      <c r="D1392">
        <v>2021</v>
      </c>
      <c r="E1392">
        <v>77</v>
      </c>
      <c r="F1392">
        <v>6</v>
      </c>
      <c r="G1392">
        <v>957</v>
      </c>
      <c r="H1392">
        <v>776957</v>
      </c>
      <c r="I1392" t="s">
        <v>27</v>
      </c>
      <c r="J1392" t="s">
        <v>27</v>
      </c>
      <c r="K1392" t="s">
        <v>289</v>
      </c>
      <c r="L1392" t="s">
        <v>784</v>
      </c>
      <c r="M1392">
        <v>1926815</v>
      </c>
      <c r="N1392">
        <v>104860</v>
      </c>
      <c r="O1392">
        <v>1486012170</v>
      </c>
      <c r="P1392">
        <v>26645100</v>
      </c>
      <c r="Q1392">
        <v>434086300</v>
      </c>
      <c r="R1392">
        <v>0</v>
      </c>
      <c r="S1392">
        <v>6659218</v>
      </c>
      <c r="T1392">
        <v>17186355</v>
      </c>
      <c r="U1392">
        <v>0</v>
      </c>
      <c r="V1392">
        <v>7414320588</v>
      </c>
      <c r="W1392">
        <v>3040984</v>
      </c>
      <c r="X1392">
        <v>7411279604</v>
      </c>
      <c r="Y1392">
        <v>143989868</v>
      </c>
      <c r="Z1392">
        <v>5441699770</v>
      </c>
      <c r="AA1392" s="3" t="str">
        <f t="shared" si="42"/>
        <v>6957</v>
      </c>
      <c r="AB1392" s="4" t="str">
        <f t="shared" si="43"/>
        <v>Non-TIF</v>
      </c>
    </row>
    <row r="1393" spans="1:28" x14ac:dyDescent="0.25">
      <c r="A1393">
        <v>2021</v>
      </c>
      <c r="B1393">
        <v>78</v>
      </c>
      <c r="C1393" t="s">
        <v>45</v>
      </c>
      <c r="D1393">
        <v>2021</v>
      </c>
      <c r="E1393">
        <v>78</v>
      </c>
      <c r="F1393">
        <v>0</v>
      </c>
      <c r="G1393">
        <v>441</v>
      </c>
      <c r="H1393">
        <v>780441</v>
      </c>
      <c r="I1393" t="s">
        <v>27</v>
      </c>
      <c r="J1393" t="s">
        <v>27</v>
      </c>
      <c r="K1393" t="s">
        <v>232</v>
      </c>
      <c r="L1393" t="s">
        <v>787</v>
      </c>
      <c r="M1393">
        <v>50851</v>
      </c>
      <c r="N1393">
        <v>0</v>
      </c>
      <c r="O1393">
        <v>27099210</v>
      </c>
      <c r="P1393">
        <v>549700</v>
      </c>
      <c r="Q1393">
        <v>2436784</v>
      </c>
      <c r="R1393">
        <v>0</v>
      </c>
      <c r="S1393">
        <v>0</v>
      </c>
      <c r="T1393">
        <v>0</v>
      </c>
      <c r="U1393">
        <v>0</v>
      </c>
      <c r="V1393">
        <v>127558176</v>
      </c>
      <c r="W1393">
        <v>196312</v>
      </c>
      <c r="X1393">
        <v>127361864</v>
      </c>
      <c r="Y1393">
        <v>0</v>
      </c>
      <c r="Z1393">
        <v>97421631</v>
      </c>
      <c r="AA1393" s="3" t="str">
        <f t="shared" si="42"/>
        <v>0441</v>
      </c>
      <c r="AB1393" s="4" t="str">
        <f t="shared" si="43"/>
        <v>Non-TIF</v>
      </c>
    </row>
    <row r="1394" spans="1:28" x14ac:dyDescent="0.25">
      <c r="A1394">
        <v>2021</v>
      </c>
      <c r="B1394">
        <v>78</v>
      </c>
      <c r="C1394" t="s">
        <v>24</v>
      </c>
      <c r="D1394">
        <v>2021</v>
      </c>
      <c r="E1394">
        <v>78</v>
      </c>
      <c r="F1394">
        <v>1</v>
      </c>
      <c r="G1394">
        <v>476</v>
      </c>
      <c r="H1394" t="s">
        <v>917</v>
      </c>
      <c r="I1394" t="s">
        <v>26</v>
      </c>
      <c r="J1394" t="s">
        <v>27</v>
      </c>
      <c r="K1394" t="s">
        <v>918</v>
      </c>
      <c r="L1394" t="s">
        <v>787</v>
      </c>
      <c r="M1394">
        <v>0</v>
      </c>
      <c r="N1394">
        <v>0</v>
      </c>
      <c r="O1394">
        <v>40168942</v>
      </c>
      <c r="P1394">
        <v>43652</v>
      </c>
      <c r="Q1394">
        <v>31361493</v>
      </c>
      <c r="R1394">
        <v>0</v>
      </c>
      <c r="S1394">
        <v>0</v>
      </c>
      <c r="T1394">
        <v>0</v>
      </c>
      <c r="U1394">
        <v>0</v>
      </c>
      <c r="V1394">
        <v>72685423</v>
      </c>
      <c r="W1394">
        <v>0</v>
      </c>
      <c r="X1394">
        <v>72685423</v>
      </c>
      <c r="Y1394">
        <v>0</v>
      </c>
      <c r="Z1394">
        <v>1111336</v>
      </c>
      <c r="AA1394" s="3" t="str">
        <f t="shared" si="42"/>
        <v>1476</v>
      </c>
      <c r="AB1394" s="4" t="str">
        <f t="shared" si="43"/>
        <v>TIF</v>
      </c>
    </row>
    <row r="1395" spans="1:28" x14ac:dyDescent="0.25">
      <c r="A1395">
        <v>2021</v>
      </c>
      <c r="B1395">
        <v>78</v>
      </c>
      <c r="C1395" t="s">
        <v>32</v>
      </c>
      <c r="D1395">
        <v>2021</v>
      </c>
      <c r="E1395">
        <v>78</v>
      </c>
      <c r="F1395">
        <v>2</v>
      </c>
      <c r="G1395">
        <v>718</v>
      </c>
      <c r="H1395">
        <v>152718</v>
      </c>
      <c r="I1395" t="s">
        <v>27</v>
      </c>
      <c r="J1395" t="s">
        <v>27</v>
      </c>
      <c r="K1395" t="s">
        <v>37</v>
      </c>
      <c r="L1395" t="s">
        <v>787</v>
      </c>
      <c r="M1395">
        <v>57233700</v>
      </c>
      <c r="N1395">
        <v>1028800</v>
      </c>
      <c r="O1395">
        <v>811900</v>
      </c>
      <c r="P1395">
        <v>0</v>
      </c>
      <c r="Q1395">
        <v>0</v>
      </c>
      <c r="R1395">
        <v>0</v>
      </c>
      <c r="S1395">
        <v>206868</v>
      </c>
      <c r="T1395">
        <v>1228899</v>
      </c>
      <c r="U1395">
        <v>0</v>
      </c>
      <c r="V1395">
        <v>85050525</v>
      </c>
      <c r="W1395">
        <v>33336</v>
      </c>
      <c r="X1395">
        <v>85017189</v>
      </c>
      <c r="Y1395">
        <v>5171321</v>
      </c>
      <c r="Z1395">
        <v>24540358</v>
      </c>
      <c r="AA1395" s="3" t="str">
        <f t="shared" si="42"/>
        <v>2718</v>
      </c>
      <c r="AB1395" s="4" t="str">
        <f t="shared" si="43"/>
        <v>Non-TIF</v>
      </c>
    </row>
    <row r="1396" spans="1:28" x14ac:dyDescent="0.25">
      <c r="A1396">
        <v>2021</v>
      </c>
      <c r="B1396">
        <v>78</v>
      </c>
      <c r="C1396" t="s">
        <v>32</v>
      </c>
      <c r="D1396">
        <v>2021</v>
      </c>
      <c r="E1396">
        <v>78</v>
      </c>
      <c r="F1396">
        <v>4</v>
      </c>
      <c r="G1396">
        <v>824</v>
      </c>
      <c r="H1396">
        <v>784824</v>
      </c>
      <c r="I1396" t="s">
        <v>27</v>
      </c>
      <c r="J1396" t="s">
        <v>27</v>
      </c>
      <c r="K1396" t="s">
        <v>786</v>
      </c>
      <c r="L1396" t="s">
        <v>787</v>
      </c>
      <c r="M1396">
        <v>203266200</v>
      </c>
      <c r="N1396">
        <v>5933100</v>
      </c>
      <c r="O1396">
        <v>10894399</v>
      </c>
      <c r="P1396">
        <v>12357700</v>
      </c>
      <c r="Q1396">
        <v>4408301</v>
      </c>
      <c r="R1396">
        <v>0</v>
      </c>
      <c r="S1396">
        <v>4765402</v>
      </c>
      <c r="T1396">
        <v>42002238</v>
      </c>
      <c r="U1396">
        <v>0</v>
      </c>
      <c r="V1396">
        <v>506254820</v>
      </c>
      <c r="W1396">
        <v>335212</v>
      </c>
      <c r="X1396">
        <v>505919608</v>
      </c>
      <c r="Y1396">
        <v>38791276</v>
      </c>
      <c r="Z1396">
        <v>222627480</v>
      </c>
      <c r="AA1396" s="3" t="str">
        <f t="shared" si="42"/>
        <v>4824</v>
      </c>
      <c r="AB1396" s="4" t="str">
        <f t="shared" si="43"/>
        <v>Non-TIF</v>
      </c>
    </row>
    <row r="1397" spans="1:28" x14ac:dyDescent="0.25">
      <c r="A1397">
        <v>2021</v>
      </c>
      <c r="B1397">
        <v>79</v>
      </c>
      <c r="C1397" t="s">
        <v>24</v>
      </c>
      <c r="D1397">
        <v>2021</v>
      </c>
      <c r="E1397">
        <v>79</v>
      </c>
      <c r="F1397">
        <v>4</v>
      </c>
      <c r="G1397">
        <v>437</v>
      </c>
      <c r="H1397" t="s">
        <v>919</v>
      </c>
      <c r="I1397" t="s">
        <v>26</v>
      </c>
      <c r="J1397" t="s">
        <v>27</v>
      </c>
      <c r="K1397" t="s">
        <v>920</v>
      </c>
      <c r="L1397" t="s">
        <v>793</v>
      </c>
      <c r="M1397">
        <v>0</v>
      </c>
      <c r="N1397">
        <v>0</v>
      </c>
      <c r="O1397">
        <v>0</v>
      </c>
      <c r="P1397">
        <v>15119018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15119018</v>
      </c>
      <c r="W1397">
        <v>0</v>
      </c>
      <c r="X1397">
        <v>15119018</v>
      </c>
      <c r="Y1397">
        <v>0</v>
      </c>
      <c r="Z1397">
        <v>0</v>
      </c>
      <c r="AA1397" s="3" t="str">
        <f t="shared" si="42"/>
        <v>4437</v>
      </c>
      <c r="AB1397" s="4" t="str">
        <f t="shared" si="43"/>
        <v>TIF</v>
      </c>
    </row>
    <row r="1398" spans="1:28" x14ac:dyDescent="0.25">
      <c r="A1398">
        <v>2021</v>
      </c>
      <c r="B1398">
        <v>79</v>
      </c>
      <c r="C1398" t="s">
        <v>32</v>
      </c>
      <c r="D1398">
        <v>2021</v>
      </c>
      <c r="E1398">
        <v>79</v>
      </c>
      <c r="F1398">
        <v>4</v>
      </c>
      <c r="G1398">
        <v>437</v>
      </c>
      <c r="H1398">
        <v>794437</v>
      </c>
      <c r="I1398" t="s">
        <v>27</v>
      </c>
      <c r="J1398" t="s">
        <v>27</v>
      </c>
      <c r="K1398" t="s">
        <v>921</v>
      </c>
      <c r="L1398" t="s">
        <v>793</v>
      </c>
      <c r="M1398">
        <v>121806080</v>
      </c>
      <c r="N1398">
        <v>6836100</v>
      </c>
      <c r="O1398">
        <v>18131131</v>
      </c>
      <c r="P1398">
        <v>9952111</v>
      </c>
      <c r="Q1398">
        <v>2614420</v>
      </c>
      <c r="R1398">
        <v>0</v>
      </c>
      <c r="S1398">
        <v>0</v>
      </c>
      <c r="T1398">
        <v>6253263</v>
      </c>
      <c r="U1398">
        <v>0</v>
      </c>
      <c r="V1398">
        <v>571347553</v>
      </c>
      <c r="W1398">
        <v>314840</v>
      </c>
      <c r="X1398">
        <v>571032713</v>
      </c>
      <c r="Y1398">
        <v>50957816</v>
      </c>
      <c r="Z1398">
        <v>405754448</v>
      </c>
      <c r="AA1398" s="3" t="str">
        <f t="shared" si="42"/>
        <v>4437</v>
      </c>
      <c r="AB1398" s="4" t="str">
        <f t="shared" si="43"/>
        <v>Non-TIF</v>
      </c>
    </row>
    <row r="1399" spans="1:28" x14ac:dyDescent="0.25">
      <c r="A1399">
        <v>2021</v>
      </c>
      <c r="B1399">
        <v>79</v>
      </c>
      <c r="C1399" t="s">
        <v>32</v>
      </c>
      <c r="D1399">
        <v>2021</v>
      </c>
      <c r="E1399">
        <v>79</v>
      </c>
      <c r="F1399">
        <v>6</v>
      </c>
      <c r="G1399">
        <v>98</v>
      </c>
      <c r="H1399">
        <v>866098</v>
      </c>
      <c r="I1399" t="s">
        <v>27</v>
      </c>
      <c r="J1399" t="s">
        <v>27</v>
      </c>
      <c r="K1399" t="s">
        <v>842</v>
      </c>
      <c r="L1399" t="s">
        <v>793</v>
      </c>
      <c r="M1399">
        <v>3423830</v>
      </c>
      <c r="N1399">
        <v>69850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1040645</v>
      </c>
      <c r="U1399">
        <v>0</v>
      </c>
      <c r="V1399">
        <v>5736595</v>
      </c>
      <c r="W1399">
        <v>0</v>
      </c>
      <c r="X1399">
        <v>5736595</v>
      </c>
      <c r="Y1399">
        <v>73412</v>
      </c>
      <c r="Z1399">
        <v>1202270</v>
      </c>
      <c r="AA1399" s="3" t="str">
        <f t="shared" si="42"/>
        <v>6098</v>
      </c>
      <c r="AB1399" s="4" t="str">
        <f t="shared" si="43"/>
        <v>Non-TIF</v>
      </c>
    </row>
    <row r="1400" spans="1:28" x14ac:dyDescent="0.25">
      <c r="A1400">
        <v>2021</v>
      </c>
      <c r="B1400">
        <v>80</v>
      </c>
      <c r="C1400" t="s">
        <v>32</v>
      </c>
      <c r="D1400">
        <v>2021</v>
      </c>
      <c r="E1400">
        <v>80</v>
      </c>
      <c r="F1400">
        <v>3</v>
      </c>
      <c r="G1400">
        <v>465</v>
      </c>
      <c r="H1400">
        <v>273465</v>
      </c>
      <c r="I1400" t="s">
        <v>27</v>
      </c>
      <c r="J1400" t="s">
        <v>27</v>
      </c>
      <c r="K1400" t="s">
        <v>293</v>
      </c>
      <c r="L1400" t="s">
        <v>802</v>
      </c>
      <c r="M1400">
        <v>6367762</v>
      </c>
      <c r="N1400">
        <v>359640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15038</v>
      </c>
      <c r="U1400">
        <v>0</v>
      </c>
      <c r="V1400">
        <v>8766282</v>
      </c>
      <c r="W1400">
        <v>7408</v>
      </c>
      <c r="X1400">
        <v>8758874</v>
      </c>
      <c r="Y1400">
        <v>184350</v>
      </c>
      <c r="Z1400">
        <v>2023842</v>
      </c>
      <c r="AA1400" s="3" t="str">
        <f t="shared" si="42"/>
        <v>3465</v>
      </c>
      <c r="AB1400" s="4" t="str">
        <f t="shared" si="43"/>
        <v>Non-TIF</v>
      </c>
    </row>
    <row r="1401" spans="1:28" x14ac:dyDescent="0.25">
      <c r="A1401">
        <v>2021</v>
      </c>
      <c r="B1401">
        <v>80</v>
      </c>
      <c r="C1401" t="s">
        <v>32</v>
      </c>
      <c r="D1401">
        <v>2021</v>
      </c>
      <c r="E1401">
        <v>80</v>
      </c>
      <c r="F1401">
        <v>4</v>
      </c>
      <c r="G1401">
        <v>527</v>
      </c>
      <c r="H1401">
        <v>804527</v>
      </c>
      <c r="I1401" t="s">
        <v>27</v>
      </c>
      <c r="J1401" t="s">
        <v>27</v>
      </c>
      <c r="K1401" t="s">
        <v>508</v>
      </c>
      <c r="L1401" t="s">
        <v>802</v>
      </c>
      <c r="M1401">
        <v>139725950</v>
      </c>
      <c r="N1401">
        <v>9190948</v>
      </c>
      <c r="O1401">
        <v>12773194</v>
      </c>
      <c r="P1401">
        <v>1102073</v>
      </c>
      <c r="Q1401">
        <v>4607719</v>
      </c>
      <c r="R1401">
        <v>0</v>
      </c>
      <c r="S1401">
        <v>0</v>
      </c>
      <c r="T1401">
        <v>2146290</v>
      </c>
      <c r="U1401">
        <v>0</v>
      </c>
      <c r="V1401">
        <v>302536331</v>
      </c>
      <c r="W1401">
        <v>346247</v>
      </c>
      <c r="X1401">
        <v>302190084</v>
      </c>
      <c r="Y1401">
        <v>29275453</v>
      </c>
      <c r="Z1401">
        <v>132990157</v>
      </c>
      <c r="AA1401" s="3" t="str">
        <f t="shared" si="42"/>
        <v>4527</v>
      </c>
      <c r="AB1401" s="4" t="str">
        <f t="shared" si="43"/>
        <v>Non-TIF</v>
      </c>
    </row>
    <row r="1402" spans="1:28" x14ac:dyDescent="0.25">
      <c r="A1402">
        <v>2021</v>
      </c>
      <c r="B1402">
        <v>80</v>
      </c>
      <c r="C1402" t="s">
        <v>32</v>
      </c>
      <c r="D1402">
        <v>2021</v>
      </c>
      <c r="E1402">
        <v>80</v>
      </c>
      <c r="F1402">
        <v>0</v>
      </c>
      <c r="G1402">
        <v>549</v>
      </c>
      <c r="H1402">
        <v>870549</v>
      </c>
      <c r="I1402" t="s">
        <v>27</v>
      </c>
      <c r="J1402" t="s">
        <v>27</v>
      </c>
      <c r="K1402" t="s">
        <v>765</v>
      </c>
      <c r="L1402" t="s">
        <v>802</v>
      </c>
      <c r="M1402">
        <v>4584988</v>
      </c>
      <c r="N1402">
        <v>228870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15653</v>
      </c>
      <c r="U1402">
        <v>0</v>
      </c>
      <c r="V1402">
        <v>6808068</v>
      </c>
      <c r="W1402">
        <v>7408</v>
      </c>
      <c r="X1402">
        <v>6800660</v>
      </c>
      <c r="Y1402">
        <v>263855</v>
      </c>
      <c r="Z1402">
        <v>1978557</v>
      </c>
      <c r="AA1402" s="3" t="str">
        <f t="shared" si="42"/>
        <v>0549</v>
      </c>
      <c r="AB1402" s="4" t="str">
        <f t="shared" si="43"/>
        <v>Non-TIF</v>
      </c>
    </row>
    <row r="1403" spans="1:28" x14ac:dyDescent="0.25">
      <c r="A1403">
        <v>2021</v>
      </c>
      <c r="B1403">
        <v>81</v>
      </c>
      <c r="C1403" t="s">
        <v>32</v>
      </c>
      <c r="D1403">
        <v>2021</v>
      </c>
      <c r="E1403">
        <v>81</v>
      </c>
      <c r="F1403">
        <v>6</v>
      </c>
      <c r="G1403">
        <v>219</v>
      </c>
      <c r="H1403">
        <v>116219</v>
      </c>
      <c r="I1403" t="s">
        <v>27</v>
      </c>
      <c r="J1403" t="s">
        <v>27</v>
      </c>
      <c r="K1403" t="s">
        <v>76</v>
      </c>
      <c r="L1403" t="s">
        <v>806</v>
      </c>
      <c r="M1403">
        <v>2918000</v>
      </c>
      <c r="N1403">
        <v>1379300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5120500</v>
      </c>
      <c r="W1403">
        <v>0</v>
      </c>
      <c r="X1403">
        <v>5120500</v>
      </c>
      <c r="Y1403">
        <v>2286996</v>
      </c>
      <c r="Z1403">
        <v>823200</v>
      </c>
      <c r="AA1403" s="3" t="str">
        <f t="shared" si="42"/>
        <v>6219</v>
      </c>
      <c r="AB1403" s="4" t="str">
        <f t="shared" si="43"/>
        <v>Non-TIF</v>
      </c>
    </row>
    <row r="1404" spans="1:28" x14ac:dyDescent="0.25">
      <c r="A1404">
        <v>2021</v>
      </c>
      <c r="B1404">
        <v>81</v>
      </c>
      <c r="C1404" t="s">
        <v>32</v>
      </c>
      <c r="D1404">
        <v>2021</v>
      </c>
      <c r="E1404">
        <v>81</v>
      </c>
      <c r="F1404">
        <v>6</v>
      </c>
      <c r="G1404">
        <v>741</v>
      </c>
      <c r="H1404">
        <v>816741</v>
      </c>
      <c r="I1404" t="s">
        <v>27</v>
      </c>
      <c r="J1404" t="s">
        <v>27</v>
      </c>
      <c r="K1404" t="s">
        <v>231</v>
      </c>
      <c r="L1404" t="s">
        <v>806</v>
      </c>
      <c r="M1404">
        <v>211792730</v>
      </c>
      <c r="N1404">
        <v>10550430</v>
      </c>
      <c r="O1404">
        <v>31365937</v>
      </c>
      <c r="P1404">
        <v>10150860</v>
      </c>
      <c r="Q1404">
        <v>7567733</v>
      </c>
      <c r="R1404">
        <v>0</v>
      </c>
      <c r="S1404">
        <v>6059933</v>
      </c>
      <c r="T1404">
        <v>1647423</v>
      </c>
      <c r="U1404">
        <v>670</v>
      </c>
      <c r="V1404">
        <v>653381139</v>
      </c>
      <c r="W1404">
        <v>574839</v>
      </c>
      <c r="X1404">
        <v>652806300</v>
      </c>
      <c r="Y1404">
        <v>16101423</v>
      </c>
      <c r="Z1404">
        <v>374245423</v>
      </c>
      <c r="AA1404" s="3" t="str">
        <f t="shared" si="42"/>
        <v>6741</v>
      </c>
      <c r="AB1404" s="4" t="str">
        <f t="shared" si="43"/>
        <v>Non-TIF</v>
      </c>
    </row>
    <row r="1405" spans="1:28" x14ac:dyDescent="0.25">
      <c r="A1405">
        <v>2021</v>
      </c>
      <c r="B1405">
        <v>82</v>
      </c>
      <c r="C1405" t="s">
        <v>45</v>
      </c>
      <c r="D1405">
        <v>2021</v>
      </c>
      <c r="E1405">
        <v>82</v>
      </c>
      <c r="F1405">
        <v>1</v>
      </c>
      <c r="G1405">
        <v>926</v>
      </c>
      <c r="H1405">
        <v>161926</v>
      </c>
      <c r="I1405" t="s">
        <v>27</v>
      </c>
      <c r="J1405" t="s">
        <v>27</v>
      </c>
      <c r="K1405" t="s">
        <v>162</v>
      </c>
      <c r="L1405" t="s">
        <v>809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 s="3" t="str">
        <f t="shared" si="42"/>
        <v>1926</v>
      </c>
      <c r="AB1405" s="4" t="str">
        <f t="shared" si="43"/>
        <v>Non-TIF</v>
      </c>
    </row>
    <row r="1406" spans="1:28" x14ac:dyDescent="0.25">
      <c r="A1406">
        <v>2021</v>
      </c>
      <c r="B1406">
        <v>82</v>
      </c>
      <c r="C1406" t="s">
        <v>45</v>
      </c>
      <c r="D1406">
        <v>2021</v>
      </c>
      <c r="E1406">
        <v>82</v>
      </c>
      <c r="F1406">
        <v>5</v>
      </c>
      <c r="G1406">
        <v>250</v>
      </c>
      <c r="H1406">
        <v>825250</v>
      </c>
      <c r="I1406" t="s">
        <v>27</v>
      </c>
      <c r="J1406" t="s">
        <v>27</v>
      </c>
      <c r="K1406" t="s">
        <v>892</v>
      </c>
      <c r="L1406" t="s">
        <v>809</v>
      </c>
      <c r="M1406">
        <v>0</v>
      </c>
      <c r="N1406">
        <v>0</v>
      </c>
      <c r="O1406">
        <v>19793999</v>
      </c>
      <c r="P1406">
        <v>2435227</v>
      </c>
      <c r="Q1406">
        <v>32223</v>
      </c>
      <c r="R1406">
        <v>0</v>
      </c>
      <c r="S1406">
        <v>0</v>
      </c>
      <c r="T1406">
        <v>0</v>
      </c>
      <c r="U1406">
        <v>0</v>
      </c>
      <c r="V1406">
        <v>118936018</v>
      </c>
      <c r="W1406">
        <v>103712</v>
      </c>
      <c r="X1406">
        <v>118832306</v>
      </c>
      <c r="Y1406">
        <v>0</v>
      </c>
      <c r="Z1406">
        <v>96674569</v>
      </c>
      <c r="AA1406" s="3" t="str">
        <f t="shared" si="42"/>
        <v>5250</v>
      </c>
      <c r="AB1406" s="4" t="str">
        <f t="shared" si="43"/>
        <v>Non-TIF</v>
      </c>
    </row>
    <row r="1407" spans="1:28" x14ac:dyDescent="0.25">
      <c r="A1407">
        <v>2021</v>
      </c>
      <c r="B1407">
        <v>82</v>
      </c>
      <c r="C1407" t="s">
        <v>24</v>
      </c>
      <c r="D1407">
        <v>2021</v>
      </c>
      <c r="E1407">
        <v>82</v>
      </c>
      <c r="F1407">
        <v>4</v>
      </c>
      <c r="G1407">
        <v>784</v>
      </c>
      <c r="H1407" t="s">
        <v>922</v>
      </c>
      <c r="I1407" t="s">
        <v>26</v>
      </c>
      <c r="J1407" t="s">
        <v>27</v>
      </c>
      <c r="K1407" t="s">
        <v>923</v>
      </c>
      <c r="L1407" t="s">
        <v>809</v>
      </c>
      <c r="M1407">
        <v>0</v>
      </c>
      <c r="N1407">
        <v>0</v>
      </c>
      <c r="O1407">
        <v>32747787</v>
      </c>
      <c r="P1407">
        <v>74756302</v>
      </c>
      <c r="Q1407">
        <v>2625332</v>
      </c>
      <c r="R1407">
        <v>0</v>
      </c>
      <c r="S1407">
        <v>0</v>
      </c>
      <c r="T1407">
        <v>0</v>
      </c>
      <c r="U1407">
        <v>0</v>
      </c>
      <c r="V1407">
        <v>132432451</v>
      </c>
      <c r="W1407">
        <v>0</v>
      </c>
      <c r="X1407">
        <v>132432451</v>
      </c>
      <c r="Y1407">
        <v>0</v>
      </c>
      <c r="Z1407">
        <v>22303030</v>
      </c>
      <c r="AA1407" s="3" t="str">
        <f t="shared" si="42"/>
        <v>4784</v>
      </c>
      <c r="AB1407" s="4" t="str">
        <f t="shared" si="43"/>
        <v>TIF</v>
      </c>
    </row>
    <row r="1408" spans="1:28" x14ac:dyDescent="0.25">
      <c r="A1408">
        <v>2021</v>
      </c>
      <c r="B1408">
        <v>82</v>
      </c>
      <c r="C1408" t="s">
        <v>32</v>
      </c>
      <c r="D1408">
        <v>2021</v>
      </c>
      <c r="E1408">
        <v>82</v>
      </c>
      <c r="F1408">
        <v>4</v>
      </c>
      <c r="G1408">
        <v>784</v>
      </c>
      <c r="H1408">
        <v>824784</v>
      </c>
      <c r="I1408" t="s">
        <v>27</v>
      </c>
      <c r="J1408" t="s">
        <v>27</v>
      </c>
      <c r="K1408" t="s">
        <v>865</v>
      </c>
      <c r="L1408" t="s">
        <v>809</v>
      </c>
      <c r="M1408">
        <v>162891920</v>
      </c>
      <c r="N1408">
        <v>13643620</v>
      </c>
      <c r="O1408">
        <v>168060454</v>
      </c>
      <c r="P1408">
        <v>66314080</v>
      </c>
      <c r="Q1408">
        <v>20819066</v>
      </c>
      <c r="R1408">
        <v>0</v>
      </c>
      <c r="S1408">
        <v>2572831</v>
      </c>
      <c r="T1408">
        <v>30582393</v>
      </c>
      <c r="U1408">
        <v>0</v>
      </c>
      <c r="V1408">
        <v>1792068854</v>
      </c>
      <c r="W1408">
        <v>1355664</v>
      </c>
      <c r="X1408">
        <v>1790713190</v>
      </c>
      <c r="Y1408">
        <v>112830567</v>
      </c>
      <c r="Z1408">
        <v>1327184490</v>
      </c>
      <c r="AA1408" s="3" t="str">
        <f t="shared" si="42"/>
        <v>4784</v>
      </c>
      <c r="AB1408" s="4" t="str">
        <f t="shared" si="43"/>
        <v>Non-TIF</v>
      </c>
    </row>
    <row r="1409" spans="1:28" x14ac:dyDescent="0.25">
      <c r="A1409">
        <v>2021</v>
      </c>
      <c r="B1409">
        <v>83</v>
      </c>
      <c r="C1409" t="s">
        <v>45</v>
      </c>
      <c r="D1409">
        <v>2021</v>
      </c>
      <c r="E1409">
        <v>83</v>
      </c>
      <c r="F1409">
        <v>2</v>
      </c>
      <c r="G1409">
        <v>826</v>
      </c>
      <c r="H1409">
        <v>832826</v>
      </c>
      <c r="I1409" t="s">
        <v>27</v>
      </c>
      <c r="J1409" t="s">
        <v>27</v>
      </c>
      <c r="K1409" t="s">
        <v>489</v>
      </c>
      <c r="L1409" t="s">
        <v>811</v>
      </c>
      <c r="M1409">
        <v>208501</v>
      </c>
      <c r="N1409">
        <v>244599</v>
      </c>
      <c r="O1409">
        <v>21423460</v>
      </c>
      <c r="P1409">
        <v>3836592</v>
      </c>
      <c r="Q1409">
        <v>1149540</v>
      </c>
      <c r="R1409">
        <v>0</v>
      </c>
      <c r="S1409">
        <v>0</v>
      </c>
      <c r="T1409">
        <v>0</v>
      </c>
      <c r="U1409">
        <v>0</v>
      </c>
      <c r="V1409">
        <v>72805671</v>
      </c>
      <c r="W1409">
        <v>57412</v>
      </c>
      <c r="X1409">
        <v>72748259</v>
      </c>
      <c r="Y1409">
        <v>0</v>
      </c>
      <c r="Z1409">
        <v>45942979</v>
      </c>
      <c r="AA1409" s="3" t="str">
        <f t="shared" si="42"/>
        <v>2826</v>
      </c>
      <c r="AB1409" s="4" t="str">
        <f t="shared" si="43"/>
        <v>Non-TIF</v>
      </c>
    </row>
    <row r="1410" spans="1:28" x14ac:dyDescent="0.25">
      <c r="A1410">
        <v>2021</v>
      </c>
      <c r="B1410">
        <v>83</v>
      </c>
      <c r="C1410" t="s">
        <v>45</v>
      </c>
      <c r="D1410">
        <v>2021</v>
      </c>
      <c r="E1410">
        <v>83</v>
      </c>
      <c r="F1410">
        <v>3</v>
      </c>
      <c r="G1410">
        <v>168</v>
      </c>
      <c r="H1410">
        <v>833168</v>
      </c>
      <c r="I1410" t="s">
        <v>27</v>
      </c>
      <c r="J1410" t="s">
        <v>27</v>
      </c>
      <c r="K1410" t="s">
        <v>93</v>
      </c>
      <c r="L1410" t="s">
        <v>811</v>
      </c>
      <c r="M1410">
        <v>137861</v>
      </c>
      <c r="N1410">
        <v>441896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617995</v>
      </c>
      <c r="W1410">
        <v>0</v>
      </c>
      <c r="X1410">
        <v>617995</v>
      </c>
      <c r="Y1410">
        <v>0</v>
      </c>
      <c r="Z1410">
        <v>38238</v>
      </c>
      <c r="AA1410" s="3" t="str">
        <f t="shared" si="42"/>
        <v>3168</v>
      </c>
      <c r="AB1410" s="4" t="str">
        <f t="shared" si="43"/>
        <v>Non-TIF</v>
      </c>
    </row>
    <row r="1411" spans="1:28" x14ac:dyDescent="0.25">
      <c r="A1411">
        <v>2021</v>
      </c>
      <c r="B1411">
        <v>83</v>
      </c>
      <c r="C1411" t="s">
        <v>32</v>
      </c>
      <c r="D1411">
        <v>2021</v>
      </c>
      <c r="E1411">
        <v>83</v>
      </c>
      <c r="F1411">
        <v>6</v>
      </c>
      <c r="G1411">
        <v>460</v>
      </c>
      <c r="H1411">
        <v>786460</v>
      </c>
      <c r="I1411" t="s">
        <v>27</v>
      </c>
      <c r="J1411" t="s">
        <v>27</v>
      </c>
      <c r="K1411" t="s">
        <v>462</v>
      </c>
      <c r="L1411" t="s">
        <v>811</v>
      </c>
      <c r="M1411">
        <v>1810267</v>
      </c>
      <c r="N1411">
        <v>34067</v>
      </c>
      <c r="O1411">
        <v>0</v>
      </c>
      <c r="P1411">
        <v>0</v>
      </c>
      <c r="Q1411">
        <v>0</v>
      </c>
      <c r="R1411">
        <v>0</v>
      </c>
      <c r="S1411">
        <v>275824</v>
      </c>
      <c r="T1411">
        <v>58265</v>
      </c>
      <c r="U1411">
        <v>0</v>
      </c>
      <c r="V1411">
        <v>3891774</v>
      </c>
      <c r="W1411">
        <v>1852</v>
      </c>
      <c r="X1411">
        <v>3889922</v>
      </c>
      <c r="Y1411">
        <v>170262</v>
      </c>
      <c r="Z1411">
        <v>1713351</v>
      </c>
      <c r="AA1411" s="3" t="str">
        <f t="shared" ref="AA1411:AA1465" si="44">CONCATENATE(F1411,TEXT(G1411,"000"))</f>
        <v>6460</v>
      </c>
      <c r="AB1411" s="4" t="str">
        <f t="shared" ref="AB1411:AB1465" si="45">IF(C1411="I","TIF","Non-TIF")</f>
        <v>Non-TIF</v>
      </c>
    </row>
    <row r="1412" spans="1:28" x14ac:dyDescent="0.25">
      <c r="A1412">
        <v>2021</v>
      </c>
      <c r="B1412">
        <v>84</v>
      </c>
      <c r="C1412" t="s">
        <v>45</v>
      </c>
      <c r="D1412">
        <v>2021</v>
      </c>
      <c r="E1412">
        <v>84</v>
      </c>
      <c r="F1412">
        <v>0</v>
      </c>
      <c r="G1412">
        <v>747</v>
      </c>
      <c r="H1412">
        <v>840747</v>
      </c>
      <c r="I1412" t="s">
        <v>27</v>
      </c>
      <c r="J1412" t="s">
        <v>27</v>
      </c>
      <c r="K1412" t="s">
        <v>701</v>
      </c>
      <c r="L1412" t="s">
        <v>815</v>
      </c>
      <c r="M1412">
        <v>288869</v>
      </c>
      <c r="N1412">
        <v>16016</v>
      </c>
      <c r="O1412">
        <v>7093700</v>
      </c>
      <c r="P1412">
        <v>3575008</v>
      </c>
      <c r="Q1412">
        <v>2182692</v>
      </c>
      <c r="R1412">
        <v>0</v>
      </c>
      <c r="S1412">
        <v>0</v>
      </c>
      <c r="T1412">
        <v>0</v>
      </c>
      <c r="U1412">
        <v>0</v>
      </c>
      <c r="V1412">
        <v>21966669</v>
      </c>
      <c r="W1412">
        <v>0</v>
      </c>
      <c r="X1412">
        <v>21966669</v>
      </c>
      <c r="Y1412">
        <v>0</v>
      </c>
      <c r="Z1412">
        <v>8810384</v>
      </c>
      <c r="AA1412" s="3" t="str">
        <f t="shared" si="44"/>
        <v>0747</v>
      </c>
      <c r="AB1412" s="4" t="str">
        <f t="shared" si="45"/>
        <v>Non-TIF</v>
      </c>
    </row>
    <row r="1413" spans="1:28" x14ac:dyDescent="0.25">
      <c r="A1413">
        <v>2021</v>
      </c>
      <c r="B1413">
        <v>84</v>
      </c>
      <c r="C1413" t="s">
        <v>45</v>
      </c>
      <c r="D1413">
        <v>2021</v>
      </c>
      <c r="E1413">
        <v>84</v>
      </c>
      <c r="F1413">
        <v>4</v>
      </c>
      <c r="G1413">
        <v>149</v>
      </c>
      <c r="H1413">
        <v>844149</v>
      </c>
      <c r="I1413" t="s">
        <v>27</v>
      </c>
      <c r="J1413" t="s">
        <v>27</v>
      </c>
      <c r="K1413" t="s">
        <v>738</v>
      </c>
      <c r="L1413" t="s">
        <v>815</v>
      </c>
      <c r="M1413">
        <v>0</v>
      </c>
      <c r="N1413">
        <v>0</v>
      </c>
      <c r="O1413">
        <v>3176722</v>
      </c>
      <c r="P1413">
        <v>4181599</v>
      </c>
      <c r="Q1413">
        <v>355376</v>
      </c>
      <c r="R1413">
        <v>0</v>
      </c>
      <c r="S1413">
        <v>0</v>
      </c>
      <c r="T1413">
        <v>0</v>
      </c>
      <c r="U1413">
        <v>0</v>
      </c>
      <c r="V1413">
        <v>32137293</v>
      </c>
      <c r="W1413">
        <v>0</v>
      </c>
      <c r="X1413">
        <v>32137293</v>
      </c>
      <c r="Y1413">
        <v>0</v>
      </c>
      <c r="Z1413">
        <v>24423596</v>
      </c>
      <c r="AA1413" s="3" t="str">
        <f t="shared" si="44"/>
        <v>4149</v>
      </c>
      <c r="AB1413" s="4" t="str">
        <f t="shared" si="45"/>
        <v>Non-TIF</v>
      </c>
    </row>
    <row r="1414" spans="1:28" x14ac:dyDescent="0.25">
      <c r="A1414">
        <v>2021</v>
      </c>
      <c r="B1414">
        <v>84</v>
      </c>
      <c r="C1414" t="s">
        <v>24</v>
      </c>
      <c r="D1414">
        <v>2021</v>
      </c>
      <c r="E1414">
        <v>84</v>
      </c>
      <c r="F1414">
        <v>0</v>
      </c>
      <c r="G1414">
        <v>747</v>
      </c>
      <c r="H1414" t="s">
        <v>931</v>
      </c>
      <c r="I1414" t="s">
        <v>26</v>
      </c>
      <c r="J1414" t="s">
        <v>27</v>
      </c>
      <c r="K1414" t="s">
        <v>932</v>
      </c>
      <c r="L1414" t="s">
        <v>815</v>
      </c>
      <c r="M1414">
        <v>393781</v>
      </c>
      <c r="N1414">
        <v>21974</v>
      </c>
      <c r="O1414">
        <v>33442410</v>
      </c>
      <c r="P1414">
        <v>12723922</v>
      </c>
      <c r="Q1414">
        <v>3838528</v>
      </c>
      <c r="R1414">
        <v>0</v>
      </c>
      <c r="S1414">
        <v>0</v>
      </c>
      <c r="T1414">
        <v>0</v>
      </c>
      <c r="U1414">
        <v>0</v>
      </c>
      <c r="V1414">
        <v>60817631</v>
      </c>
      <c r="W1414">
        <v>11112</v>
      </c>
      <c r="X1414">
        <v>60806519</v>
      </c>
      <c r="Y1414">
        <v>0</v>
      </c>
      <c r="Z1414">
        <v>10397016</v>
      </c>
      <c r="AA1414" s="3" t="str">
        <f t="shared" si="44"/>
        <v>0747</v>
      </c>
      <c r="AB1414" s="4" t="str">
        <f t="shared" si="45"/>
        <v>TIF</v>
      </c>
    </row>
    <row r="1415" spans="1:28" x14ac:dyDescent="0.25">
      <c r="A1415">
        <v>2021</v>
      </c>
      <c r="B1415">
        <v>84</v>
      </c>
      <c r="C1415" t="s">
        <v>24</v>
      </c>
      <c r="D1415">
        <v>2021</v>
      </c>
      <c r="E1415">
        <v>84</v>
      </c>
      <c r="F1415">
        <v>4</v>
      </c>
      <c r="G1415">
        <v>149</v>
      </c>
      <c r="H1415" t="s">
        <v>933</v>
      </c>
      <c r="I1415" t="s">
        <v>26</v>
      </c>
      <c r="J1415" t="s">
        <v>27</v>
      </c>
      <c r="K1415" t="s">
        <v>934</v>
      </c>
      <c r="L1415" t="s">
        <v>815</v>
      </c>
      <c r="M1415">
        <v>0</v>
      </c>
      <c r="N1415">
        <v>0</v>
      </c>
      <c r="O1415">
        <v>21003142</v>
      </c>
      <c r="P1415">
        <v>13662941</v>
      </c>
      <c r="Q1415">
        <v>624974</v>
      </c>
      <c r="R1415">
        <v>0</v>
      </c>
      <c r="S1415">
        <v>0</v>
      </c>
      <c r="T1415">
        <v>0</v>
      </c>
      <c r="U1415">
        <v>0</v>
      </c>
      <c r="V1415">
        <v>64112921</v>
      </c>
      <c r="W1415">
        <v>18520</v>
      </c>
      <c r="X1415">
        <v>64094401</v>
      </c>
      <c r="Y1415">
        <v>0</v>
      </c>
      <c r="Z1415">
        <v>28821864</v>
      </c>
      <c r="AA1415" s="3" t="str">
        <f t="shared" si="44"/>
        <v>4149</v>
      </c>
      <c r="AB1415" s="4" t="str">
        <f t="shared" si="45"/>
        <v>TIF</v>
      </c>
    </row>
    <row r="1416" spans="1:28" x14ac:dyDescent="0.25">
      <c r="A1416">
        <v>2021</v>
      </c>
      <c r="B1416">
        <v>84</v>
      </c>
      <c r="C1416" t="s">
        <v>24</v>
      </c>
      <c r="D1416">
        <v>2021</v>
      </c>
      <c r="E1416">
        <v>84</v>
      </c>
      <c r="F1416">
        <v>6</v>
      </c>
      <c r="G1416">
        <v>990</v>
      </c>
      <c r="H1416" t="s">
        <v>935</v>
      </c>
      <c r="I1416" t="s">
        <v>26</v>
      </c>
      <c r="J1416" t="s">
        <v>27</v>
      </c>
      <c r="K1416" t="s">
        <v>936</v>
      </c>
      <c r="L1416" t="s">
        <v>815</v>
      </c>
      <c r="M1416">
        <v>140347</v>
      </c>
      <c r="N1416">
        <v>1225</v>
      </c>
      <c r="O1416">
        <v>3656079</v>
      </c>
      <c r="P1416">
        <v>2182439</v>
      </c>
      <c r="Q1416">
        <v>2069343</v>
      </c>
      <c r="R1416">
        <v>0</v>
      </c>
      <c r="S1416">
        <v>0</v>
      </c>
      <c r="T1416">
        <v>0</v>
      </c>
      <c r="U1416">
        <v>0</v>
      </c>
      <c r="V1416">
        <v>13282920</v>
      </c>
      <c r="W1416">
        <v>0</v>
      </c>
      <c r="X1416">
        <v>13282920</v>
      </c>
      <c r="Y1416">
        <v>0</v>
      </c>
      <c r="Z1416">
        <v>5233487</v>
      </c>
      <c r="AA1416" s="3" t="str">
        <f t="shared" si="44"/>
        <v>6990</v>
      </c>
      <c r="AB1416" s="4" t="str">
        <f t="shared" si="45"/>
        <v>TIF</v>
      </c>
    </row>
    <row r="1417" spans="1:28" x14ac:dyDescent="0.25">
      <c r="A1417">
        <v>2021</v>
      </c>
      <c r="B1417">
        <v>84</v>
      </c>
      <c r="C1417" t="s">
        <v>32</v>
      </c>
      <c r="D1417">
        <v>2021</v>
      </c>
      <c r="E1417">
        <v>84</v>
      </c>
      <c r="F1417">
        <v>6</v>
      </c>
      <c r="G1417">
        <v>983</v>
      </c>
      <c r="H1417">
        <v>606983</v>
      </c>
      <c r="I1417" t="s">
        <v>27</v>
      </c>
      <c r="J1417" t="s">
        <v>27</v>
      </c>
      <c r="K1417" t="s">
        <v>698</v>
      </c>
      <c r="L1417" t="s">
        <v>815</v>
      </c>
      <c r="M1417">
        <v>3854870</v>
      </c>
      <c r="N1417">
        <v>566690</v>
      </c>
      <c r="O1417">
        <v>9790</v>
      </c>
      <c r="P1417">
        <v>0</v>
      </c>
      <c r="Q1417">
        <v>0</v>
      </c>
      <c r="R1417">
        <v>0</v>
      </c>
      <c r="S1417">
        <v>0</v>
      </c>
      <c r="T1417">
        <v>14437</v>
      </c>
      <c r="U1417">
        <v>0</v>
      </c>
      <c r="V1417">
        <v>8152297</v>
      </c>
      <c r="W1417">
        <v>0</v>
      </c>
      <c r="X1417">
        <v>8152297</v>
      </c>
      <c r="Y1417">
        <v>208656</v>
      </c>
      <c r="Z1417">
        <v>3706510</v>
      </c>
      <c r="AA1417" s="3" t="str">
        <f t="shared" si="44"/>
        <v>6983</v>
      </c>
      <c r="AB1417" s="4" t="str">
        <f t="shared" si="45"/>
        <v>Non-TIF</v>
      </c>
    </row>
    <row r="1418" spans="1:28" x14ac:dyDescent="0.25">
      <c r="A1418">
        <v>2021</v>
      </c>
      <c r="B1418">
        <v>84</v>
      </c>
      <c r="C1418" t="s">
        <v>32</v>
      </c>
      <c r="D1418">
        <v>2021</v>
      </c>
      <c r="E1418">
        <v>84</v>
      </c>
      <c r="F1418">
        <v>6</v>
      </c>
      <c r="G1418">
        <v>30</v>
      </c>
      <c r="H1418">
        <v>846030</v>
      </c>
      <c r="I1418" t="s">
        <v>27</v>
      </c>
      <c r="J1418" t="s">
        <v>27</v>
      </c>
      <c r="K1418" t="s">
        <v>814</v>
      </c>
      <c r="L1418" t="s">
        <v>815</v>
      </c>
      <c r="M1418">
        <v>90154380</v>
      </c>
      <c r="N1418">
        <v>9901300</v>
      </c>
      <c r="O1418">
        <v>33617990</v>
      </c>
      <c r="P1418">
        <v>13417930</v>
      </c>
      <c r="Q1418">
        <v>6049340</v>
      </c>
      <c r="R1418">
        <v>0</v>
      </c>
      <c r="S1418">
        <v>10205494</v>
      </c>
      <c r="T1418">
        <v>21232243</v>
      </c>
      <c r="U1418">
        <v>0</v>
      </c>
      <c r="V1418">
        <v>756475017</v>
      </c>
      <c r="W1418">
        <v>282973</v>
      </c>
      <c r="X1418">
        <v>756192044</v>
      </c>
      <c r="Y1418">
        <v>20656453</v>
      </c>
      <c r="Z1418">
        <v>571896340</v>
      </c>
      <c r="AA1418" s="3" t="str">
        <f t="shared" si="44"/>
        <v>6030</v>
      </c>
      <c r="AB1418" s="4" t="str">
        <f t="shared" si="45"/>
        <v>Non-TIF</v>
      </c>
    </row>
    <row r="1419" spans="1:28" x14ac:dyDescent="0.25">
      <c r="A1419">
        <v>2021</v>
      </c>
      <c r="B1419">
        <v>84</v>
      </c>
      <c r="C1419" t="s">
        <v>32</v>
      </c>
      <c r="D1419">
        <v>2021</v>
      </c>
      <c r="E1419">
        <v>84</v>
      </c>
      <c r="F1419">
        <v>6</v>
      </c>
      <c r="G1419">
        <v>990</v>
      </c>
      <c r="H1419">
        <v>846990</v>
      </c>
      <c r="I1419" t="s">
        <v>27</v>
      </c>
      <c r="J1419" t="s">
        <v>27</v>
      </c>
      <c r="K1419" t="s">
        <v>771</v>
      </c>
      <c r="L1419" t="s">
        <v>815</v>
      </c>
      <c r="M1419">
        <v>126580790</v>
      </c>
      <c r="N1419">
        <v>10042400</v>
      </c>
      <c r="O1419">
        <v>18593610</v>
      </c>
      <c r="P1419">
        <v>2948170</v>
      </c>
      <c r="Q1419">
        <v>2957120</v>
      </c>
      <c r="R1419">
        <v>0</v>
      </c>
      <c r="S1419">
        <v>0</v>
      </c>
      <c r="T1419">
        <v>1114163</v>
      </c>
      <c r="U1419">
        <v>0</v>
      </c>
      <c r="V1419">
        <v>330116493</v>
      </c>
      <c r="W1419">
        <v>314840</v>
      </c>
      <c r="X1419">
        <v>329801653</v>
      </c>
      <c r="Y1419">
        <v>12036694</v>
      </c>
      <c r="Z1419">
        <v>167880240</v>
      </c>
      <c r="AA1419" s="3" t="str">
        <f t="shared" si="44"/>
        <v>6990</v>
      </c>
      <c r="AB1419" s="4" t="str">
        <f t="shared" si="45"/>
        <v>Non-TIF</v>
      </c>
    </row>
    <row r="1420" spans="1:28" x14ac:dyDescent="0.25">
      <c r="A1420">
        <v>2021</v>
      </c>
      <c r="B1420">
        <v>85</v>
      </c>
      <c r="C1420" t="s">
        <v>45</v>
      </c>
      <c r="D1420">
        <v>2021</v>
      </c>
      <c r="E1420">
        <v>85</v>
      </c>
      <c r="F1420">
        <v>4</v>
      </c>
      <c r="G1420">
        <v>617</v>
      </c>
      <c r="H1420">
        <v>854617</v>
      </c>
      <c r="I1420" t="s">
        <v>27</v>
      </c>
      <c r="J1420" t="s">
        <v>27</v>
      </c>
      <c r="K1420" t="s">
        <v>897</v>
      </c>
      <c r="L1420" t="s">
        <v>837</v>
      </c>
      <c r="M1420">
        <v>0</v>
      </c>
      <c r="N1420">
        <v>0</v>
      </c>
      <c r="O1420">
        <v>21455323</v>
      </c>
      <c r="P1420">
        <v>12491736</v>
      </c>
      <c r="Q1420">
        <v>887670</v>
      </c>
      <c r="R1420">
        <v>0</v>
      </c>
      <c r="S1420">
        <v>0</v>
      </c>
      <c r="T1420">
        <v>0</v>
      </c>
      <c r="U1420">
        <v>0</v>
      </c>
      <c r="V1420">
        <v>58115829</v>
      </c>
      <c r="W1420">
        <v>38892</v>
      </c>
      <c r="X1420">
        <v>58076937</v>
      </c>
      <c r="Y1420">
        <v>0</v>
      </c>
      <c r="Z1420">
        <v>23281100</v>
      </c>
      <c r="AA1420" s="3" t="str">
        <f t="shared" si="44"/>
        <v>4617</v>
      </c>
      <c r="AB1420" s="4" t="str">
        <f t="shared" si="45"/>
        <v>Non-TIF</v>
      </c>
    </row>
    <row r="1421" spans="1:28" x14ac:dyDescent="0.25">
      <c r="A1421">
        <v>2021</v>
      </c>
      <c r="B1421">
        <v>85</v>
      </c>
      <c r="C1421" t="s">
        <v>45</v>
      </c>
      <c r="D1421">
        <v>2021</v>
      </c>
      <c r="E1421">
        <v>85</v>
      </c>
      <c r="F1421">
        <v>5</v>
      </c>
      <c r="G1421">
        <v>643</v>
      </c>
      <c r="H1421">
        <v>855643</v>
      </c>
      <c r="I1421" t="s">
        <v>27</v>
      </c>
      <c r="J1421" t="s">
        <v>27</v>
      </c>
      <c r="K1421" t="s">
        <v>209</v>
      </c>
      <c r="L1421" t="s">
        <v>837</v>
      </c>
      <c r="M1421">
        <v>37561</v>
      </c>
      <c r="N1421">
        <v>0</v>
      </c>
      <c r="O1421">
        <v>8898293</v>
      </c>
      <c r="P1421">
        <v>973097</v>
      </c>
      <c r="Q1421">
        <v>479075</v>
      </c>
      <c r="R1421">
        <v>0</v>
      </c>
      <c r="S1421">
        <v>0</v>
      </c>
      <c r="T1421">
        <v>0</v>
      </c>
      <c r="U1421">
        <v>0</v>
      </c>
      <c r="V1421">
        <v>38822315</v>
      </c>
      <c r="W1421">
        <v>62968</v>
      </c>
      <c r="X1421">
        <v>38759347</v>
      </c>
      <c r="Y1421">
        <v>0</v>
      </c>
      <c r="Z1421">
        <v>28434289</v>
      </c>
      <c r="AA1421" s="3" t="str">
        <f t="shared" si="44"/>
        <v>5643</v>
      </c>
      <c r="AB1421" s="4" t="str">
        <f t="shared" si="45"/>
        <v>Non-TIF</v>
      </c>
    </row>
    <row r="1422" spans="1:28" x14ac:dyDescent="0.25">
      <c r="A1422">
        <v>2021</v>
      </c>
      <c r="B1422">
        <v>85</v>
      </c>
      <c r="C1422" t="s">
        <v>24</v>
      </c>
      <c r="D1422">
        <v>2021</v>
      </c>
      <c r="E1422">
        <v>85</v>
      </c>
      <c r="F1422">
        <v>1</v>
      </c>
      <c r="G1422">
        <v>350</v>
      </c>
      <c r="H1422" t="s">
        <v>629</v>
      </c>
      <c r="I1422" t="s">
        <v>26</v>
      </c>
      <c r="J1422" t="s">
        <v>27</v>
      </c>
      <c r="K1422" t="s">
        <v>630</v>
      </c>
      <c r="L1422" t="s">
        <v>837</v>
      </c>
      <c r="M1422">
        <v>0</v>
      </c>
      <c r="N1422">
        <v>0</v>
      </c>
      <c r="O1422">
        <v>6812653</v>
      </c>
      <c r="P1422">
        <v>335677</v>
      </c>
      <c r="Q1422">
        <v>149869</v>
      </c>
      <c r="R1422">
        <v>0</v>
      </c>
      <c r="S1422">
        <v>0</v>
      </c>
      <c r="T1422">
        <v>0</v>
      </c>
      <c r="U1422">
        <v>0</v>
      </c>
      <c r="V1422">
        <v>7641927</v>
      </c>
      <c r="W1422">
        <v>0</v>
      </c>
      <c r="X1422">
        <v>7641927</v>
      </c>
      <c r="Y1422">
        <v>0</v>
      </c>
      <c r="Z1422">
        <v>343728</v>
      </c>
      <c r="AA1422" s="3" t="str">
        <f t="shared" si="44"/>
        <v>1350</v>
      </c>
      <c r="AB1422" s="4" t="str">
        <f t="shared" si="45"/>
        <v>TIF</v>
      </c>
    </row>
    <row r="1423" spans="1:28" x14ac:dyDescent="0.25">
      <c r="A1423">
        <v>2021</v>
      </c>
      <c r="B1423">
        <v>85</v>
      </c>
      <c r="C1423" t="s">
        <v>24</v>
      </c>
      <c r="D1423">
        <v>2021</v>
      </c>
      <c r="E1423">
        <v>85</v>
      </c>
      <c r="F1423">
        <v>4</v>
      </c>
      <c r="G1423">
        <v>617</v>
      </c>
      <c r="H1423" t="s">
        <v>937</v>
      </c>
      <c r="I1423" t="s">
        <v>26</v>
      </c>
      <c r="J1423" t="s">
        <v>27</v>
      </c>
      <c r="K1423" t="s">
        <v>938</v>
      </c>
      <c r="L1423" t="s">
        <v>837</v>
      </c>
      <c r="M1423">
        <v>0</v>
      </c>
      <c r="N1423">
        <v>0</v>
      </c>
      <c r="O1423">
        <v>9380977</v>
      </c>
      <c r="P1423">
        <v>6067264</v>
      </c>
      <c r="Q1423">
        <v>327530</v>
      </c>
      <c r="R1423">
        <v>0</v>
      </c>
      <c r="S1423">
        <v>0</v>
      </c>
      <c r="T1423">
        <v>0</v>
      </c>
      <c r="U1423">
        <v>0</v>
      </c>
      <c r="V1423">
        <v>24365971</v>
      </c>
      <c r="W1423">
        <v>0</v>
      </c>
      <c r="X1423">
        <v>24365971</v>
      </c>
      <c r="Y1423">
        <v>0</v>
      </c>
      <c r="Z1423">
        <v>8590200</v>
      </c>
      <c r="AA1423" s="3" t="str">
        <f t="shared" si="44"/>
        <v>4617</v>
      </c>
      <c r="AB1423" s="4" t="str">
        <f t="shared" si="45"/>
        <v>TIF</v>
      </c>
    </row>
    <row r="1424" spans="1:28" x14ac:dyDescent="0.25">
      <c r="A1424">
        <v>2021</v>
      </c>
      <c r="B1424">
        <v>85</v>
      </c>
      <c r="C1424" t="s">
        <v>32</v>
      </c>
      <c r="D1424">
        <v>2021</v>
      </c>
      <c r="E1424">
        <v>85</v>
      </c>
      <c r="F1424">
        <v>6</v>
      </c>
      <c r="G1424">
        <v>561</v>
      </c>
      <c r="H1424">
        <v>86561</v>
      </c>
      <c r="I1424" t="s">
        <v>27</v>
      </c>
      <c r="J1424" t="s">
        <v>27</v>
      </c>
      <c r="K1424" t="s">
        <v>62</v>
      </c>
      <c r="L1424" t="s">
        <v>837</v>
      </c>
      <c r="M1424">
        <v>4748100</v>
      </c>
      <c r="N1424">
        <v>135400</v>
      </c>
      <c r="O1424">
        <v>210500</v>
      </c>
      <c r="P1424">
        <v>0</v>
      </c>
      <c r="Q1424">
        <v>1729600</v>
      </c>
      <c r="R1424">
        <v>0</v>
      </c>
      <c r="S1424">
        <v>0</v>
      </c>
      <c r="T1424">
        <v>6575464</v>
      </c>
      <c r="U1424">
        <v>0</v>
      </c>
      <c r="V1424">
        <v>51991464</v>
      </c>
      <c r="W1424">
        <v>12964</v>
      </c>
      <c r="X1424">
        <v>51978500</v>
      </c>
      <c r="Y1424">
        <v>1032775</v>
      </c>
      <c r="Z1424">
        <v>38592400</v>
      </c>
      <c r="AA1424" s="3" t="str">
        <f t="shared" si="44"/>
        <v>6561</v>
      </c>
      <c r="AB1424" s="4" t="str">
        <f t="shared" si="45"/>
        <v>Non-TIF</v>
      </c>
    </row>
    <row r="1425" spans="1:28" x14ac:dyDescent="0.25">
      <c r="A1425">
        <v>2021</v>
      </c>
      <c r="B1425">
        <v>85</v>
      </c>
      <c r="C1425" t="s">
        <v>32</v>
      </c>
      <c r="D1425">
        <v>2021</v>
      </c>
      <c r="E1425">
        <v>85</v>
      </c>
      <c r="F1425">
        <v>4</v>
      </c>
      <c r="G1425">
        <v>779</v>
      </c>
      <c r="H1425">
        <v>774779</v>
      </c>
      <c r="I1425" t="s">
        <v>27</v>
      </c>
      <c r="J1425" t="s">
        <v>27</v>
      </c>
      <c r="K1425" t="s">
        <v>201</v>
      </c>
      <c r="L1425" t="s">
        <v>837</v>
      </c>
      <c r="M1425">
        <v>156200</v>
      </c>
      <c r="N1425">
        <v>900</v>
      </c>
      <c r="O1425">
        <v>67100</v>
      </c>
      <c r="P1425">
        <v>0</v>
      </c>
      <c r="Q1425">
        <v>0</v>
      </c>
      <c r="R1425">
        <v>0</v>
      </c>
      <c r="S1425">
        <v>0</v>
      </c>
      <c r="T1425">
        <v>9006</v>
      </c>
      <c r="U1425">
        <v>0</v>
      </c>
      <c r="V1425">
        <v>8586206</v>
      </c>
      <c r="W1425">
        <v>16668</v>
      </c>
      <c r="X1425">
        <v>8569538</v>
      </c>
      <c r="Y1425">
        <v>150223</v>
      </c>
      <c r="Z1425">
        <v>8353000</v>
      </c>
      <c r="AA1425" s="3" t="str">
        <f t="shared" si="44"/>
        <v>4779</v>
      </c>
      <c r="AB1425" s="4" t="str">
        <f t="shared" si="45"/>
        <v>Non-TIF</v>
      </c>
    </row>
    <row r="1426" spans="1:28" x14ac:dyDescent="0.25">
      <c r="A1426">
        <v>2021</v>
      </c>
      <c r="B1426">
        <v>85</v>
      </c>
      <c r="C1426" t="s">
        <v>32</v>
      </c>
      <c r="D1426">
        <v>2021</v>
      </c>
      <c r="E1426">
        <v>85</v>
      </c>
      <c r="F1426">
        <v>1</v>
      </c>
      <c r="G1426">
        <v>359</v>
      </c>
      <c r="H1426">
        <v>851359</v>
      </c>
      <c r="I1426" t="s">
        <v>27</v>
      </c>
      <c r="J1426" t="s">
        <v>27</v>
      </c>
      <c r="K1426" t="s">
        <v>487</v>
      </c>
      <c r="L1426" t="s">
        <v>837</v>
      </c>
      <c r="M1426">
        <v>145956000</v>
      </c>
      <c r="N1426">
        <v>4018000</v>
      </c>
      <c r="O1426">
        <v>8480000</v>
      </c>
      <c r="P1426">
        <v>86900</v>
      </c>
      <c r="Q1426">
        <v>2902000</v>
      </c>
      <c r="R1426">
        <v>0</v>
      </c>
      <c r="S1426">
        <v>15648757</v>
      </c>
      <c r="T1426">
        <v>1005472</v>
      </c>
      <c r="U1426">
        <v>0</v>
      </c>
      <c r="V1426">
        <v>326376929</v>
      </c>
      <c r="W1426">
        <v>179644</v>
      </c>
      <c r="X1426">
        <v>326197285</v>
      </c>
      <c r="Y1426">
        <v>35701247</v>
      </c>
      <c r="Z1426">
        <v>148279800</v>
      </c>
      <c r="AA1426" s="3" t="str">
        <f t="shared" si="44"/>
        <v>1359</v>
      </c>
      <c r="AB1426" s="4" t="str">
        <f t="shared" si="45"/>
        <v>Non-TIF</v>
      </c>
    </row>
    <row r="1427" spans="1:28" x14ac:dyDescent="0.25">
      <c r="A1427">
        <v>2021</v>
      </c>
      <c r="B1427">
        <v>86</v>
      </c>
      <c r="C1427" t="s">
        <v>45</v>
      </c>
      <c r="D1427">
        <v>2021</v>
      </c>
      <c r="E1427">
        <v>86</v>
      </c>
      <c r="F1427">
        <v>1</v>
      </c>
      <c r="G1427">
        <v>935</v>
      </c>
      <c r="H1427">
        <v>861935</v>
      </c>
      <c r="I1427" t="s">
        <v>27</v>
      </c>
      <c r="J1427" t="s">
        <v>27</v>
      </c>
      <c r="K1427" t="s">
        <v>177</v>
      </c>
      <c r="L1427" t="s">
        <v>839</v>
      </c>
      <c r="M1427">
        <v>429886</v>
      </c>
      <c r="N1427">
        <v>0</v>
      </c>
      <c r="O1427">
        <v>5516990</v>
      </c>
      <c r="P1427">
        <v>118949</v>
      </c>
      <c r="Q1427">
        <v>734113</v>
      </c>
      <c r="R1427">
        <v>0</v>
      </c>
      <c r="S1427">
        <v>0</v>
      </c>
      <c r="T1427">
        <v>0</v>
      </c>
      <c r="U1427">
        <v>0</v>
      </c>
      <c r="V1427">
        <v>36304703</v>
      </c>
      <c r="W1427">
        <v>50004</v>
      </c>
      <c r="X1427">
        <v>36254699</v>
      </c>
      <c r="Y1427">
        <v>0</v>
      </c>
      <c r="Z1427">
        <v>29504765</v>
      </c>
      <c r="AA1427" s="3" t="str">
        <f t="shared" si="44"/>
        <v>1935</v>
      </c>
      <c r="AB1427" s="4" t="str">
        <f t="shared" si="45"/>
        <v>Non-TIF</v>
      </c>
    </row>
    <row r="1428" spans="1:28" x14ac:dyDescent="0.25">
      <c r="A1428">
        <v>2021</v>
      </c>
      <c r="B1428">
        <v>86</v>
      </c>
      <c r="C1428" t="s">
        <v>45</v>
      </c>
      <c r="D1428">
        <v>2021</v>
      </c>
      <c r="E1428">
        <v>86</v>
      </c>
      <c r="F1428">
        <v>2</v>
      </c>
      <c r="G1428">
        <v>502</v>
      </c>
      <c r="H1428">
        <v>862502</v>
      </c>
      <c r="I1428" t="s">
        <v>27</v>
      </c>
      <c r="J1428" t="s">
        <v>27</v>
      </c>
      <c r="K1428" t="s">
        <v>59</v>
      </c>
      <c r="L1428" t="s">
        <v>839</v>
      </c>
      <c r="M1428">
        <v>0</v>
      </c>
      <c r="N1428">
        <v>0</v>
      </c>
      <c r="O1428">
        <v>0</v>
      </c>
      <c r="P1428">
        <v>2043203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2043203</v>
      </c>
      <c r="W1428">
        <v>0</v>
      </c>
      <c r="X1428">
        <v>2043203</v>
      </c>
      <c r="Y1428">
        <v>0</v>
      </c>
      <c r="Z1428">
        <v>0</v>
      </c>
      <c r="AA1428" s="3" t="str">
        <f t="shared" si="44"/>
        <v>2502</v>
      </c>
      <c r="AB1428" s="4" t="str">
        <f t="shared" si="45"/>
        <v>Non-TIF</v>
      </c>
    </row>
    <row r="1429" spans="1:28" x14ac:dyDescent="0.25">
      <c r="A1429">
        <v>2021</v>
      </c>
      <c r="B1429">
        <v>86</v>
      </c>
      <c r="C1429" t="s">
        <v>24</v>
      </c>
      <c r="D1429">
        <v>2021</v>
      </c>
      <c r="E1429">
        <v>86</v>
      </c>
      <c r="F1429">
        <v>0</v>
      </c>
      <c r="G1429">
        <v>609</v>
      </c>
      <c r="H1429" t="s">
        <v>193</v>
      </c>
      <c r="I1429" t="s">
        <v>26</v>
      </c>
      <c r="J1429" t="s">
        <v>27</v>
      </c>
      <c r="K1429" t="s">
        <v>194</v>
      </c>
      <c r="L1429" t="s">
        <v>839</v>
      </c>
      <c r="M1429">
        <v>0</v>
      </c>
      <c r="N1429">
        <v>0</v>
      </c>
      <c r="O1429">
        <v>768801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768801</v>
      </c>
      <c r="W1429">
        <v>0</v>
      </c>
      <c r="X1429">
        <v>768801</v>
      </c>
      <c r="Y1429">
        <v>0</v>
      </c>
      <c r="Z1429">
        <v>0</v>
      </c>
      <c r="AA1429" s="3" t="str">
        <f t="shared" si="44"/>
        <v>0609</v>
      </c>
      <c r="AB1429" s="4" t="str">
        <f t="shared" si="45"/>
        <v>TIF</v>
      </c>
    </row>
    <row r="1430" spans="1:28" x14ac:dyDescent="0.25">
      <c r="A1430">
        <v>2021</v>
      </c>
      <c r="B1430">
        <v>86</v>
      </c>
      <c r="C1430" t="s">
        <v>24</v>
      </c>
      <c r="D1430">
        <v>2021</v>
      </c>
      <c r="E1430">
        <v>86</v>
      </c>
      <c r="F1430">
        <v>2</v>
      </c>
      <c r="G1430">
        <v>682</v>
      </c>
      <c r="H1430" t="s">
        <v>951</v>
      </c>
      <c r="I1430" t="s">
        <v>26</v>
      </c>
      <c r="J1430" t="s">
        <v>27</v>
      </c>
      <c r="K1430" t="s">
        <v>952</v>
      </c>
      <c r="L1430" t="s">
        <v>839</v>
      </c>
      <c r="M1430">
        <v>0</v>
      </c>
      <c r="N1430">
        <v>0</v>
      </c>
      <c r="O1430">
        <v>0</v>
      </c>
      <c r="P1430">
        <v>2982582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2982582</v>
      </c>
      <c r="W1430">
        <v>0</v>
      </c>
      <c r="X1430">
        <v>2982582</v>
      </c>
      <c r="Y1430">
        <v>0</v>
      </c>
      <c r="Z1430">
        <v>0</v>
      </c>
      <c r="AA1430" s="3" t="str">
        <f t="shared" si="44"/>
        <v>2682</v>
      </c>
      <c r="AB1430" s="4" t="str">
        <f t="shared" si="45"/>
        <v>TIF</v>
      </c>
    </row>
    <row r="1431" spans="1:28" x14ac:dyDescent="0.25">
      <c r="A1431">
        <v>2021</v>
      </c>
      <c r="B1431">
        <v>86</v>
      </c>
      <c r="C1431" t="s">
        <v>24</v>
      </c>
      <c r="D1431">
        <v>2021</v>
      </c>
      <c r="E1431">
        <v>86</v>
      </c>
      <c r="F1431">
        <v>1</v>
      </c>
      <c r="G1431">
        <v>935</v>
      </c>
      <c r="H1431" t="s">
        <v>118</v>
      </c>
      <c r="I1431" t="s">
        <v>26</v>
      </c>
      <c r="J1431" t="s">
        <v>27</v>
      </c>
      <c r="K1431" t="s">
        <v>119</v>
      </c>
      <c r="L1431" t="s">
        <v>839</v>
      </c>
      <c r="M1431">
        <v>326194</v>
      </c>
      <c r="N1431">
        <v>0</v>
      </c>
      <c r="O1431">
        <v>221296</v>
      </c>
      <c r="P1431">
        <v>4771</v>
      </c>
      <c r="Q1431">
        <v>29446</v>
      </c>
      <c r="R1431">
        <v>0</v>
      </c>
      <c r="S1431">
        <v>0</v>
      </c>
      <c r="T1431">
        <v>0</v>
      </c>
      <c r="U1431">
        <v>0</v>
      </c>
      <c r="V1431">
        <v>1765192</v>
      </c>
      <c r="W1431">
        <v>0</v>
      </c>
      <c r="X1431">
        <v>1765192</v>
      </c>
      <c r="Y1431">
        <v>0</v>
      </c>
      <c r="Z1431">
        <v>1183485</v>
      </c>
      <c r="AA1431" s="3" t="str">
        <f t="shared" si="44"/>
        <v>1935</v>
      </c>
      <c r="AB1431" s="4" t="str">
        <f t="shared" si="45"/>
        <v>TIF</v>
      </c>
    </row>
    <row r="1432" spans="1:28" x14ac:dyDescent="0.25">
      <c r="A1432">
        <v>2021</v>
      </c>
      <c r="B1432">
        <v>86</v>
      </c>
      <c r="C1432" t="s">
        <v>24</v>
      </c>
      <c r="D1432">
        <v>2021</v>
      </c>
      <c r="E1432">
        <v>86</v>
      </c>
      <c r="F1432">
        <v>2</v>
      </c>
      <c r="G1432">
        <v>502</v>
      </c>
      <c r="H1432" t="s">
        <v>447</v>
      </c>
      <c r="I1432" t="s">
        <v>26</v>
      </c>
      <c r="J1432" t="s">
        <v>27</v>
      </c>
      <c r="K1432" t="s">
        <v>448</v>
      </c>
      <c r="L1432" t="s">
        <v>839</v>
      </c>
      <c r="M1432">
        <v>0</v>
      </c>
      <c r="N1432">
        <v>0</v>
      </c>
      <c r="O1432">
        <v>0</v>
      </c>
      <c r="P1432">
        <v>18388827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18388827</v>
      </c>
      <c r="W1432">
        <v>0</v>
      </c>
      <c r="X1432">
        <v>18388827</v>
      </c>
      <c r="Y1432">
        <v>0</v>
      </c>
      <c r="Z1432">
        <v>0</v>
      </c>
      <c r="AA1432" s="3" t="str">
        <f t="shared" si="44"/>
        <v>2502</v>
      </c>
      <c r="AB1432" s="4" t="str">
        <f t="shared" si="45"/>
        <v>TIF</v>
      </c>
    </row>
    <row r="1433" spans="1:28" x14ac:dyDescent="0.25">
      <c r="A1433">
        <v>2021</v>
      </c>
      <c r="B1433">
        <v>86</v>
      </c>
      <c r="C1433" t="s">
        <v>32</v>
      </c>
      <c r="D1433">
        <v>2021</v>
      </c>
      <c r="E1433">
        <v>86</v>
      </c>
      <c r="F1433">
        <v>0</v>
      </c>
      <c r="G1433">
        <v>609</v>
      </c>
      <c r="H1433">
        <v>60609</v>
      </c>
      <c r="I1433" t="s">
        <v>27</v>
      </c>
      <c r="J1433" t="s">
        <v>27</v>
      </c>
      <c r="K1433" t="s">
        <v>48</v>
      </c>
      <c r="L1433" t="s">
        <v>839</v>
      </c>
      <c r="M1433">
        <v>6344650</v>
      </c>
      <c r="N1433">
        <v>54760</v>
      </c>
      <c r="O1433">
        <v>589590</v>
      </c>
      <c r="P1433">
        <v>0</v>
      </c>
      <c r="Q1433">
        <v>0</v>
      </c>
      <c r="R1433">
        <v>0</v>
      </c>
      <c r="S1433">
        <v>0</v>
      </c>
      <c r="T1433">
        <v>46221</v>
      </c>
      <c r="U1433">
        <v>0</v>
      </c>
      <c r="V1433">
        <v>14586111</v>
      </c>
      <c r="W1433">
        <v>25928</v>
      </c>
      <c r="X1433">
        <v>14560183</v>
      </c>
      <c r="Y1433">
        <v>1106190</v>
      </c>
      <c r="Z1433">
        <v>7550890</v>
      </c>
      <c r="AA1433" s="3" t="str">
        <f t="shared" si="44"/>
        <v>0609</v>
      </c>
      <c r="AB1433" s="4" t="str">
        <f t="shared" si="45"/>
        <v>Non-TIF</v>
      </c>
    </row>
    <row r="1434" spans="1:28" x14ac:dyDescent="0.25">
      <c r="A1434">
        <v>2021</v>
      </c>
      <c r="B1434">
        <v>86</v>
      </c>
      <c r="C1434" t="s">
        <v>32</v>
      </c>
      <c r="D1434">
        <v>2021</v>
      </c>
      <c r="E1434">
        <v>86</v>
      </c>
      <c r="F1434">
        <v>2</v>
      </c>
      <c r="G1434">
        <v>682</v>
      </c>
      <c r="H1434">
        <v>642682</v>
      </c>
      <c r="I1434" t="s">
        <v>27</v>
      </c>
      <c r="J1434" t="s">
        <v>27</v>
      </c>
      <c r="K1434" t="s">
        <v>671</v>
      </c>
      <c r="L1434" t="s">
        <v>839</v>
      </c>
      <c r="M1434">
        <v>51344310</v>
      </c>
      <c r="N1434">
        <v>977760</v>
      </c>
      <c r="O1434">
        <v>1646347</v>
      </c>
      <c r="P1434">
        <v>214760</v>
      </c>
      <c r="Q1434">
        <v>659137</v>
      </c>
      <c r="R1434">
        <v>0</v>
      </c>
      <c r="S1434">
        <v>0</v>
      </c>
      <c r="T1434">
        <v>4987985</v>
      </c>
      <c r="U1434">
        <v>0</v>
      </c>
      <c r="V1434">
        <v>105331799</v>
      </c>
      <c r="W1434">
        <v>94452</v>
      </c>
      <c r="X1434">
        <v>105237347</v>
      </c>
      <c r="Y1434">
        <v>10403154</v>
      </c>
      <c r="Z1434">
        <v>45501500</v>
      </c>
      <c r="AA1434" s="3" t="str">
        <f t="shared" si="44"/>
        <v>2682</v>
      </c>
      <c r="AB1434" s="4" t="str">
        <f t="shared" si="45"/>
        <v>Non-TIF</v>
      </c>
    </row>
    <row r="1435" spans="1:28" x14ac:dyDescent="0.25">
      <c r="A1435">
        <v>2021</v>
      </c>
      <c r="B1435">
        <v>86</v>
      </c>
      <c r="C1435" t="s">
        <v>32</v>
      </c>
      <c r="D1435">
        <v>2021</v>
      </c>
      <c r="E1435">
        <v>86</v>
      </c>
      <c r="F1435">
        <v>3</v>
      </c>
      <c r="G1435">
        <v>582</v>
      </c>
      <c r="H1435">
        <v>643582</v>
      </c>
      <c r="I1435" t="s">
        <v>27</v>
      </c>
      <c r="J1435" t="s">
        <v>27</v>
      </c>
      <c r="K1435" t="s">
        <v>536</v>
      </c>
      <c r="L1435" t="s">
        <v>839</v>
      </c>
      <c r="M1435">
        <v>23056030</v>
      </c>
      <c r="N1435">
        <v>313990</v>
      </c>
      <c r="O1435">
        <v>3151440</v>
      </c>
      <c r="P1435">
        <v>0</v>
      </c>
      <c r="Q1435">
        <v>0</v>
      </c>
      <c r="R1435">
        <v>0</v>
      </c>
      <c r="S1435">
        <v>1732068</v>
      </c>
      <c r="T1435">
        <v>169671</v>
      </c>
      <c r="U1435">
        <v>0</v>
      </c>
      <c r="V1435">
        <v>41339379</v>
      </c>
      <c r="W1435">
        <v>20372</v>
      </c>
      <c r="X1435">
        <v>41319007</v>
      </c>
      <c r="Y1435">
        <v>3694794</v>
      </c>
      <c r="Z1435">
        <v>12916180</v>
      </c>
      <c r="AA1435" s="3" t="str">
        <f t="shared" si="44"/>
        <v>3582</v>
      </c>
      <c r="AB1435" s="4" t="str">
        <f t="shared" si="45"/>
        <v>Non-TIF</v>
      </c>
    </row>
    <row r="1436" spans="1:28" x14ac:dyDescent="0.25">
      <c r="A1436">
        <v>2021</v>
      </c>
      <c r="B1436">
        <v>86</v>
      </c>
      <c r="C1436" t="s">
        <v>32</v>
      </c>
      <c r="D1436">
        <v>2021</v>
      </c>
      <c r="E1436">
        <v>86</v>
      </c>
      <c r="F1436">
        <v>4</v>
      </c>
      <c r="G1436">
        <v>785</v>
      </c>
      <c r="H1436">
        <v>864785</v>
      </c>
      <c r="I1436" t="s">
        <v>27</v>
      </c>
      <c r="J1436" t="s">
        <v>27</v>
      </c>
      <c r="K1436" t="s">
        <v>953</v>
      </c>
      <c r="L1436" t="s">
        <v>839</v>
      </c>
      <c r="M1436">
        <v>166028940</v>
      </c>
      <c r="N1436">
        <v>3296850</v>
      </c>
      <c r="O1436">
        <v>15653347</v>
      </c>
      <c r="P1436">
        <v>1918920</v>
      </c>
      <c r="Q1436">
        <v>6136704</v>
      </c>
      <c r="R1436">
        <v>0</v>
      </c>
      <c r="S1436">
        <v>0</v>
      </c>
      <c r="T1436">
        <v>1283065</v>
      </c>
      <c r="U1436">
        <v>0</v>
      </c>
      <c r="V1436">
        <v>348901026</v>
      </c>
      <c r="W1436">
        <v>314840</v>
      </c>
      <c r="X1436">
        <v>348586186</v>
      </c>
      <c r="Y1436">
        <v>20864119</v>
      </c>
      <c r="Z1436">
        <v>154583200</v>
      </c>
      <c r="AA1436" s="3" t="str">
        <f t="shared" si="44"/>
        <v>4785</v>
      </c>
      <c r="AB1436" s="4" t="str">
        <f t="shared" si="45"/>
        <v>Non-TIF</v>
      </c>
    </row>
    <row r="1437" spans="1:28" x14ac:dyDescent="0.25">
      <c r="A1437">
        <v>2021</v>
      </c>
      <c r="B1437">
        <v>87</v>
      </c>
      <c r="C1437" t="s">
        <v>45</v>
      </c>
      <c r="D1437">
        <v>2021</v>
      </c>
      <c r="E1437">
        <v>87</v>
      </c>
      <c r="F1437">
        <v>3</v>
      </c>
      <c r="G1437">
        <v>609</v>
      </c>
      <c r="H1437">
        <v>873609</v>
      </c>
      <c r="I1437" t="s">
        <v>27</v>
      </c>
      <c r="J1437" t="s">
        <v>27</v>
      </c>
      <c r="K1437" t="s">
        <v>84</v>
      </c>
      <c r="L1437" t="s">
        <v>843</v>
      </c>
      <c r="M1437">
        <v>35720</v>
      </c>
      <c r="N1437">
        <v>57850</v>
      </c>
      <c r="O1437">
        <v>409481</v>
      </c>
      <c r="P1437">
        <v>10138106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11301457</v>
      </c>
      <c r="W1437">
        <v>0</v>
      </c>
      <c r="X1437">
        <v>11301457</v>
      </c>
      <c r="Y1437">
        <v>0</v>
      </c>
      <c r="Z1437">
        <v>660300</v>
      </c>
      <c r="AA1437" s="3" t="str">
        <f t="shared" si="44"/>
        <v>3609</v>
      </c>
      <c r="AB1437" s="4" t="str">
        <f t="shared" si="45"/>
        <v>Non-TIF</v>
      </c>
    </row>
    <row r="1438" spans="1:28" x14ac:dyDescent="0.25">
      <c r="A1438">
        <v>2021</v>
      </c>
      <c r="B1438">
        <v>88</v>
      </c>
      <c r="C1438" t="s">
        <v>32</v>
      </c>
      <c r="D1438">
        <v>2021</v>
      </c>
      <c r="E1438">
        <v>88</v>
      </c>
      <c r="F1438">
        <v>1</v>
      </c>
      <c r="G1438">
        <v>970</v>
      </c>
      <c r="H1438">
        <v>881970</v>
      </c>
      <c r="I1438" t="s">
        <v>27</v>
      </c>
      <c r="J1438" t="s">
        <v>27</v>
      </c>
      <c r="K1438" t="s">
        <v>401</v>
      </c>
      <c r="L1438" t="s">
        <v>844</v>
      </c>
      <c r="M1438">
        <v>61911200</v>
      </c>
      <c r="N1438">
        <v>7230230</v>
      </c>
      <c r="O1438">
        <v>9408130</v>
      </c>
      <c r="P1438">
        <v>3521400</v>
      </c>
      <c r="Q1438">
        <v>1318790</v>
      </c>
      <c r="R1438">
        <v>0</v>
      </c>
      <c r="S1438">
        <v>12126413</v>
      </c>
      <c r="T1438">
        <v>1435639</v>
      </c>
      <c r="U1438">
        <v>0</v>
      </c>
      <c r="V1438">
        <v>207306782</v>
      </c>
      <c r="W1438">
        <v>242612</v>
      </c>
      <c r="X1438">
        <v>207064170</v>
      </c>
      <c r="Y1438">
        <v>15646928</v>
      </c>
      <c r="Z1438">
        <v>110354980</v>
      </c>
      <c r="AA1438" s="3" t="str">
        <f t="shared" si="44"/>
        <v>1970</v>
      </c>
      <c r="AB1438" s="4" t="str">
        <f t="shared" si="45"/>
        <v>Non-TIF</v>
      </c>
    </row>
    <row r="1439" spans="1:28" x14ac:dyDescent="0.25">
      <c r="A1439">
        <v>2021</v>
      </c>
      <c r="B1439">
        <v>89</v>
      </c>
      <c r="C1439" t="s">
        <v>24</v>
      </c>
      <c r="D1439">
        <v>2021</v>
      </c>
      <c r="E1439">
        <v>89</v>
      </c>
      <c r="F1439">
        <v>6</v>
      </c>
      <c r="G1439">
        <v>592</v>
      </c>
      <c r="H1439" t="s">
        <v>954</v>
      </c>
      <c r="I1439" t="s">
        <v>26</v>
      </c>
      <c r="J1439" t="s">
        <v>27</v>
      </c>
      <c r="K1439" t="s">
        <v>1744</v>
      </c>
      <c r="L1439" t="s">
        <v>845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 s="3" t="str">
        <f t="shared" si="44"/>
        <v>6592</v>
      </c>
      <c r="AB1439" s="4" t="str">
        <f t="shared" si="45"/>
        <v>TIF</v>
      </c>
    </row>
    <row r="1440" spans="1:28" x14ac:dyDescent="0.25">
      <c r="A1440">
        <v>2021</v>
      </c>
      <c r="B1440">
        <v>89</v>
      </c>
      <c r="C1440" t="s">
        <v>32</v>
      </c>
      <c r="D1440">
        <v>2021</v>
      </c>
      <c r="E1440">
        <v>89</v>
      </c>
      <c r="F1440">
        <v>1</v>
      </c>
      <c r="G1440">
        <v>619</v>
      </c>
      <c r="H1440">
        <v>261619</v>
      </c>
      <c r="I1440" t="s">
        <v>27</v>
      </c>
      <c r="J1440" t="s">
        <v>27</v>
      </c>
      <c r="K1440" t="s">
        <v>292</v>
      </c>
      <c r="L1440" t="s">
        <v>845</v>
      </c>
      <c r="M1440">
        <v>1003060</v>
      </c>
      <c r="N1440">
        <v>188960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2680</v>
      </c>
      <c r="U1440">
        <v>0</v>
      </c>
      <c r="V1440">
        <v>2126390</v>
      </c>
      <c r="W1440">
        <v>1852</v>
      </c>
      <c r="X1440">
        <v>2124538</v>
      </c>
      <c r="Y1440">
        <v>48879</v>
      </c>
      <c r="Z1440">
        <v>931690</v>
      </c>
      <c r="AA1440" s="3" t="str">
        <f t="shared" si="44"/>
        <v>1619</v>
      </c>
      <c r="AB1440" s="4" t="str">
        <f t="shared" si="45"/>
        <v>Non-TIF</v>
      </c>
    </row>
    <row r="1441" spans="1:28" x14ac:dyDescent="0.25">
      <c r="A1441">
        <v>2021</v>
      </c>
      <c r="B1441">
        <v>90</v>
      </c>
      <c r="C1441" t="s">
        <v>45</v>
      </c>
      <c r="D1441">
        <v>2021</v>
      </c>
      <c r="E1441">
        <v>90</v>
      </c>
      <c r="F1441">
        <v>5</v>
      </c>
      <c r="G1441">
        <v>49</v>
      </c>
      <c r="H1441">
        <v>905049</v>
      </c>
      <c r="I1441" t="s">
        <v>27</v>
      </c>
      <c r="J1441" t="s">
        <v>27</v>
      </c>
      <c r="K1441" t="s">
        <v>955</v>
      </c>
      <c r="L1441" t="s">
        <v>926</v>
      </c>
      <c r="M1441">
        <v>488115</v>
      </c>
      <c r="N1441">
        <v>102432</v>
      </c>
      <c r="O1441">
        <v>195232624</v>
      </c>
      <c r="P1441">
        <v>26675403</v>
      </c>
      <c r="Q1441">
        <v>19288402</v>
      </c>
      <c r="R1441">
        <v>0</v>
      </c>
      <c r="S1441">
        <v>0</v>
      </c>
      <c r="T1441">
        <v>0</v>
      </c>
      <c r="U1441">
        <v>0</v>
      </c>
      <c r="V1441">
        <v>331929239</v>
      </c>
      <c r="W1441">
        <v>254469</v>
      </c>
      <c r="X1441">
        <v>331674770</v>
      </c>
      <c r="Y1441">
        <v>0</v>
      </c>
      <c r="Z1441">
        <v>90142263</v>
      </c>
      <c r="AA1441" s="3" t="str">
        <f t="shared" si="44"/>
        <v>5049</v>
      </c>
      <c r="AB1441" s="4" t="str">
        <f t="shared" si="45"/>
        <v>Non-TIF</v>
      </c>
    </row>
    <row r="1442" spans="1:28" x14ac:dyDescent="0.25">
      <c r="A1442">
        <v>2021</v>
      </c>
      <c r="B1442">
        <v>90</v>
      </c>
      <c r="C1442" t="s">
        <v>32</v>
      </c>
      <c r="D1442">
        <v>2021</v>
      </c>
      <c r="E1442">
        <v>90</v>
      </c>
      <c r="F1442">
        <v>2</v>
      </c>
      <c r="G1442">
        <v>169</v>
      </c>
      <c r="H1442">
        <v>512169</v>
      </c>
      <c r="I1442" t="s">
        <v>27</v>
      </c>
      <c r="J1442" t="s">
        <v>27</v>
      </c>
      <c r="K1442" t="s">
        <v>492</v>
      </c>
      <c r="L1442" t="s">
        <v>926</v>
      </c>
      <c r="M1442">
        <v>63830</v>
      </c>
      <c r="N1442">
        <v>4380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3511</v>
      </c>
      <c r="U1442">
        <v>0</v>
      </c>
      <c r="V1442">
        <v>71721</v>
      </c>
      <c r="W1442">
        <v>0</v>
      </c>
      <c r="X1442">
        <v>71721</v>
      </c>
      <c r="Y1442">
        <v>978</v>
      </c>
      <c r="Z1442">
        <v>0</v>
      </c>
      <c r="AA1442" s="3" t="str">
        <f t="shared" si="44"/>
        <v>2169</v>
      </c>
      <c r="AB1442" s="4" t="str">
        <f t="shared" si="45"/>
        <v>Non-TIF</v>
      </c>
    </row>
    <row r="1443" spans="1:28" x14ac:dyDescent="0.25">
      <c r="A1443">
        <v>2021</v>
      </c>
      <c r="B1443">
        <v>90</v>
      </c>
      <c r="C1443" t="s">
        <v>32</v>
      </c>
      <c r="D1443">
        <v>2021</v>
      </c>
      <c r="E1443">
        <v>90</v>
      </c>
      <c r="F1443">
        <v>5</v>
      </c>
      <c r="G1443">
        <v>163</v>
      </c>
      <c r="H1443">
        <v>545163</v>
      </c>
      <c r="I1443" t="s">
        <v>27</v>
      </c>
      <c r="J1443" t="s">
        <v>27</v>
      </c>
      <c r="K1443" t="s">
        <v>542</v>
      </c>
      <c r="L1443" t="s">
        <v>926</v>
      </c>
      <c r="M1443">
        <v>46735390</v>
      </c>
      <c r="N1443">
        <v>3096580</v>
      </c>
      <c r="O1443">
        <v>8840</v>
      </c>
      <c r="P1443">
        <v>0</v>
      </c>
      <c r="Q1443">
        <v>0</v>
      </c>
      <c r="R1443">
        <v>0</v>
      </c>
      <c r="S1443">
        <v>2470139</v>
      </c>
      <c r="T1443">
        <v>22596221</v>
      </c>
      <c r="U1443">
        <v>0</v>
      </c>
      <c r="V1443">
        <v>93506860</v>
      </c>
      <c r="W1443">
        <v>42596</v>
      </c>
      <c r="X1443">
        <v>93464264</v>
      </c>
      <c r="Y1443">
        <v>7605085</v>
      </c>
      <c r="Z1443">
        <v>18599690</v>
      </c>
      <c r="AA1443" s="3" t="str">
        <f t="shared" si="44"/>
        <v>5163</v>
      </c>
      <c r="AB1443" s="4" t="str">
        <f t="shared" si="45"/>
        <v>Non-TIF</v>
      </c>
    </row>
    <row r="1444" spans="1:28" x14ac:dyDescent="0.25">
      <c r="A1444">
        <v>2021</v>
      </c>
      <c r="B1444">
        <v>91</v>
      </c>
      <c r="C1444" t="s">
        <v>24</v>
      </c>
      <c r="D1444">
        <v>2021</v>
      </c>
      <c r="E1444">
        <v>91</v>
      </c>
      <c r="F1444">
        <v>3</v>
      </c>
      <c r="G1444">
        <v>114</v>
      </c>
      <c r="H1444" t="s">
        <v>956</v>
      </c>
      <c r="I1444" t="s">
        <v>26</v>
      </c>
      <c r="J1444" t="s">
        <v>27</v>
      </c>
      <c r="K1444" t="s">
        <v>957</v>
      </c>
      <c r="L1444" t="s">
        <v>847</v>
      </c>
      <c r="M1444">
        <v>64047</v>
      </c>
      <c r="N1444">
        <v>1554</v>
      </c>
      <c r="O1444">
        <v>18883369</v>
      </c>
      <c r="P1444">
        <v>8134650</v>
      </c>
      <c r="Q1444">
        <v>5640907</v>
      </c>
      <c r="R1444">
        <v>0</v>
      </c>
      <c r="S1444">
        <v>0</v>
      </c>
      <c r="T1444">
        <v>0</v>
      </c>
      <c r="U1444">
        <v>0</v>
      </c>
      <c r="V1444">
        <v>48381811</v>
      </c>
      <c r="W1444">
        <v>0</v>
      </c>
      <c r="X1444">
        <v>48381811</v>
      </c>
      <c r="Y1444">
        <v>0</v>
      </c>
      <c r="Z1444">
        <v>15657284</v>
      </c>
      <c r="AA1444" s="3" t="str">
        <f t="shared" si="44"/>
        <v>3114</v>
      </c>
      <c r="AB1444" s="4" t="str">
        <f t="shared" si="45"/>
        <v>TIF</v>
      </c>
    </row>
    <row r="1445" spans="1:28" x14ac:dyDescent="0.25">
      <c r="A1445">
        <v>2021</v>
      </c>
      <c r="B1445">
        <v>91</v>
      </c>
      <c r="C1445" t="s">
        <v>24</v>
      </c>
      <c r="D1445">
        <v>2021</v>
      </c>
      <c r="E1445">
        <v>91</v>
      </c>
      <c r="F1445">
        <v>4</v>
      </c>
      <c r="G1445">
        <v>797</v>
      </c>
      <c r="H1445" t="s">
        <v>958</v>
      </c>
      <c r="I1445" t="s">
        <v>26</v>
      </c>
      <c r="J1445" t="s">
        <v>27</v>
      </c>
      <c r="K1445" t="s">
        <v>959</v>
      </c>
      <c r="L1445" t="s">
        <v>847</v>
      </c>
      <c r="M1445">
        <v>738953</v>
      </c>
      <c r="N1445">
        <v>15740</v>
      </c>
      <c r="O1445">
        <v>310489604</v>
      </c>
      <c r="P1445">
        <v>35025390</v>
      </c>
      <c r="Q1445">
        <v>6295185</v>
      </c>
      <c r="R1445">
        <v>0</v>
      </c>
      <c r="S1445">
        <v>0</v>
      </c>
      <c r="T1445">
        <v>0</v>
      </c>
      <c r="U1445">
        <v>0</v>
      </c>
      <c r="V1445">
        <v>493047803</v>
      </c>
      <c r="W1445">
        <v>100290</v>
      </c>
      <c r="X1445">
        <v>492947513</v>
      </c>
      <c r="Y1445">
        <v>0</v>
      </c>
      <c r="Z1445">
        <v>140482931</v>
      </c>
      <c r="AA1445" s="3" t="str">
        <f t="shared" si="44"/>
        <v>4797</v>
      </c>
      <c r="AB1445" s="4" t="str">
        <f t="shared" si="45"/>
        <v>TIF</v>
      </c>
    </row>
    <row r="1446" spans="1:28" x14ac:dyDescent="0.25">
      <c r="A1446">
        <v>2021</v>
      </c>
      <c r="B1446">
        <v>91</v>
      </c>
      <c r="C1446" t="s">
        <v>32</v>
      </c>
      <c r="D1446">
        <v>2021</v>
      </c>
      <c r="E1446">
        <v>91</v>
      </c>
      <c r="F1446">
        <v>3</v>
      </c>
      <c r="G1446">
        <v>119</v>
      </c>
      <c r="H1446">
        <v>613119</v>
      </c>
      <c r="I1446" t="s">
        <v>27</v>
      </c>
      <c r="J1446" t="s">
        <v>27</v>
      </c>
      <c r="K1446" t="s">
        <v>240</v>
      </c>
      <c r="L1446" t="s">
        <v>847</v>
      </c>
      <c r="M1446">
        <v>28855400</v>
      </c>
      <c r="N1446">
        <v>1292600</v>
      </c>
      <c r="O1446">
        <v>6128924</v>
      </c>
      <c r="P1446">
        <v>332100</v>
      </c>
      <c r="Q1446">
        <v>424076</v>
      </c>
      <c r="R1446">
        <v>0</v>
      </c>
      <c r="S1446">
        <v>0</v>
      </c>
      <c r="T1446">
        <v>17487593</v>
      </c>
      <c r="U1446">
        <v>0</v>
      </c>
      <c r="V1446">
        <v>206690493</v>
      </c>
      <c r="W1446">
        <v>201868</v>
      </c>
      <c r="X1446">
        <v>206488625</v>
      </c>
      <c r="Y1446">
        <v>18217978</v>
      </c>
      <c r="Z1446">
        <v>152169800</v>
      </c>
      <c r="AA1446" s="3" t="str">
        <f t="shared" si="44"/>
        <v>3119</v>
      </c>
      <c r="AB1446" s="4" t="str">
        <f t="shared" si="45"/>
        <v>Non-TIF</v>
      </c>
    </row>
    <row r="1447" spans="1:28" x14ac:dyDescent="0.25">
      <c r="A1447">
        <v>2021</v>
      </c>
      <c r="B1447">
        <v>91</v>
      </c>
      <c r="C1447" t="s">
        <v>32</v>
      </c>
      <c r="D1447">
        <v>2021</v>
      </c>
      <c r="E1447">
        <v>91</v>
      </c>
      <c r="F1447">
        <v>3</v>
      </c>
      <c r="G1447">
        <v>114</v>
      </c>
      <c r="H1447">
        <v>913114</v>
      </c>
      <c r="I1447" t="s">
        <v>27</v>
      </c>
      <c r="J1447" t="s">
        <v>27</v>
      </c>
      <c r="K1447" t="s">
        <v>866</v>
      </c>
      <c r="L1447" t="s">
        <v>847</v>
      </c>
      <c r="M1447">
        <v>64713200</v>
      </c>
      <c r="N1447">
        <v>2523100</v>
      </c>
      <c r="O1447">
        <v>101465590</v>
      </c>
      <c r="P1447">
        <v>9346800</v>
      </c>
      <c r="Q1447">
        <v>48979010</v>
      </c>
      <c r="R1447">
        <v>0</v>
      </c>
      <c r="S1447">
        <v>0</v>
      </c>
      <c r="T1447">
        <v>6803991</v>
      </c>
      <c r="U1447">
        <v>0</v>
      </c>
      <c r="V1447">
        <v>1613751041</v>
      </c>
      <c r="W1447">
        <v>1609386</v>
      </c>
      <c r="X1447">
        <v>1612141655</v>
      </c>
      <c r="Y1447">
        <v>18752778</v>
      </c>
      <c r="Z1447">
        <v>1379919350</v>
      </c>
      <c r="AA1447" s="3" t="str">
        <f t="shared" si="44"/>
        <v>3114</v>
      </c>
      <c r="AB1447" s="4" t="str">
        <f t="shared" si="45"/>
        <v>Non-TIF</v>
      </c>
    </row>
    <row r="1448" spans="1:28" x14ac:dyDescent="0.25">
      <c r="A1448">
        <v>2021</v>
      </c>
      <c r="B1448">
        <v>91</v>
      </c>
      <c r="C1448" t="s">
        <v>32</v>
      </c>
      <c r="D1448">
        <v>2021</v>
      </c>
      <c r="E1448">
        <v>91</v>
      </c>
      <c r="F1448">
        <v>4</v>
      </c>
      <c r="G1448">
        <v>797</v>
      </c>
      <c r="H1448">
        <v>914797</v>
      </c>
      <c r="I1448" t="s">
        <v>27</v>
      </c>
      <c r="J1448" t="s">
        <v>27</v>
      </c>
      <c r="K1448" t="s">
        <v>927</v>
      </c>
      <c r="L1448" t="s">
        <v>847</v>
      </c>
      <c r="M1448">
        <v>15892400</v>
      </c>
      <c r="N1448">
        <v>913700</v>
      </c>
      <c r="O1448">
        <v>32225275</v>
      </c>
      <c r="P1448">
        <v>3000000</v>
      </c>
      <c r="Q1448">
        <v>16522425</v>
      </c>
      <c r="R1448">
        <v>0</v>
      </c>
      <c r="S1448">
        <v>0</v>
      </c>
      <c r="T1448">
        <v>2300769</v>
      </c>
      <c r="U1448">
        <v>0</v>
      </c>
      <c r="V1448">
        <v>1228852269</v>
      </c>
      <c r="W1448">
        <v>896698</v>
      </c>
      <c r="X1448">
        <v>1227955571</v>
      </c>
      <c r="Y1448">
        <v>50239303</v>
      </c>
      <c r="Z1448">
        <v>1157997700</v>
      </c>
      <c r="AA1448" s="3" t="str">
        <f t="shared" si="44"/>
        <v>4797</v>
      </c>
      <c r="AB1448" s="4" t="str">
        <f t="shared" si="45"/>
        <v>Non-TIF</v>
      </c>
    </row>
    <row r="1449" spans="1:28" x14ac:dyDescent="0.25">
      <c r="A1449">
        <v>2021</v>
      </c>
      <c r="B1449">
        <v>92</v>
      </c>
      <c r="C1449" t="s">
        <v>24</v>
      </c>
      <c r="D1449">
        <v>2021</v>
      </c>
      <c r="E1449">
        <v>92</v>
      </c>
      <c r="F1449">
        <v>6</v>
      </c>
      <c r="G1449">
        <v>768</v>
      </c>
      <c r="H1449" t="s">
        <v>974</v>
      </c>
      <c r="I1449" t="s">
        <v>26</v>
      </c>
      <c r="J1449" t="s">
        <v>27</v>
      </c>
      <c r="K1449" t="s">
        <v>975</v>
      </c>
      <c r="L1449" t="s">
        <v>867</v>
      </c>
      <c r="M1449">
        <v>0</v>
      </c>
      <c r="N1449">
        <v>0</v>
      </c>
      <c r="O1449">
        <v>5654887</v>
      </c>
      <c r="P1449">
        <v>4611801</v>
      </c>
      <c r="Q1449">
        <v>567069</v>
      </c>
      <c r="R1449">
        <v>0</v>
      </c>
      <c r="S1449">
        <v>0</v>
      </c>
      <c r="T1449">
        <v>0</v>
      </c>
      <c r="U1449">
        <v>0</v>
      </c>
      <c r="V1449">
        <v>14313338</v>
      </c>
      <c r="W1449">
        <v>3704</v>
      </c>
      <c r="X1449">
        <v>14309634</v>
      </c>
      <c r="Y1449">
        <v>0</v>
      </c>
      <c r="Z1449">
        <v>3479581</v>
      </c>
      <c r="AA1449" s="3" t="str">
        <f t="shared" si="44"/>
        <v>6768</v>
      </c>
      <c r="AB1449" s="4" t="str">
        <f t="shared" si="45"/>
        <v>TIF</v>
      </c>
    </row>
    <row r="1450" spans="1:28" x14ac:dyDescent="0.25">
      <c r="A1450">
        <v>2021</v>
      </c>
      <c r="B1450">
        <v>93</v>
      </c>
      <c r="C1450" t="s">
        <v>32</v>
      </c>
      <c r="D1450">
        <v>2021</v>
      </c>
      <c r="E1450">
        <v>93</v>
      </c>
      <c r="F1450">
        <v>5</v>
      </c>
      <c r="G1450">
        <v>895</v>
      </c>
      <c r="H1450">
        <v>935895</v>
      </c>
      <c r="I1450" t="s">
        <v>27</v>
      </c>
      <c r="J1450" t="s">
        <v>27</v>
      </c>
      <c r="K1450" t="s">
        <v>108</v>
      </c>
      <c r="L1450" t="s">
        <v>868</v>
      </c>
      <c r="M1450">
        <v>49626140</v>
      </c>
      <c r="N1450">
        <v>3514260</v>
      </c>
      <c r="O1450">
        <v>3732350</v>
      </c>
      <c r="P1450">
        <v>0</v>
      </c>
      <c r="Q1450">
        <v>26940</v>
      </c>
      <c r="R1450">
        <v>0</v>
      </c>
      <c r="S1450">
        <v>3488725</v>
      </c>
      <c r="T1450">
        <v>2651113</v>
      </c>
      <c r="U1450">
        <v>0</v>
      </c>
      <c r="V1450">
        <v>126508568</v>
      </c>
      <c r="W1450">
        <v>118528</v>
      </c>
      <c r="X1450">
        <v>126390040</v>
      </c>
      <c r="Y1450">
        <v>10407958</v>
      </c>
      <c r="Z1450">
        <v>63469040</v>
      </c>
      <c r="AA1450" s="3" t="str">
        <f t="shared" si="44"/>
        <v>5895</v>
      </c>
      <c r="AB1450" s="4" t="str">
        <f t="shared" si="45"/>
        <v>Non-TIF</v>
      </c>
    </row>
    <row r="1451" spans="1:28" x14ac:dyDescent="0.25">
      <c r="A1451">
        <v>2021</v>
      </c>
      <c r="B1451">
        <v>93</v>
      </c>
      <c r="C1451" t="s">
        <v>32</v>
      </c>
      <c r="D1451">
        <v>2021</v>
      </c>
      <c r="E1451">
        <v>93</v>
      </c>
      <c r="F1451">
        <v>6</v>
      </c>
      <c r="G1451">
        <v>854</v>
      </c>
      <c r="H1451">
        <v>936854</v>
      </c>
      <c r="I1451" t="s">
        <v>27</v>
      </c>
      <c r="J1451" t="s">
        <v>27</v>
      </c>
      <c r="K1451" t="s">
        <v>509</v>
      </c>
      <c r="L1451" t="s">
        <v>868</v>
      </c>
      <c r="M1451">
        <v>120869030</v>
      </c>
      <c r="N1451">
        <v>5318790</v>
      </c>
      <c r="O1451">
        <v>15137715</v>
      </c>
      <c r="P1451">
        <v>8790040</v>
      </c>
      <c r="Q1451">
        <v>1083136</v>
      </c>
      <c r="R1451">
        <v>0</v>
      </c>
      <c r="S1451">
        <v>36796197</v>
      </c>
      <c r="T1451">
        <v>28298618</v>
      </c>
      <c r="U1451">
        <v>0</v>
      </c>
      <c r="V1451">
        <v>375618704</v>
      </c>
      <c r="W1451">
        <v>300024</v>
      </c>
      <c r="X1451">
        <v>375318680</v>
      </c>
      <c r="Y1451">
        <v>37148795</v>
      </c>
      <c r="Z1451">
        <v>159325178</v>
      </c>
      <c r="AA1451" s="3" t="str">
        <f t="shared" si="44"/>
        <v>6854</v>
      </c>
      <c r="AB1451" s="4" t="str">
        <f t="shared" si="45"/>
        <v>Non-TIF</v>
      </c>
    </row>
    <row r="1452" spans="1:28" x14ac:dyDescent="0.25">
      <c r="A1452">
        <v>2021</v>
      </c>
      <c r="B1452">
        <v>94</v>
      </c>
      <c r="C1452" t="s">
        <v>45</v>
      </c>
      <c r="D1452">
        <v>2021</v>
      </c>
      <c r="E1452">
        <v>94</v>
      </c>
      <c r="F1452">
        <v>6</v>
      </c>
      <c r="G1452">
        <v>867</v>
      </c>
      <c r="H1452">
        <v>406867</v>
      </c>
      <c r="I1452" t="s">
        <v>27</v>
      </c>
      <c r="J1452" t="s">
        <v>27</v>
      </c>
      <c r="K1452" t="s">
        <v>484</v>
      </c>
      <c r="L1452" t="s">
        <v>869</v>
      </c>
      <c r="M1452">
        <v>0</v>
      </c>
      <c r="N1452">
        <v>0</v>
      </c>
      <c r="O1452">
        <v>4519000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4519000</v>
      </c>
      <c r="W1452">
        <v>0</v>
      </c>
      <c r="X1452">
        <v>4519000</v>
      </c>
      <c r="Y1452">
        <v>0</v>
      </c>
      <c r="Z1452">
        <v>0</v>
      </c>
      <c r="AA1452" s="3" t="str">
        <f t="shared" si="44"/>
        <v>6867</v>
      </c>
      <c r="AB1452" s="4" t="str">
        <f t="shared" si="45"/>
        <v>Non-TIF</v>
      </c>
    </row>
    <row r="1453" spans="1:28" x14ac:dyDescent="0.25">
      <c r="A1453">
        <v>2021</v>
      </c>
      <c r="B1453">
        <v>94</v>
      </c>
      <c r="C1453" t="s">
        <v>24</v>
      </c>
      <c r="D1453">
        <v>2021</v>
      </c>
      <c r="E1453">
        <v>94</v>
      </c>
      <c r="F1453">
        <v>2</v>
      </c>
      <c r="G1453">
        <v>313</v>
      </c>
      <c r="H1453" t="s">
        <v>976</v>
      </c>
      <c r="I1453" t="s">
        <v>26</v>
      </c>
      <c r="J1453" t="s">
        <v>27</v>
      </c>
      <c r="K1453" t="s">
        <v>977</v>
      </c>
      <c r="L1453" t="s">
        <v>869</v>
      </c>
      <c r="M1453">
        <v>124573</v>
      </c>
      <c r="N1453">
        <v>0</v>
      </c>
      <c r="O1453">
        <v>55603381</v>
      </c>
      <c r="P1453">
        <v>30617135</v>
      </c>
      <c r="Q1453">
        <v>1200167</v>
      </c>
      <c r="R1453">
        <v>0</v>
      </c>
      <c r="S1453">
        <v>0</v>
      </c>
      <c r="T1453">
        <v>0</v>
      </c>
      <c r="U1453">
        <v>0</v>
      </c>
      <c r="V1453">
        <v>96230145</v>
      </c>
      <c r="W1453">
        <v>0</v>
      </c>
      <c r="X1453">
        <v>96230145</v>
      </c>
      <c r="Y1453">
        <v>0</v>
      </c>
      <c r="Z1453">
        <v>8684889</v>
      </c>
      <c r="AA1453" s="3" t="str">
        <f t="shared" si="44"/>
        <v>2313</v>
      </c>
      <c r="AB1453" s="4" t="str">
        <f t="shared" si="45"/>
        <v>TIF</v>
      </c>
    </row>
    <row r="1454" spans="1:28" x14ac:dyDescent="0.25">
      <c r="A1454">
        <v>2021</v>
      </c>
      <c r="B1454">
        <v>94</v>
      </c>
      <c r="C1454" t="s">
        <v>24</v>
      </c>
      <c r="D1454">
        <v>2021</v>
      </c>
      <c r="E1454">
        <v>94</v>
      </c>
      <c r="F1454">
        <v>5</v>
      </c>
      <c r="G1454">
        <v>323</v>
      </c>
      <c r="H1454" t="s">
        <v>978</v>
      </c>
      <c r="I1454" t="s">
        <v>26</v>
      </c>
      <c r="J1454" t="s">
        <v>27</v>
      </c>
      <c r="K1454" t="s">
        <v>979</v>
      </c>
      <c r="L1454" t="s">
        <v>869</v>
      </c>
      <c r="M1454">
        <v>0</v>
      </c>
      <c r="N1454">
        <v>0</v>
      </c>
      <c r="O1454">
        <v>7286841</v>
      </c>
      <c r="P1454">
        <v>41925875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49473321</v>
      </c>
      <c r="W1454">
        <v>0</v>
      </c>
      <c r="X1454">
        <v>49473321</v>
      </c>
      <c r="Y1454">
        <v>0</v>
      </c>
      <c r="Z1454">
        <v>260605</v>
      </c>
      <c r="AA1454" s="3" t="str">
        <f t="shared" si="44"/>
        <v>5323</v>
      </c>
      <c r="AB1454" s="4" t="str">
        <f t="shared" si="45"/>
        <v>TIF</v>
      </c>
    </row>
    <row r="1455" spans="1:28" x14ac:dyDescent="0.25">
      <c r="A1455">
        <v>2021</v>
      </c>
      <c r="B1455">
        <v>94</v>
      </c>
      <c r="C1455" t="s">
        <v>24</v>
      </c>
      <c r="D1455">
        <v>2021</v>
      </c>
      <c r="E1455">
        <v>94</v>
      </c>
      <c r="F1455">
        <v>6</v>
      </c>
      <c r="G1455">
        <v>96</v>
      </c>
      <c r="H1455" t="s">
        <v>980</v>
      </c>
      <c r="I1455" t="s">
        <v>26</v>
      </c>
      <c r="J1455" t="s">
        <v>27</v>
      </c>
      <c r="K1455" t="s">
        <v>981</v>
      </c>
      <c r="L1455" t="s">
        <v>869</v>
      </c>
      <c r="M1455">
        <v>0</v>
      </c>
      <c r="N1455">
        <v>0</v>
      </c>
      <c r="O1455">
        <v>100006</v>
      </c>
      <c r="P1455">
        <v>28666980</v>
      </c>
      <c r="Q1455">
        <v>1200</v>
      </c>
      <c r="R1455">
        <v>0</v>
      </c>
      <c r="S1455">
        <v>0</v>
      </c>
      <c r="T1455">
        <v>0</v>
      </c>
      <c r="U1455">
        <v>0</v>
      </c>
      <c r="V1455">
        <v>28926628</v>
      </c>
      <c r="W1455">
        <v>0</v>
      </c>
      <c r="X1455">
        <v>28926628</v>
      </c>
      <c r="Y1455">
        <v>0</v>
      </c>
      <c r="Z1455">
        <v>158442</v>
      </c>
      <c r="AA1455" s="3" t="str">
        <f t="shared" si="44"/>
        <v>6096</v>
      </c>
      <c r="AB1455" s="4" t="str">
        <f t="shared" si="45"/>
        <v>TIF</v>
      </c>
    </row>
    <row r="1456" spans="1:28" x14ac:dyDescent="0.25">
      <c r="A1456">
        <v>2021</v>
      </c>
      <c r="B1456">
        <v>94</v>
      </c>
      <c r="C1456" t="s">
        <v>32</v>
      </c>
      <c r="D1456">
        <v>2021</v>
      </c>
      <c r="E1456">
        <v>94</v>
      </c>
      <c r="F1456">
        <v>4</v>
      </c>
      <c r="G1456">
        <v>23</v>
      </c>
      <c r="H1456">
        <v>134023</v>
      </c>
      <c r="I1456" t="s">
        <v>27</v>
      </c>
      <c r="J1456" t="s">
        <v>27</v>
      </c>
      <c r="K1456" t="s">
        <v>288</v>
      </c>
      <c r="L1456" t="s">
        <v>869</v>
      </c>
      <c r="M1456">
        <v>97997410</v>
      </c>
      <c r="N1456">
        <v>3726790</v>
      </c>
      <c r="O1456">
        <v>10626170</v>
      </c>
      <c r="P1456">
        <v>18551950</v>
      </c>
      <c r="Q1456">
        <v>270330</v>
      </c>
      <c r="R1456">
        <v>0</v>
      </c>
      <c r="S1456">
        <v>18353890</v>
      </c>
      <c r="T1456">
        <v>501370</v>
      </c>
      <c r="U1456">
        <v>8470</v>
      </c>
      <c r="V1456">
        <v>267217290</v>
      </c>
      <c r="W1456">
        <v>133344</v>
      </c>
      <c r="X1456">
        <v>267083946</v>
      </c>
      <c r="Y1456">
        <v>35115618</v>
      </c>
      <c r="Z1456">
        <v>117180910</v>
      </c>
      <c r="AA1456" s="3" t="str">
        <f t="shared" si="44"/>
        <v>4023</v>
      </c>
      <c r="AB1456" s="4" t="str">
        <f t="shared" si="45"/>
        <v>Non-TIF</v>
      </c>
    </row>
    <row r="1457" spans="1:28" x14ac:dyDescent="0.25">
      <c r="A1457">
        <v>2021</v>
      </c>
      <c r="B1457">
        <v>94</v>
      </c>
      <c r="C1457" t="s">
        <v>32</v>
      </c>
      <c r="D1457">
        <v>2021</v>
      </c>
      <c r="E1457">
        <v>94</v>
      </c>
      <c r="F1457">
        <v>2</v>
      </c>
      <c r="G1457">
        <v>493</v>
      </c>
      <c r="H1457">
        <v>462493</v>
      </c>
      <c r="I1457" t="s">
        <v>27</v>
      </c>
      <c r="J1457" t="s">
        <v>27</v>
      </c>
      <c r="K1457" t="s">
        <v>473</v>
      </c>
      <c r="L1457" t="s">
        <v>869</v>
      </c>
      <c r="M1457">
        <v>6973560</v>
      </c>
      <c r="N1457">
        <v>88940</v>
      </c>
      <c r="O1457">
        <v>0</v>
      </c>
      <c r="P1457">
        <v>0</v>
      </c>
      <c r="Q1457">
        <v>0</v>
      </c>
      <c r="R1457">
        <v>0</v>
      </c>
      <c r="S1457">
        <v>1996690</v>
      </c>
      <c r="T1457">
        <v>18190</v>
      </c>
      <c r="U1457">
        <v>0</v>
      </c>
      <c r="V1457">
        <v>10286930</v>
      </c>
      <c r="W1457">
        <v>1852</v>
      </c>
      <c r="X1457">
        <v>10285078</v>
      </c>
      <c r="Y1457">
        <v>161878</v>
      </c>
      <c r="Z1457">
        <v>1209550</v>
      </c>
      <c r="AA1457" s="3" t="str">
        <f t="shared" si="44"/>
        <v>2493</v>
      </c>
      <c r="AB1457" s="4" t="str">
        <f t="shared" si="45"/>
        <v>Non-TIF</v>
      </c>
    </row>
    <row r="1458" spans="1:28" x14ac:dyDescent="0.25">
      <c r="A1458">
        <v>2021</v>
      </c>
      <c r="B1458">
        <v>94</v>
      </c>
      <c r="C1458" t="s">
        <v>32</v>
      </c>
      <c r="D1458">
        <v>2021</v>
      </c>
      <c r="E1458">
        <v>94</v>
      </c>
      <c r="F1458">
        <v>3</v>
      </c>
      <c r="G1458">
        <v>60</v>
      </c>
      <c r="H1458">
        <v>463060</v>
      </c>
      <c r="I1458" t="s">
        <v>27</v>
      </c>
      <c r="J1458" t="s">
        <v>27</v>
      </c>
      <c r="K1458" t="s">
        <v>498</v>
      </c>
      <c r="L1458" t="s">
        <v>869</v>
      </c>
      <c r="M1458">
        <v>7155990</v>
      </c>
      <c r="N1458">
        <v>602320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18670</v>
      </c>
      <c r="U1458">
        <v>0</v>
      </c>
      <c r="V1458">
        <v>12994430</v>
      </c>
      <c r="W1458">
        <v>14816</v>
      </c>
      <c r="X1458">
        <v>12979614</v>
      </c>
      <c r="Y1458">
        <v>120025</v>
      </c>
      <c r="Z1458">
        <v>5217450</v>
      </c>
      <c r="AA1458" s="3" t="str">
        <f t="shared" si="44"/>
        <v>3060</v>
      </c>
      <c r="AB1458" s="4" t="str">
        <f t="shared" si="45"/>
        <v>Non-TIF</v>
      </c>
    </row>
    <row r="1459" spans="1:28" x14ac:dyDescent="0.25">
      <c r="A1459">
        <v>2021</v>
      </c>
      <c r="B1459">
        <v>94</v>
      </c>
      <c r="C1459" t="s">
        <v>32</v>
      </c>
      <c r="D1459">
        <v>2021</v>
      </c>
      <c r="E1459">
        <v>94</v>
      </c>
      <c r="F1459">
        <v>2</v>
      </c>
      <c r="G1459">
        <v>313</v>
      </c>
      <c r="H1459">
        <v>942313</v>
      </c>
      <c r="I1459" t="s">
        <v>27</v>
      </c>
      <c r="J1459" t="s">
        <v>27</v>
      </c>
      <c r="K1459" t="s">
        <v>928</v>
      </c>
      <c r="L1459" t="s">
        <v>869</v>
      </c>
      <c r="M1459">
        <v>106501290</v>
      </c>
      <c r="N1459">
        <v>2679330</v>
      </c>
      <c r="O1459">
        <v>242981590</v>
      </c>
      <c r="P1459">
        <v>56771440</v>
      </c>
      <c r="Q1459">
        <v>45875170</v>
      </c>
      <c r="R1459">
        <v>0</v>
      </c>
      <c r="S1459">
        <v>20468560</v>
      </c>
      <c r="T1459">
        <v>14984021</v>
      </c>
      <c r="U1459">
        <v>33210</v>
      </c>
      <c r="V1459">
        <v>1633387461</v>
      </c>
      <c r="W1459">
        <v>2090420</v>
      </c>
      <c r="X1459">
        <v>1631297041</v>
      </c>
      <c r="Y1459">
        <v>204257639</v>
      </c>
      <c r="Z1459">
        <v>1143092850</v>
      </c>
      <c r="AA1459" s="3" t="str">
        <f t="shared" si="44"/>
        <v>2313</v>
      </c>
      <c r="AB1459" s="4" t="str">
        <f t="shared" si="45"/>
        <v>Non-TIF</v>
      </c>
    </row>
    <row r="1460" spans="1:28" x14ac:dyDescent="0.25">
      <c r="A1460">
        <v>2021</v>
      </c>
      <c r="B1460">
        <v>94</v>
      </c>
      <c r="C1460" t="s">
        <v>32</v>
      </c>
      <c r="D1460">
        <v>2021</v>
      </c>
      <c r="E1460">
        <v>94</v>
      </c>
      <c r="F1460">
        <v>5</v>
      </c>
      <c r="G1460">
        <v>323</v>
      </c>
      <c r="H1460">
        <v>945323</v>
      </c>
      <c r="I1460" t="s">
        <v>27</v>
      </c>
      <c r="J1460" t="s">
        <v>27</v>
      </c>
      <c r="K1460" t="s">
        <v>150</v>
      </c>
      <c r="L1460" t="s">
        <v>869</v>
      </c>
      <c r="M1460">
        <v>174016150</v>
      </c>
      <c r="N1460">
        <v>8835150</v>
      </c>
      <c r="O1460">
        <v>19579370</v>
      </c>
      <c r="P1460">
        <v>11649190</v>
      </c>
      <c r="Q1460">
        <v>1981150</v>
      </c>
      <c r="R1460">
        <v>0</v>
      </c>
      <c r="S1460">
        <v>36553870</v>
      </c>
      <c r="T1460">
        <v>32637115</v>
      </c>
      <c r="U1460">
        <v>47210</v>
      </c>
      <c r="V1460">
        <v>413386675</v>
      </c>
      <c r="W1460">
        <v>233352</v>
      </c>
      <c r="X1460">
        <v>413153323</v>
      </c>
      <c r="Y1460">
        <v>17621018</v>
      </c>
      <c r="Z1460">
        <v>128087470</v>
      </c>
      <c r="AA1460" s="3" t="str">
        <f t="shared" si="44"/>
        <v>5323</v>
      </c>
      <c r="AB1460" s="4" t="str">
        <f t="shared" si="45"/>
        <v>Non-TIF</v>
      </c>
    </row>
    <row r="1461" spans="1:28" x14ac:dyDescent="0.25">
      <c r="A1461">
        <v>2021</v>
      </c>
      <c r="B1461">
        <v>94</v>
      </c>
      <c r="C1461" t="s">
        <v>32</v>
      </c>
      <c r="D1461">
        <v>2021</v>
      </c>
      <c r="E1461">
        <v>94</v>
      </c>
      <c r="F1461">
        <v>6</v>
      </c>
      <c r="G1461">
        <v>96</v>
      </c>
      <c r="H1461">
        <v>946096</v>
      </c>
      <c r="I1461" t="s">
        <v>27</v>
      </c>
      <c r="J1461" t="s">
        <v>27</v>
      </c>
      <c r="K1461" t="s">
        <v>65</v>
      </c>
      <c r="L1461" t="s">
        <v>869</v>
      </c>
      <c r="M1461">
        <v>104278520</v>
      </c>
      <c r="N1461">
        <v>5398730</v>
      </c>
      <c r="O1461">
        <v>6278900</v>
      </c>
      <c r="P1461">
        <v>2017640</v>
      </c>
      <c r="Q1461">
        <v>1350840</v>
      </c>
      <c r="R1461">
        <v>0</v>
      </c>
      <c r="S1461">
        <v>0</v>
      </c>
      <c r="T1461">
        <v>40422781</v>
      </c>
      <c r="U1461">
        <v>29360</v>
      </c>
      <c r="V1461">
        <v>251336751</v>
      </c>
      <c r="W1461">
        <v>213168</v>
      </c>
      <c r="X1461">
        <v>251123583</v>
      </c>
      <c r="Y1461">
        <v>21141747</v>
      </c>
      <c r="Z1461">
        <v>91559980</v>
      </c>
      <c r="AA1461" s="3" t="str">
        <f t="shared" si="44"/>
        <v>6096</v>
      </c>
      <c r="AB1461" s="4" t="str">
        <f t="shared" si="45"/>
        <v>Non-TIF</v>
      </c>
    </row>
    <row r="1462" spans="1:28" x14ac:dyDescent="0.25">
      <c r="A1462">
        <v>2021</v>
      </c>
      <c r="B1462">
        <v>95</v>
      </c>
      <c r="C1462" t="s">
        <v>45</v>
      </c>
      <c r="D1462">
        <v>2021</v>
      </c>
      <c r="E1462">
        <v>95</v>
      </c>
      <c r="F1462">
        <v>0</v>
      </c>
      <c r="G1462">
        <v>873</v>
      </c>
      <c r="H1462">
        <v>950873</v>
      </c>
      <c r="I1462" t="s">
        <v>27</v>
      </c>
      <c r="J1462" t="s">
        <v>27</v>
      </c>
      <c r="K1462" t="s">
        <v>603</v>
      </c>
      <c r="L1462" t="s">
        <v>872</v>
      </c>
      <c r="M1462">
        <v>0</v>
      </c>
      <c r="N1462">
        <v>0</v>
      </c>
      <c r="O1462">
        <v>227413</v>
      </c>
      <c r="P1462">
        <v>7467534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7694947</v>
      </c>
      <c r="W1462">
        <v>0</v>
      </c>
      <c r="X1462">
        <v>7694947</v>
      </c>
      <c r="Y1462">
        <v>0</v>
      </c>
      <c r="Z1462">
        <v>0</v>
      </c>
      <c r="AA1462" s="3" t="str">
        <f t="shared" si="44"/>
        <v>0873</v>
      </c>
      <c r="AB1462" s="4" t="str">
        <f t="shared" si="45"/>
        <v>Non-TIF</v>
      </c>
    </row>
    <row r="1463" spans="1:28" x14ac:dyDescent="0.25">
      <c r="A1463">
        <v>2021</v>
      </c>
      <c r="B1463">
        <v>95</v>
      </c>
      <c r="C1463" t="s">
        <v>45</v>
      </c>
      <c r="D1463">
        <v>2021</v>
      </c>
      <c r="E1463">
        <v>95</v>
      </c>
      <c r="F1463">
        <v>3</v>
      </c>
      <c r="G1463">
        <v>420</v>
      </c>
      <c r="H1463">
        <v>953420</v>
      </c>
      <c r="I1463" t="s">
        <v>27</v>
      </c>
      <c r="J1463" t="s">
        <v>27</v>
      </c>
      <c r="K1463" t="s">
        <v>875</v>
      </c>
      <c r="L1463" t="s">
        <v>872</v>
      </c>
      <c r="M1463">
        <v>645894</v>
      </c>
      <c r="N1463">
        <v>40730</v>
      </c>
      <c r="O1463">
        <v>3808028</v>
      </c>
      <c r="P1463">
        <v>1773166</v>
      </c>
      <c r="Q1463">
        <v>642590</v>
      </c>
      <c r="R1463">
        <v>0</v>
      </c>
      <c r="S1463">
        <v>0</v>
      </c>
      <c r="T1463">
        <v>0</v>
      </c>
      <c r="U1463">
        <v>0</v>
      </c>
      <c r="V1463">
        <v>17235273</v>
      </c>
      <c r="W1463">
        <v>1852</v>
      </c>
      <c r="X1463">
        <v>17233421</v>
      </c>
      <c r="Y1463">
        <v>0</v>
      </c>
      <c r="Z1463">
        <v>10324865</v>
      </c>
      <c r="AA1463" s="3" t="str">
        <f t="shared" si="44"/>
        <v>3420</v>
      </c>
      <c r="AB1463" s="4" t="str">
        <f t="shared" si="45"/>
        <v>Non-TIF</v>
      </c>
    </row>
    <row r="1464" spans="1:28" x14ac:dyDescent="0.25">
      <c r="A1464">
        <v>2021</v>
      </c>
      <c r="B1464">
        <v>95</v>
      </c>
      <c r="C1464" t="s">
        <v>32</v>
      </c>
      <c r="D1464">
        <v>2021</v>
      </c>
      <c r="E1464">
        <v>95</v>
      </c>
      <c r="F1464">
        <v>6</v>
      </c>
      <c r="G1464">
        <v>417</v>
      </c>
      <c r="H1464">
        <v>556417</v>
      </c>
      <c r="I1464" t="s">
        <v>27</v>
      </c>
      <c r="J1464" t="s">
        <v>27</v>
      </c>
      <c r="K1464" t="s">
        <v>610</v>
      </c>
      <c r="L1464" t="s">
        <v>872</v>
      </c>
      <c r="M1464">
        <v>930538</v>
      </c>
      <c r="N1464">
        <v>36520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623</v>
      </c>
      <c r="U1464">
        <v>0</v>
      </c>
      <c r="V1464">
        <v>1245091</v>
      </c>
      <c r="W1464">
        <v>0</v>
      </c>
      <c r="X1464">
        <v>1245091</v>
      </c>
      <c r="Y1464">
        <v>17715</v>
      </c>
      <c r="Z1464">
        <v>277410</v>
      </c>
      <c r="AA1464" s="3" t="str">
        <f t="shared" si="44"/>
        <v>6417</v>
      </c>
      <c r="AB1464" s="4" t="str">
        <f t="shared" si="45"/>
        <v>Non-TIF</v>
      </c>
    </row>
    <row r="1465" spans="1:28" x14ac:dyDescent="0.25">
      <c r="A1465">
        <v>2021</v>
      </c>
      <c r="B1465">
        <v>95</v>
      </c>
      <c r="C1465" t="s">
        <v>32</v>
      </c>
      <c r="D1465">
        <v>2021</v>
      </c>
      <c r="E1465">
        <v>95</v>
      </c>
      <c r="F1465">
        <v>2</v>
      </c>
      <c r="G1465">
        <v>295</v>
      </c>
      <c r="H1465">
        <v>952295</v>
      </c>
      <c r="I1465" t="s">
        <v>27</v>
      </c>
      <c r="J1465" t="s">
        <v>27</v>
      </c>
      <c r="K1465" t="s">
        <v>319</v>
      </c>
      <c r="L1465" t="s">
        <v>872</v>
      </c>
      <c r="M1465">
        <v>69202889</v>
      </c>
      <c r="N1465">
        <v>3643310</v>
      </c>
      <c r="O1465">
        <v>9351942</v>
      </c>
      <c r="P1465">
        <v>1111660</v>
      </c>
      <c r="Q1465">
        <v>3126390</v>
      </c>
      <c r="R1465">
        <v>0</v>
      </c>
      <c r="S1465">
        <v>63532</v>
      </c>
      <c r="T1465">
        <v>7167619</v>
      </c>
      <c r="U1465">
        <v>0</v>
      </c>
      <c r="V1465">
        <v>292918352</v>
      </c>
      <c r="W1465">
        <v>366696</v>
      </c>
      <c r="X1465">
        <v>292551656</v>
      </c>
      <c r="Y1465">
        <v>7234492</v>
      </c>
      <c r="Z1465">
        <v>199251010</v>
      </c>
      <c r="AA1465" s="3" t="str">
        <f t="shared" si="44"/>
        <v>2295</v>
      </c>
      <c r="AB1465" s="4" t="str">
        <f t="shared" si="45"/>
        <v>Non-TIF</v>
      </c>
    </row>
    <row r="1466" spans="1:28" x14ac:dyDescent="0.25">
      <c r="A1466">
        <v>2021</v>
      </c>
      <c r="B1466">
        <v>96</v>
      </c>
      <c r="C1466" t="s">
        <v>45</v>
      </c>
      <c r="D1466">
        <v>2021</v>
      </c>
      <c r="E1466">
        <v>96</v>
      </c>
      <c r="F1466">
        <v>6</v>
      </c>
      <c r="G1466">
        <v>100</v>
      </c>
      <c r="H1466">
        <v>966100</v>
      </c>
      <c r="I1466" t="s">
        <v>27</v>
      </c>
      <c r="J1466" t="s">
        <v>27</v>
      </c>
      <c r="K1466" t="s">
        <v>910</v>
      </c>
      <c r="L1466" t="s">
        <v>876</v>
      </c>
      <c r="M1466">
        <v>0</v>
      </c>
      <c r="N1466">
        <v>0</v>
      </c>
      <c r="O1466">
        <v>130340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130340</v>
      </c>
      <c r="W1466">
        <v>0</v>
      </c>
      <c r="X1466">
        <v>130340</v>
      </c>
      <c r="Y1466">
        <v>0</v>
      </c>
      <c r="Z1466">
        <v>0</v>
      </c>
      <c r="AA1466" s="3" t="str">
        <f t="shared" ref="AA1466:AA1479" si="46">CONCATENATE(F1466,TEXT(G1466,"000"))</f>
        <v>6100</v>
      </c>
      <c r="AB1466" s="4" t="str">
        <f t="shared" ref="AB1466:AB1479" si="47">IF(C1466="I","TIF","Non-TIF")</f>
        <v>Non-TIF</v>
      </c>
    </row>
    <row r="1467" spans="1:28" x14ac:dyDescent="0.25">
      <c r="A1467">
        <v>2021</v>
      </c>
      <c r="B1467">
        <v>96</v>
      </c>
      <c r="C1467" t="s">
        <v>24</v>
      </c>
      <c r="D1467">
        <v>2021</v>
      </c>
      <c r="E1467">
        <v>96</v>
      </c>
      <c r="F1467">
        <v>1</v>
      </c>
      <c r="G1467">
        <v>638</v>
      </c>
      <c r="H1467" t="s">
        <v>982</v>
      </c>
      <c r="I1467" t="s">
        <v>26</v>
      </c>
      <c r="J1467" t="s">
        <v>27</v>
      </c>
      <c r="K1467" t="s">
        <v>1745</v>
      </c>
      <c r="L1467" t="s">
        <v>876</v>
      </c>
      <c r="M1467">
        <v>0</v>
      </c>
      <c r="N1467">
        <v>0</v>
      </c>
      <c r="O1467">
        <v>5236921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5236921</v>
      </c>
      <c r="W1467">
        <v>0</v>
      </c>
      <c r="X1467">
        <v>5236921</v>
      </c>
      <c r="Y1467">
        <v>0</v>
      </c>
      <c r="Z1467">
        <v>0</v>
      </c>
      <c r="AA1467" s="3" t="str">
        <f t="shared" si="46"/>
        <v>1638</v>
      </c>
      <c r="AB1467" s="4" t="str">
        <f t="shared" si="47"/>
        <v>TIF</v>
      </c>
    </row>
    <row r="1468" spans="1:28" x14ac:dyDescent="0.25">
      <c r="A1468">
        <v>2021</v>
      </c>
      <c r="B1468">
        <v>96</v>
      </c>
      <c r="C1468" t="s">
        <v>32</v>
      </c>
      <c r="D1468">
        <v>2021</v>
      </c>
      <c r="E1468">
        <v>96</v>
      </c>
      <c r="F1468">
        <v>3</v>
      </c>
      <c r="G1468">
        <v>29</v>
      </c>
      <c r="H1468">
        <v>453029</v>
      </c>
      <c r="I1468" t="s">
        <v>27</v>
      </c>
      <c r="J1468" t="s">
        <v>27</v>
      </c>
      <c r="K1468" t="s">
        <v>325</v>
      </c>
      <c r="L1468" t="s">
        <v>876</v>
      </c>
      <c r="M1468">
        <v>68178100</v>
      </c>
      <c r="N1468">
        <v>4994610</v>
      </c>
      <c r="O1468">
        <v>6364490</v>
      </c>
      <c r="P1468">
        <v>1099540</v>
      </c>
      <c r="Q1468">
        <v>180790</v>
      </c>
      <c r="R1468">
        <v>0</v>
      </c>
      <c r="S1468">
        <v>0</v>
      </c>
      <c r="T1468">
        <v>2024527</v>
      </c>
      <c r="U1468">
        <v>0</v>
      </c>
      <c r="V1468">
        <v>161194487</v>
      </c>
      <c r="W1468">
        <v>109268</v>
      </c>
      <c r="X1468">
        <v>161085219</v>
      </c>
      <c r="Y1468">
        <v>5689489</v>
      </c>
      <c r="Z1468">
        <v>78352430</v>
      </c>
      <c r="AA1468" s="3" t="str">
        <f t="shared" si="46"/>
        <v>3029</v>
      </c>
      <c r="AB1468" s="4" t="str">
        <f t="shared" si="47"/>
        <v>Non-TIF</v>
      </c>
    </row>
    <row r="1469" spans="1:28" x14ac:dyDescent="0.25">
      <c r="A1469">
        <v>2021</v>
      </c>
      <c r="B1469">
        <v>97</v>
      </c>
      <c r="C1469" t="s">
        <v>45</v>
      </c>
      <c r="D1469">
        <v>2021</v>
      </c>
      <c r="E1469">
        <v>97</v>
      </c>
      <c r="F1469">
        <v>6</v>
      </c>
      <c r="G1469">
        <v>39</v>
      </c>
      <c r="H1469">
        <v>976039</v>
      </c>
      <c r="I1469" t="s">
        <v>27</v>
      </c>
      <c r="J1469" t="s">
        <v>27</v>
      </c>
      <c r="K1469" t="s">
        <v>832</v>
      </c>
      <c r="L1469" t="s">
        <v>911</v>
      </c>
      <c r="M1469">
        <v>196749</v>
      </c>
      <c r="N1469">
        <v>0</v>
      </c>
      <c r="O1469">
        <v>506523411</v>
      </c>
      <c r="P1469">
        <v>65741092</v>
      </c>
      <c r="Q1469">
        <v>43325416</v>
      </c>
      <c r="R1469">
        <v>0</v>
      </c>
      <c r="S1469">
        <v>0</v>
      </c>
      <c r="T1469">
        <v>0</v>
      </c>
      <c r="U1469">
        <v>0</v>
      </c>
      <c r="V1469">
        <v>909600561</v>
      </c>
      <c r="W1469">
        <v>303890</v>
      </c>
      <c r="X1469">
        <v>909296671</v>
      </c>
      <c r="Y1469">
        <v>0</v>
      </c>
      <c r="Z1469">
        <v>293813893</v>
      </c>
      <c r="AA1469" s="3" t="str">
        <f t="shared" si="46"/>
        <v>6039</v>
      </c>
      <c r="AB1469" s="4" t="str">
        <f t="shared" si="47"/>
        <v>Non-TIF</v>
      </c>
    </row>
    <row r="1470" spans="1:28" x14ac:dyDescent="0.25">
      <c r="A1470">
        <v>2021</v>
      </c>
      <c r="B1470">
        <v>97</v>
      </c>
      <c r="C1470" t="s">
        <v>24</v>
      </c>
      <c r="D1470">
        <v>2021</v>
      </c>
      <c r="E1470">
        <v>97</v>
      </c>
      <c r="F1470">
        <v>4</v>
      </c>
      <c r="G1470">
        <v>33</v>
      </c>
      <c r="H1470" t="s">
        <v>797</v>
      </c>
      <c r="I1470" t="s">
        <v>26</v>
      </c>
      <c r="J1470" t="s">
        <v>27</v>
      </c>
      <c r="K1470" t="s">
        <v>1743</v>
      </c>
      <c r="L1470" t="s">
        <v>911</v>
      </c>
      <c r="M1470">
        <v>0</v>
      </c>
      <c r="N1470">
        <v>0</v>
      </c>
      <c r="O1470">
        <v>3584649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3584649</v>
      </c>
      <c r="W1470">
        <v>0</v>
      </c>
      <c r="X1470">
        <v>3584649</v>
      </c>
      <c r="Y1470">
        <v>0</v>
      </c>
      <c r="Z1470">
        <v>0</v>
      </c>
      <c r="AA1470" s="3" t="str">
        <f t="shared" si="46"/>
        <v>4033</v>
      </c>
      <c r="AB1470" s="4" t="str">
        <f t="shared" si="47"/>
        <v>TIF</v>
      </c>
    </row>
    <row r="1471" spans="1:28" x14ac:dyDescent="0.25">
      <c r="A1471">
        <v>2021</v>
      </c>
      <c r="B1471">
        <v>97</v>
      </c>
      <c r="C1471" t="s">
        <v>24</v>
      </c>
      <c r="D1471">
        <v>2021</v>
      </c>
      <c r="E1471">
        <v>97</v>
      </c>
      <c r="F1471">
        <v>7</v>
      </c>
      <c r="G1471">
        <v>98</v>
      </c>
      <c r="H1471" t="s">
        <v>985</v>
      </c>
      <c r="I1471" t="s">
        <v>26</v>
      </c>
      <c r="J1471" t="s">
        <v>27</v>
      </c>
      <c r="K1471" t="s">
        <v>986</v>
      </c>
      <c r="L1471" t="s">
        <v>911</v>
      </c>
      <c r="M1471">
        <v>0</v>
      </c>
      <c r="N1471">
        <v>0</v>
      </c>
      <c r="O1471">
        <v>626040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4657144</v>
      </c>
      <c r="W1471">
        <v>3704</v>
      </c>
      <c r="X1471">
        <v>4653440</v>
      </c>
      <c r="Y1471">
        <v>0</v>
      </c>
      <c r="Z1471">
        <v>4031104</v>
      </c>
      <c r="AA1471" s="3" t="str">
        <f t="shared" si="46"/>
        <v>7098</v>
      </c>
      <c r="AB1471" s="4" t="str">
        <f t="shared" si="47"/>
        <v>TIF</v>
      </c>
    </row>
    <row r="1472" spans="1:28" x14ac:dyDescent="0.25">
      <c r="A1472">
        <v>2021</v>
      </c>
      <c r="B1472">
        <v>97</v>
      </c>
      <c r="C1472" t="s">
        <v>32</v>
      </c>
      <c r="D1472">
        <v>2021</v>
      </c>
      <c r="E1472">
        <v>97</v>
      </c>
      <c r="F1472">
        <v>4</v>
      </c>
      <c r="G1472">
        <v>33</v>
      </c>
      <c r="H1472">
        <v>674033</v>
      </c>
      <c r="I1472" t="s">
        <v>27</v>
      </c>
      <c r="J1472" t="s">
        <v>27</v>
      </c>
      <c r="K1472" t="s">
        <v>1738</v>
      </c>
      <c r="L1472" t="s">
        <v>911</v>
      </c>
      <c r="M1472">
        <v>169330120</v>
      </c>
      <c r="N1472">
        <v>7422740</v>
      </c>
      <c r="O1472">
        <v>4519060</v>
      </c>
      <c r="P1472">
        <v>0</v>
      </c>
      <c r="Q1472">
        <v>402060</v>
      </c>
      <c r="R1472">
        <v>0</v>
      </c>
      <c r="S1472">
        <v>0</v>
      </c>
      <c r="T1472">
        <v>1582714</v>
      </c>
      <c r="U1472">
        <v>0</v>
      </c>
      <c r="V1472">
        <v>262749144</v>
      </c>
      <c r="W1472">
        <v>157420</v>
      </c>
      <c r="X1472">
        <v>262591724</v>
      </c>
      <c r="Y1472">
        <v>12471704</v>
      </c>
      <c r="Z1472">
        <v>79492450</v>
      </c>
      <c r="AA1472" s="3" t="str">
        <f t="shared" si="46"/>
        <v>4033</v>
      </c>
      <c r="AB1472" s="4" t="str">
        <f t="shared" si="47"/>
        <v>Non-TIF</v>
      </c>
    </row>
    <row r="1473" spans="1:28" x14ac:dyDescent="0.25">
      <c r="A1473">
        <v>2021</v>
      </c>
      <c r="B1473">
        <v>97</v>
      </c>
      <c r="C1473" t="s">
        <v>32</v>
      </c>
      <c r="D1473">
        <v>2021</v>
      </c>
      <c r="E1473">
        <v>97</v>
      </c>
      <c r="F1473">
        <v>6</v>
      </c>
      <c r="G1473">
        <v>992</v>
      </c>
      <c r="H1473">
        <v>976992</v>
      </c>
      <c r="I1473" t="s">
        <v>27</v>
      </c>
      <c r="J1473" t="s">
        <v>27</v>
      </c>
      <c r="K1473" t="s">
        <v>799</v>
      </c>
      <c r="L1473" t="s">
        <v>911</v>
      </c>
      <c r="M1473">
        <v>142985760</v>
      </c>
      <c r="N1473">
        <v>5898060</v>
      </c>
      <c r="O1473">
        <v>20963842</v>
      </c>
      <c r="P1473">
        <v>615160</v>
      </c>
      <c r="Q1473">
        <v>3066228</v>
      </c>
      <c r="R1473">
        <v>0</v>
      </c>
      <c r="S1473">
        <v>12701834</v>
      </c>
      <c r="T1473">
        <v>2738227</v>
      </c>
      <c r="U1473">
        <v>0</v>
      </c>
      <c r="V1473">
        <v>358927561</v>
      </c>
      <c r="W1473">
        <v>279652</v>
      </c>
      <c r="X1473">
        <v>358647909</v>
      </c>
      <c r="Y1473">
        <v>223224191</v>
      </c>
      <c r="Z1473">
        <v>169958450</v>
      </c>
      <c r="AA1473" s="3" t="str">
        <f t="shared" si="46"/>
        <v>6992</v>
      </c>
      <c r="AB1473" s="4" t="str">
        <f t="shared" si="47"/>
        <v>Non-TIF</v>
      </c>
    </row>
    <row r="1474" spans="1:28" x14ac:dyDescent="0.25">
      <c r="A1474">
        <v>2021</v>
      </c>
      <c r="B1474">
        <v>97</v>
      </c>
      <c r="C1474" t="s">
        <v>32</v>
      </c>
      <c r="D1474">
        <v>2021</v>
      </c>
      <c r="E1474">
        <v>97</v>
      </c>
      <c r="F1474">
        <v>7</v>
      </c>
      <c r="G1474">
        <v>98</v>
      </c>
      <c r="H1474">
        <v>977098</v>
      </c>
      <c r="I1474" t="s">
        <v>27</v>
      </c>
      <c r="J1474" t="s">
        <v>27</v>
      </c>
      <c r="K1474" t="s">
        <v>987</v>
      </c>
      <c r="L1474" t="s">
        <v>911</v>
      </c>
      <c r="M1474">
        <v>124738840</v>
      </c>
      <c r="N1474">
        <v>5364340</v>
      </c>
      <c r="O1474">
        <v>10924826</v>
      </c>
      <c r="P1474">
        <v>36010</v>
      </c>
      <c r="Q1474">
        <v>1326229</v>
      </c>
      <c r="R1474">
        <v>0</v>
      </c>
      <c r="S1474">
        <v>0</v>
      </c>
      <c r="T1474">
        <v>4274419</v>
      </c>
      <c r="U1474">
        <v>0</v>
      </c>
      <c r="V1474">
        <v>324551364</v>
      </c>
      <c r="W1474">
        <v>261132</v>
      </c>
      <c r="X1474">
        <v>324290232</v>
      </c>
      <c r="Y1474">
        <v>10031064</v>
      </c>
      <c r="Z1474">
        <v>177886700</v>
      </c>
      <c r="AA1474" s="3" t="str">
        <f t="shared" si="46"/>
        <v>7098</v>
      </c>
      <c r="AB1474" s="4" t="str">
        <f t="shared" si="47"/>
        <v>Non-TIF</v>
      </c>
    </row>
    <row r="1475" spans="1:28" x14ac:dyDescent="0.25">
      <c r="A1475">
        <v>2021</v>
      </c>
      <c r="B1475">
        <v>98</v>
      </c>
      <c r="C1475" t="s">
        <v>32</v>
      </c>
      <c r="D1475">
        <v>2021</v>
      </c>
      <c r="E1475">
        <v>98</v>
      </c>
      <c r="F1475">
        <v>3</v>
      </c>
      <c r="G1475">
        <v>420</v>
      </c>
      <c r="H1475">
        <v>953420</v>
      </c>
      <c r="I1475" t="s">
        <v>27</v>
      </c>
      <c r="J1475" t="s">
        <v>27</v>
      </c>
      <c r="K1475" t="s">
        <v>875</v>
      </c>
      <c r="L1475" t="s">
        <v>914</v>
      </c>
      <c r="M1475">
        <v>57146163</v>
      </c>
      <c r="N1475">
        <v>2236731</v>
      </c>
      <c r="O1475">
        <v>6578619</v>
      </c>
      <c r="P1475">
        <v>19234003</v>
      </c>
      <c r="Q1475">
        <v>396202</v>
      </c>
      <c r="R1475">
        <v>0</v>
      </c>
      <c r="S1475">
        <v>8660341</v>
      </c>
      <c r="T1475">
        <v>38731113</v>
      </c>
      <c r="U1475">
        <v>0</v>
      </c>
      <c r="V1475">
        <v>171302750</v>
      </c>
      <c r="W1475">
        <v>51856</v>
      </c>
      <c r="X1475">
        <v>171250894</v>
      </c>
      <c r="Y1475">
        <v>17914342</v>
      </c>
      <c r="Z1475">
        <v>38319578</v>
      </c>
      <c r="AA1475" s="3" t="str">
        <f t="shared" si="46"/>
        <v>3420</v>
      </c>
      <c r="AB1475" s="4" t="str">
        <f t="shared" si="47"/>
        <v>Non-TIF</v>
      </c>
    </row>
    <row r="1476" spans="1:28" x14ac:dyDescent="0.25">
      <c r="A1476">
        <v>2021</v>
      </c>
      <c r="B1476">
        <v>99</v>
      </c>
      <c r="C1476" t="s">
        <v>45</v>
      </c>
      <c r="D1476">
        <v>2021</v>
      </c>
      <c r="E1476">
        <v>99</v>
      </c>
      <c r="F1476">
        <v>4</v>
      </c>
      <c r="G1476">
        <v>775</v>
      </c>
      <c r="H1476">
        <v>404775</v>
      </c>
      <c r="I1476" t="s">
        <v>27</v>
      </c>
      <c r="J1476" t="s">
        <v>27</v>
      </c>
      <c r="K1476" t="s">
        <v>454</v>
      </c>
      <c r="L1476" t="s">
        <v>916</v>
      </c>
      <c r="M1476">
        <v>0</v>
      </c>
      <c r="N1476">
        <v>0</v>
      </c>
      <c r="O1476">
        <v>0</v>
      </c>
      <c r="P1476">
        <v>4823410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4823410</v>
      </c>
      <c r="W1476">
        <v>0</v>
      </c>
      <c r="X1476">
        <v>4823410</v>
      </c>
      <c r="Y1476">
        <v>0</v>
      </c>
      <c r="Z1476">
        <v>0</v>
      </c>
      <c r="AA1476" s="3" t="str">
        <f t="shared" si="46"/>
        <v>4775</v>
      </c>
      <c r="AB1476" s="4" t="str">
        <f t="shared" si="47"/>
        <v>Non-TIF</v>
      </c>
    </row>
    <row r="1477" spans="1:28" x14ac:dyDescent="0.25">
      <c r="A1477">
        <v>2021</v>
      </c>
      <c r="B1477">
        <v>99</v>
      </c>
      <c r="C1477" t="s">
        <v>24</v>
      </c>
      <c r="D1477">
        <v>2021</v>
      </c>
      <c r="E1477">
        <v>99</v>
      </c>
      <c r="F1477">
        <v>1</v>
      </c>
      <c r="G1477">
        <v>206</v>
      </c>
      <c r="H1477" t="s">
        <v>988</v>
      </c>
      <c r="I1477" t="s">
        <v>26</v>
      </c>
      <c r="J1477" t="s">
        <v>27</v>
      </c>
      <c r="K1477" t="s">
        <v>989</v>
      </c>
      <c r="L1477" t="s">
        <v>916</v>
      </c>
      <c r="M1477">
        <v>0</v>
      </c>
      <c r="N1477">
        <v>0</v>
      </c>
      <c r="O1477">
        <v>1728999</v>
      </c>
      <c r="P1477">
        <v>16011380</v>
      </c>
      <c r="Q1477">
        <v>214583</v>
      </c>
      <c r="R1477">
        <v>0</v>
      </c>
      <c r="S1477">
        <v>0</v>
      </c>
      <c r="T1477">
        <v>0</v>
      </c>
      <c r="U1477">
        <v>0</v>
      </c>
      <c r="V1477">
        <v>25045036</v>
      </c>
      <c r="W1477">
        <v>0</v>
      </c>
      <c r="X1477">
        <v>25045036</v>
      </c>
      <c r="Y1477">
        <v>0</v>
      </c>
      <c r="Z1477">
        <v>7090074</v>
      </c>
      <c r="AA1477" s="3" t="str">
        <f t="shared" si="46"/>
        <v>1206</v>
      </c>
      <c r="AB1477" s="4" t="str">
        <f t="shared" si="47"/>
        <v>TIF</v>
      </c>
    </row>
    <row r="1478" spans="1:28" x14ac:dyDescent="0.25">
      <c r="A1478">
        <v>2021</v>
      </c>
      <c r="B1478">
        <v>99</v>
      </c>
      <c r="C1478" t="s">
        <v>32</v>
      </c>
      <c r="D1478">
        <v>2021</v>
      </c>
      <c r="E1478">
        <v>99</v>
      </c>
      <c r="F1478">
        <v>3</v>
      </c>
      <c r="G1478">
        <v>60</v>
      </c>
      <c r="H1478">
        <v>463060</v>
      </c>
      <c r="I1478" t="s">
        <v>27</v>
      </c>
      <c r="J1478" t="s">
        <v>27</v>
      </c>
      <c r="K1478" t="s">
        <v>498</v>
      </c>
      <c r="L1478" t="s">
        <v>916</v>
      </c>
      <c r="M1478">
        <v>2288800</v>
      </c>
      <c r="N1478">
        <v>188300</v>
      </c>
      <c r="O1478">
        <v>5000</v>
      </c>
      <c r="P1478">
        <v>0</v>
      </c>
      <c r="Q1478">
        <v>0</v>
      </c>
      <c r="R1478">
        <v>0</v>
      </c>
      <c r="S1478">
        <v>866034</v>
      </c>
      <c r="T1478">
        <v>34540</v>
      </c>
      <c r="U1478">
        <v>0</v>
      </c>
      <c r="V1478">
        <v>3721074</v>
      </c>
      <c r="W1478">
        <v>1852</v>
      </c>
      <c r="X1478">
        <v>3719222</v>
      </c>
      <c r="Y1478">
        <v>24650</v>
      </c>
      <c r="Z1478">
        <v>338400</v>
      </c>
      <c r="AA1478" s="3" t="str">
        <f t="shared" si="46"/>
        <v>3060</v>
      </c>
      <c r="AB1478" s="4" t="str">
        <f t="shared" si="47"/>
        <v>Non-TIF</v>
      </c>
    </row>
    <row r="1479" spans="1:28" x14ac:dyDescent="0.25">
      <c r="A1479">
        <v>2021</v>
      </c>
      <c r="B1479">
        <v>99</v>
      </c>
      <c r="C1479" t="s">
        <v>32</v>
      </c>
      <c r="D1479">
        <v>2021</v>
      </c>
      <c r="E1479">
        <v>99</v>
      </c>
      <c r="F1479">
        <v>1</v>
      </c>
      <c r="G1479">
        <v>206</v>
      </c>
      <c r="H1479">
        <v>991206</v>
      </c>
      <c r="I1479" t="s">
        <v>27</v>
      </c>
      <c r="J1479" t="s">
        <v>27</v>
      </c>
      <c r="K1479" t="s">
        <v>417</v>
      </c>
      <c r="L1479" t="s">
        <v>916</v>
      </c>
      <c r="M1479">
        <v>202123900</v>
      </c>
      <c r="N1479">
        <v>14195800</v>
      </c>
      <c r="O1479">
        <v>27724383</v>
      </c>
      <c r="P1479">
        <v>699300</v>
      </c>
      <c r="Q1479">
        <v>3115988</v>
      </c>
      <c r="R1479">
        <v>0</v>
      </c>
      <c r="S1479">
        <v>37022959</v>
      </c>
      <c r="T1479">
        <v>10570412</v>
      </c>
      <c r="U1479">
        <v>0</v>
      </c>
      <c r="V1479">
        <v>489560242</v>
      </c>
      <c r="W1479">
        <v>333360</v>
      </c>
      <c r="X1479">
        <v>489226882</v>
      </c>
      <c r="Y1479">
        <v>17966855</v>
      </c>
      <c r="Z1479">
        <v>194107500</v>
      </c>
      <c r="AA1479" s="3" t="str">
        <f t="shared" si="46"/>
        <v>1206</v>
      </c>
      <c r="AB1479" s="4" t="str">
        <f t="shared" si="47"/>
        <v>Non-TIF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479"/>
  <sheetViews>
    <sheetView topLeftCell="A1446" workbookViewId="0">
      <selection sqref="A1:Z1479"/>
    </sheetView>
  </sheetViews>
  <sheetFormatPr defaultRowHeight="15" x14ac:dyDescent="0.25"/>
  <cols>
    <col min="2" max="2" width="17.140625" customWidth="1"/>
    <col min="3" max="3" width="10.42578125" customWidth="1"/>
    <col min="4" max="4" width="20.42578125" customWidth="1"/>
    <col min="5" max="5" width="17.28515625" customWidth="1"/>
    <col min="6" max="6" width="20.42578125" customWidth="1"/>
    <col min="7" max="7" width="21" customWidth="1"/>
    <col min="8" max="8" width="18.85546875" customWidth="1"/>
    <col min="9" max="9" width="24.85546875" customWidth="1"/>
    <col min="10" max="10" width="18.7109375" customWidth="1"/>
    <col min="11" max="11" width="15.5703125" customWidth="1"/>
    <col min="12" max="12" width="17.5703125" customWidth="1"/>
    <col min="13" max="13" width="18.5703125" customWidth="1"/>
    <col min="14" max="14" width="15.42578125" customWidth="1"/>
    <col min="15" max="15" width="24.5703125" customWidth="1"/>
    <col min="16" max="16" width="13.7109375" customWidth="1"/>
    <col min="17" max="17" width="27.28515625" customWidth="1"/>
    <col min="19" max="19" width="18.140625" customWidth="1"/>
    <col min="20" max="20" width="10" customWidth="1"/>
    <col min="22" max="22" width="20" customWidth="1"/>
    <col min="23" max="23" width="11.28515625" customWidth="1"/>
    <col min="24" max="24" width="12" customWidth="1"/>
    <col min="25" max="25" width="11" customWidth="1"/>
    <col min="26" max="26" width="15.140625" customWidth="1"/>
    <col min="28" max="28" width="13.140625" customWidth="1"/>
  </cols>
  <sheetData>
    <row r="1" spans="1:28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1036</v>
      </c>
      <c r="S1" t="s">
        <v>1037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s="1" t="s">
        <v>1032</v>
      </c>
      <c r="AB1" s="2" t="s">
        <v>1033</v>
      </c>
    </row>
    <row r="2" spans="1:28" ht="15.75" thickTop="1" x14ac:dyDescent="0.25">
      <c r="A2">
        <v>2021</v>
      </c>
      <c r="B2">
        <v>1</v>
      </c>
      <c r="C2" t="s">
        <v>45</v>
      </c>
      <c r="D2">
        <v>0</v>
      </c>
      <c r="E2">
        <v>0</v>
      </c>
      <c r="F2">
        <v>0</v>
      </c>
      <c r="G2">
        <v>0</v>
      </c>
      <c r="H2">
        <v>7038793</v>
      </c>
      <c r="I2">
        <v>0</v>
      </c>
      <c r="J2">
        <v>0</v>
      </c>
      <c r="K2">
        <v>0</v>
      </c>
      <c r="L2">
        <v>0</v>
      </c>
      <c r="M2">
        <v>0</v>
      </c>
      <c r="N2">
        <v>7038793</v>
      </c>
      <c r="O2">
        <v>0</v>
      </c>
      <c r="P2">
        <v>7038793</v>
      </c>
      <c r="Q2">
        <v>0</v>
      </c>
      <c r="R2">
        <v>2021</v>
      </c>
      <c r="S2">
        <v>1</v>
      </c>
      <c r="T2">
        <v>4</v>
      </c>
      <c r="U2">
        <v>978</v>
      </c>
      <c r="V2">
        <v>14978</v>
      </c>
      <c r="W2" t="s">
        <v>27</v>
      </c>
      <c r="X2" t="s">
        <v>27</v>
      </c>
      <c r="Y2" t="s">
        <v>81</v>
      </c>
      <c r="Z2" t="s">
        <v>29</v>
      </c>
      <c r="AA2" s="3" t="str">
        <f>CONCATENATE(T2,TEXT(U2,"000"))</f>
        <v>4978</v>
      </c>
      <c r="AB2" s="4" t="str">
        <f>IF(C2="I","TIF","Non-TIF")</f>
        <v>Non-TIF</v>
      </c>
    </row>
    <row r="3" spans="1:28" x14ac:dyDescent="0.25">
      <c r="A3">
        <v>2021</v>
      </c>
      <c r="B3">
        <v>1</v>
      </c>
      <c r="C3" t="s">
        <v>45</v>
      </c>
      <c r="D3">
        <v>0</v>
      </c>
      <c r="E3">
        <v>0</v>
      </c>
      <c r="F3">
        <v>0</v>
      </c>
      <c r="G3">
        <v>0</v>
      </c>
      <c r="H3">
        <v>3421151</v>
      </c>
      <c r="I3">
        <v>0</v>
      </c>
      <c r="J3">
        <v>0</v>
      </c>
      <c r="K3">
        <v>0</v>
      </c>
      <c r="L3">
        <v>0</v>
      </c>
      <c r="M3">
        <v>0</v>
      </c>
      <c r="N3">
        <v>3421151</v>
      </c>
      <c r="O3">
        <v>0</v>
      </c>
      <c r="P3">
        <v>3421151</v>
      </c>
      <c r="Q3">
        <v>0</v>
      </c>
      <c r="R3">
        <v>2021</v>
      </c>
      <c r="S3">
        <v>1</v>
      </c>
      <c r="T3">
        <v>0</v>
      </c>
      <c r="U3">
        <v>914</v>
      </c>
      <c r="V3">
        <v>150914</v>
      </c>
      <c r="W3" t="s">
        <v>27</v>
      </c>
      <c r="X3" t="s">
        <v>27</v>
      </c>
      <c r="Y3" t="s">
        <v>33</v>
      </c>
      <c r="Z3" t="s">
        <v>29</v>
      </c>
      <c r="AA3" s="3" t="str">
        <f t="shared" ref="AA3:AA66" si="0">CONCATENATE(T3,TEXT(U3,"000"))</f>
        <v>0914</v>
      </c>
      <c r="AB3" s="4" t="str">
        <f t="shared" ref="AB3:AB66" si="1">IF(C3="I","TIF","Non-TIF")</f>
        <v>Non-TIF</v>
      </c>
    </row>
    <row r="4" spans="1:28" x14ac:dyDescent="0.25">
      <c r="A4">
        <v>2021</v>
      </c>
      <c r="B4">
        <v>1</v>
      </c>
      <c r="C4" t="s">
        <v>45</v>
      </c>
      <c r="D4">
        <v>7625521</v>
      </c>
      <c r="E4">
        <v>45167</v>
      </c>
      <c r="F4">
        <v>0</v>
      </c>
      <c r="G4">
        <v>5585511</v>
      </c>
      <c r="H4">
        <v>20418739</v>
      </c>
      <c r="I4">
        <v>183211</v>
      </c>
      <c r="J4">
        <v>0</v>
      </c>
      <c r="K4">
        <v>0</v>
      </c>
      <c r="L4">
        <v>0</v>
      </c>
      <c r="M4">
        <v>0</v>
      </c>
      <c r="N4">
        <v>33858149</v>
      </c>
      <c r="O4">
        <v>46300</v>
      </c>
      <c r="P4">
        <v>33811849</v>
      </c>
      <c r="Q4">
        <v>0</v>
      </c>
      <c r="R4">
        <v>2021</v>
      </c>
      <c r="S4">
        <v>1</v>
      </c>
      <c r="T4">
        <v>0</v>
      </c>
      <c r="U4">
        <v>18</v>
      </c>
      <c r="V4">
        <v>390018</v>
      </c>
      <c r="W4" t="s">
        <v>27</v>
      </c>
      <c r="X4" t="s">
        <v>27</v>
      </c>
      <c r="Y4" t="s">
        <v>35</v>
      </c>
      <c r="Z4" t="s">
        <v>29</v>
      </c>
      <c r="AA4" s="3" t="str">
        <f t="shared" si="0"/>
        <v>0018</v>
      </c>
      <c r="AB4" s="4" t="str">
        <f t="shared" si="1"/>
        <v>Non-TIF</v>
      </c>
    </row>
    <row r="5" spans="1:28" x14ac:dyDescent="0.25">
      <c r="A5">
        <v>2021</v>
      </c>
      <c r="B5">
        <v>1</v>
      </c>
      <c r="C5" t="s">
        <v>24</v>
      </c>
      <c r="D5">
        <v>0</v>
      </c>
      <c r="E5">
        <v>0</v>
      </c>
      <c r="F5">
        <v>0</v>
      </c>
      <c r="G5">
        <v>0</v>
      </c>
      <c r="H5">
        <v>28155365</v>
      </c>
      <c r="I5">
        <v>0</v>
      </c>
      <c r="J5">
        <v>0</v>
      </c>
      <c r="K5">
        <v>0</v>
      </c>
      <c r="L5">
        <v>0</v>
      </c>
      <c r="M5">
        <v>0</v>
      </c>
      <c r="N5">
        <v>28155365</v>
      </c>
      <c r="O5">
        <v>0</v>
      </c>
      <c r="P5">
        <v>28155365</v>
      </c>
      <c r="Q5">
        <v>0</v>
      </c>
      <c r="R5">
        <v>2021</v>
      </c>
      <c r="S5">
        <v>1</v>
      </c>
      <c r="T5">
        <v>4</v>
      </c>
      <c r="U5">
        <v>978</v>
      </c>
      <c r="V5" t="s">
        <v>82</v>
      </c>
      <c r="W5" t="s">
        <v>26</v>
      </c>
      <c r="X5" t="s">
        <v>27</v>
      </c>
      <c r="Y5" t="s">
        <v>83</v>
      </c>
      <c r="Z5" t="s">
        <v>29</v>
      </c>
      <c r="AA5" s="3" t="str">
        <f t="shared" si="0"/>
        <v>4978</v>
      </c>
      <c r="AB5" s="4" t="str">
        <f t="shared" si="1"/>
        <v>TIF</v>
      </c>
    </row>
    <row r="6" spans="1:28" x14ac:dyDescent="0.25">
      <c r="A6">
        <v>2021</v>
      </c>
      <c r="B6">
        <v>2</v>
      </c>
      <c r="C6" t="s">
        <v>24</v>
      </c>
      <c r="D6">
        <v>0</v>
      </c>
      <c r="E6">
        <v>0</v>
      </c>
      <c r="F6">
        <v>0</v>
      </c>
      <c r="G6">
        <v>1365930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1365930</v>
      </c>
      <c r="O6">
        <v>0</v>
      </c>
      <c r="P6">
        <v>1365930</v>
      </c>
      <c r="Q6">
        <v>0</v>
      </c>
      <c r="R6">
        <v>2021</v>
      </c>
      <c r="S6">
        <v>2</v>
      </c>
      <c r="T6">
        <v>1</v>
      </c>
      <c r="U6">
        <v>431</v>
      </c>
      <c r="V6" t="s">
        <v>1732</v>
      </c>
      <c r="W6" t="s">
        <v>26</v>
      </c>
      <c r="X6" t="s">
        <v>27</v>
      </c>
      <c r="Y6" t="s">
        <v>1733</v>
      </c>
      <c r="Z6" t="s">
        <v>36</v>
      </c>
      <c r="AA6" s="3" t="str">
        <f t="shared" si="0"/>
        <v>1431</v>
      </c>
      <c r="AB6" s="4" t="str">
        <f t="shared" si="1"/>
        <v>TIF</v>
      </c>
    </row>
    <row r="7" spans="1:28" x14ac:dyDescent="0.25">
      <c r="A7">
        <v>2021</v>
      </c>
      <c r="B7">
        <v>2</v>
      </c>
      <c r="C7" t="s">
        <v>32</v>
      </c>
      <c r="D7">
        <v>5289113</v>
      </c>
      <c r="E7">
        <v>28626744</v>
      </c>
      <c r="F7">
        <v>1632219</v>
      </c>
      <c r="G7">
        <v>181350</v>
      </c>
      <c r="H7">
        <v>11415240</v>
      </c>
      <c r="I7">
        <v>0</v>
      </c>
      <c r="J7">
        <v>0</v>
      </c>
      <c r="K7">
        <v>0</v>
      </c>
      <c r="L7">
        <v>764611</v>
      </c>
      <c r="M7">
        <v>0</v>
      </c>
      <c r="N7">
        <v>47909277</v>
      </c>
      <c r="O7">
        <v>20372</v>
      </c>
      <c r="P7">
        <v>47888905</v>
      </c>
      <c r="Q7">
        <v>369572</v>
      </c>
      <c r="R7">
        <v>2021</v>
      </c>
      <c r="S7">
        <v>2</v>
      </c>
      <c r="T7">
        <v>3</v>
      </c>
      <c r="U7">
        <v>609</v>
      </c>
      <c r="V7">
        <v>873609</v>
      </c>
      <c r="W7" t="s">
        <v>27</v>
      </c>
      <c r="X7" t="s">
        <v>27</v>
      </c>
      <c r="Y7" t="s">
        <v>84</v>
      </c>
      <c r="Z7" t="s">
        <v>36</v>
      </c>
      <c r="AA7" s="3" t="str">
        <f t="shared" si="0"/>
        <v>3609</v>
      </c>
      <c r="AB7" s="4" t="str">
        <f t="shared" si="1"/>
        <v>Non-TIF</v>
      </c>
    </row>
    <row r="8" spans="1:28" x14ac:dyDescent="0.25">
      <c r="A8">
        <v>2021</v>
      </c>
      <c r="B8">
        <v>2</v>
      </c>
      <c r="C8" t="s">
        <v>32</v>
      </c>
      <c r="D8">
        <v>3254033</v>
      </c>
      <c r="E8">
        <v>14788042</v>
      </c>
      <c r="F8">
        <v>1266612</v>
      </c>
      <c r="G8">
        <v>0</v>
      </c>
      <c r="H8">
        <v>0</v>
      </c>
      <c r="I8">
        <v>0</v>
      </c>
      <c r="J8">
        <v>0</v>
      </c>
      <c r="K8">
        <v>0</v>
      </c>
      <c r="L8">
        <v>52626</v>
      </c>
      <c r="M8">
        <v>2677465</v>
      </c>
      <c r="N8">
        <v>22038778</v>
      </c>
      <c r="O8">
        <v>9260</v>
      </c>
      <c r="P8">
        <v>22029518</v>
      </c>
      <c r="Q8">
        <v>685637</v>
      </c>
      <c r="R8">
        <v>2021</v>
      </c>
      <c r="S8">
        <v>2</v>
      </c>
      <c r="T8">
        <v>1</v>
      </c>
      <c r="U8">
        <v>503</v>
      </c>
      <c r="V8">
        <v>881503</v>
      </c>
      <c r="W8" t="s">
        <v>27</v>
      </c>
      <c r="X8" t="s">
        <v>27</v>
      </c>
      <c r="Y8" t="s">
        <v>85</v>
      </c>
      <c r="Z8" t="s">
        <v>36</v>
      </c>
      <c r="AA8" s="3" t="str">
        <f t="shared" si="0"/>
        <v>1503</v>
      </c>
      <c r="AB8" s="4" t="str">
        <f t="shared" si="1"/>
        <v>Non-TIF</v>
      </c>
    </row>
    <row r="9" spans="1:28" x14ac:dyDescent="0.25">
      <c r="A9">
        <v>2021</v>
      </c>
      <c r="B9">
        <v>3</v>
      </c>
      <c r="C9" t="s">
        <v>45</v>
      </c>
      <c r="D9">
        <v>15210088</v>
      </c>
      <c r="E9">
        <v>177304</v>
      </c>
      <c r="F9">
        <v>13446</v>
      </c>
      <c r="G9">
        <v>25171632</v>
      </c>
      <c r="H9">
        <v>5531519</v>
      </c>
      <c r="I9">
        <v>1799230</v>
      </c>
      <c r="J9">
        <v>0</v>
      </c>
      <c r="K9">
        <v>0</v>
      </c>
      <c r="L9">
        <v>0</v>
      </c>
      <c r="M9">
        <v>0</v>
      </c>
      <c r="N9">
        <v>47903219</v>
      </c>
      <c r="O9">
        <v>88896</v>
      </c>
      <c r="P9">
        <v>47814323</v>
      </c>
      <c r="Q9">
        <v>0</v>
      </c>
      <c r="R9">
        <v>2021</v>
      </c>
      <c r="S9">
        <v>3</v>
      </c>
      <c r="T9">
        <v>0</v>
      </c>
      <c r="U9">
        <v>135</v>
      </c>
      <c r="V9">
        <v>30135</v>
      </c>
      <c r="W9" t="s">
        <v>27</v>
      </c>
      <c r="X9" t="s">
        <v>27</v>
      </c>
      <c r="Y9" t="s">
        <v>86</v>
      </c>
      <c r="Z9" t="s">
        <v>38</v>
      </c>
      <c r="AA9" s="3" t="str">
        <f t="shared" si="0"/>
        <v>0135</v>
      </c>
      <c r="AB9" s="4" t="str">
        <f t="shared" si="1"/>
        <v>Non-TIF</v>
      </c>
    </row>
    <row r="10" spans="1:28" x14ac:dyDescent="0.25">
      <c r="A10">
        <v>2021</v>
      </c>
      <c r="B10">
        <v>3</v>
      </c>
      <c r="C10" t="s">
        <v>45</v>
      </c>
      <c r="D10">
        <v>1737254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1737254</v>
      </c>
      <c r="O10">
        <v>3704</v>
      </c>
      <c r="P10">
        <v>1733550</v>
      </c>
      <c r="Q10">
        <v>0</v>
      </c>
      <c r="R10">
        <v>2021</v>
      </c>
      <c r="S10">
        <v>3</v>
      </c>
      <c r="T10">
        <v>1</v>
      </c>
      <c r="U10">
        <v>972</v>
      </c>
      <c r="V10">
        <v>31972</v>
      </c>
      <c r="W10" t="s">
        <v>27</v>
      </c>
      <c r="X10" t="s">
        <v>27</v>
      </c>
      <c r="Y10" t="s">
        <v>87</v>
      </c>
      <c r="Z10" t="s">
        <v>38</v>
      </c>
      <c r="AA10" s="3" t="str">
        <f t="shared" si="0"/>
        <v>1972</v>
      </c>
      <c r="AB10" s="4" t="str">
        <f t="shared" si="1"/>
        <v>Non-TIF</v>
      </c>
    </row>
    <row r="11" spans="1:28" x14ac:dyDescent="0.25">
      <c r="A11">
        <v>2021</v>
      </c>
      <c r="B11">
        <v>3</v>
      </c>
      <c r="C11" t="s">
        <v>24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2021</v>
      </c>
      <c r="S11">
        <v>3</v>
      </c>
      <c r="T11">
        <v>1</v>
      </c>
      <c r="U11">
        <v>972</v>
      </c>
      <c r="V11" t="s">
        <v>88</v>
      </c>
      <c r="W11" t="s">
        <v>26</v>
      </c>
      <c r="X11" t="s">
        <v>27</v>
      </c>
      <c r="Y11" t="s">
        <v>89</v>
      </c>
      <c r="Z11" t="s">
        <v>38</v>
      </c>
      <c r="AA11" s="3" t="str">
        <f t="shared" si="0"/>
        <v>1972</v>
      </c>
      <c r="AB11" s="4" t="str">
        <f t="shared" si="1"/>
        <v>TIF</v>
      </c>
    </row>
    <row r="12" spans="1:28" x14ac:dyDescent="0.25">
      <c r="A12">
        <v>2021</v>
      </c>
      <c r="B12">
        <v>3</v>
      </c>
      <c r="C12" t="s">
        <v>32</v>
      </c>
      <c r="D12">
        <v>34484925</v>
      </c>
      <c r="E12">
        <v>33295975</v>
      </c>
      <c r="F12">
        <v>2208752</v>
      </c>
      <c r="G12">
        <v>6939234</v>
      </c>
      <c r="H12">
        <v>158850</v>
      </c>
      <c r="I12">
        <v>419629</v>
      </c>
      <c r="J12">
        <v>0</v>
      </c>
      <c r="K12">
        <v>0</v>
      </c>
      <c r="L12">
        <v>1406730</v>
      </c>
      <c r="M12">
        <v>1004154</v>
      </c>
      <c r="N12">
        <v>79918249</v>
      </c>
      <c r="O12">
        <v>107416</v>
      </c>
      <c r="P12">
        <v>79810833</v>
      </c>
      <c r="Q12">
        <v>1285971</v>
      </c>
      <c r="R12">
        <v>2021</v>
      </c>
      <c r="S12">
        <v>3</v>
      </c>
      <c r="T12">
        <v>5</v>
      </c>
      <c r="U12">
        <v>310</v>
      </c>
      <c r="V12">
        <v>35310</v>
      </c>
      <c r="W12" t="s">
        <v>27</v>
      </c>
      <c r="X12" t="s">
        <v>27</v>
      </c>
      <c r="Y12" t="s">
        <v>90</v>
      </c>
      <c r="Z12" t="s">
        <v>38</v>
      </c>
      <c r="AA12" s="3" t="str">
        <f t="shared" si="0"/>
        <v>5310</v>
      </c>
      <c r="AB12" s="4" t="str">
        <f t="shared" si="1"/>
        <v>Non-TIF</v>
      </c>
    </row>
    <row r="13" spans="1:28" x14ac:dyDescent="0.25">
      <c r="A13">
        <v>2021</v>
      </c>
      <c r="B13">
        <v>3</v>
      </c>
      <c r="C13" t="s">
        <v>32</v>
      </c>
      <c r="D13">
        <v>13139567</v>
      </c>
      <c r="E13">
        <v>14866316</v>
      </c>
      <c r="F13">
        <v>995029</v>
      </c>
      <c r="G13">
        <v>242190</v>
      </c>
      <c r="H13">
        <v>0</v>
      </c>
      <c r="I13">
        <v>0</v>
      </c>
      <c r="J13">
        <v>0</v>
      </c>
      <c r="K13">
        <v>0</v>
      </c>
      <c r="L13">
        <v>85722</v>
      </c>
      <c r="M13">
        <v>0</v>
      </c>
      <c r="N13">
        <v>29328824</v>
      </c>
      <c r="O13">
        <v>24076</v>
      </c>
      <c r="P13">
        <v>29304748</v>
      </c>
      <c r="Q13">
        <v>280380</v>
      </c>
      <c r="R13">
        <v>2021</v>
      </c>
      <c r="S13">
        <v>3</v>
      </c>
      <c r="T13">
        <v>4</v>
      </c>
      <c r="U13">
        <v>419</v>
      </c>
      <c r="V13">
        <v>224419</v>
      </c>
      <c r="W13" t="s">
        <v>27</v>
      </c>
      <c r="X13" t="s">
        <v>27</v>
      </c>
      <c r="Y13" t="s">
        <v>91</v>
      </c>
      <c r="Z13" t="s">
        <v>38</v>
      </c>
      <c r="AA13" s="3" t="str">
        <f t="shared" si="0"/>
        <v>4419</v>
      </c>
      <c r="AB13" s="4" t="str">
        <f t="shared" si="1"/>
        <v>Non-TIF</v>
      </c>
    </row>
    <row r="14" spans="1:28" x14ac:dyDescent="0.25">
      <c r="A14">
        <v>2021</v>
      </c>
      <c r="B14">
        <v>4</v>
      </c>
      <c r="C14" t="s">
        <v>24</v>
      </c>
      <c r="D14">
        <v>0</v>
      </c>
      <c r="E14">
        <v>0</v>
      </c>
      <c r="F14">
        <v>0</v>
      </c>
      <c r="G14">
        <v>50110</v>
      </c>
      <c r="H14">
        <v>260670</v>
      </c>
      <c r="I14">
        <v>0</v>
      </c>
      <c r="J14">
        <v>0</v>
      </c>
      <c r="K14">
        <v>0</v>
      </c>
      <c r="L14">
        <v>0</v>
      </c>
      <c r="M14">
        <v>0</v>
      </c>
      <c r="N14">
        <v>310780</v>
      </c>
      <c r="O14">
        <v>0</v>
      </c>
      <c r="P14">
        <v>310780</v>
      </c>
      <c r="Q14">
        <v>0</v>
      </c>
      <c r="R14">
        <v>2021</v>
      </c>
      <c r="S14">
        <v>4</v>
      </c>
      <c r="T14">
        <v>1</v>
      </c>
      <c r="U14">
        <v>71</v>
      </c>
      <c r="V14" t="s">
        <v>1734</v>
      </c>
      <c r="W14" t="s">
        <v>26</v>
      </c>
      <c r="X14" t="s">
        <v>27</v>
      </c>
      <c r="Y14" t="s">
        <v>1735</v>
      </c>
      <c r="Z14" t="s">
        <v>41</v>
      </c>
      <c r="AA14" s="3" t="str">
        <f t="shared" si="0"/>
        <v>1071</v>
      </c>
      <c r="AB14" s="4" t="str">
        <f t="shared" si="1"/>
        <v>TIF</v>
      </c>
    </row>
    <row r="15" spans="1:28" x14ac:dyDescent="0.25">
      <c r="A15">
        <v>2021</v>
      </c>
      <c r="B15">
        <v>4</v>
      </c>
      <c r="C15" t="s">
        <v>32</v>
      </c>
      <c r="D15">
        <v>374142</v>
      </c>
      <c r="E15">
        <v>112315</v>
      </c>
      <c r="F15">
        <v>11887</v>
      </c>
      <c r="G15">
        <v>0</v>
      </c>
      <c r="H15">
        <v>0</v>
      </c>
      <c r="I15">
        <v>0</v>
      </c>
      <c r="J15">
        <v>0</v>
      </c>
      <c r="K15">
        <v>0</v>
      </c>
      <c r="L15">
        <v>1605</v>
      </c>
      <c r="M15">
        <v>0</v>
      </c>
      <c r="N15">
        <v>499949</v>
      </c>
      <c r="O15">
        <v>0</v>
      </c>
      <c r="P15">
        <v>499949</v>
      </c>
      <c r="Q15">
        <v>2312</v>
      </c>
      <c r="R15">
        <v>2021</v>
      </c>
      <c r="S15">
        <v>4</v>
      </c>
      <c r="T15">
        <v>0</v>
      </c>
      <c r="U15">
        <v>81</v>
      </c>
      <c r="V15">
        <v>680081</v>
      </c>
      <c r="W15" t="s">
        <v>27</v>
      </c>
      <c r="X15" t="s">
        <v>27</v>
      </c>
      <c r="Y15" t="s">
        <v>92</v>
      </c>
      <c r="Z15" t="s">
        <v>41</v>
      </c>
      <c r="AA15" s="3" t="str">
        <f t="shared" si="0"/>
        <v>0081</v>
      </c>
      <c r="AB15" s="4" t="str">
        <f t="shared" si="1"/>
        <v>Non-TIF</v>
      </c>
    </row>
    <row r="16" spans="1:28" x14ac:dyDescent="0.25">
      <c r="A16">
        <v>2021</v>
      </c>
      <c r="B16">
        <v>5</v>
      </c>
      <c r="C16" t="s">
        <v>45</v>
      </c>
      <c r="D16">
        <v>0</v>
      </c>
      <c r="E16">
        <v>68953</v>
      </c>
      <c r="F16">
        <v>0</v>
      </c>
      <c r="G16">
        <v>0</v>
      </c>
      <c r="H16">
        <v>1868678</v>
      </c>
      <c r="I16">
        <v>0</v>
      </c>
      <c r="J16">
        <v>0</v>
      </c>
      <c r="K16">
        <v>0</v>
      </c>
      <c r="L16">
        <v>0</v>
      </c>
      <c r="M16">
        <v>0</v>
      </c>
      <c r="N16">
        <v>1937631</v>
      </c>
      <c r="O16">
        <v>0</v>
      </c>
      <c r="P16">
        <v>1937631</v>
      </c>
      <c r="Q16">
        <v>0</v>
      </c>
      <c r="R16">
        <v>2021</v>
      </c>
      <c r="S16">
        <v>5</v>
      </c>
      <c r="T16">
        <v>0</v>
      </c>
      <c r="U16">
        <v>914</v>
      </c>
      <c r="V16">
        <v>150914</v>
      </c>
      <c r="W16" t="s">
        <v>27</v>
      </c>
      <c r="X16" t="s">
        <v>27</v>
      </c>
      <c r="Y16" t="s">
        <v>33</v>
      </c>
      <c r="Z16" t="s">
        <v>43</v>
      </c>
      <c r="AA16" s="3" t="str">
        <f t="shared" si="0"/>
        <v>0914</v>
      </c>
      <c r="AB16" s="4" t="str">
        <f t="shared" si="1"/>
        <v>Non-TIF</v>
      </c>
    </row>
    <row r="17" spans="1:28" x14ac:dyDescent="0.25">
      <c r="A17">
        <v>2021</v>
      </c>
      <c r="B17">
        <v>5</v>
      </c>
      <c r="C17" t="s">
        <v>45</v>
      </c>
      <c r="D17">
        <v>0</v>
      </c>
      <c r="E17">
        <v>87314</v>
      </c>
      <c r="F17">
        <v>0</v>
      </c>
      <c r="G17">
        <v>0</v>
      </c>
      <c r="H17">
        <v>1909617</v>
      </c>
      <c r="I17">
        <v>0</v>
      </c>
      <c r="J17">
        <v>0</v>
      </c>
      <c r="K17">
        <v>0</v>
      </c>
      <c r="L17">
        <v>0</v>
      </c>
      <c r="M17">
        <v>0</v>
      </c>
      <c r="N17">
        <v>1996931</v>
      </c>
      <c r="O17">
        <v>0</v>
      </c>
      <c r="P17">
        <v>1996931</v>
      </c>
      <c r="Q17">
        <v>0</v>
      </c>
      <c r="R17">
        <v>2021</v>
      </c>
      <c r="S17">
        <v>5</v>
      </c>
      <c r="T17">
        <v>0</v>
      </c>
      <c r="U17">
        <v>18</v>
      </c>
      <c r="V17">
        <v>390018</v>
      </c>
      <c r="W17" t="s">
        <v>27</v>
      </c>
      <c r="X17" t="s">
        <v>27</v>
      </c>
      <c r="Y17" t="s">
        <v>35</v>
      </c>
      <c r="Z17" t="s">
        <v>43</v>
      </c>
      <c r="AA17" s="3" t="str">
        <f t="shared" si="0"/>
        <v>0018</v>
      </c>
      <c r="AB17" s="4" t="str">
        <f t="shared" si="1"/>
        <v>Non-TIF</v>
      </c>
    </row>
    <row r="18" spans="1:28" x14ac:dyDescent="0.25">
      <c r="A18">
        <v>2021</v>
      </c>
      <c r="B18">
        <v>5</v>
      </c>
      <c r="C18" t="s">
        <v>45</v>
      </c>
      <c r="D18">
        <v>0</v>
      </c>
      <c r="E18">
        <v>0</v>
      </c>
      <c r="F18">
        <v>0</v>
      </c>
      <c r="G18">
        <v>0</v>
      </c>
      <c r="H18">
        <v>1601390</v>
      </c>
      <c r="I18">
        <v>0</v>
      </c>
      <c r="J18">
        <v>0</v>
      </c>
      <c r="K18">
        <v>0</v>
      </c>
      <c r="L18">
        <v>0</v>
      </c>
      <c r="M18">
        <v>0</v>
      </c>
      <c r="N18">
        <v>1601390</v>
      </c>
      <c r="O18">
        <v>0</v>
      </c>
      <c r="P18">
        <v>1601390</v>
      </c>
      <c r="Q18">
        <v>0</v>
      </c>
      <c r="R18">
        <v>2021</v>
      </c>
      <c r="S18">
        <v>5</v>
      </c>
      <c r="T18">
        <v>3</v>
      </c>
      <c r="U18">
        <v>168</v>
      </c>
      <c r="V18">
        <v>833168</v>
      </c>
      <c r="W18" t="s">
        <v>27</v>
      </c>
      <c r="X18" t="s">
        <v>27</v>
      </c>
      <c r="Y18" t="s">
        <v>93</v>
      </c>
      <c r="Z18" t="s">
        <v>43</v>
      </c>
      <c r="AA18" s="3" t="str">
        <f t="shared" si="0"/>
        <v>3168</v>
      </c>
      <c r="AB18" s="4" t="str">
        <f t="shared" si="1"/>
        <v>Non-TIF</v>
      </c>
    </row>
    <row r="19" spans="1:28" x14ac:dyDescent="0.25">
      <c r="A19">
        <v>2021</v>
      </c>
      <c r="B19">
        <v>5</v>
      </c>
      <c r="C19" t="s">
        <v>24</v>
      </c>
      <c r="D19">
        <v>0</v>
      </c>
      <c r="E19">
        <v>5345</v>
      </c>
      <c r="F19">
        <v>0</v>
      </c>
      <c r="G19">
        <v>4381107</v>
      </c>
      <c r="H19">
        <v>4920531</v>
      </c>
      <c r="I19">
        <v>0</v>
      </c>
      <c r="J19">
        <v>0</v>
      </c>
      <c r="K19">
        <v>0</v>
      </c>
      <c r="L19">
        <v>0</v>
      </c>
      <c r="M19">
        <v>0</v>
      </c>
      <c r="N19">
        <v>9306983</v>
      </c>
      <c r="O19">
        <v>0</v>
      </c>
      <c r="P19">
        <v>9306983</v>
      </c>
      <c r="Q19">
        <v>0</v>
      </c>
      <c r="R19">
        <v>2021</v>
      </c>
      <c r="S19">
        <v>5</v>
      </c>
      <c r="T19">
        <v>0</v>
      </c>
      <c r="U19">
        <v>414</v>
      </c>
      <c r="V19" t="s">
        <v>94</v>
      </c>
      <c r="W19" t="s">
        <v>26</v>
      </c>
      <c r="X19" t="s">
        <v>27</v>
      </c>
      <c r="Y19" t="s">
        <v>95</v>
      </c>
      <c r="Z19" t="s">
        <v>43</v>
      </c>
      <c r="AA19" s="3" t="str">
        <f t="shared" si="0"/>
        <v>0414</v>
      </c>
      <c r="AB19" s="4" t="str">
        <f t="shared" si="1"/>
        <v>TIF</v>
      </c>
    </row>
    <row r="20" spans="1:28" x14ac:dyDescent="0.25">
      <c r="A20">
        <v>2021</v>
      </c>
      <c r="B20">
        <v>5</v>
      </c>
      <c r="C20" t="s">
        <v>32</v>
      </c>
      <c r="D20">
        <v>73441126</v>
      </c>
      <c r="E20">
        <v>172122049</v>
      </c>
      <c r="F20">
        <v>12094743</v>
      </c>
      <c r="G20">
        <v>23867500</v>
      </c>
      <c r="H20">
        <v>2464686</v>
      </c>
      <c r="I20">
        <v>526623</v>
      </c>
      <c r="J20">
        <v>0</v>
      </c>
      <c r="K20">
        <v>0</v>
      </c>
      <c r="L20">
        <v>1113120</v>
      </c>
      <c r="M20">
        <v>0</v>
      </c>
      <c r="N20">
        <v>285629847</v>
      </c>
      <c r="O20">
        <v>335212</v>
      </c>
      <c r="P20">
        <v>285294635</v>
      </c>
      <c r="Q20">
        <v>6171072</v>
      </c>
      <c r="R20">
        <v>2021</v>
      </c>
      <c r="S20">
        <v>5</v>
      </c>
      <c r="T20">
        <v>0</v>
      </c>
      <c r="U20">
        <v>414</v>
      </c>
      <c r="V20">
        <v>50414</v>
      </c>
      <c r="W20" t="s">
        <v>27</v>
      </c>
      <c r="X20" t="s">
        <v>27</v>
      </c>
      <c r="Y20" t="s">
        <v>96</v>
      </c>
      <c r="Z20" t="s">
        <v>43</v>
      </c>
      <c r="AA20" s="3" t="str">
        <f t="shared" si="0"/>
        <v>0414</v>
      </c>
      <c r="AB20" s="4" t="str">
        <f t="shared" si="1"/>
        <v>Non-TIF</v>
      </c>
    </row>
    <row r="21" spans="1:28" x14ac:dyDescent="0.25">
      <c r="A21">
        <v>2021</v>
      </c>
      <c r="B21">
        <v>5</v>
      </c>
      <c r="C21" t="s">
        <v>32</v>
      </c>
      <c r="D21">
        <v>596162</v>
      </c>
      <c r="E21">
        <v>4280886</v>
      </c>
      <c r="F21">
        <v>259859</v>
      </c>
      <c r="G21">
        <v>0</v>
      </c>
      <c r="H21">
        <v>0</v>
      </c>
      <c r="I21">
        <v>0</v>
      </c>
      <c r="J21">
        <v>0</v>
      </c>
      <c r="K21">
        <v>0</v>
      </c>
      <c r="L21">
        <v>5501</v>
      </c>
      <c r="M21">
        <v>0</v>
      </c>
      <c r="N21">
        <v>5142408</v>
      </c>
      <c r="O21">
        <v>1852</v>
      </c>
      <c r="P21">
        <v>5140556</v>
      </c>
      <c r="Q21">
        <v>24823</v>
      </c>
      <c r="R21">
        <v>2021</v>
      </c>
      <c r="S21">
        <v>5</v>
      </c>
      <c r="T21">
        <v>1</v>
      </c>
      <c r="U21">
        <v>413</v>
      </c>
      <c r="V21">
        <v>141413</v>
      </c>
      <c r="W21" t="s">
        <v>27</v>
      </c>
      <c r="X21" t="s">
        <v>27</v>
      </c>
      <c r="Y21" t="s">
        <v>97</v>
      </c>
      <c r="Z21" t="s">
        <v>43</v>
      </c>
      <c r="AA21" s="3" t="str">
        <f t="shared" si="0"/>
        <v>1413</v>
      </c>
      <c r="AB21" s="4" t="str">
        <f t="shared" si="1"/>
        <v>Non-TIF</v>
      </c>
    </row>
    <row r="22" spans="1:28" x14ac:dyDescent="0.25">
      <c r="A22">
        <v>2021</v>
      </c>
      <c r="B22">
        <v>5</v>
      </c>
      <c r="C22" t="s">
        <v>32</v>
      </c>
      <c r="D22">
        <v>29344</v>
      </c>
      <c r="E22">
        <v>80048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109392</v>
      </c>
      <c r="O22">
        <v>0</v>
      </c>
      <c r="P22">
        <v>109392</v>
      </c>
      <c r="Q22">
        <v>886</v>
      </c>
      <c r="R22">
        <v>2021</v>
      </c>
      <c r="S22">
        <v>5</v>
      </c>
      <c r="T22">
        <v>2</v>
      </c>
      <c r="U22">
        <v>754</v>
      </c>
      <c r="V22">
        <v>392754</v>
      </c>
      <c r="W22" t="s">
        <v>27</v>
      </c>
      <c r="X22" t="s">
        <v>27</v>
      </c>
      <c r="Y22" t="s">
        <v>98</v>
      </c>
      <c r="Z22" t="s">
        <v>43</v>
      </c>
      <c r="AA22" s="3" t="str">
        <f t="shared" si="0"/>
        <v>2754</v>
      </c>
      <c r="AB22" s="4" t="str">
        <f t="shared" si="1"/>
        <v>Non-TIF</v>
      </c>
    </row>
    <row r="23" spans="1:28" x14ac:dyDescent="0.25">
      <c r="A23">
        <v>2021</v>
      </c>
      <c r="B23">
        <v>6</v>
      </c>
      <c r="C23" t="s">
        <v>45</v>
      </c>
      <c r="D23">
        <v>18823025</v>
      </c>
      <c r="E23">
        <v>0</v>
      </c>
      <c r="F23">
        <v>0</v>
      </c>
      <c r="G23">
        <v>5447012</v>
      </c>
      <c r="H23">
        <v>98829</v>
      </c>
      <c r="I23">
        <v>1074286</v>
      </c>
      <c r="J23">
        <v>0</v>
      </c>
      <c r="K23">
        <v>0</v>
      </c>
      <c r="L23">
        <v>0</v>
      </c>
      <c r="M23">
        <v>0</v>
      </c>
      <c r="N23">
        <v>25443152</v>
      </c>
      <c r="O23">
        <v>88896</v>
      </c>
      <c r="P23">
        <v>25354256</v>
      </c>
      <c r="Q23">
        <v>0</v>
      </c>
      <c r="R23">
        <v>2021</v>
      </c>
      <c r="S23">
        <v>6</v>
      </c>
      <c r="T23">
        <v>0</v>
      </c>
      <c r="U23">
        <v>609</v>
      </c>
      <c r="V23">
        <v>60609</v>
      </c>
      <c r="W23" t="s">
        <v>27</v>
      </c>
      <c r="X23" t="s">
        <v>27</v>
      </c>
      <c r="Y23" t="s">
        <v>48</v>
      </c>
      <c r="Z23" t="s">
        <v>47</v>
      </c>
      <c r="AA23" s="3" t="str">
        <f t="shared" si="0"/>
        <v>0609</v>
      </c>
      <c r="AB23" s="4" t="str">
        <f t="shared" si="1"/>
        <v>Non-TIF</v>
      </c>
    </row>
    <row r="24" spans="1:28" x14ac:dyDescent="0.25">
      <c r="A24">
        <v>2021</v>
      </c>
      <c r="B24">
        <v>6</v>
      </c>
      <c r="C24" t="s">
        <v>32</v>
      </c>
      <c r="D24">
        <v>310050620</v>
      </c>
      <c r="E24">
        <v>164372901</v>
      </c>
      <c r="F24">
        <v>7527621</v>
      </c>
      <c r="G24">
        <v>53845313</v>
      </c>
      <c r="H24">
        <v>10129230</v>
      </c>
      <c r="I24">
        <v>9612862</v>
      </c>
      <c r="J24">
        <v>0</v>
      </c>
      <c r="K24">
        <v>0</v>
      </c>
      <c r="L24">
        <v>4307483</v>
      </c>
      <c r="M24">
        <v>4904919</v>
      </c>
      <c r="N24">
        <v>564750949</v>
      </c>
      <c r="O24">
        <v>1001433</v>
      </c>
      <c r="P24">
        <v>563749516</v>
      </c>
      <c r="Q24">
        <v>8775725</v>
      </c>
      <c r="R24">
        <v>2021</v>
      </c>
      <c r="S24">
        <v>6</v>
      </c>
      <c r="T24">
        <v>6</v>
      </c>
      <c r="U24">
        <v>660</v>
      </c>
      <c r="V24">
        <v>66660</v>
      </c>
      <c r="W24" t="s">
        <v>27</v>
      </c>
      <c r="X24" t="s">
        <v>27</v>
      </c>
      <c r="Y24" t="s">
        <v>109</v>
      </c>
      <c r="Z24" t="s">
        <v>47</v>
      </c>
      <c r="AA24" s="3" t="str">
        <f t="shared" si="0"/>
        <v>6660</v>
      </c>
      <c r="AB24" s="4" t="str">
        <f t="shared" si="1"/>
        <v>Non-TIF</v>
      </c>
    </row>
    <row r="25" spans="1:28" x14ac:dyDescent="0.25">
      <c r="A25">
        <v>2021</v>
      </c>
      <c r="B25">
        <v>7</v>
      </c>
      <c r="C25" t="s">
        <v>45</v>
      </c>
      <c r="D25">
        <v>49980571</v>
      </c>
      <c r="E25">
        <v>394435</v>
      </c>
      <c r="F25">
        <v>10631</v>
      </c>
      <c r="G25">
        <v>71533029</v>
      </c>
      <c r="H25">
        <v>1715309</v>
      </c>
      <c r="I25">
        <v>2595040</v>
      </c>
      <c r="J25">
        <v>0</v>
      </c>
      <c r="K25">
        <v>0</v>
      </c>
      <c r="L25">
        <v>0</v>
      </c>
      <c r="M25">
        <v>0</v>
      </c>
      <c r="N25">
        <v>126229015</v>
      </c>
      <c r="O25">
        <v>72228</v>
      </c>
      <c r="P25">
        <v>126156787</v>
      </c>
      <c r="Q25">
        <v>0</v>
      </c>
      <c r="R25">
        <v>2021</v>
      </c>
      <c r="S25">
        <v>7</v>
      </c>
      <c r="T25">
        <v>1</v>
      </c>
      <c r="U25">
        <v>44</v>
      </c>
      <c r="V25">
        <v>71044</v>
      </c>
      <c r="W25" t="s">
        <v>27</v>
      </c>
      <c r="X25" t="s">
        <v>27</v>
      </c>
      <c r="Y25" t="s">
        <v>132</v>
      </c>
      <c r="Z25" t="s">
        <v>51</v>
      </c>
      <c r="AA25" s="3" t="str">
        <f t="shared" si="0"/>
        <v>1044</v>
      </c>
      <c r="AB25" s="4" t="str">
        <f t="shared" si="1"/>
        <v>Non-TIF</v>
      </c>
    </row>
    <row r="26" spans="1:28" x14ac:dyDescent="0.25">
      <c r="A26">
        <v>2021</v>
      </c>
      <c r="B26">
        <v>7</v>
      </c>
      <c r="C26" t="s">
        <v>45</v>
      </c>
      <c r="D26">
        <v>204519980</v>
      </c>
      <c r="E26">
        <v>3194637</v>
      </c>
      <c r="F26">
        <v>172191</v>
      </c>
      <c r="G26">
        <v>487138107</v>
      </c>
      <c r="H26">
        <v>46186052</v>
      </c>
      <c r="I26">
        <v>13532873</v>
      </c>
      <c r="J26">
        <v>0</v>
      </c>
      <c r="K26">
        <v>0</v>
      </c>
      <c r="L26">
        <v>0</v>
      </c>
      <c r="M26">
        <v>0</v>
      </c>
      <c r="N26">
        <v>754743840</v>
      </c>
      <c r="O26">
        <v>916619</v>
      </c>
      <c r="P26">
        <v>753827221</v>
      </c>
      <c r="Q26">
        <v>0</v>
      </c>
      <c r="R26">
        <v>2021</v>
      </c>
      <c r="S26">
        <v>7</v>
      </c>
      <c r="T26">
        <v>6</v>
      </c>
      <c r="U26">
        <v>795</v>
      </c>
      <c r="V26">
        <v>76795</v>
      </c>
      <c r="W26" t="s">
        <v>27</v>
      </c>
      <c r="X26" t="s">
        <v>27</v>
      </c>
      <c r="Y26" t="s">
        <v>133</v>
      </c>
      <c r="Z26" t="s">
        <v>51</v>
      </c>
      <c r="AA26" s="3" t="str">
        <f t="shared" si="0"/>
        <v>6795</v>
      </c>
      <c r="AB26" s="4" t="str">
        <f t="shared" si="1"/>
        <v>Non-TIF</v>
      </c>
    </row>
    <row r="27" spans="1:28" x14ac:dyDescent="0.25">
      <c r="A27">
        <v>2021</v>
      </c>
      <c r="B27">
        <v>7</v>
      </c>
      <c r="C27" t="s">
        <v>24</v>
      </c>
      <c r="D27">
        <v>24155911</v>
      </c>
      <c r="E27">
        <v>179757</v>
      </c>
      <c r="F27">
        <v>6889</v>
      </c>
      <c r="G27">
        <v>11452206</v>
      </c>
      <c r="H27">
        <v>429874</v>
      </c>
      <c r="I27">
        <v>874392</v>
      </c>
      <c r="J27">
        <v>0</v>
      </c>
      <c r="K27">
        <v>0</v>
      </c>
      <c r="L27">
        <v>0</v>
      </c>
      <c r="M27">
        <v>0</v>
      </c>
      <c r="N27">
        <v>37099029</v>
      </c>
      <c r="O27">
        <v>0</v>
      </c>
      <c r="P27">
        <v>37099029</v>
      </c>
      <c r="Q27">
        <v>0</v>
      </c>
      <c r="R27">
        <v>2021</v>
      </c>
      <c r="S27">
        <v>7</v>
      </c>
      <c r="T27">
        <v>3</v>
      </c>
      <c r="U27">
        <v>42</v>
      </c>
      <c r="V27" t="s">
        <v>134</v>
      </c>
      <c r="W27" t="s">
        <v>26</v>
      </c>
      <c r="X27" t="s">
        <v>27</v>
      </c>
      <c r="Y27" t="s">
        <v>135</v>
      </c>
      <c r="Z27" t="s">
        <v>51</v>
      </c>
      <c r="AA27" s="3" t="str">
        <f t="shared" si="0"/>
        <v>3042</v>
      </c>
      <c r="AB27" s="4" t="str">
        <f t="shared" si="1"/>
        <v>TIF</v>
      </c>
    </row>
    <row r="28" spans="1:28" x14ac:dyDescent="0.25">
      <c r="A28">
        <v>2021</v>
      </c>
      <c r="B28">
        <v>7</v>
      </c>
      <c r="C28" t="s">
        <v>24</v>
      </c>
      <c r="D28">
        <v>143540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143540</v>
      </c>
      <c r="O28">
        <v>0</v>
      </c>
      <c r="P28">
        <v>143540</v>
      </c>
      <c r="Q28">
        <v>0</v>
      </c>
      <c r="R28">
        <v>2021</v>
      </c>
      <c r="S28">
        <v>7</v>
      </c>
      <c r="T28">
        <v>1</v>
      </c>
      <c r="U28">
        <v>791</v>
      </c>
      <c r="V28" t="s">
        <v>136</v>
      </c>
      <c r="W28" t="s">
        <v>26</v>
      </c>
      <c r="X28" t="s">
        <v>27</v>
      </c>
      <c r="Y28" t="s">
        <v>137</v>
      </c>
      <c r="Z28" t="s">
        <v>51</v>
      </c>
      <c r="AA28" s="3" t="str">
        <f t="shared" si="0"/>
        <v>1791</v>
      </c>
      <c r="AB28" s="4" t="str">
        <f t="shared" si="1"/>
        <v>TIF</v>
      </c>
    </row>
    <row r="29" spans="1:28" x14ac:dyDescent="0.25">
      <c r="A29">
        <v>2021</v>
      </c>
      <c r="B29">
        <v>7</v>
      </c>
      <c r="C29" t="s">
        <v>32</v>
      </c>
      <c r="D29">
        <v>101021779</v>
      </c>
      <c r="E29">
        <v>48379758</v>
      </c>
      <c r="F29">
        <v>2839307</v>
      </c>
      <c r="G29">
        <v>10432548</v>
      </c>
      <c r="H29">
        <v>6300369</v>
      </c>
      <c r="I29">
        <v>225803</v>
      </c>
      <c r="J29">
        <v>0</v>
      </c>
      <c r="K29">
        <v>0</v>
      </c>
      <c r="L29">
        <v>8614931</v>
      </c>
      <c r="M29">
        <v>0</v>
      </c>
      <c r="N29">
        <v>177814495</v>
      </c>
      <c r="O29">
        <v>183348</v>
      </c>
      <c r="P29">
        <v>177631147</v>
      </c>
      <c r="Q29">
        <v>1717884</v>
      </c>
      <c r="R29">
        <v>2021</v>
      </c>
      <c r="S29">
        <v>7</v>
      </c>
      <c r="T29">
        <v>3</v>
      </c>
      <c r="U29">
        <v>42</v>
      </c>
      <c r="V29">
        <v>73042</v>
      </c>
      <c r="W29" t="s">
        <v>27</v>
      </c>
      <c r="X29" t="s">
        <v>27</v>
      </c>
      <c r="Y29" t="s">
        <v>115</v>
      </c>
      <c r="Z29" t="s">
        <v>51</v>
      </c>
      <c r="AA29" s="3" t="str">
        <f t="shared" si="0"/>
        <v>3042</v>
      </c>
      <c r="AB29" s="4" t="str">
        <f t="shared" si="1"/>
        <v>Non-TIF</v>
      </c>
    </row>
    <row r="30" spans="1:28" x14ac:dyDescent="0.25">
      <c r="A30">
        <v>2021</v>
      </c>
      <c r="B30">
        <v>7</v>
      </c>
      <c r="C30" t="s">
        <v>32</v>
      </c>
      <c r="D30">
        <v>26468317</v>
      </c>
      <c r="E30">
        <v>20468792</v>
      </c>
      <c r="F30">
        <v>906865</v>
      </c>
      <c r="G30">
        <v>253458</v>
      </c>
      <c r="H30">
        <v>0</v>
      </c>
      <c r="I30">
        <v>0</v>
      </c>
      <c r="J30">
        <v>0</v>
      </c>
      <c r="K30">
        <v>0</v>
      </c>
      <c r="L30">
        <v>202844</v>
      </c>
      <c r="M30">
        <v>0</v>
      </c>
      <c r="N30">
        <v>48300276</v>
      </c>
      <c r="O30">
        <v>81488</v>
      </c>
      <c r="P30">
        <v>48218788</v>
      </c>
      <c r="Q30">
        <v>17631949</v>
      </c>
      <c r="R30">
        <v>2021</v>
      </c>
      <c r="S30">
        <v>7</v>
      </c>
      <c r="T30">
        <v>1</v>
      </c>
      <c r="U30">
        <v>719</v>
      </c>
      <c r="V30">
        <v>91719</v>
      </c>
      <c r="W30" t="s">
        <v>27</v>
      </c>
      <c r="X30" t="s">
        <v>27</v>
      </c>
      <c r="Y30" t="s">
        <v>66</v>
      </c>
      <c r="Z30" t="s">
        <v>51</v>
      </c>
      <c r="AA30" s="3" t="str">
        <f t="shared" si="0"/>
        <v>1719</v>
      </c>
      <c r="AB30" s="4" t="str">
        <f t="shared" si="1"/>
        <v>Non-TIF</v>
      </c>
    </row>
    <row r="31" spans="1:28" x14ac:dyDescent="0.25">
      <c r="A31">
        <v>2021</v>
      </c>
      <c r="B31">
        <v>8</v>
      </c>
      <c r="C31" t="s">
        <v>24</v>
      </c>
      <c r="D31">
        <v>486413</v>
      </c>
      <c r="E31">
        <v>0</v>
      </c>
      <c r="F31">
        <v>14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486427</v>
      </c>
      <c r="O31">
        <v>0</v>
      </c>
      <c r="P31">
        <v>486427</v>
      </c>
      <c r="Q31">
        <v>0</v>
      </c>
      <c r="R31">
        <v>2021</v>
      </c>
      <c r="S31">
        <v>8</v>
      </c>
      <c r="T31">
        <v>3</v>
      </c>
      <c r="U31">
        <v>942</v>
      </c>
      <c r="V31" t="s">
        <v>138</v>
      </c>
      <c r="W31" t="s">
        <v>26</v>
      </c>
      <c r="X31" t="s">
        <v>27</v>
      </c>
      <c r="Y31" t="s">
        <v>139</v>
      </c>
      <c r="Z31" t="s">
        <v>61</v>
      </c>
      <c r="AA31" s="3" t="str">
        <f t="shared" si="0"/>
        <v>3942</v>
      </c>
      <c r="AB31" s="4" t="str">
        <f t="shared" si="1"/>
        <v>TIF</v>
      </c>
    </row>
    <row r="32" spans="1:28" x14ac:dyDescent="0.25">
      <c r="A32">
        <v>2021</v>
      </c>
      <c r="B32">
        <v>8</v>
      </c>
      <c r="C32" t="s">
        <v>24</v>
      </c>
      <c r="D32">
        <v>1283029</v>
      </c>
      <c r="E32">
        <v>1209886</v>
      </c>
      <c r="F32">
        <v>66746</v>
      </c>
      <c r="G32">
        <v>8983748</v>
      </c>
      <c r="H32">
        <v>6519666</v>
      </c>
      <c r="I32">
        <v>0</v>
      </c>
      <c r="J32">
        <v>0</v>
      </c>
      <c r="K32">
        <v>0</v>
      </c>
      <c r="L32">
        <v>0</v>
      </c>
      <c r="M32">
        <v>0</v>
      </c>
      <c r="N32">
        <v>18063075</v>
      </c>
      <c r="O32">
        <v>0</v>
      </c>
      <c r="P32">
        <v>18063075</v>
      </c>
      <c r="Q32">
        <v>0</v>
      </c>
      <c r="R32">
        <v>2021</v>
      </c>
      <c r="S32">
        <v>8</v>
      </c>
      <c r="T32">
        <v>6</v>
      </c>
      <c r="U32">
        <v>561</v>
      </c>
      <c r="V32" t="s">
        <v>140</v>
      </c>
      <c r="W32" t="s">
        <v>26</v>
      </c>
      <c r="X32" t="s">
        <v>27</v>
      </c>
      <c r="Y32" t="s">
        <v>141</v>
      </c>
      <c r="Z32" t="s">
        <v>61</v>
      </c>
      <c r="AA32" s="3" t="str">
        <f t="shared" si="0"/>
        <v>6561</v>
      </c>
      <c r="AB32" s="4" t="str">
        <f t="shared" si="1"/>
        <v>TIF</v>
      </c>
    </row>
    <row r="33" spans="1:28" x14ac:dyDescent="0.25">
      <c r="A33">
        <v>2021</v>
      </c>
      <c r="B33">
        <v>8</v>
      </c>
      <c r="C33" t="s">
        <v>32</v>
      </c>
      <c r="D33">
        <v>75113898</v>
      </c>
      <c r="E33">
        <v>17616619</v>
      </c>
      <c r="F33">
        <v>816602</v>
      </c>
      <c r="G33">
        <v>6393111</v>
      </c>
      <c r="H33">
        <v>182171</v>
      </c>
      <c r="I33">
        <v>1138430</v>
      </c>
      <c r="J33">
        <v>0</v>
      </c>
      <c r="K33">
        <v>617</v>
      </c>
      <c r="L33">
        <v>336524</v>
      </c>
      <c r="M33">
        <v>0</v>
      </c>
      <c r="N33">
        <v>101597972</v>
      </c>
      <c r="O33">
        <v>192608</v>
      </c>
      <c r="P33">
        <v>101405364</v>
      </c>
      <c r="Q33">
        <v>2706768</v>
      </c>
      <c r="R33">
        <v>2021</v>
      </c>
      <c r="S33">
        <v>8</v>
      </c>
      <c r="T33">
        <v>3</v>
      </c>
      <c r="U33">
        <v>942</v>
      </c>
      <c r="V33">
        <v>83942</v>
      </c>
      <c r="W33" t="s">
        <v>27</v>
      </c>
      <c r="X33" t="s">
        <v>27</v>
      </c>
      <c r="Y33" t="s">
        <v>60</v>
      </c>
      <c r="Z33" t="s">
        <v>61</v>
      </c>
      <c r="AA33" s="3" t="str">
        <f t="shared" si="0"/>
        <v>3942</v>
      </c>
      <c r="AB33" s="4" t="str">
        <f t="shared" si="1"/>
        <v>Non-TIF</v>
      </c>
    </row>
    <row r="34" spans="1:28" x14ac:dyDescent="0.25">
      <c r="A34">
        <v>2021</v>
      </c>
      <c r="B34">
        <v>8</v>
      </c>
      <c r="C34" t="s">
        <v>32</v>
      </c>
      <c r="D34">
        <v>103313092</v>
      </c>
      <c r="E34">
        <v>87688372</v>
      </c>
      <c r="F34">
        <v>3720369</v>
      </c>
      <c r="G34">
        <v>35897665</v>
      </c>
      <c r="H34">
        <v>8755697</v>
      </c>
      <c r="I34">
        <v>3109235</v>
      </c>
      <c r="J34">
        <v>0</v>
      </c>
      <c r="K34">
        <v>231</v>
      </c>
      <c r="L34">
        <v>35923136</v>
      </c>
      <c r="M34">
        <v>7740180</v>
      </c>
      <c r="N34">
        <v>286147977</v>
      </c>
      <c r="O34">
        <v>166680</v>
      </c>
      <c r="P34">
        <v>285981297</v>
      </c>
      <c r="Q34">
        <v>8484254</v>
      </c>
      <c r="R34">
        <v>2021</v>
      </c>
      <c r="S34">
        <v>8</v>
      </c>
      <c r="T34">
        <v>6</v>
      </c>
      <c r="U34">
        <v>561</v>
      </c>
      <c r="V34">
        <v>86561</v>
      </c>
      <c r="W34" t="s">
        <v>27</v>
      </c>
      <c r="X34" t="s">
        <v>27</v>
      </c>
      <c r="Y34" t="s">
        <v>62</v>
      </c>
      <c r="Z34" t="s">
        <v>61</v>
      </c>
      <c r="AA34" s="3" t="str">
        <f t="shared" si="0"/>
        <v>6561</v>
      </c>
      <c r="AB34" s="4" t="str">
        <f t="shared" si="1"/>
        <v>Non-TIF</v>
      </c>
    </row>
    <row r="35" spans="1:28" x14ac:dyDescent="0.25">
      <c r="A35">
        <v>2021</v>
      </c>
      <c r="B35">
        <v>8</v>
      </c>
      <c r="C35" t="s">
        <v>32</v>
      </c>
      <c r="D35">
        <v>3681394</v>
      </c>
      <c r="E35">
        <v>7725803</v>
      </c>
      <c r="F35">
        <v>310341</v>
      </c>
      <c r="G35">
        <v>0</v>
      </c>
      <c r="H35">
        <v>0</v>
      </c>
      <c r="I35">
        <v>0</v>
      </c>
      <c r="J35">
        <v>0</v>
      </c>
      <c r="K35">
        <v>0</v>
      </c>
      <c r="L35">
        <v>119625</v>
      </c>
      <c r="M35">
        <v>0</v>
      </c>
      <c r="N35">
        <v>11837163</v>
      </c>
      <c r="O35">
        <v>5556</v>
      </c>
      <c r="P35">
        <v>11831607</v>
      </c>
      <c r="Q35">
        <v>43261</v>
      </c>
      <c r="R35">
        <v>2021</v>
      </c>
      <c r="S35">
        <v>8</v>
      </c>
      <c r="T35">
        <v>6</v>
      </c>
      <c r="U35">
        <v>95</v>
      </c>
      <c r="V35">
        <v>406095</v>
      </c>
      <c r="W35" t="s">
        <v>27</v>
      </c>
      <c r="X35" t="s">
        <v>27</v>
      </c>
      <c r="Y35" t="s">
        <v>142</v>
      </c>
      <c r="Z35" t="s">
        <v>61</v>
      </c>
      <c r="AA35" s="3" t="str">
        <f t="shared" si="0"/>
        <v>6095</v>
      </c>
      <c r="AB35" s="4" t="str">
        <f t="shared" si="1"/>
        <v>Non-TIF</v>
      </c>
    </row>
    <row r="36" spans="1:28" x14ac:dyDescent="0.25">
      <c r="A36">
        <v>2021</v>
      </c>
      <c r="B36">
        <v>8</v>
      </c>
      <c r="C36" t="s">
        <v>32</v>
      </c>
      <c r="D36">
        <v>3090070</v>
      </c>
      <c r="E36">
        <v>5909609</v>
      </c>
      <c r="F36">
        <v>280044</v>
      </c>
      <c r="G36">
        <v>0</v>
      </c>
      <c r="H36">
        <v>0</v>
      </c>
      <c r="I36">
        <v>0</v>
      </c>
      <c r="J36">
        <v>0</v>
      </c>
      <c r="K36">
        <v>1283</v>
      </c>
      <c r="L36">
        <v>106938</v>
      </c>
      <c r="M36">
        <v>0</v>
      </c>
      <c r="N36">
        <v>9387944</v>
      </c>
      <c r="O36">
        <v>9260</v>
      </c>
      <c r="P36">
        <v>9378684</v>
      </c>
      <c r="Q36">
        <v>109734</v>
      </c>
      <c r="R36">
        <v>2021</v>
      </c>
      <c r="S36">
        <v>8</v>
      </c>
      <c r="T36">
        <v>6</v>
      </c>
      <c r="U36">
        <v>246</v>
      </c>
      <c r="V36">
        <v>406246</v>
      </c>
      <c r="W36" t="s">
        <v>27</v>
      </c>
      <c r="X36" t="s">
        <v>27</v>
      </c>
      <c r="Y36" t="s">
        <v>143</v>
      </c>
      <c r="Z36" t="s">
        <v>61</v>
      </c>
      <c r="AA36" s="3" t="str">
        <f t="shared" si="0"/>
        <v>6246</v>
      </c>
      <c r="AB36" s="4" t="str">
        <f t="shared" si="1"/>
        <v>Non-TIF</v>
      </c>
    </row>
    <row r="37" spans="1:28" x14ac:dyDescent="0.25">
      <c r="A37">
        <v>2021</v>
      </c>
      <c r="B37">
        <v>8</v>
      </c>
      <c r="C37" t="s">
        <v>32</v>
      </c>
      <c r="D37">
        <v>28485528</v>
      </c>
      <c r="E37">
        <v>6296816</v>
      </c>
      <c r="F37">
        <v>281601</v>
      </c>
      <c r="G37">
        <v>0</v>
      </c>
      <c r="H37">
        <v>0</v>
      </c>
      <c r="I37">
        <v>0</v>
      </c>
      <c r="J37">
        <v>0</v>
      </c>
      <c r="K37">
        <v>0</v>
      </c>
      <c r="L37">
        <v>56435</v>
      </c>
      <c r="M37">
        <v>0</v>
      </c>
      <c r="N37">
        <v>35120380</v>
      </c>
      <c r="O37">
        <v>16668</v>
      </c>
      <c r="P37">
        <v>35103712</v>
      </c>
      <c r="Q37">
        <v>103943</v>
      </c>
      <c r="R37">
        <v>2021</v>
      </c>
      <c r="S37">
        <v>8</v>
      </c>
      <c r="T37">
        <v>2</v>
      </c>
      <c r="U37">
        <v>466</v>
      </c>
      <c r="V37">
        <v>852466</v>
      </c>
      <c r="W37" t="s">
        <v>27</v>
      </c>
      <c r="X37" t="s">
        <v>27</v>
      </c>
      <c r="Y37" t="s">
        <v>144</v>
      </c>
      <c r="Z37" t="s">
        <v>61</v>
      </c>
      <c r="AA37" s="3" t="str">
        <f t="shared" si="0"/>
        <v>2466</v>
      </c>
      <c r="AB37" s="4" t="str">
        <f t="shared" si="1"/>
        <v>Non-TIF</v>
      </c>
    </row>
    <row r="38" spans="1:28" x14ac:dyDescent="0.25">
      <c r="A38">
        <v>2021</v>
      </c>
      <c r="B38">
        <v>9</v>
      </c>
      <c r="C38" t="s">
        <v>45</v>
      </c>
      <c r="D38">
        <v>6087972</v>
      </c>
      <c r="E38">
        <v>275884</v>
      </c>
      <c r="F38">
        <v>22470</v>
      </c>
      <c r="G38">
        <v>5673899</v>
      </c>
      <c r="H38">
        <v>2876317</v>
      </c>
      <c r="I38">
        <v>72387</v>
      </c>
      <c r="J38">
        <v>0</v>
      </c>
      <c r="K38">
        <v>0</v>
      </c>
      <c r="L38">
        <v>0</v>
      </c>
      <c r="M38">
        <v>0</v>
      </c>
      <c r="N38">
        <v>15008929</v>
      </c>
      <c r="O38">
        <v>44448</v>
      </c>
      <c r="P38">
        <v>14964481</v>
      </c>
      <c r="Q38">
        <v>0</v>
      </c>
      <c r="R38">
        <v>2021</v>
      </c>
      <c r="S38">
        <v>9</v>
      </c>
      <c r="T38">
        <v>6</v>
      </c>
      <c r="U38">
        <v>273</v>
      </c>
      <c r="V38">
        <v>96273</v>
      </c>
      <c r="W38" t="s">
        <v>27</v>
      </c>
      <c r="X38" t="s">
        <v>27</v>
      </c>
      <c r="Y38" t="s">
        <v>145</v>
      </c>
      <c r="Z38" t="s">
        <v>67</v>
      </c>
      <c r="AA38" s="3" t="str">
        <f t="shared" si="0"/>
        <v>6273</v>
      </c>
      <c r="AB38" s="4" t="str">
        <f t="shared" si="1"/>
        <v>Non-TIF</v>
      </c>
    </row>
    <row r="39" spans="1:28" x14ac:dyDescent="0.25">
      <c r="A39">
        <v>2021</v>
      </c>
      <c r="B39">
        <v>9</v>
      </c>
      <c r="C39" t="s">
        <v>45</v>
      </c>
      <c r="D39">
        <v>0</v>
      </c>
      <c r="E39">
        <v>0</v>
      </c>
      <c r="F39">
        <v>0</v>
      </c>
      <c r="G39">
        <v>6250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6250</v>
      </c>
      <c r="O39">
        <v>0</v>
      </c>
      <c r="P39">
        <v>6250</v>
      </c>
      <c r="Q39">
        <v>0</v>
      </c>
      <c r="R39">
        <v>2021</v>
      </c>
      <c r="S39">
        <v>9</v>
      </c>
      <c r="T39">
        <v>6</v>
      </c>
      <c r="U39">
        <v>762</v>
      </c>
      <c r="V39">
        <v>96762</v>
      </c>
      <c r="W39" t="s">
        <v>27</v>
      </c>
      <c r="X39" t="s">
        <v>27</v>
      </c>
      <c r="Y39" t="s">
        <v>57</v>
      </c>
      <c r="Z39" t="s">
        <v>67</v>
      </c>
      <c r="AA39" s="3" t="str">
        <f t="shared" si="0"/>
        <v>6762</v>
      </c>
      <c r="AB39" s="4" t="str">
        <f t="shared" si="1"/>
        <v>Non-TIF</v>
      </c>
    </row>
    <row r="40" spans="1:28" x14ac:dyDescent="0.25">
      <c r="A40">
        <v>2021</v>
      </c>
      <c r="B40">
        <v>1</v>
      </c>
      <c r="C40" t="s">
        <v>45</v>
      </c>
      <c r="D40">
        <v>0</v>
      </c>
      <c r="E40">
        <v>0</v>
      </c>
      <c r="F40">
        <v>0</v>
      </c>
      <c r="G40">
        <v>0</v>
      </c>
      <c r="H40">
        <v>7121792</v>
      </c>
      <c r="I40">
        <v>0</v>
      </c>
      <c r="J40">
        <v>0</v>
      </c>
      <c r="K40">
        <v>0</v>
      </c>
      <c r="L40">
        <v>0</v>
      </c>
      <c r="M40">
        <v>0</v>
      </c>
      <c r="N40">
        <v>7121792</v>
      </c>
      <c r="O40">
        <v>0</v>
      </c>
      <c r="P40">
        <v>7121792</v>
      </c>
      <c r="Q40">
        <v>0</v>
      </c>
      <c r="R40">
        <v>2021</v>
      </c>
      <c r="S40">
        <v>1</v>
      </c>
      <c r="T40">
        <v>2</v>
      </c>
      <c r="U40">
        <v>673</v>
      </c>
      <c r="V40">
        <v>12673</v>
      </c>
      <c r="W40" t="s">
        <v>27</v>
      </c>
      <c r="X40" t="s">
        <v>27</v>
      </c>
      <c r="Y40" t="s">
        <v>101</v>
      </c>
      <c r="Z40" t="s">
        <v>29</v>
      </c>
      <c r="AA40" s="3" t="str">
        <f t="shared" si="0"/>
        <v>2673</v>
      </c>
      <c r="AB40" s="4" t="str">
        <f t="shared" si="1"/>
        <v>Non-TIF</v>
      </c>
    </row>
    <row r="41" spans="1:28" x14ac:dyDescent="0.25">
      <c r="A41">
        <v>2021</v>
      </c>
      <c r="B41">
        <v>1</v>
      </c>
      <c r="C41" t="s">
        <v>45</v>
      </c>
      <c r="D41">
        <v>0</v>
      </c>
      <c r="E41">
        <v>0</v>
      </c>
      <c r="F41">
        <v>0</v>
      </c>
      <c r="G41">
        <v>3244417</v>
      </c>
      <c r="H41">
        <v>5997485</v>
      </c>
      <c r="I41">
        <v>0</v>
      </c>
      <c r="J41">
        <v>0</v>
      </c>
      <c r="K41">
        <v>0</v>
      </c>
      <c r="L41">
        <v>0</v>
      </c>
      <c r="M41">
        <v>0</v>
      </c>
      <c r="N41">
        <v>9241902</v>
      </c>
      <c r="O41">
        <v>9260</v>
      </c>
      <c r="P41">
        <v>9232642</v>
      </c>
      <c r="Q41">
        <v>0</v>
      </c>
      <c r="R41">
        <v>2021</v>
      </c>
      <c r="S41">
        <v>1</v>
      </c>
      <c r="T41">
        <v>6</v>
      </c>
      <c r="U41">
        <v>264</v>
      </c>
      <c r="V41">
        <v>256264</v>
      </c>
      <c r="W41" t="s">
        <v>27</v>
      </c>
      <c r="X41" t="s">
        <v>27</v>
      </c>
      <c r="Y41" t="s">
        <v>34</v>
      </c>
      <c r="Z41" t="s">
        <v>29</v>
      </c>
      <c r="AA41" s="3" t="str">
        <f t="shared" si="0"/>
        <v>6264</v>
      </c>
      <c r="AB41" s="4" t="str">
        <f t="shared" si="1"/>
        <v>Non-TIF</v>
      </c>
    </row>
    <row r="42" spans="1:28" x14ac:dyDescent="0.25">
      <c r="A42">
        <v>2021</v>
      </c>
      <c r="B42">
        <v>1</v>
      </c>
      <c r="C42" t="s">
        <v>24</v>
      </c>
      <c r="D42">
        <v>0</v>
      </c>
      <c r="E42">
        <v>0</v>
      </c>
      <c r="F42">
        <v>0</v>
      </c>
      <c r="G42">
        <v>0</v>
      </c>
      <c r="H42">
        <v>13684753</v>
      </c>
      <c r="I42">
        <v>0</v>
      </c>
      <c r="J42">
        <v>0</v>
      </c>
      <c r="K42">
        <v>0</v>
      </c>
      <c r="L42">
        <v>0</v>
      </c>
      <c r="M42">
        <v>0</v>
      </c>
      <c r="N42">
        <v>13684753</v>
      </c>
      <c r="O42">
        <v>0</v>
      </c>
      <c r="P42">
        <v>13684753</v>
      </c>
      <c r="Q42">
        <v>0</v>
      </c>
      <c r="R42">
        <v>2021</v>
      </c>
      <c r="S42">
        <v>1</v>
      </c>
      <c r="T42">
        <v>0</v>
      </c>
      <c r="U42">
        <v>914</v>
      </c>
      <c r="V42" t="s">
        <v>120</v>
      </c>
      <c r="W42" t="s">
        <v>26</v>
      </c>
      <c r="X42" t="s">
        <v>27</v>
      </c>
      <c r="Y42" t="s">
        <v>121</v>
      </c>
      <c r="Z42" t="s">
        <v>29</v>
      </c>
      <c r="AA42" s="3" t="str">
        <f t="shared" si="0"/>
        <v>0914</v>
      </c>
      <c r="AB42" s="4" t="str">
        <f t="shared" si="1"/>
        <v>TIF</v>
      </c>
    </row>
    <row r="43" spans="1:28" x14ac:dyDescent="0.25">
      <c r="A43">
        <v>2021</v>
      </c>
      <c r="B43">
        <v>1</v>
      </c>
      <c r="C43" t="s">
        <v>32</v>
      </c>
      <c r="D43">
        <v>19357925</v>
      </c>
      <c r="E43">
        <v>64981375</v>
      </c>
      <c r="F43">
        <v>1290229</v>
      </c>
      <c r="G43">
        <v>1649070</v>
      </c>
      <c r="H43">
        <v>5090005</v>
      </c>
      <c r="I43">
        <v>0</v>
      </c>
      <c r="J43">
        <v>0</v>
      </c>
      <c r="K43">
        <v>0</v>
      </c>
      <c r="L43">
        <v>6323149</v>
      </c>
      <c r="M43">
        <v>0</v>
      </c>
      <c r="N43">
        <v>98691753</v>
      </c>
      <c r="O43">
        <v>88500</v>
      </c>
      <c r="P43">
        <v>98603253</v>
      </c>
      <c r="Q43">
        <v>8102428</v>
      </c>
      <c r="R43">
        <v>2021</v>
      </c>
      <c r="S43">
        <v>1</v>
      </c>
      <c r="T43">
        <v>4</v>
      </c>
      <c r="U43">
        <v>978</v>
      </c>
      <c r="V43">
        <v>14978</v>
      </c>
      <c r="W43" t="s">
        <v>27</v>
      </c>
      <c r="X43" t="s">
        <v>27</v>
      </c>
      <c r="Y43" t="s">
        <v>81</v>
      </c>
      <c r="Z43" t="s">
        <v>29</v>
      </c>
      <c r="AA43" s="3" t="str">
        <f t="shared" si="0"/>
        <v>4978</v>
      </c>
      <c r="AB43" s="4" t="str">
        <f t="shared" si="1"/>
        <v>Non-TIF</v>
      </c>
    </row>
    <row r="44" spans="1:28" x14ac:dyDescent="0.25">
      <c r="A44">
        <v>2021</v>
      </c>
      <c r="B44">
        <v>2</v>
      </c>
      <c r="C44" t="s">
        <v>32</v>
      </c>
      <c r="D44">
        <v>1401807</v>
      </c>
      <c r="E44">
        <v>6631435</v>
      </c>
      <c r="F44">
        <v>399524</v>
      </c>
      <c r="G44">
        <v>0</v>
      </c>
      <c r="H44">
        <v>0</v>
      </c>
      <c r="I44">
        <v>0</v>
      </c>
      <c r="J44">
        <v>0</v>
      </c>
      <c r="K44">
        <v>0</v>
      </c>
      <c r="L44">
        <v>1817994</v>
      </c>
      <c r="M44">
        <v>0</v>
      </c>
      <c r="N44">
        <v>10250760</v>
      </c>
      <c r="O44">
        <v>1852</v>
      </c>
      <c r="P44">
        <v>10248908</v>
      </c>
      <c r="Q44">
        <v>246724</v>
      </c>
      <c r="R44">
        <v>2021</v>
      </c>
      <c r="S44">
        <v>2</v>
      </c>
      <c r="T44">
        <v>4</v>
      </c>
      <c r="U44">
        <v>978</v>
      </c>
      <c r="V44">
        <v>14978</v>
      </c>
      <c r="W44" t="s">
        <v>27</v>
      </c>
      <c r="X44" t="s">
        <v>27</v>
      </c>
      <c r="Y44" t="s">
        <v>81</v>
      </c>
      <c r="Z44" t="s">
        <v>36</v>
      </c>
      <c r="AA44" s="3" t="str">
        <f t="shared" si="0"/>
        <v>4978</v>
      </c>
      <c r="AB44" s="4" t="str">
        <f t="shared" si="1"/>
        <v>Non-TIF</v>
      </c>
    </row>
    <row r="45" spans="1:28" x14ac:dyDescent="0.25">
      <c r="A45">
        <v>2021</v>
      </c>
      <c r="B45">
        <v>3</v>
      </c>
      <c r="C45" t="s">
        <v>45</v>
      </c>
      <c r="D45">
        <v>3769202</v>
      </c>
      <c r="E45">
        <v>215716</v>
      </c>
      <c r="F45">
        <v>0</v>
      </c>
      <c r="G45">
        <v>6231241</v>
      </c>
      <c r="H45">
        <v>8750687</v>
      </c>
      <c r="I45">
        <v>1146278</v>
      </c>
      <c r="J45">
        <v>0</v>
      </c>
      <c r="K45">
        <v>0</v>
      </c>
      <c r="L45">
        <v>0</v>
      </c>
      <c r="M45">
        <v>0</v>
      </c>
      <c r="N45">
        <v>20113124</v>
      </c>
      <c r="O45">
        <v>12964</v>
      </c>
      <c r="P45">
        <v>20100160</v>
      </c>
      <c r="Q45">
        <v>0</v>
      </c>
      <c r="R45">
        <v>2021</v>
      </c>
      <c r="S45">
        <v>3</v>
      </c>
      <c r="T45">
        <v>5</v>
      </c>
      <c r="U45">
        <v>310</v>
      </c>
      <c r="V45">
        <v>35310</v>
      </c>
      <c r="W45" t="s">
        <v>27</v>
      </c>
      <c r="X45" t="s">
        <v>27</v>
      </c>
      <c r="Y45" t="s">
        <v>90</v>
      </c>
      <c r="Z45" t="s">
        <v>38</v>
      </c>
      <c r="AA45" s="3" t="str">
        <f t="shared" si="0"/>
        <v>5310</v>
      </c>
      <c r="AB45" s="4" t="str">
        <f t="shared" si="1"/>
        <v>Non-TIF</v>
      </c>
    </row>
    <row r="46" spans="1:28" x14ac:dyDescent="0.25">
      <c r="A46">
        <v>2021</v>
      </c>
      <c r="B46">
        <v>3</v>
      </c>
      <c r="C46" t="s">
        <v>24</v>
      </c>
      <c r="D46">
        <v>15514864</v>
      </c>
      <c r="E46">
        <v>18053</v>
      </c>
      <c r="F46">
        <v>0</v>
      </c>
      <c r="G46">
        <v>4066922</v>
      </c>
      <c r="H46">
        <v>653911</v>
      </c>
      <c r="I46">
        <v>341318</v>
      </c>
      <c r="J46">
        <v>0</v>
      </c>
      <c r="K46">
        <v>0</v>
      </c>
      <c r="L46">
        <v>0</v>
      </c>
      <c r="M46">
        <v>0</v>
      </c>
      <c r="N46">
        <v>20595068</v>
      </c>
      <c r="O46">
        <v>0</v>
      </c>
      <c r="P46">
        <v>20595068</v>
      </c>
      <c r="Q46">
        <v>0</v>
      </c>
      <c r="R46">
        <v>2021</v>
      </c>
      <c r="S46">
        <v>3</v>
      </c>
      <c r="T46">
        <v>0</v>
      </c>
      <c r="U46">
        <v>135</v>
      </c>
      <c r="V46" t="s">
        <v>122</v>
      </c>
      <c r="W46" t="s">
        <v>26</v>
      </c>
      <c r="X46" t="s">
        <v>27</v>
      </c>
      <c r="Y46" t="s">
        <v>123</v>
      </c>
      <c r="Z46" t="s">
        <v>38</v>
      </c>
      <c r="AA46" s="3" t="str">
        <f t="shared" si="0"/>
        <v>0135</v>
      </c>
      <c r="AB46" s="4" t="str">
        <f t="shared" si="1"/>
        <v>TIF</v>
      </c>
    </row>
    <row r="47" spans="1:28" x14ac:dyDescent="0.25">
      <c r="A47">
        <v>2021</v>
      </c>
      <c r="B47">
        <v>3</v>
      </c>
      <c r="C47" t="s">
        <v>24</v>
      </c>
      <c r="D47">
        <v>186142</v>
      </c>
      <c r="E47">
        <v>35470</v>
      </c>
      <c r="F47">
        <v>0</v>
      </c>
      <c r="G47">
        <v>863300</v>
      </c>
      <c r="H47">
        <v>824323</v>
      </c>
      <c r="I47">
        <v>180158</v>
      </c>
      <c r="J47">
        <v>0</v>
      </c>
      <c r="K47">
        <v>0</v>
      </c>
      <c r="L47">
        <v>0</v>
      </c>
      <c r="M47">
        <v>0</v>
      </c>
      <c r="N47">
        <v>2089393</v>
      </c>
      <c r="O47">
        <v>0</v>
      </c>
      <c r="P47">
        <v>2089393</v>
      </c>
      <c r="Q47">
        <v>0</v>
      </c>
      <c r="R47">
        <v>2021</v>
      </c>
      <c r="S47">
        <v>3</v>
      </c>
      <c r="T47">
        <v>5</v>
      </c>
      <c r="U47">
        <v>310</v>
      </c>
      <c r="V47" t="s">
        <v>124</v>
      </c>
      <c r="W47" t="s">
        <v>26</v>
      </c>
      <c r="X47" t="s">
        <v>27</v>
      </c>
      <c r="Y47" t="s">
        <v>125</v>
      </c>
      <c r="Z47" t="s">
        <v>38</v>
      </c>
      <c r="AA47" s="3" t="str">
        <f t="shared" si="0"/>
        <v>5310</v>
      </c>
      <c r="AB47" s="4" t="str">
        <f t="shared" si="1"/>
        <v>TIF</v>
      </c>
    </row>
    <row r="48" spans="1:28" x14ac:dyDescent="0.25">
      <c r="A48">
        <v>2021</v>
      </c>
      <c r="B48">
        <v>3</v>
      </c>
      <c r="C48" t="s">
        <v>32</v>
      </c>
      <c r="D48">
        <v>277838631</v>
      </c>
      <c r="E48">
        <v>176911148</v>
      </c>
      <c r="F48">
        <v>14876540</v>
      </c>
      <c r="G48">
        <v>24395229</v>
      </c>
      <c r="H48">
        <v>4727790</v>
      </c>
      <c r="I48">
        <v>4488030</v>
      </c>
      <c r="J48">
        <v>0</v>
      </c>
      <c r="K48">
        <v>0</v>
      </c>
      <c r="L48">
        <v>4507396</v>
      </c>
      <c r="M48">
        <v>2537860</v>
      </c>
      <c r="N48">
        <v>510282624</v>
      </c>
      <c r="O48">
        <v>671940</v>
      </c>
      <c r="P48">
        <v>509610684</v>
      </c>
      <c r="Q48">
        <v>4408452</v>
      </c>
      <c r="R48">
        <v>2021</v>
      </c>
      <c r="S48">
        <v>3</v>
      </c>
      <c r="T48">
        <v>0</v>
      </c>
      <c r="U48">
        <v>135</v>
      </c>
      <c r="V48">
        <v>30135</v>
      </c>
      <c r="W48" t="s">
        <v>27</v>
      </c>
      <c r="X48" t="s">
        <v>27</v>
      </c>
      <c r="Y48" t="s">
        <v>86</v>
      </c>
      <c r="Z48" t="s">
        <v>38</v>
      </c>
      <c r="AA48" s="3" t="str">
        <f t="shared" si="0"/>
        <v>0135</v>
      </c>
      <c r="AB48" s="4" t="str">
        <f t="shared" si="1"/>
        <v>Non-TIF</v>
      </c>
    </row>
    <row r="49" spans="1:28" x14ac:dyDescent="0.25">
      <c r="A49">
        <v>2021</v>
      </c>
      <c r="B49">
        <v>3</v>
      </c>
      <c r="C49" t="s">
        <v>32</v>
      </c>
      <c r="D49">
        <v>108931050</v>
      </c>
      <c r="E49">
        <v>37709731</v>
      </c>
      <c r="F49">
        <v>4357219</v>
      </c>
      <c r="G49">
        <v>14722585</v>
      </c>
      <c r="H49">
        <v>2690112</v>
      </c>
      <c r="I49">
        <v>2653233</v>
      </c>
      <c r="J49">
        <v>0</v>
      </c>
      <c r="K49">
        <v>0</v>
      </c>
      <c r="L49">
        <v>2398897</v>
      </c>
      <c r="M49">
        <v>6489527</v>
      </c>
      <c r="N49">
        <v>179952354</v>
      </c>
      <c r="O49">
        <v>294468</v>
      </c>
      <c r="P49">
        <v>179657886</v>
      </c>
      <c r="Q49">
        <v>48411882</v>
      </c>
      <c r="R49">
        <v>2021</v>
      </c>
      <c r="S49">
        <v>3</v>
      </c>
      <c r="T49">
        <v>1</v>
      </c>
      <c r="U49">
        <v>972</v>
      </c>
      <c r="V49">
        <v>31972</v>
      </c>
      <c r="W49" t="s">
        <v>27</v>
      </c>
      <c r="X49" t="s">
        <v>27</v>
      </c>
      <c r="Y49" t="s">
        <v>87</v>
      </c>
      <c r="Z49" t="s">
        <v>38</v>
      </c>
      <c r="AA49" s="3" t="str">
        <f t="shared" si="0"/>
        <v>1972</v>
      </c>
      <c r="AB49" s="4" t="str">
        <f t="shared" si="1"/>
        <v>Non-TIF</v>
      </c>
    </row>
    <row r="50" spans="1:28" x14ac:dyDescent="0.25">
      <c r="A50">
        <v>2021</v>
      </c>
      <c r="B50">
        <v>4</v>
      </c>
      <c r="C50" t="s">
        <v>45</v>
      </c>
      <c r="D50">
        <v>7024011</v>
      </c>
      <c r="E50">
        <v>3286</v>
      </c>
      <c r="F50">
        <v>0</v>
      </c>
      <c r="G50">
        <v>11473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7038770</v>
      </c>
      <c r="O50">
        <v>7408</v>
      </c>
      <c r="P50">
        <v>7031362</v>
      </c>
      <c r="Q50">
        <v>0</v>
      </c>
      <c r="R50">
        <v>2021</v>
      </c>
      <c r="S50">
        <v>4</v>
      </c>
      <c r="T50">
        <v>4</v>
      </c>
      <c r="U50">
        <v>518</v>
      </c>
      <c r="V50">
        <v>44518</v>
      </c>
      <c r="W50" t="s">
        <v>27</v>
      </c>
      <c r="X50" t="s">
        <v>27</v>
      </c>
      <c r="Y50" t="s">
        <v>107</v>
      </c>
      <c r="Z50" t="s">
        <v>41</v>
      </c>
      <c r="AA50" s="3" t="str">
        <f t="shared" si="0"/>
        <v>4518</v>
      </c>
      <c r="AB50" s="4" t="str">
        <f t="shared" si="1"/>
        <v>Non-TIF</v>
      </c>
    </row>
    <row r="51" spans="1:28" x14ac:dyDescent="0.25">
      <c r="A51">
        <v>2021</v>
      </c>
      <c r="B51">
        <v>4</v>
      </c>
      <c r="C51" t="s">
        <v>32</v>
      </c>
      <c r="D51">
        <v>163876962</v>
      </c>
      <c r="E51">
        <v>45955892</v>
      </c>
      <c r="F51">
        <v>2217685</v>
      </c>
      <c r="G51">
        <v>55242794</v>
      </c>
      <c r="H51">
        <v>13478067</v>
      </c>
      <c r="I51">
        <v>7248562</v>
      </c>
      <c r="J51">
        <v>0</v>
      </c>
      <c r="K51">
        <v>33366</v>
      </c>
      <c r="L51">
        <v>4208711</v>
      </c>
      <c r="M51">
        <v>2494158</v>
      </c>
      <c r="N51">
        <v>294756197</v>
      </c>
      <c r="O51">
        <v>687092</v>
      </c>
      <c r="P51">
        <v>294069105</v>
      </c>
      <c r="Q51">
        <v>16791888</v>
      </c>
      <c r="R51">
        <v>2021</v>
      </c>
      <c r="S51">
        <v>4</v>
      </c>
      <c r="T51">
        <v>1</v>
      </c>
      <c r="U51">
        <v>71</v>
      </c>
      <c r="V51">
        <v>41071</v>
      </c>
      <c r="W51" t="s">
        <v>27</v>
      </c>
      <c r="X51" t="s">
        <v>27</v>
      </c>
      <c r="Y51" t="s">
        <v>126</v>
      </c>
      <c r="Z51" t="s">
        <v>41</v>
      </c>
      <c r="AA51" s="3" t="str">
        <f t="shared" si="0"/>
        <v>1071</v>
      </c>
      <c r="AB51" s="4" t="str">
        <f t="shared" si="1"/>
        <v>Non-TIF</v>
      </c>
    </row>
    <row r="52" spans="1:28" x14ac:dyDescent="0.25">
      <c r="A52">
        <v>2021</v>
      </c>
      <c r="B52">
        <v>5</v>
      </c>
      <c r="C52" t="s">
        <v>45</v>
      </c>
      <c r="D52">
        <v>8910943</v>
      </c>
      <c r="E52">
        <v>347728</v>
      </c>
      <c r="F52">
        <v>364</v>
      </c>
      <c r="G52">
        <v>3195595</v>
      </c>
      <c r="H52">
        <v>7601452</v>
      </c>
      <c r="I52">
        <v>72015</v>
      </c>
      <c r="J52">
        <v>0</v>
      </c>
      <c r="K52">
        <v>0</v>
      </c>
      <c r="L52">
        <v>0</v>
      </c>
      <c r="M52">
        <v>0</v>
      </c>
      <c r="N52">
        <v>20128097</v>
      </c>
      <c r="O52">
        <v>79636</v>
      </c>
      <c r="P52">
        <v>20048461</v>
      </c>
      <c r="Q52">
        <v>0</v>
      </c>
      <c r="R52">
        <v>2021</v>
      </c>
      <c r="S52">
        <v>5</v>
      </c>
      <c r="T52">
        <v>2</v>
      </c>
      <c r="U52">
        <v>151</v>
      </c>
      <c r="V52">
        <v>52151</v>
      </c>
      <c r="W52" t="s">
        <v>27</v>
      </c>
      <c r="X52" t="s">
        <v>27</v>
      </c>
      <c r="Y52" t="s">
        <v>44</v>
      </c>
      <c r="Z52" t="s">
        <v>43</v>
      </c>
      <c r="AA52" s="3" t="str">
        <f t="shared" si="0"/>
        <v>2151</v>
      </c>
      <c r="AB52" s="4" t="str">
        <f t="shared" si="1"/>
        <v>Non-TIF</v>
      </c>
    </row>
    <row r="53" spans="1:28" x14ac:dyDescent="0.25">
      <c r="A53">
        <v>2021</v>
      </c>
      <c r="B53">
        <v>5</v>
      </c>
      <c r="C53" t="s">
        <v>24</v>
      </c>
      <c r="D53">
        <v>2815787</v>
      </c>
      <c r="E53">
        <v>357346</v>
      </c>
      <c r="F53">
        <v>375</v>
      </c>
      <c r="G53">
        <v>539397</v>
      </c>
      <c r="H53">
        <v>7644836</v>
      </c>
      <c r="I53">
        <v>18443</v>
      </c>
      <c r="J53">
        <v>0</v>
      </c>
      <c r="K53">
        <v>0</v>
      </c>
      <c r="L53">
        <v>0</v>
      </c>
      <c r="M53">
        <v>0</v>
      </c>
      <c r="N53">
        <v>11376184</v>
      </c>
      <c r="O53">
        <v>0</v>
      </c>
      <c r="P53">
        <v>11376184</v>
      </c>
      <c r="Q53">
        <v>0</v>
      </c>
      <c r="R53">
        <v>2021</v>
      </c>
      <c r="S53">
        <v>5</v>
      </c>
      <c r="T53">
        <v>2</v>
      </c>
      <c r="U53">
        <v>151</v>
      </c>
      <c r="V53" t="s">
        <v>127</v>
      </c>
      <c r="W53" t="s">
        <v>26</v>
      </c>
      <c r="X53" t="s">
        <v>27</v>
      </c>
      <c r="Y53" t="s">
        <v>128</v>
      </c>
      <c r="Z53" t="s">
        <v>43</v>
      </c>
      <c r="AA53" s="3" t="str">
        <f t="shared" si="0"/>
        <v>2151</v>
      </c>
      <c r="AB53" s="4" t="str">
        <f t="shared" si="1"/>
        <v>TIF</v>
      </c>
    </row>
    <row r="54" spans="1:28" x14ac:dyDescent="0.25">
      <c r="A54">
        <v>2021</v>
      </c>
      <c r="B54">
        <v>5</v>
      </c>
      <c r="C54" t="s">
        <v>24</v>
      </c>
      <c r="D54">
        <v>0</v>
      </c>
      <c r="E54">
        <v>73283</v>
      </c>
      <c r="F54">
        <v>0</v>
      </c>
      <c r="G54">
        <v>0</v>
      </c>
      <c r="H54">
        <v>1942894</v>
      </c>
      <c r="I54">
        <v>0</v>
      </c>
      <c r="J54">
        <v>0</v>
      </c>
      <c r="K54">
        <v>0</v>
      </c>
      <c r="L54">
        <v>0</v>
      </c>
      <c r="M54">
        <v>0</v>
      </c>
      <c r="N54">
        <v>2016177</v>
      </c>
      <c r="O54">
        <v>0</v>
      </c>
      <c r="P54">
        <v>2016177</v>
      </c>
      <c r="Q54">
        <v>0</v>
      </c>
      <c r="R54">
        <v>2021</v>
      </c>
      <c r="S54">
        <v>5</v>
      </c>
      <c r="T54">
        <v>0</v>
      </c>
      <c r="U54">
        <v>914</v>
      </c>
      <c r="V54" t="s">
        <v>120</v>
      </c>
      <c r="W54" t="s">
        <v>26</v>
      </c>
      <c r="X54" t="s">
        <v>27</v>
      </c>
      <c r="Y54" t="s">
        <v>121</v>
      </c>
      <c r="Z54" t="s">
        <v>43</v>
      </c>
      <c r="AA54" s="3" t="str">
        <f t="shared" si="0"/>
        <v>0914</v>
      </c>
      <c r="AB54" s="4" t="str">
        <f t="shared" si="1"/>
        <v>TIF</v>
      </c>
    </row>
    <row r="55" spans="1:28" x14ac:dyDescent="0.25">
      <c r="A55">
        <v>2021</v>
      </c>
      <c r="B55">
        <v>5</v>
      </c>
      <c r="C55" t="s">
        <v>24</v>
      </c>
      <c r="D55">
        <v>0</v>
      </c>
      <c r="E55">
        <v>0</v>
      </c>
      <c r="F55">
        <v>0</v>
      </c>
      <c r="G55">
        <v>0</v>
      </c>
      <c r="H55">
        <v>2192965</v>
      </c>
      <c r="I55">
        <v>0</v>
      </c>
      <c r="J55">
        <v>0</v>
      </c>
      <c r="K55">
        <v>0</v>
      </c>
      <c r="L55">
        <v>0</v>
      </c>
      <c r="M55">
        <v>0</v>
      </c>
      <c r="N55">
        <v>2192965</v>
      </c>
      <c r="O55">
        <v>0</v>
      </c>
      <c r="P55">
        <v>2192965</v>
      </c>
      <c r="Q55">
        <v>0</v>
      </c>
      <c r="R55">
        <v>2021</v>
      </c>
      <c r="S55">
        <v>5</v>
      </c>
      <c r="T55">
        <v>3</v>
      </c>
      <c r="U55">
        <v>168</v>
      </c>
      <c r="V55" t="s">
        <v>129</v>
      </c>
      <c r="W55" t="s">
        <v>26</v>
      </c>
      <c r="X55" t="s">
        <v>27</v>
      </c>
      <c r="Y55" t="s">
        <v>130</v>
      </c>
      <c r="Z55" t="s">
        <v>43</v>
      </c>
      <c r="AA55" s="3" t="str">
        <f t="shared" si="0"/>
        <v>3168</v>
      </c>
      <c r="AB55" s="4" t="str">
        <f t="shared" si="1"/>
        <v>TIF</v>
      </c>
    </row>
    <row r="56" spans="1:28" x14ac:dyDescent="0.25">
      <c r="A56">
        <v>2021</v>
      </c>
      <c r="B56">
        <v>5</v>
      </c>
      <c r="C56" t="s">
        <v>32</v>
      </c>
      <c r="D56">
        <v>837190</v>
      </c>
      <c r="E56">
        <v>3052558</v>
      </c>
      <c r="F56">
        <v>74331</v>
      </c>
      <c r="G56">
        <v>0</v>
      </c>
      <c r="H56">
        <v>0</v>
      </c>
      <c r="I56">
        <v>0</v>
      </c>
      <c r="J56">
        <v>0</v>
      </c>
      <c r="K56">
        <v>0</v>
      </c>
      <c r="L56">
        <v>25292</v>
      </c>
      <c r="M56">
        <v>0</v>
      </c>
      <c r="N56">
        <v>3989371</v>
      </c>
      <c r="O56">
        <v>3704</v>
      </c>
      <c r="P56">
        <v>3985667</v>
      </c>
      <c r="Q56">
        <v>27359</v>
      </c>
      <c r="R56">
        <v>2021</v>
      </c>
      <c r="S56">
        <v>5</v>
      </c>
      <c r="T56">
        <v>0</v>
      </c>
      <c r="U56">
        <v>387</v>
      </c>
      <c r="V56">
        <v>150387</v>
      </c>
      <c r="W56" t="s">
        <v>27</v>
      </c>
      <c r="X56" t="s">
        <v>27</v>
      </c>
      <c r="Y56" t="s">
        <v>131</v>
      </c>
      <c r="Z56" t="s">
        <v>43</v>
      </c>
      <c r="AA56" s="3" t="str">
        <f t="shared" si="0"/>
        <v>0387</v>
      </c>
      <c r="AB56" s="4" t="str">
        <f t="shared" si="1"/>
        <v>Non-TIF</v>
      </c>
    </row>
    <row r="57" spans="1:28" x14ac:dyDescent="0.25">
      <c r="A57">
        <v>2021</v>
      </c>
      <c r="B57">
        <v>5</v>
      </c>
      <c r="C57" t="s">
        <v>32</v>
      </c>
      <c r="D57">
        <v>2730474</v>
      </c>
      <c r="E57">
        <v>13552835</v>
      </c>
      <c r="F57">
        <v>653213</v>
      </c>
      <c r="G57">
        <v>0</v>
      </c>
      <c r="H57">
        <v>17919</v>
      </c>
      <c r="I57">
        <v>0</v>
      </c>
      <c r="J57">
        <v>0</v>
      </c>
      <c r="K57">
        <v>0</v>
      </c>
      <c r="L57">
        <v>29768</v>
      </c>
      <c r="M57">
        <v>0</v>
      </c>
      <c r="N57">
        <v>16984209</v>
      </c>
      <c r="O57">
        <v>12964</v>
      </c>
      <c r="P57">
        <v>16971245</v>
      </c>
      <c r="Q57">
        <v>72898</v>
      </c>
      <c r="R57">
        <v>2021</v>
      </c>
      <c r="S57">
        <v>5</v>
      </c>
      <c r="T57">
        <v>3</v>
      </c>
      <c r="U57">
        <v>168</v>
      </c>
      <c r="V57">
        <v>833168</v>
      </c>
      <c r="W57" t="s">
        <v>27</v>
      </c>
      <c r="X57" t="s">
        <v>27</v>
      </c>
      <c r="Y57" t="s">
        <v>93</v>
      </c>
      <c r="Z57" t="s">
        <v>43</v>
      </c>
      <c r="AA57" s="3" t="str">
        <f t="shared" si="0"/>
        <v>3168</v>
      </c>
      <c r="AB57" s="4" t="str">
        <f t="shared" si="1"/>
        <v>Non-TIF</v>
      </c>
    </row>
    <row r="58" spans="1:28" x14ac:dyDescent="0.25">
      <c r="A58">
        <v>2021</v>
      </c>
      <c r="B58">
        <v>6</v>
      </c>
      <c r="C58" t="s">
        <v>45</v>
      </c>
      <c r="D58">
        <v>6163939</v>
      </c>
      <c r="E58">
        <v>0</v>
      </c>
      <c r="F58">
        <v>0</v>
      </c>
      <c r="G58">
        <v>3945434</v>
      </c>
      <c r="H58">
        <v>0</v>
      </c>
      <c r="I58">
        <v>144314</v>
      </c>
      <c r="J58">
        <v>0</v>
      </c>
      <c r="K58">
        <v>0</v>
      </c>
      <c r="L58">
        <v>0</v>
      </c>
      <c r="M58">
        <v>0</v>
      </c>
      <c r="N58">
        <v>10253687</v>
      </c>
      <c r="O58">
        <v>44448</v>
      </c>
      <c r="P58">
        <v>10209239</v>
      </c>
      <c r="Q58">
        <v>0</v>
      </c>
      <c r="R58">
        <v>2021</v>
      </c>
      <c r="S58">
        <v>6</v>
      </c>
      <c r="T58">
        <v>1</v>
      </c>
      <c r="U58">
        <v>62</v>
      </c>
      <c r="V58">
        <v>571062</v>
      </c>
      <c r="W58" t="s">
        <v>27</v>
      </c>
      <c r="X58" t="s">
        <v>27</v>
      </c>
      <c r="Y58" t="s">
        <v>114</v>
      </c>
      <c r="Z58" t="s">
        <v>47</v>
      </c>
      <c r="AA58" s="3" t="str">
        <f t="shared" si="0"/>
        <v>1062</v>
      </c>
      <c r="AB58" s="4" t="str">
        <f t="shared" si="1"/>
        <v>Non-TIF</v>
      </c>
    </row>
    <row r="59" spans="1:28" x14ac:dyDescent="0.25">
      <c r="A59">
        <v>2021</v>
      </c>
      <c r="B59">
        <v>1</v>
      </c>
      <c r="C59" t="s">
        <v>24</v>
      </c>
      <c r="D59">
        <v>0</v>
      </c>
      <c r="E59">
        <v>0</v>
      </c>
      <c r="F59">
        <v>0</v>
      </c>
      <c r="G59">
        <v>0</v>
      </c>
      <c r="H59">
        <v>28498003</v>
      </c>
      <c r="I59">
        <v>0</v>
      </c>
      <c r="J59">
        <v>0</v>
      </c>
      <c r="K59">
        <v>0</v>
      </c>
      <c r="L59">
        <v>0</v>
      </c>
      <c r="M59">
        <v>0</v>
      </c>
      <c r="N59">
        <v>28498003</v>
      </c>
      <c r="O59">
        <v>0</v>
      </c>
      <c r="P59">
        <v>28498003</v>
      </c>
      <c r="Q59">
        <v>0</v>
      </c>
      <c r="R59">
        <v>2021</v>
      </c>
      <c r="S59">
        <v>1</v>
      </c>
      <c r="T59">
        <v>2</v>
      </c>
      <c r="U59">
        <v>673</v>
      </c>
      <c r="V59" t="s">
        <v>99</v>
      </c>
      <c r="W59" t="s">
        <v>26</v>
      </c>
      <c r="X59" t="s">
        <v>27</v>
      </c>
      <c r="Y59" t="s">
        <v>100</v>
      </c>
      <c r="Z59" t="s">
        <v>29</v>
      </c>
      <c r="AA59" s="3" t="str">
        <f t="shared" si="0"/>
        <v>2673</v>
      </c>
      <c r="AB59" s="4" t="str">
        <f t="shared" si="1"/>
        <v>TIF</v>
      </c>
    </row>
    <row r="60" spans="1:28" x14ac:dyDescent="0.25">
      <c r="A60">
        <v>2021</v>
      </c>
      <c r="B60">
        <v>1</v>
      </c>
      <c r="C60" t="s">
        <v>32</v>
      </c>
      <c r="D60">
        <v>99832679</v>
      </c>
      <c r="E60">
        <v>153444929</v>
      </c>
      <c r="F60">
        <v>2362031</v>
      </c>
      <c r="G60">
        <v>23230933</v>
      </c>
      <c r="H60">
        <v>12492306</v>
      </c>
      <c r="I60">
        <v>3066645</v>
      </c>
      <c r="J60">
        <v>0</v>
      </c>
      <c r="K60">
        <v>0</v>
      </c>
      <c r="L60">
        <v>3901262</v>
      </c>
      <c r="M60">
        <v>0</v>
      </c>
      <c r="N60">
        <v>298330785</v>
      </c>
      <c r="O60">
        <v>410867</v>
      </c>
      <c r="P60">
        <v>297919918</v>
      </c>
      <c r="Q60">
        <v>4443958</v>
      </c>
      <c r="R60">
        <v>2021</v>
      </c>
      <c r="S60">
        <v>1</v>
      </c>
      <c r="T60">
        <v>2</v>
      </c>
      <c r="U60">
        <v>673</v>
      </c>
      <c r="V60">
        <v>12673</v>
      </c>
      <c r="W60" t="s">
        <v>27</v>
      </c>
      <c r="X60" t="s">
        <v>27</v>
      </c>
      <c r="Y60" t="s">
        <v>101</v>
      </c>
      <c r="Z60" t="s">
        <v>29</v>
      </c>
      <c r="AA60" s="3" t="str">
        <f t="shared" si="0"/>
        <v>2673</v>
      </c>
      <c r="AB60" s="4" t="str">
        <f t="shared" si="1"/>
        <v>Non-TIF</v>
      </c>
    </row>
    <row r="61" spans="1:28" x14ac:dyDescent="0.25">
      <c r="A61">
        <v>2021</v>
      </c>
      <c r="B61">
        <v>2</v>
      </c>
      <c r="C61" t="s">
        <v>32</v>
      </c>
      <c r="D61">
        <v>57022077</v>
      </c>
      <c r="E61">
        <v>109349738</v>
      </c>
      <c r="F61">
        <v>8126407</v>
      </c>
      <c r="G61">
        <v>10090758</v>
      </c>
      <c r="H61">
        <v>76045021</v>
      </c>
      <c r="I61">
        <v>554753</v>
      </c>
      <c r="J61">
        <v>0</v>
      </c>
      <c r="K61">
        <v>0</v>
      </c>
      <c r="L61">
        <v>7641203</v>
      </c>
      <c r="M61">
        <v>12146113</v>
      </c>
      <c r="N61">
        <v>280976070</v>
      </c>
      <c r="O61">
        <v>272244</v>
      </c>
      <c r="P61">
        <v>280703826</v>
      </c>
      <c r="Q61">
        <v>9359181</v>
      </c>
      <c r="R61">
        <v>2021</v>
      </c>
      <c r="S61">
        <v>2</v>
      </c>
      <c r="T61">
        <v>1</v>
      </c>
      <c r="U61">
        <v>431</v>
      </c>
      <c r="V61">
        <v>21431</v>
      </c>
      <c r="W61" t="s">
        <v>27</v>
      </c>
      <c r="X61" t="s">
        <v>27</v>
      </c>
      <c r="Y61" t="s">
        <v>102</v>
      </c>
      <c r="Z61" t="s">
        <v>36</v>
      </c>
      <c r="AA61" s="3" t="str">
        <f t="shared" si="0"/>
        <v>1431</v>
      </c>
      <c r="AB61" s="4" t="str">
        <f t="shared" si="1"/>
        <v>Non-TIF</v>
      </c>
    </row>
    <row r="62" spans="1:28" x14ac:dyDescent="0.25">
      <c r="A62">
        <v>2021</v>
      </c>
      <c r="B62">
        <v>2</v>
      </c>
      <c r="C62" t="s">
        <v>32</v>
      </c>
      <c r="D62">
        <v>11394312</v>
      </c>
      <c r="E62">
        <v>41393634</v>
      </c>
      <c r="F62">
        <v>3599310</v>
      </c>
      <c r="G62">
        <v>223720</v>
      </c>
      <c r="H62">
        <v>0</v>
      </c>
      <c r="I62">
        <v>0</v>
      </c>
      <c r="J62">
        <v>0</v>
      </c>
      <c r="K62">
        <v>0</v>
      </c>
      <c r="L62">
        <v>3146181</v>
      </c>
      <c r="M62">
        <v>4991434</v>
      </c>
      <c r="N62">
        <v>64748591</v>
      </c>
      <c r="O62">
        <v>55560</v>
      </c>
      <c r="P62">
        <v>64693031</v>
      </c>
      <c r="Q62">
        <v>1512589</v>
      </c>
      <c r="R62">
        <v>2021</v>
      </c>
      <c r="S62">
        <v>2</v>
      </c>
      <c r="T62">
        <v>5</v>
      </c>
      <c r="U62">
        <v>328</v>
      </c>
      <c r="V62">
        <v>25328</v>
      </c>
      <c r="W62" t="s">
        <v>27</v>
      </c>
      <c r="X62" t="s">
        <v>27</v>
      </c>
      <c r="Y62" t="s">
        <v>103</v>
      </c>
      <c r="Z62" t="s">
        <v>36</v>
      </c>
      <c r="AA62" s="3" t="str">
        <f t="shared" si="0"/>
        <v>5328</v>
      </c>
      <c r="AB62" s="4" t="str">
        <f t="shared" si="1"/>
        <v>Non-TIF</v>
      </c>
    </row>
    <row r="63" spans="1:28" x14ac:dyDescent="0.25">
      <c r="A63">
        <v>2021</v>
      </c>
      <c r="B63">
        <v>2</v>
      </c>
      <c r="C63" t="s">
        <v>32</v>
      </c>
      <c r="D63">
        <v>3656699</v>
      </c>
      <c r="E63">
        <v>11852802</v>
      </c>
      <c r="F63">
        <v>510736</v>
      </c>
      <c r="G63">
        <v>498215</v>
      </c>
      <c r="H63">
        <v>0</v>
      </c>
      <c r="I63">
        <v>0</v>
      </c>
      <c r="J63">
        <v>0</v>
      </c>
      <c r="K63">
        <v>0</v>
      </c>
      <c r="L63">
        <v>583003</v>
      </c>
      <c r="M63">
        <v>3165082</v>
      </c>
      <c r="N63">
        <v>20266537</v>
      </c>
      <c r="O63">
        <v>27780</v>
      </c>
      <c r="P63">
        <v>20238757</v>
      </c>
      <c r="Q63">
        <v>366385</v>
      </c>
      <c r="R63">
        <v>2021</v>
      </c>
      <c r="S63">
        <v>2</v>
      </c>
      <c r="T63">
        <v>6</v>
      </c>
      <c r="U63">
        <v>651</v>
      </c>
      <c r="V63">
        <v>696651</v>
      </c>
      <c r="W63" t="s">
        <v>27</v>
      </c>
      <c r="X63" t="s">
        <v>27</v>
      </c>
      <c r="Y63" t="s">
        <v>104</v>
      </c>
      <c r="Z63" t="s">
        <v>36</v>
      </c>
      <c r="AA63" s="3" t="str">
        <f t="shared" si="0"/>
        <v>6651</v>
      </c>
      <c r="AB63" s="4" t="str">
        <f t="shared" si="1"/>
        <v>Non-TIF</v>
      </c>
    </row>
    <row r="64" spans="1:28" x14ac:dyDescent="0.25">
      <c r="A64">
        <v>2021</v>
      </c>
      <c r="B64">
        <v>4</v>
      </c>
      <c r="C64" t="s">
        <v>45</v>
      </c>
      <c r="D64">
        <v>0</v>
      </c>
      <c r="E64">
        <v>0</v>
      </c>
      <c r="F64">
        <v>0</v>
      </c>
      <c r="G64">
        <v>343109</v>
      </c>
      <c r="H64">
        <v>1090977</v>
      </c>
      <c r="I64">
        <v>0</v>
      </c>
      <c r="J64">
        <v>0</v>
      </c>
      <c r="K64">
        <v>0</v>
      </c>
      <c r="L64">
        <v>0</v>
      </c>
      <c r="M64">
        <v>0</v>
      </c>
      <c r="N64">
        <v>1434086</v>
      </c>
      <c r="O64">
        <v>0</v>
      </c>
      <c r="P64">
        <v>1434086</v>
      </c>
      <c r="Q64">
        <v>0</v>
      </c>
      <c r="R64">
        <v>2021</v>
      </c>
      <c r="S64">
        <v>4</v>
      </c>
      <c r="T64">
        <v>1</v>
      </c>
      <c r="U64">
        <v>71</v>
      </c>
      <c r="V64">
        <v>41071</v>
      </c>
      <c r="W64" t="s">
        <v>27</v>
      </c>
      <c r="X64" t="s">
        <v>27</v>
      </c>
      <c r="Y64" t="s">
        <v>126</v>
      </c>
      <c r="Z64" t="s">
        <v>41</v>
      </c>
      <c r="AA64" s="3" t="str">
        <f t="shared" si="0"/>
        <v>1071</v>
      </c>
      <c r="AB64" s="4" t="str">
        <f t="shared" si="1"/>
        <v>Non-TIF</v>
      </c>
    </row>
    <row r="65" spans="1:28" x14ac:dyDescent="0.25">
      <c r="A65">
        <v>2021</v>
      </c>
      <c r="B65">
        <v>4</v>
      </c>
      <c r="C65" t="s">
        <v>45</v>
      </c>
      <c r="D65">
        <v>7031462</v>
      </c>
      <c r="E65">
        <v>46401</v>
      </c>
      <c r="F65">
        <v>6792</v>
      </c>
      <c r="G65">
        <v>131596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7216251</v>
      </c>
      <c r="O65">
        <v>3704</v>
      </c>
      <c r="P65">
        <v>7212547</v>
      </c>
      <c r="Q65">
        <v>0</v>
      </c>
      <c r="R65">
        <v>2021</v>
      </c>
      <c r="S65">
        <v>4</v>
      </c>
      <c r="T65">
        <v>4</v>
      </c>
      <c r="U65">
        <v>491</v>
      </c>
      <c r="V65">
        <v>44491</v>
      </c>
      <c r="W65" t="s">
        <v>27</v>
      </c>
      <c r="X65" t="s">
        <v>27</v>
      </c>
      <c r="Y65" t="s">
        <v>42</v>
      </c>
      <c r="Z65" t="s">
        <v>41</v>
      </c>
      <c r="AA65" s="3" t="str">
        <f t="shared" si="0"/>
        <v>4491</v>
      </c>
      <c r="AB65" s="4" t="str">
        <f t="shared" si="1"/>
        <v>Non-TIF</v>
      </c>
    </row>
    <row r="66" spans="1:28" x14ac:dyDescent="0.25">
      <c r="A66">
        <v>2021</v>
      </c>
      <c r="B66">
        <v>4</v>
      </c>
      <c r="C66" t="s">
        <v>24</v>
      </c>
      <c r="D66">
        <v>10541927</v>
      </c>
      <c r="E66">
        <v>69416</v>
      </c>
      <c r="F66">
        <v>10162</v>
      </c>
      <c r="G66">
        <v>197318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10818823</v>
      </c>
      <c r="O66">
        <v>0</v>
      </c>
      <c r="P66">
        <v>10818823</v>
      </c>
      <c r="Q66">
        <v>0</v>
      </c>
      <c r="R66">
        <v>2021</v>
      </c>
      <c r="S66">
        <v>4</v>
      </c>
      <c r="T66">
        <v>4</v>
      </c>
      <c r="U66">
        <v>491</v>
      </c>
      <c r="V66" t="s">
        <v>105</v>
      </c>
      <c r="W66" t="s">
        <v>26</v>
      </c>
      <c r="X66" t="s">
        <v>27</v>
      </c>
      <c r="Y66" t="s">
        <v>106</v>
      </c>
      <c r="Z66" t="s">
        <v>41</v>
      </c>
      <c r="AA66" s="3" t="str">
        <f t="shared" si="0"/>
        <v>4491</v>
      </c>
      <c r="AB66" s="4" t="str">
        <f t="shared" si="1"/>
        <v>TIF</v>
      </c>
    </row>
    <row r="67" spans="1:28" x14ac:dyDescent="0.25">
      <c r="A67">
        <v>2021</v>
      </c>
      <c r="B67">
        <v>4</v>
      </c>
      <c r="C67" t="s">
        <v>32</v>
      </c>
      <c r="D67">
        <v>23912648</v>
      </c>
      <c r="E67">
        <v>35409376</v>
      </c>
      <c r="F67">
        <v>1510401</v>
      </c>
      <c r="G67">
        <v>1639283</v>
      </c>
      <c r="H67">
        <v>0</v>
      </c>
      <c r="I67">
        <v>104427</v>
      </c>
      <c r="J67">
        <v>0</v>
      </c>
      <c r="K67">
        <v>11675</v>
      </c>
      <c r="L67">
        <v>2979568</v>
      </c>
      <c r="M67">
        <v>212997</v>
      </c>
      <c r="N67">
        <v>65780375</v>
      </c>
      <c r="O67">
        <v>136229</v>
      </c>
      <c r="P67">
        <v>65644146</v>
      </c>
      <c r="Q67">
        <v>12091131</v>
      </c>
      <c r="R67">
        <v>2021</v>
      </c>
      <c r="S67">
        <v>4</v>
      </c>
      <c r="T67">
        <v>4</v>
      </c>
      <c r="U67">
        <v>518</v>
      </c>
      <c r="V67">
        <v>44518</v>
      </c>
      <c r="W67" t="s">
        <v>27</v>
      </c>
      <c r="X67" t="s">
        <v>27</v>
      </c>
      <c r="Y67" t="s">
        <v>107</v>
      </c>
      <c r="Z67" t="s">
        <v>41</v>
      </c>
      <c r="AA67" s="3" t="str">
        <f t="shared" ref="AA67:AA130" si="2">CONCATENATE(T67,TEXT(U67,"000"))</f>
        <v>4518</v>
      </c>
      <c r="AB67" s="4" t="str">
        <f t="shared" ref="AB67:AB130" si="3">IF(C67="I","TIF","Non-TIF")</f>
        <v>Non-TIF</v>
      </c>
    </row>
    <row r="68" spans="1:28" x14ac:dyDescent="0.25">
      <c r="A68">
        <v>2021</v>
      </c>
      <c r="B68">
        <v>4</v>
      </c>
      <c r="C68" t="s">
        <v>32</v>
      </c>
      <c r="D68">
        <v>10995129</v>
      </c>
      <c r="E68">
        <v>23732055</v>
      </c>
      <c r="F68">
        <v>1099607</v>
      </c>
      <c r="G68">
        <v>210447</v>
      </c>
      <c r="H68">
        <v>0</v>
      </c>
      <c r="I68">
        <v>0</v>
      </c>
      <c r="J68">
        <v>0</v>
      </c>
      <c r="K68">
        <v>5922</v>
      </c>
      <c r="L68">
        <v>1292914</v>
      </c>
      <c r="M68">
        <v>1121554</v>
      </c>
      <c r="N68">
        <v>38457628</v>
      </c>
      <c r="O68">
        <v>48152</v>
      </c>
      <c r="P68">
        <v>38409476</v>
      </c>
      <c r="Q68">
        <v>845677</v>
      </c>
      <c r="R68">
        <v>2021</v>
      </c>
      <c r="S68">
        <v>4</v>
      </c>
      <c r="T68">
        <v>5</v>
      </c>
      <c r="U68">
        <v>895</v>
      </c>
      <c r="V68">
        <v>935895</v>
      </c>
      <c r="W68" t="s">
        <v>27</v>
      </c>
      <c r="X68" t="s">
        <v>27</v>
      </c>
      <c r="Y68" t="s">
        <v>108</v>
      </c>
      <c r="Z68" t="s">
        <v>41</v>
      </c>
      <c r="AA68" s="3" t="str">
        <f t="shared" si="2"/>
        <v>5895</v>
      </c>
      <c r="AB68" s="4" t="str">
        <f t="shared" si="3"/>
        <v>Non-TIF</v>
      </c>
    </row>
    <row r="69" spans="1:28" x14ac:dyDescent="0.25">
      <c r="A69">
        <v>2021</v>
      </c>
      <c r="B69">
        <v>5</v>
      </c>
      <c r="C69" t="s">
        <v>45</v>
      </c>
      <c r="D69">
        <v>0</v>
      </c>
      <c r="E69">
        <v>8884</v>
      </c>
      <c r="F69">
        <v>0</v>
      </c>
      <c r="G69">
        <v>4401543</v>
      </c>
      <c r="H69">
        <v>3562967</v>
      </c>
      <c r="I69">
        <v>0</v>
      </c>
      <c r="J69">
        <v>0</v>
      </c>
      <c r="K69">
        <v>0</v>
      </c>
      <c r="L69">
        <v>0</v>
      </c>
      <c r="M69">
        <v>0</v>
      </c>
      <c r="N69">
        <v>7973394</v>
      </c>
      <c r="O69">
        <v>0</v>
      </c>
      <c r="P69">
        <v>7973394</v>
      </c>
      <c r="Q69">
        <v>0</v>
      </c>
      <c r="R69">
        <v>2021</v>
      </c>
      <c r="S69">
        <v>5</v>
      </c>
      <c r="T69">
        <v>0</v>
      </c>
      <c r="U69">
        <v>414</v>
      </c>
      <c r="V69">
        <v>50414</v>
      </c>
      <c r="W69" t="s">
        <v>27</v>
      </c>
      <c r="X69" t="s">
        <v>27</v>
      </c>
      <c r="Y69" t="s">
        <v>96</v>
      </c>
      <c r="Z69" t="s">
        <v>43</v>
      </c>
      <c r="AA69" s="3" t="str">
        <f t="shared" si="2"/>
        <v>0414</v>
      </c>
      <c r="AB69" s="4" t="str">
        <f t="shared" si="3"/>
        <v>Non-TIF</v>
      </c>
    </row>
    <row r="70" spans="1:28" x14ac:dyDescent="0.25">
      <c r="A70">
        <v>2021</v>
      </c>
      <c r="B70">
        <v>6</v>
      </c>
      <c r="C70" t="s">
        <v>45</v>
      </c>
      <c r="D70">
        <v>17291875</v>
      </c>
      <c r="E70">
        <v>0</v>
      </c>
      <c r="F70">
        <v>0</v>
      </c>
      <c r="G70">
        <v>1377081</v>
      </c>
      <c r="H70">
        <v>0</v>
      </c>
      <c r="I70">
        <v>172618</v>
      </c>
      <c r="J70">
        <v>0</v>
      </c>
      <c r="K70">
        <v>0</v>
      </c>
      <c r="L70">
        <v>0</v>
      </c>
      <c r="M70">
        <v>0</v>
      </c>
      <c r="N70">
        <v>18841574</v>
      </c>
      <c r="O70">
        <v>66672</v>
      </c>
      <c r="P70">
        <v>18774902</v>
      </c>
      <c r="Q70">
        <v>0</v>
      </c>
      <c r="R70">
        <v>2021</v>
      </c>
      <c r="S70">
        <v>6</v>
      </c>
      <c r="T70">
        <v>6</v>
      </c>
      <c r="U70">
        <v>660</v>
      </c>
      <c r="V70">
        <v>66660</v>
      </c>
      <c r="W70" t="s">
        <v>27</v>
      </c>
      <c r="X70" t="s">
        <v>27</v>
      </c>
      <c r="Y70" t="s">
        <v>109</v>
      </c>
      <c r="Z70" t="s">
        <v>47</v>
      </c>
      <c r="AA70" s="3" t="str">
        <f t="shared" si="2"/>
        <v>6660</v>
      </c>
      <c r="AB70" s="4" t="str">
        <f t="shared" si="3"/>
        <v>Non-TIF</v>
      </c>
    </row>
    <row r="71" spans="1:28" x14ac:dyDescent="0.25">
      <c r="A71">
        <v>2021</v>
      </c>
      <c r="B71">
        <v>6</v>
      </c>
      <c r="C71" t="s">
        <v>24</v>
      </c>
      <c r="D71">
        <v>2939569</v>
      </c>
      <c r="E71">
        <v>0</v>
      </c>
      <c r="F71">
        <v>0</v>
      </c>
      <c r="G71">
        <v>343809</v>
      </c>
      <c r="H71">
        <v>0</v>
      </c>
      <c r="I71">
        <v>13916</v>
      </c>
      <c r="J71">
        <v>0</v>
      </c>
      <c r="K71">
        <v>0</v>
      </c>
      <c r="L71">
        <v>0</v>
      </c>
      <c r="M71">
        <v>0</v>
      </c>
      <c r="N71">
        <v>3297294</v>
      </c>
      <c r="O71">
        <v>0</v>
      </c>
      <c r="P71">
        <v>3297294</v>
      </c>
      <c r="Q71">
        <v>0</v>
      </c>
      <c r="R71">
        <v>2021</v>
      </c>
      <c r="S71">
        <v>6</v>
      </c>
      <c r="T71">
        <v>6</v>
      </c>
      <c r="U71">
        <v>660</v>
      </c>
      <c r="V71" t="s">
        <v>110</v>
      </c>
      <c r="W71" t="s">
        <v>26</v>
      </c>
      <c r="X71" t="s">
        <v>27</v>
      </c>
      <c r="Y71" t="s">
        <v>111</v>
      </c>
      <c r="Z71" t="s">
        <v>47</v>
      </c>
      <c r="AA71" s="3" t="str">
        <f t="shared" si="2"/>
        <v>6660</v>
      </c>
      <c r="AB71" s="4" t="str">
        <f t="shared" si="3"/>
        <v>TIF</v>
      </c>
    </row>
    <row r="72" spans="1:28" x14ac:dyDescent="0.25">
      <c r="A72">
        <v>2021</v>
      </c>
      <c r="B72">
        <v>6</v>
      </c>
      <c r="C72" t="s">
        <v>24</v>
      </c>
      <c r="D72">
        <v>6330558</v>
      </c>
      <c r="E72">
        <v>0</v>
      </c>
      <c r="F72">
        <v>0</v>
      </c>
      <c r="G72">
        <v>1830410</v>
      </c>
      <c r="H72">
        <v>0</v>
      </c>
      <c r="I72">
        <v>108963</v>
      </c>
      <c r="J72">
        <v>0</v>
      </c>
      <c r="K72">
        <v>0</v>
      </c>
      <c r="L72">
        <v>0</v>
      </c>
      <c r="M72">
        <v>0</v>
      </c>
      <c r="N72">
        <v>8269931</v>
      </c>
      <c r="O72">
        <v>0</v>
      </c>
      <c r="P72">
        <v>8269931</v>
      </c>
      <c r="Q72">
        <v>0</v>
      </c>
      <c r="R72">
        <v>2021</v>
      </c>
      <c r="S72">
        <v>6</v>
      </c>
      <c r="T72">
        <v>1</v>
      </c>
      <c r="U72">
        <v>62</v>
      </c>
      <c r="V72" t="s">
        <v>112</v>
      </c>
      <c r="W72" t="s">
        <v>26</v>
      </c>
      <c r="X72" t="s">
        <v>27</v>
      </c>
      <c r="Y72" t="s">
        <v>113</v>
      </c>
      <c r="Z72" t="s">
        <v>47</v>
      </c>
      <c r="AA72" s="3" t="str">
        <f t="shared" si="2"/>
        <v>1062</v>
      </c>
      <c r="AB72" s="4" t="str">
        <f t="shared" si="3"/>
        <v>TIF</v>
      </c>
    </row>
    <row r="73" spans="1:28" x14ac:dyDescent="0.25">
      <c r="A73">
        <v>2021</v>
      </c>
      <c r="B73">
        <v>6</v>
      </c>
      <c r="C73" t="s">
        <v>32</v>
      </c>
      <c r="D73">
        <v>499189</v>
      </c>
      <c r="E73">
        <v>357056</v>
      </c>
      <c r="F73">
        <v>7568</v>
      </c>
      <c r="G73">
        <v>0</v>
      </c>
      <c r="H73">
        <v>0</v>
      </c>
      <c r="I73">
        <v>0</v>
      </c>
      <c r="J73">
        <v>0</v>
      </c>
      <c r="K73">
        <v>0</v>
      </c>
      <c r="L73">
        <v>2852</v>
      </c>
      <c r="M73">
        <v>0</v>
      </c>
      <c r="N73">
        <v>866665</v>
      </c>
      <c r="O73">
        <v>5556</v>
      </c>
      <c r="P73">
        <v>861109</v>
      </c>
      <c r="Q73">
        <v>30286</v>
      </c>
      <c r="R73">
        <v>2021</v>
      </c>
      <c r="S73">
        <v>6</v>
      </c>
      <c r="T73">
        <v>3</v>
      </c>
      <c r="U73">
        <v>105</v>
      </c>
      <c r="V73">
        <v>103105</v>
      </c>
      <c r="W73" t="s">
        <v>27</v>
      </c>
      <c r="X73" t="s">
        <v>27</v>
      </c>
      <c r="Y73" t="s">
        <v>68</v>
      </c>
      <c r="Z73" t="s">
        <v>47</v>
      </c>
      <c r="AA73" s="3" t="str">
        <f t="shared" si="2"/>
        <v>3105</v>
      </c>
      <c r="AB73" s="4" t="str">
        <f t="shared" si="3"/>
        <v>Non-TIF</v>
      </c>
    </row>
    <row r="74" spans="1:28" x14ac:dyDescent="0.25">
      <c r="A74">
        <v>2021</v>
      </c>
      <c r="B74">
        <v>6</v>
      </c>
      <c r="C74" t="s">
        <v>32</v>
      </c>
      <c r="D74">
        <v>74170762</v>
      </c>
      <c r="E74">
        <v>25366582</v>
      </c>
      <c r="F74">
        <v>1314689</v>
      </c>
      <c r="G74">
        <v>17832986</v>
      </c>
      <c r="H74">
        <v>1695420</v>
      </c>
      <c r="I74">
        <v>160186</v>
      </c>
      <c r="J74">
        <v>0</v>
      </c>
      <c r="K74">
        <v>0</v>
      </c>
      <c r="L74">
        <v>142908</v>
      </c>
      <c r="M74">
        <v>0</v>
      </c>
      <c r="N74">
        <v>120683533</v>
      </c>
      <c r="O74">
        <v>211128</v>
      </c>
      <c r="P74">
        <v>120472405</v>
      </c>
      <c r="Q74">
        <v>1224622</v>
      </c>
      <c r="R74">
        <v>2021</v>
      </c>
      <c r="S74">
        <v>6</v>
      </c>
      <c r="T74">
        <v>1</v>
      </c>
      <c r="U74">
        <v>62</v>
      </c>
      <c r="V74">
        <v>571062</v>
      </c>
      <c r="W74" t="s">
        <v>27</v>
      </c>
      <c r="X74" t="s">
        <v>27</v>
      </c>
      <c r="Y74" t="s">
        <v>114</v>
      </c>
      <c r="Z74" t="s">
        <v>47</v>
      </c>
      <c r="AA74" s="3" t="str">
        <f t="shared" si="2"/>
        <v>1062</v>
      </c>
      <c r="AB74" s="4" t="str">
        <f t="shared" si="3"/>
        <v>Non-TIF</v>
      </c>
    </row>
    <row r="75" spans="1:28" x14ac:dyDescent="0.25">
      <c r="A75">
        <v>2021</v>
      </c>
      <c r="B75">
        <v>7</v>
      </c>
      <c r="C75" t="s">
        <v>45</v>
      </c>
      <c r="D75">
        <v>19448523</v>
      </c>
      <c r="E75">
        <v>1887006</v>
      </c>
      <c r="F75">
        <v>45502</v>
      </c>
      <c r="G75">
        <v>19784819</v>
      </c>
      <c r="H75">
        <v>1243469</v>
      </c>
      <c r="I75">
        <v>2511324</v>
      </c>
      <c r="J75">
        <v>0</v>
      </c>
      <c r="K75">
        <v>0</v>
      </c>
      <c r="L75">
        <v>0</v>
      </c>
      <c r="M75">
        <v>0</v>
      </c>
      <c r="N75">
        <v>44920643</v>
      </c>
      <c r="O75">
        <v>42596</v>
      </c>
      <c r="P75">
        <v>44878047</v>
      </c>
      <c r="Q75">
        <v>0</v>
      </c>
      <c r="R75">
        <v>2021</v>
      </c>
      <c r="S75">
        <v>7</v>
      </c>
      <c r="T75">
        <v>3</v>
      </c>
      <c r="U75">
        <v>42</v>
      </c>
      <c r="V75">
        <v>73042</v>
      </c>
      <c r="W75" t="s">
        <v>27</v>
      </c>
      <c r="X75" t="s">
        <v>27</v>
      </c>
      <c r="Y75" t="s">
        <v>115</v>
      </c>
      <c r="Z75" t="s">
        <v>51</v>
      </c>
      <c r="AA75" s="3" t="str">
        <f t="shared" si="2"/>
        <v>3042</v>
      </c>
      <c r="AB75" s="4" t="str">
        <f t="shared" si="3"/>
        <v>Non-TIF</v>
      </c>
    </row>
    <row r="76" spans="1:28" x14ac:dyDescent="0.25">
      <c r="A76">
        <v>2021</v>
      </c>
      <c r="B76">
        <v>7</v>
      </c>
      <c r="C76" t="s">
        <v>24</v>
      </c>
      <c r="D76">
        <v>62962661</v>
      </c>
      <c r="E76">
        <v>137497</v>
      </c>
      <c r="F76">
        <v>77</v>
      </c>
      <c r="G76">
        <v>226023172</v>
      </c>
      <c r="H76">
        <v>70479505</v>
      </c>
      <c r="I76">
        <v>9195132</v>
      </c>
      <c r="J76">
        <v>0</v>
      </c>
      <c r="K76">
        <v>0</v>
      </c>
      <c r="L76">
        <v>0</v>
      </c>
      <c r="M76">
        <v>0</v>
      </c>
      <c r="N76">
        <v>368798044</v>
      </c>
      <c r="O76">
        <v>1852</v>
      </c>
      <c r="P76">
        <v>368796192</v>
      </c>
      <c r="Q76">
        <v>0</v>
      </c>
      <c r="R76">
        <v>2021</v>
      </c>
      <c r="S76">
        <v>7</v>
      </c>
      <c r="T76">
        <v>6</v>
      </c>
      <c r="U76">
        <v>795</v>
      </c>
      <c r="V76" t="s">
        <v>116</v>
      </c>
      <c r="W76" t="s">
        <v>26</v>
      </c>
      <c r="X76" t="s">
        <v>27</v>
      </c>
      <c r="Y76" t="s">
        <v>117</v>
      </c>
      <c r="Z76" t="s">
        <v>51</v>
      </c>
      <c r="AA76" s="3" t="str">
        <f t="shared" si="2"/>
        <v>6795</v>
      </c>
      <c r="AB76" s="4" t="str">
        <f t="shared" si="3"/>
        <v>TIF</v>
      </c>
    </row>
    <row r="77" spans="1:28" x14ac:dyDescent="0.25">
      <c r="A77">
        <v>2021</v>
      </c>
      <c r="B77">
        <v>7</v>
      </c>
      <c r="C77" t="s">
        <v>24</v>
      </c>
      <c r="D77">
        <v>7000274</v>
      </c>
      <c r="E77">
        <v>0</v>
      </c>
      <c r="F77">
        <v>0</v>
      </c>
      <c r="G77">
        <v>457187</v>
      </c>
      <c r="H77">
        <v>0</v>
      </c>
      <c r="I77">
        <v>43861</v>
      </c>
      <c r="J77">
        <v>0</v>
      </c>
      <c r="K77">
        <v>0</v>
      </c>
      <c r="L77">
        <v>0</v>
      </c>
      <c r="M77">
        <v>0</v>
      </c>
      <c r="N77">
        <v>7501322</v>
      </c>
      <c r="O77">
        <v>9260</v>
      </c>
      <c r="P77">
        <v>7492062</v>
      </c>
      <c r="Q77">
        <v>0</v>
      </c>
      <c r="R77">
        <v>2021</v>
      </c>
      <c r="S77">
        <v>7</v>
      </c>
      <c r="T77">
        <v>1</v>
      </c>
      <c r="U77">
        <v>935</v>
      </c>
      <c r="V77" t="s">
        <v>118</v>
      </c>
      <c r="W77" t="s">
        <v>26</v>
      </c>
      <c r="X77" t="s">
        <v>27</v>
      </c>
      <c r="Y77" t="s">
        <v>119</v>
      </c>
      <c r="Z77" t="s">
        <v>51</v>
      </c>
      <c r="AA77" s="3" t="str">
        <f t="shared" si="2"/>
        <v>1935</v>
      </c>
      <c r="AB77" s="4" t="str">
        <f t="shared" si="3"/>
        <v>TIF</v>
      </c>
    </row>
    <row r="78" spans="1:28" x14ac:dyDescent="0.25">
      <c r="A78">
        <v>2021</v>
      </c>
      <c r="B78">
        <v>6</v>
      </c>
      <c r="C78" t="s">
        <v>24</v>
      </c>
      <c r="D78">
        <v>1457726</v>
      </c>
      <c r="E78">
        <v>28532</v>
      </c>
      <c r="F78">
        <v>0</v>
      </c>
      <c r="G78">
        <v>6746829</v>
      </c>
      <c r="H78">
        <v>469570</v>
      </c>
      <c r="I78">
        <v>39466</v>
      </c>
      <c r="J78">
        <v>0</v>
      </c>
      <c r="K78">
        <v>0</v>
      </c>
      <c r="L78">
        <v>0</v>
      </c>
      <c r="M78">
        <v>0</v>
      </c>
      <c r="N78">
        <v>8742123</v>
      </c>
      <c r="O78">
        <v>0</v>
      </c>
      <c r="P78">
        <v>8742123</v>
      </c>
      <c r="Q78">
        <v>0</v>
      </c>
      <c r="R78">
        <v>2021</v>
      </c>
      <c r="S78">
        <v>6</v>
      </c>
      <c r="T78">
        <v>0</v>
      </c>
      <c r="U78">
        <v>576</v>
      </c>
      <c r="V78" t="s">
        <v>191</v>
      </c>
      <c r="W78" t="s">
        <v>26</v>
      </c>
      <c r="X78" t="s">
        <v>27</v>
      </c>
      <c r="Y78" t="s">
        <v>192</v>
      </c>
      <c r="Z78" t="s">
        <v>47</v>
      </c>
      <c r="AA78" s="3" t="str">
        <f t="shared" si="2"/>
        <v>0576</v>
      </c>
      <c r="AB78" s="4" t="str">
        <f t="shared" si="3"/>
        <v>TIF</v>
      </c>
    </row>
    <row r="79" spans="1:28" x14ac:dyDescent="0.25">
      <c r="A79">
        <v>2021</v>
      </c>
      <c r="B79">
        <v>6</v>
      </c>
      <c r="C79" t="s">
        <v>24</v>
      </c>
      <c r="D79">
        <v>19638329</v>
      </c>
      <c r="E79">
        <v>0</v>
      </c>
      <c r="F79">
        <v>0</v>
      </c>
      <c r="G79">
        <v>1510984</v>
      </c>
      <c r="H79">
        <v>14481</v>
      </c>
      <c r="I79">
        <v>942504</v>
      </c>
      <c r="J79">
        <v>0</v>
      </c>
      <c r="K79">
        <v>0</v>
      </c>
      <c r="L79">
        <v>0</v>
      </c>
      <c r="M79">
        <v>0</v>
      </c>
      <c r="N79">
        <v>22106298</v>
      </c>
      <c r="O79">
        <v>0</v>
      </c>
      <c r="P79">
        <v>22106298</v>
      </c>
      <c r="Q79">
        <v>0</v>
      </c>
      <c r="R79">
        <v>2021</v>
      </c>
      <c r="S79">
        <v>6</v>
      </c>
      <c r="T79">
        <v>0</v>
      </c>
      <c r="U79">
        <v>609</v>
      </c>
      <c r="V79" t="s">
        <v>193</v>
      </c>
      <c r="W79" t="s">
        <v>26</v>
      </c>
      <c r="X79" t="s">
        <v>27</v>
      </c>
      <c r="Y79" t="s">
        <v>194</v>
      </c>
      <c r="Z79" t="s">
        <v>47</v>
      </c>
      <c r="AA79" s="3" t="str">
        <f t="shared" si="2"/>
        <v>0609</v>
      </c>
      <c r="AB79" s="4" t="str">
        <f t="shared" si="3"/>
        <v>TIF</v>
      </c>
    </row>
    <row r="80" spans="1:28" x14ac:dyDescent="0.25">
      <c r="A80">
        <v>2021</v>
      </c>
      <c r="B80">
        <v>6</v>
      </c>
      <c r="C80" t="s">
        <v>32</v>
      </c>
      <c r="D80">
        <v>66751435</v>
      </c>
      <c r="E80">
        <v>26408197</v>
      </c>
      <c r="F80">
        <v>630322</v>
      </c>
      <c r="G80">
        <v>6804990</v>
      </c>
      <c r="H80">
        <v>6407847</v>
      </c>
      <c r="I80">
        <v>502214</v>
      </c>
      <c r="J80">
        <v>0</v>
      </c>
      <c r="K80">
        <v>0</v>
      </c>
      <c r="L80">
        <v>530824</v>
      </c>
      <c r="M80">
        <v>8173197</v>
      </c>
      <c r="N80">
        <v>116209026</v>
      </c>
      <c r="O80">
        <v>272244</v>
      </c>
      <c r="P80">
        <v>115936782</v>
      </c>
      <c r="Q80">
        <v>2931717</v>
      </c>
      <c r="R80">
        <v>2021</v>
      </c>
      <c r="S80">
        <v>6</v>
      </c>
      <c r="T80">
        <v>0</v>
      </c>
      <c r="U80">
        <v>576</v>
      </c>
      <c r="V80">
        <v>60576</v>
      </c>
      <c r="W80" t="s">
        <v>27</v>
      </c>
      <c r="X80" t="s">
        <v>27</v>
      </c>
      <c r="Y80" t="s">
        <v>46</v>
      </c>
      <c r="Z80" t="s">
        <v>47</v>
      </c>
      <c r="AA80" s="3" t="str">
        <f t="shared" si="2"/>
        <v>0576</v>
      </c>
      <c r="AB80" s="4" t="str">
        <f t="shared" si="3"/>
        <v>Non-TIF</v>
      </c>
    </row>
    <row r="81" spans="1:28" x14ac:dyDescent="0.25">
      <c r="A81">
        <v>2021</v>
      </c>
      <c r="B81">
        <v>6</v>
      </c>
      <c r="C81" t="s">
        <v>32</v>
      </c>
      <c r="D81">
        <v>40041108</v>
      </c>
      <c r="E81">
        <v>53336</v>
      </c>
      <c r="F81">
        <v>5342</v>
      </c>
      <c r="G81">
        <v>2908918</v>
      </c>
      <c r="H81">
        <v>0</v>
      </c>
      <c r="I81">
        <v>776583</v>
      </c>
      <c r="J81">
        <v>0</v>
      </c>
      <c r="K81">
        <v>0</v>
      </c>
      <c r="L81">
        <v>18852</v>
      </c>
      <c r="M81">
        <v>680731</v>
      </c>
      <c r="N81">
        <v>44484870</v>
      </c>
      <c r="O81">
        <v>79636</v>
      </c>
      <c r="P81">
        <v>44405234</v>
      </c>
      <c r="Q81">
        <v>271767</v>
      </c>
      <c r="R81">
        <v>2021</v>
      </c>
      <c r="S81">
        <v>6</v>
      </c>
      <c r="T81">
        <v>1</v>
      </c>
      <c r="U81">
        <v>337</v>
      </c>
      <c r="V81">
        <v>571337</v>
      </c>
      <c r="W81" t="s">
        <v>27</v>
      </c>
      <c r="X81" t="s">
        <v>27</v>
      </c>
      <c r="Y81" t="s">
        <v>195</v>
      </c>
      <c r="Z81" t="s">
        <v>47</v>
      </c>
      <c r="AA81" s="3" t="str">
        <f t="shared" si="2"/>
        <v>1337</v>
      </c>
      <c r="AB81" s="4" t="str">
        <f t="shared" si="3"/>
        <v>Non-TIF</v>
      </c>
    </row>
    <row r="82" spans="1:28" x14ac:dyDescent="0.25">
      <c r="A82">
        <v>2021</v>
      </c>
      <c r="B82">
        <v>6</v>
      </c>
      <c r="C82" t="s">
        <v>32</v>
      </c>
      <c r="D82">
        <v>31354764</v>
      </c>
      <c r="E82">
        <v>90414753</v>
      </c>
      <c r="F82">
        <v>3414018</v>
      </c>
      <c r="G82">
        <v>799110</v>
      </c>
      <c r="H82">
        <v>0</v>
      </c>
      <c r="I82">
        <v>0</v>
      </c>
      <c r="J82">
        <v>0</v>
      </c>
      <c r="K82">
        <v>0</v>
      </c>
      <c r="L82">
        <v>1252865</v>
      </c>
      <c r="M82">
        <v>962091</v>
      </c>
      <c r="N82">
        <v>128197601</v>
      </c>
      <c r="O82">
        <v>98156</v>
      </c>
      <c r="P82">
        <v>128099445</v>
      </c>
      <c r="Q82">
        <v>3817630</v>
      </c>
      <c r="R82">
        <v>2021</v>
      </c>
      <c r="S82">
        <v>6</v>
      </c>
      <c r="T82">
        <v>1</v>
      </c>
      <c r="U82">
        <v>935</v>
      </c>
      <c r="V82">
        <v>861935</v>
      </c>
      <c r="W82" t="s">
        <v>27</v>
      </c>
      <c r="X82" t="s">
        <v>27</v>
      </c>
      <c r="Y82" t="s">
        <v>177</v>
      </c>
      <c r="Z82" t="s">
        <v>47</v>
      </c>
      <c r="AA82" s="3" t="str">
        <f t="shared" si="2"/>
        <v>1935</v>
      </c>
      <c r="AB82" s="4" t="str">
        <f t="shared" si="3"/>
        <v>Non-TIF</v>
      </c>
    </row>
    <row r="83" spans="1:28" x14ac:dyDescent="0.25">
      <c r="A83">
        <v>2021</v>
      </c>
      <c r="B83">
        <v>7</v>
      </c>
      <c r="C83" t="s">
        <v>45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2021</v>
      </c>
      <c r="S83">
        <v>7</v>
      </c>
      <c r="T83">
        <v>3</v>
      </c>
      <c r="U83">
        <v>186</v>
      </c>
      <c r="V83">
        <v>93186</v>
      </c>
      <c r="W83" t="s">
        <v>27</v>
      </c>
      <c r="X83" t="s">
        <v>27</v>
      </c>
      <c r="Y83" t="s">
        <v>56</v>
      </c>
      <c r="Z83" t="s">
        <v>51</v>
      </c>
      <c r="AA83" s="3" t="str">
        <f t="shared" si="2"/>
        <v>3186</v>
      </c>
      <c r="AB83" s="4" t="str">
        <f t="shared" si="3"/>
        <v>Non-TIF</v>
      </c>
    </row>
    <row r="84" spans="1:28" x14ac:dyDescent="0.25">
      <c r="A84">
        <v>2021</v>
      </c>
      <c r="B84">
        <v>7</v>
      </c>
      <c r="C84" t="s">
        <v>45</v>
      </c>
      <c r="D84">
        <v>128270</v>
      </c>
      <c r="E84">
        <v>99966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228236</v>
      </c>
      <c r="O84">
        <v>0</v>
      </c>
      <c r="P84">
        <v>228236</v>
      </c>
      <c r="Q84">
        <v>0</v>
      </c>
      <c r="R84">
        <v>2021</v>
      </c>
      <c r="S84">
        <v>7</v>
      </c>
      <c r="T84">
        <v>1</v>
      </c>
      <c r="U84">
        <v>791</v>
      </c>
      <c r="V84">
        <v>381791</v>
      </c>
      <c r="W84" t="s">
        <v>27</v>
      </c>
      <c r="X84" t="s">
        <v>27</v>
      </c>
      <c r="Y84" t="s">
        <v>149</v>
      </c>
      <c r="Z84" t="s">
        <v>51</v>
      </c>
      <c r="AA84" s="3" t="str">
        <f t="shared" si="2"/>
        <v>1791</v>
      </c>
      <c r="AB84" s="4" t="str">
        <f t="shared" si="3"/>
        <v>Non-TIF</v>
      </c>
    </row>
    <row r="85" spans="1:28" x14ac:dyDescent="0.25">
      <c r="A85">
        <v>2021</v>
      </c>
      <c r="B85">
        <v>7</v>
      </c>
      <c r="C85" t="s">
        <v>45</v>
      </c>
      <c r="D85">
        <v>51997962</v>
      </c>
      <c r="E85">
        <v>1056794</v>
      </c>
      <c r="F85">
        <v>174174</v>
      </c>
      <c r="G85">
        <v>10979894</v>
      </c>
      <c r="H85">
        <v>0</v>
      </c>
      <c r="I85">
        <v>733350</v>
      </c>
      <c r="J85">
        <v>0</v>
      </c>
      <c r="K85">
        <v>0</v>
      </c>
      <c r="L85">
        <v>0</v>
      </c>
      <c r="M85">
        <v>0</v>
      </c>
      <c r="N85">
        <v>64942174</v>
      </c>
      <c r="O85">
        <v>166680</v>
      </c>
      <c r="P85">
        <v>64775494</v>
      </c>
      <c r="Q85">
        <v>0</v>
      </c>
      <c r="R85">
        <v>2021</v>
      </c>
      <c r="S85">
        <v>7</v>
      </c>
      <c r="T85">
        <v>1</v>
      </c>
      <c r="U85">
        <v>935</v>
      </c>
      <c r="V85">
        <v>861935</v>
      </c>
      <c r="W85" t="s">
        <v>27</v>
      </c>
      <c r="X85" t="s">
        <v>27</v>
      </c>
      <c r="Y85" t="s">
        <v>177</v>
      </c>
      <c r="Z85" t="s">
        <v>51</v>
      </c>
      <c r="AA85" s="3" t="str">
        <f t="shared" si="2"/>
        <v>1935</v>
      </c>
      <c r="AB85" s="4" t="str">
        <f t="shared" si="3"/>
        <v>Non-TIF</v>
      </c>
    </row>
    <row r="86" spans="1:28" x14ac:dyDescent="0.25">
      <c r="A86">
        <v>2021</v>
      </c>
      <c r="B86">
        <v>7</v>
      </c>
      <c r="C86" t="s">
        <v>24</v>
      </c>
      <c r="D86">
        <v>15083332</v>
      </c>
      <c r="E86">
        <v>0</v>
      </c>
      <c r="F86">
        <v>0</v>
      </c>
      <c r="G86">
        <v>150534578</v>
      </c>
      <c r="H86">
        <v>29418895</v>
      </c>
      <c r="I86">
        <v>7152174</v>
      </c>
      <c r="J86">
        <v>0</v>
      </c>
      <c r="K86">
        <v>0</v>
      </c>
      <c r="L86">
        <v>0</v>
      </c>
      <c r="M86">
        <v>0</v>
      </c>
      <c r="N86">
        <v>202188979</v>
      </c>
      <c r="O86">
        <v>0</v>
      </c>
      <c r="P86">
        <v>202188979</v>
      </c>
      <c r="Q86">
        <v>0</v>
      </c>
      <c r="R86">
        <v>2021</v>
      </c>
      <c r="S86">
        <v>7</v>
      </c>
      <c r="T86">
        <v>1</v>
      </c>
      <c r="U86">
        <v>44</v>
      </c>
      <c r="V86" t="s">
        <v>196</v>
      </c>
      <c r="W86" t="s">
        <v>26</v>
      </c>
      <c r="X86" t="s">
        <v>27</v>
      </c>
      <c r="Y86" t="s">
        <v>197</v>
      </c>
      <c r="Z86" t="s">
        <v>51</v>
      </c>
      <c r="AA86" s="3" t="str">
        <f t="shared" si="2"/>
        <v>1044</v>
      </c>
      <c r="AB86" s="4" t="str">
        <f t="shared" si="3"/>
        <v>TIF</v>
      </c>
    </row>
    <row r="87" spans="1:28" x14ac:dyDescent="0.25">
      <c r="A87">
        <v>2021</v>
      </c>
      <c r="B87">
        <v>7</v>
      </c>
      <c r="C87" t="s">
        <v>32</v>
      </c>
      <c r="D87">
        <v>66147</v>
      </c>
      <c r="E87">
        <v>180557</v>
      </c>
      <c r="F87">
        <v>7097</v>
      </c>
      <c r="G87">
        <v>0</v>
      </c>
      <c r="H87">
        <v>0</v>
      </c>
      <c r="I87">
        <v>0</v>
      </c>
      <c r="J87">
        <v>0</v>
      </c>
      <c r="K87">
        <v>0</v>
      </c>
      <c r="L87">
        <v>980</v>
      </c>
      <c r="M87">
        <v>0</v>
      </c>
      <c r="N87">
        <v>254781</v>
      </c>
      <c r="O87">
        <v>0</v>
      </c>
      <c r="P87">
        <v>254781</v>
      </c>
      <c r="Q87">
        <v>0</v>
      </c>
      <c r="R87">
        <v>2021</v>
      </c>
      <c r="S87">
        <v>7</v>
      </c>
      <c r="T87">
        <v>6</v>
      </c>
      <c r="U87">
        <v>660</v>
      </c>
      <c r="V87">
        <v>66660</v>
      </c>
      <c r="W87" t="s">
        <v>27</v>
      </c>
      <c r="X87" t="s">
        <v>27</v>
      </c>
      <c r="Y87" t="s">
        <v>109</v>
      </c>
      <c r="Z87" t="s">
        <v>51</v>
      </c>
      <c r="AA87" s="3" t="str">
        <f t="shared" si="2"/>
        <v>6660</v>
      </c>
      <c r="AB87" s="4" t="str">
        <f t="shared" si="3"/>
        <v>Non-TIF</v>
      </c>
    </row>
    <row r="88" spans="1:28" x14ac:dyDescent="0.25">
      <c r="A88">
        <v>2021</v>
      </c>
      <c r="B88">
        <v>7</v>
      </c>
      <c r="C88" t="s">
        <v>32</v>
      </c>
      <c r="D88">
        <v>1567532571</v>
      </c>
      <c r="E88">
        <v>22711787</v>
      </c>
      <c r="F88">
        <v>1649663</v>
      </c>
      <c r="G88">
        <v>376262189</v>
      </c>
      <c r="H88">
        <v>16018389</v>
      </c>
      <c r="I88">
        <v>57785505</v>
      </c>
      <c r="J88">
        <v>0</v>
      </c>
      <c r="K88">
        <v>0</v>
      </c>
      <c r="L88">
        <v>2835988</v>
      </c>
      <c r="M88">
        <v>4487740</v>
      </c>
      <c r="N88">
        <v>2049283832</v>
      </c>
      <c r="O88">
        <v>2755776</v>
      </c>
      <c r="P88">
        <v>2046528056</v>
      </c>
      <c r="Q88">
        <v>7397507</v>
      </c>
      <c r="R88">
        <v>2021</v>
      </c>
      <c r="S88">
        <v>7</v>
      </c>
      <c r="T88">
        <v>1</v>
      </c>
      <c r="U88">
        <v>44</v>
      </c>
      <c r="V88">
        <v>71044</v>
      </c>
      <c r="W88" t="s">
        <v>27</v>
      </c>
      <c r="X88" t="s">
        <v>27</v>
      </c>
      <c r="Y88" t="s">
        <v>132</v>
      </c>
      <c r="Z88" t="s">
        <v>51</v>
      </c>
      <c r="AA88" s="3" t="str">
        <f t="shared" si="2"/>
        <v>1044</v>
      </c>
      <c r="AB88" s="4" t="str">
        <f t="shared" si="3"/>
        <v>Non-TIF</v>
      </c>
    </row>
    <row r="89" spans="1:28" x14ac:dyDescent="0.25">
      <c r="A89">
        <v>2021</v>
      </c>
      <c r="B89">
        <v>8</v>
      </c>
      <c r="C89" t="s">
        <v>24</v>
      </c>
      <c r="D89">
        <v>23905249</v>
      </c>
      <c r="E89">
        <v>45209</v>
      </c>
      <c r="F89">
        <v>4493</v>
      </c>
      <c r="G89">
        <v>0</v>
      </c>
      <c r="H89">
        <v>211390</v>
      </c>
      <c r="I89">
        <v>0</v>
      </c>
      <c r="J89">
        <v>0</v>
      </c>
      <c r="K89">
        <v>0</v>
      </c>
      <c r="L89">
        <v>0</v>
      </c>
      <c r="M89">
        <v>0</v>
      </c>
      <c r="N89">
        <v>24166341</v>
      </c>
      <c r="O89">
        <v>0</v>
      </c>
      <c r="P89">
        <v>24166341</v>
      </c>
      <c r="Q89">
        <v>0</v>
      </c>
      <c r="R89">
        <v>2021</v>
      </c>
      <c r="S89">
        <v>8</v>
      </c>
      <c r="T89">
        <v>0</v>
      </c>
      <c r="U89">
        <v>729</v>
      </c>
      <c r="V89" t="s">
        <v>198</v>
      </c>
      <c r="W89" t="s">
        <v>26</v>
      </c>
      <c r="X89" t="s">
        <v>27</v>
      </c>
      <c r="Y89" t="s">
        <v>199</v>
      </c>
      <c r="Z89" t="s">
        <v>61</v>
      </c>
      <c r="AA89" s="3" t="str">
        <f t="shared" si="2"/>
        <v>0729</v>
      </c>
      <c r="AB89" s="4" t="str">
        <f t="shared" si="3"/>
        <v>TIF</v>
      </c>
    </row>
    <row r="90" spans="1:28" x14ac:dyDescent="0.25">
      <c r="A90">
        <v>2021</v>
      </c>
      <c r="B90">
        <v>8</v>
      </c>
      <c r="C90" t="s">
        <v>32</v>
      </c>
      <c r="D90">
        <v>190879949</v>
      </c>
      <c r="E90">
        <v>37284516</v>
      </c>
      <c r="F90">
        <v>2308959</v>
      </c>
      <c r="G90">
        <v>7375144</v>
      </c>
      <c r="H90">
        <v>1837233</v>
      </c>
      <c r="I90">
        <v>38979</v>
      </c>
      <c r="J90">
        <v>0</v>
      </c>
      <c r="K90">
        <v>6486</v>
      </c>
      <c r="L90">
        <v>28881338</v>
      </c>
      <c r="M90">
        <v>7825755</v>
      </c>
      <c r="N90">
        <v>276438359</v>
      </c>
      <c r="O90">
        <v>490780</v>
      </c>
      <c r="P90">
        <v>275947579</v>
      </c>
      <c r="Q90">
        <v>11988271</v>
      </c>
      <c r="R90">
        <v>2021</v>
      </c>
      <c r="S90">
        <v>8</v>
      </c>
      <c r="T90">
        <v>0</v>
      </c>
      <c r="U90">
        <v>729</v>
      </c>
      <c r="V90">
        <v>80729</v>
      </c>
      <c r="W90" t="s">
        <v>27</v>
      </c>
      <c r="X90" t="s">
        <v>27</v>
      </c>
      <c r="Y90" t="s">
        <v>200</v>
      </c>
      <c r="Z90" t="s">
        <v>61</v>
      </c>
      <c r="AA90" s="3" t="str">
        <f t="shared" si="2"/>
        <v>0729</v>
      </c>
      <c r="AB90" s="4" t="str">
        <f t="shared" si="3"/>
        <v>Non-TIF</v>
      </c>
    </row>
    <row r="91" spans="1:28" x14ac:dyDescent="0.25">
      <c r="A91">
        <v>2021</v>
      </c>
      <c r="B91">
        <v>8</v>
      </c>
      <c r="C91" t="s">
        <v>32</v>
      </c>
      <c r="D91">
        <v>774265</v>
      </c>
      <c r="E91">
        <v>265043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838</v>
      </c>
      <c r="M91">
        <v>0</v>
      </c>
      <c r="N91">
        <v>1040146</v>
      </c>
      <c r="O91">
        <v>0</v>
      </c>
      <c r="P91">
        <v>1040146</v>
      </c>
      <c r="Q91">
        <v>67901</v>
      </c>
      <c r="R91">
        <v>2021</v>
      </c>
      <c r="S91">
        <v>8</v>
      </c>
      <c r="T91">
        <v>4</v>
      </c>
      <c r="U91">
        <v>779</v>
      </c>
      <c r="V91">
        <v>774779</v>
      </c>
      <c r="W91" t="s">
        <v>27</v>
      </c>
      <c r="X91" t="s">
        <v>27</v>
      </c>
      <c r="Y91" t="s">
        <v>201</v>
      </c>
      <c r="Z91" t="s">
        <v>61</v>
      </c>
      <c r="AA91" s="3" t="str">
        <f t="shared" si="2"/>
        <v>4779</v>
      </c>
      <c r="AB91" s="4" t="str">
        <f t="shared" si="3"/>
        <v>Non-TIF</v>
      </c>
    </row>
    <row r="92" spans="1:28" x14ac:dyDescent="0.25">
      <c r="A92">
        <v>2021</v>
      </c>
      <c r="B92">
        <v>9</v>
      </c>
      <c r="C92" t="s">
        <v>45</v>
      </c>
      <c r="D92">
        <v>28773530</v>
      </c>
      <c r="E92">
        <v>88789</v>
      </c>
      <c r="F92">
        <v>388</v>
      </c>
      <c r="G92">
        <v>9819597</v>
      </c>
      <c r="H92">
        <v>1720541</v>
      </c>
      <c r="I92">
        <v>2905743</v>
      </c>
      <c r="J92">
        <v>0</v>
      </c>
      <c r="K92">
        <v>0</v>
      </c>
      <c r="L92">
        <v>0</v>
      </c>
      <c r="M92">
        <v>0</v>
      </c>
      <c r="N92">
        <v>43308588</v>
      </c>
      <c r="O92">
        <v>92600</v>
      </c>
      <c r="P92">
        <v>43215988</v>
      </c>
      <c r="Q92">
        <v>0</v>
      </c>
      <c r="R92">
        <v>2021</v>
      </c>
      <c r="S92">
        <v>9</v>
      </c>
      <c r="T92">
        <v>1</v>
      </c>
      <c r="U92">
        <v>719</v>
      </c>
      <c r="V92">
        <v>91719</v>
      </c>
      <c r="W92" t="s">
        <v>27</v>
      </c>
      <c r="X92" t="s">
        <v>27</v>
      </c>
      <c r="Y92" t="s">
        <v>66</v>
      </c>
      <c r="Z92" t="s">
        <v>67</v>
      </c>
      <c r="AA92" s="3" t="str">
        <f t="shared" si="2"/>
        <v>1719</v>
      </c>
      <c r="AB92" s="4" t="str">
        <f t="shared" si="3"/>
        <v>Non-TIF</v>
      </c>
    </row>
    <row r="93" spans="1:28" x14ac:dyDescent="0.25">
      <c r="A93">
        <v>2021</v>
      </c>
      <c r="B93">
        <v>9</v>
      </c>
      <c r="C93" t="s">
        <v>24</v>
      </c>
      <c r="D93">
        <v>8482593</v>
      </c>
      <c r="E93">
        <v>6771</v>
      </c>
      <c r="F93">
        <v>30</v>
      </c>
      <c r="G93">
        <v>1656434</v>
      </c>
      <c r="H93">
        <v>271348</v>
      </c>
      <c r="I93">
        <v>691898</v>
      </c>
      <c r="J93">
        <v>0</v>
      </c>
      <c r="K93">
        <v>0</v>
      </c>
      <c r="L93">
        <v>0</v>
      </c>
      <c r="M93">
        <v>0</v>
      </c>
      <c r="N93">
        <v>11109074</v>
      </c>
      <c r="O93">
        <v>0</v>
      </c>
      <c r="P93">
        <v>11109074</v>
      </c>
      <c r="Q93">
        <v>0</v>
      </c>
      <c r="R93">
        <v>2021</v>
      </c>
      <c r="S93">
        <v>9</v>
      </c>
      <c r="T93">
        <v>1</v>
      </c>
      <c r="U93">
        <v>719</v>
      </c>
      <c r="V93" t="s">
        <v>202</v>
      </c>
      <c r="W93" t="s">
        <v>26</v>
      </c>
      <c r="X93" t="s">
        <v>27</v>
      </c>
      <c r="Y93" t="s">
        <v>203</v>
      </c>
      <c r="Z93" t="s">
        <v>67</v>
      </c>
      <c r="AA93" s="3" t="str">
        <f t="shared" si="2"/>
        <v>1719</v>
      </c>
      <c r="AB93" s="4" t="str">
        <f t="shared" si="3"/>
        <v>TIF</v>
      </c>
    </row>
    <row r="94" spans="1:28" x14ac:dyDescent="0.25">
      <c r="A94">
        <v>2021</v>
      </c>
      <c r="B94">
        <v>9</v>
      </c>
      <c r="C94" t="s">
        <v>24</v>
      </c>
      <c r="D94">
        <v>1604172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1604172</v>
      </c>
      <c r="O94">
        <v>0</v>
      </c>
      <c r="P94">
        <v>1604172</v>
      </c>
      <c r="Q94">
        <v>0</v>
      </c>
      <c r="R94">
        <v>2021</v>
      </c>
      <c r="S94">
        <v>9</v>
      </c>
      <c r="T94">
        <v>3</v>
      </c>
      <c r="U94">
        <v>186</v>
      </c>
      <c r="V94" t="s">
        <v>54</v>
      </c>
      <c r="W94" t="s">
        <v>26</v>
      </c>
      <c r="X94" t="s">
        <v>27</v>
      </c>
      <c r="Y94" t="s">
        <v>55</v>
      </c>
      <c r="Z94" t="s">
        <v>67</v>
      </c>
      <c r="AA94" s="3" t="str">
        <f t="shared" si="2"/>
        <v>3186</v>
      </c>
      <c r="AB94" s="4" t="str">
        <f t="shared" si="3"/>
        <v>TIF</v>
      </c>
    </row>
    <row r="95" spans="1:28" x14ac:dyDescent="0.25">
      <c r="A95">
        <v>2021</v>
      </c>
      <c r="B95">
        <v>9</v>
      </c>
      <c r="C95" t="s">
        <v>24</v>
      </c>
      <c r="D95">
        <v>2759683</v>
      </c>
      <c r="E95">
        <v>9244</v>
      </c>
      <c r="F95">
        <v>753</v>
      </c>
      <c r="G95">
        <v>1310204</v>
      </c>
      <c r="H95">
        <v>664193</v>
      </c>
      <c r="I95">
        <v>26078</v>
      </c>
      <c r="J95">
        <v>0</v>
      </c>
      <c r="K95">
        <v>0</v>
      </c>
      <c r="L95">
        <v>0</v>
      </c>
      <c r="M95">
        <v>0</v>
      </c>
      <c r="N95">
        <v>4770155</v>
      </c>
      <c r="O95">
        <v>0</v>
      </c>
      <c r="P95">
        <v>4770155</v>
      </c>
      <c r="Q95">
        <v>0</v>
      </c>
      <c r="R95">
        <v>2021</v>
      </c>
      <c r="S95">
        <v>9</v>
      </c>
      <c r="T95">
        <v>6</v>
      </c>
      <c r="U95">
        <v>273</v>
      </c>
      <c r="V95" t="s">
        <v>204</v>
      </c>
      <c r="W95" t="s">
        <v>26</v>
      </c>
      <c r="X95" t="s">
        <v>27</v>
      </c>
      <c r="Y95" t="s">
        <v>205</v>
      </c>
      <c r="Z95" t="s">
        <v>67</v>
      </c>
      <c r="AA95" s="3" t="str">
        <f t="shared" si="2"/>
        <v>6273</v>
      </c>
      <c r="AB95" s="4" t="str">
        <f t="shared" si="3"/>
        <v>TIF</v>
      </c>
    </row>
    <row r="96" spans="1:28" x14ac:dyDescent="0.25">
      <c r="A96">
        <v>2021</v>
      </c>
      <c r="B96">
        <v>9</v>
      </c>
      <c r="C96" t="s">
        <v>24</v>
      </c>
      <c r="D96">
        <v>5751050</v>
      </c>
      <c r="E96">
        <v>13866</v>
      </c>
      <c r="F96">
        <v>265</v>
      </c>
      <c r="G96">
        <v>20298174</v>
      </c>
      <c r="H96">
        <v>19467024</v>
      </c>
      <c r="I96">
        <v>4436662</v>
      </c>
      <c r="J96">
        <v>0</v>
      </c>
      <c r="K96">
        <v>0</v>
      </c>
      <c r="L96">
        <v>0</v>
      </c>
      <c r="M96">
        <v>0</v>
      </c>
      <c r="N96">
        <v>49967041</v>
      </c>
      <c r="O96">
        <v>46300</v>
      </c>
      <c r="P96">
        <v>49920741</v>
      </c>
      <c r="Q96">
        <v>0</v>
      </c>
      <c r="R96">
        <v>2021</v>
      </c>
      <c r="S96">
        <v>9</v>
      </c>
      <c r="T96">
        <v>6</v>
      </c>
      <c r="U96">
        <v>840</v>
      </c>
      <c r="V96" t="s">
        <v>182</v>
      </c>
      <c r="W96" t="s">
        <v>26</v>
      </c>
      <c r="X96" t="s">
        <v>27</v>
      </c>
      <c r="Y96" t="s">
        <v>183</v>
      </c>
      <c r="Z96" t="s">
        <v>67</v>
      </c>
      <c r="AA96" s="3" t="str">
        <f t="shared" si="2"/>
        <v>6840</v>
      </c>
      <c r="AB96" s="4" t="str">
        <f t="shared" si="3"/>
        <v>TIF</v>
      </c>
    </row>
    <row r="97" spans="1:28" x14ac:dyDescent="0.25">
      <c r="A97">
        <v>2021</v>
      </c>
      <c r="B97">
        <v>9</v>
      </c>
      <c r="C97" t="s">
        <v>45</v>
      </c>
      <c r="D97">
        <v>0</v>
      </c>
      <c r="E97">
        <v>0</v>
      </c>
      <c r="F97">
        <v>0</v>
      </c>
      <c r="G97">
        <v>0</v>
      </c>
      <c r="H97">
        <v>69612</v>
      </c>
      <c r="I97">
        <v>0</v>
      </c>
      <c r="J97">
        <v>0</v>
      </c>
      <c r="K97">
        <v>0</v>
      </c>
      <c r="L97">
        <v>0</v>
      </c>
      <c r="M97">
        <v>0</v>
      </c>
      <c r="N97">
        <v>69612</v>
      </c>
      <c r="O97">
        <v>0</v>
      </c>
      <c r="P97">
        <v>69612</v>
      </c>
      <c r="Q97">
        <v>0</v>
      </c>
      <c r="R97">
        <v>2021</v>
      </c>
      <c r="S97">
        <v>9</v>
      </c>
      <c r="T97">
        <v>4</v>
      </c>
      <c r="U97">
        <v>599</v>
      </c>
      <c r="V97">
        <v>194599</v>
      </c>
      <c r="W97" t="s">
        <v>27</v>
      </c>
      <c r="X97" t="s">
        <v>27</v>
      </c>
      <c r="Y97" t="s">
        <v>146</v>
      </c>
      <c r="Z97" t="s">
        <v>67</v>
      </c>
      <c r="AA97" s="3" t="str">
        <f t="shared" si="2"/>
        <v>4599</v>
      </c>
      <c r="AB97" s="4" t="str">
        <f t="shared" si="3"/>
        <v>Non-TIF</v>
      </c>
    </row>
    <row r="98" spans="1:28" x14ac:dyDescent="0.25">
      <c r="A98">
        <v>2021</v>
      </c>
      <c r="B98">
        <v>9</v>
      </c>
      <c r="C98" t="s">
        <v>32</v>
      </c>
      <c r="D98">
        <v>451326162</v>
      </c>
      <c r="E98">
        <v>62430390</v>
      </c>
      <c r="F98">
        <v>3951137</v>
      </c>
      <c r="G98">
        <v>90285433</v>
      </c>
      <c r="H98">
        <v>10136889</v>
      </c>
      <c r="I98">
        <v>9097894</v>
      </c>
      <c r="J98">
        <v>0</v>
      </c>
      <c r="K98">
        <v>0</v>
      </c>
      <c r="L98">
        <v>2002360</v>
      </c>
      <c r="M98">
        <v>3485334</v>
      </c>
      <c r="N98">
        <v>632715599</v>
      </c>
      <c r="O98">
        <v>913036</v>
      </c>
      <c r="P98">
        <v>631802563</v>
      </c>
      <c r="Q98">
        <v>9900641</v>
      </c>
      <c r="R98">
        <v>2021</v>
      </c>
      <c r="S98">
        <v>9</v>
      </c>
      <c r="T98">
        <v>6</v>
      </c>
      <c r="U98">
        <v>840</v>
      </c>
      <c r="V98">
        <v>96840</v>
      </c>
      <c r="W98" t="s">
        <v>27</v>
      </c>
      <c r="X98" t="s">
        <v>27</v>
      </c>
      <c r="Y98" t="s">
        <v>58</v>
      </c>
      <c r="Z98" t="s">
        <v>67</v>
      </c>
      <c r="AA98" s="3" t="str">
        <f t="shared" si="2"/>
        <v>6840</v>
      </c>
      <c r="AB98" s="4" t="str">
        <f t="shared" si="3"/>
        <v>Non-TIF</v>
      </c>
    </row>
    <row r="99" spans="1:28" x14ac:dyDescent="0.25">
      <c r="A99">
        <v>2021</v>
      </c>
      <c r="B99">
        <v>10</v>
      </c>
      <c r="C99" t="s">
        <v>45</v>
      </c>
      <c r="D99">
        <v>1165562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1165562</v>
      </c>
      <c r="O99">
        <v>1852</v>
      </c>
      <c r="P99">
        <v>1163710</v>
      </c>
      <c r="Q99">
        <v>0</v>
      </c>
      <c r="R99">
        <v>2021</v>
      </c>
      <c r="S99">
        <v>10</v>
      </c>
      <c r="T99">
        <v>3</v>
      </c>
      <c r="U99">
        <v>204</v>
      </c>
      <c r="V99">
        <v>103204</v>
      </c>
      <c r="W99" t="s">
        <v>27</v>
      </c>
      <c r="X99" t="s">
        <v>27</v>
      </c>
      <c r="Y99" t="s">
        <v>171</v>
      </c>
      <c r="Z99" t="s">
        <v>69</v>
      </c>
      <c r="AA99" s="3" t="str">
        <f t="shared" si="2"/>
        <v>3204</v>
      </c>
      <c r="AB99" s="4" t="str">
        <f t="shared" si="3"/>
        <v>Non-TIF</v>
      </c>
    </row>
    <row r="100" spans="1:28" x14ac:dyDescent="0.25">
      <c r="A100">
        <v>2021</v>
      </c>
      <c r="B100">
        <v>10</v>
      </c>
      <c r="C100" t="s">
        <v>24</v>
      </c>
      <c r="D100">
        <v>259925</v>
      </c>
      <c r="E100">
        <v>0</v>
      </c>
      <c r="F100">
        <v>0</v>
      </c>
      <c r="G100">
        <v>95312</v>
      </c>
      <c r="H100">
        <v>0</v>
      </c>
      <c r="I100">
        <v>57729</v>
      </c>
      <c r="J100">
        <v>0</v>
      </c>
      <c r="K100">
        <v>0</v>
      </c>
      <c r="L100">
        <v>0</v>
      </c>
      <c r="M100">
        <v>0</v>
      </c>
      <c r="N100">
        <v>412966</v>
      </c>
      <c r="O100">
        <v>0</v>
      </c>
      <c r="P100">
        <v>412966</v>
      </c>
      <c r="Q100">
        <v>0</v>
      </c>
      <c r="R100">
        <v>2021</v>
      </c>
      <c r="S100">
        <v>10</v>
      </c>
      <c r="T100">
        <v>6</v>
      </c>
      <c r="U100">
        <v>762</v>
      </c>
      <c r="V100" t="s">
        <v>172</v>
      </c>
      <c r="W100" t="s">
        <v>26</v>
      </c>
      <c r="X100" t="s">
        <v>27</v>
      </c>
      <c r="Y100" t="s">
        <v>173</v>
      </c>
      <c r="Z100" t="s">
        <v>69</v>
      </c>
      <c r="AA100" s="3" t="str">
        <f t="shared" si="2"/>
        <v>6762</v>
      </c>
      <c r="AB100" s="4" t="str">
        <f t="shared" si="3"/>
        <v>TIF</v>
      </c>
    </row>
    <row r="101" spans="1:28" x14ac:dyDescent="0.25">
      <c r="A101">
        <v>2021</v>
      </c>
      <c r="B101">
        <v>10</v>
      </c>
      <c r="C101" t="s">
        <v>24</v>
      </c>
      <c r="D101">
        <v>7566975</v>
      </c>
      <c r="E101">
        <v>0</v>
      </c>
      <c r="F101">
        <v>0</v>
      </c>
      <c r="G101">
        <v>5400706</v>
      </c>
      <c r="H101">
        <v>1618194</v>
      </c>
      <c r="I101">
        <v>514923</v>
      </c>
      <c r="J101">
        <v>0</v>
      </c>
      <c r="K101">
        <v>0</v>
      </c>
      <c r="L101">
        <v>0</v>
      </c>
      <c r="M101">
        <v>0</v>
      </c>
      <c r="N101">
        <v>15100798</v>
      </c>
      <c r="O101">
        <v>0</v>
      </c>
      <c r="P101">
        <v>15100798</v>
      </c>
      <c r="Q101">
        <v>0</v>
      </c>
      <c r="R101">
        <v>2021</v>
      </c>
      <c r="S101">
        <v>10</v>
      </c>
      <c r="T101">
        <v>3</v>
      </c>
      <c r="U101">
        <v>105</v>
      </c>
      <c r="V101" t="s">
        <v>174</v>
      </c>
      <c r="W101" t="s">
        <v>26</v>
      </c>
      <c r="X101" t="s">
        <v>27</v>
      </c>
      <c r="Y101" t="s">
        <v>175</v>
      </c>
      <c r="Z101" t="s">
        <v>69</v>
      </c>
      <c r="AA101" s="3" t="str">
        <f t="shared" si="2"/>
        <v>3105</v>
      </c>
      <c r="AB101" s="4" t="str">
        <f t="shared" si="3"/>
        <v>TIF</v>
      </c>
    </row>
    <row r="102" spans="1:28" x14ac:dyDescent="0.25">
      <c r="A102">
        <v>2021</v>
      </c>
      <c r="B102">
        <v>10</v>
      </c>
      <c r="C102" t="s">
        <v>32</v>
      </c>
      <c r="D102">
        <v>29051622</v>
      </c>
      <c r="E102">
        <v>17469379</v>
      </c>
      <c r="F102">
        <v>1412136</v>
      </c>
      <c r="G102">
        <v>3355340</v>
      </c>
      <c r="H102">
        <v>8528058</v>
      </c>
      <c r="I102">
        <v>104391</v>
      </c>
      <c r="J102">
        <v>0</v>
      </c>
      <c r="K102">
        <v>0</v>
      </c>
      <c r="L102">
        <v>99255</v>
      </c>
      <c r="M102">
        <v>671226</v>
      </c>
      <c r="N102">
        <v>60691407</v>
      </c>
      <c r="O102">
        <v>79636</v>
      </c>
      <c r="P102">
        <v>60611771</v>
      </c>
      <c r="Q102">
        <v>1067106</v>
      </c>
      <c r="R102">
        <v>2021</v>
      </c>
      <c r="S102">
        <v>10</v>
      </c>
      <c r="T102">
        <v>6</v>
      </c>
      <c r="U102">
        <v>762</v>
      </c>
      <c r="V102">
        <v>96762</v>
      </c>
      <c r="W102" t="s">
        <v>27</v>
      </c>
      <c r="X102" t="s">
        <v>27</v>
      </c>
      <c r="Y102" t="s">
        <v>57</v>
      </c>
      <c r="Z102" t="s">
        <v>69</v>
      </c>
      <c r="AA102" s="3" t="str">
        <f t="shared" si="2"/>
        <v>6762</v>
      </c>
      <c r="AB102" s="4" t="str">
        <f t="shared" si="3"/>
        <v>Non-TIF</v>
      </c>
    </row>
    <row r="103" spans="1:28" x14ac:dyDescent="0.25">
      <c r="A103">
        <v>2021</v>
      </c>
      <c r="B103">
        <v>10</v>
      </c>
      <c r="C103" t="s">
        <v>32</v>
      </c>
      <c r="D103">
        <v>247508658</v>
      </c>
      <c r="E103">
        <v>129573813</v>
      </c>
      <c r="F103">
        <v>7372976</v>
      </c>
      <c r="G103">
        <v>39401371</v>
      </c>
      <c r="H103">
        <v>7102899</v>
      </c>
      <c r="I103">
        <v>6686490</v>
      </c>
      <c r="J103">
        <v>0</v>
      </c>
      <c r="K103">
        <v>0</v>
      </c>
      <c r="L103">
        <v>7824505</v>
      </c>
      <c r="M103">
        <v>1908263</v>
      </c>
      <c r="N103">
        <v>447378975</v>
      </c>
      <c r="O103">
        <v>725984</v>
      </c>
      <c r="P103">
        <v>446652991</v>
      </c>
      <c r="Q103">
        <v>6654544</v>
      </c>
      <c r="R103">
        <v>2021</v>
      </c>
      <c r="S103">
        <v>10</v>
      </c>
      <c r="T103">
        <v>3</v>
      </c>
      <c r="U103">
        <v>105</v>
      </c>
      <c r="V103">
        <v>103105</v>
      </c>
      <c r="W103" t="s">
        <v>27</v>
      </c>
      <c r="X103" t="s">
        <v>27</v>
      </c>
      <c r="Y103" t="s">
        <v>68</v>
      </c>
      <c r="Z103" t="s">
        <v>69</v>
      </c>
      <c r="AA103" s="3" t="str">
        <f t="shared" si="2"/>
        <v>3105</v>
      </c>
      <c r="AB103" s="4" t="str">
        <f t="shared" si="3"/>
        <v>Non-TIF</v>
      </c>
    </row>
    <row r="104" spans="1:28" x14ac:dyDescent="0.25">
      <c r="A104">
        <v>2021</v>
      </c>
      <c r="B104">
        <v>10</v>
      </c>
      <c r="C104" t="s">
        <v>32</v>
      </c>
      <c r="D104">
        <v>16693210</v>
      </c>
      <c r="E104">
        <v>36565487</v>
      </c>
      <c r="F104">
        <v>2403368</v>
      </c>
      <c r="G104">
        <v>2151531</v>
      </c>
      <c r="H104">
        <v>0</v>
      </c>
      <c r="I104">
        <v>96645</v>
      </c>
      <c r="J104">
        <v>0</v>
      </c>
      <c r="K104">
        <v>0</v>
      </c>
      <c r="L104">
        <v>12024238</v>
      </c>
      <c r="M104">
        <v>0</v>
      </c>
      <c r="N104">
        <v>69934479</v>
      </c>
      <c r="O104">
        <v>96304</v>
      </c>
      <c r="P104">
        <v>69838175</v>
      </c>
      <c r="Q104">
        <v>1944334</v>
      </c>
      <c r="R104">
        <v>2021</v>
      </c>
      <c r="S104">
        <v>10</v>
      </c>
      <c r="T104">
        <v>6</v>
      </c>
      <c r="U104">
        <v>175</v>
      </c>
      <c r="V104">
        <v>226175</v>
      </c>
      <c r="W104" t="s">
        <v>27</v>
      </c>
      <c r="X104" t="s">
        <v>27</v>
      </c>
      <c r="Y104" t="s">
        <v>176</v>
      </c>
      <c r="Z104" t="s">
        <v>69</v>
      </c>
      <c r="AA104" s="3" t="str">
        <f t="shared" si="2"/>
        <v>6175</v>
      </c>
      <c r="AB104" s="4" t="str">
        <f t="shared" si="3"/>
        <v>Non-TIF</v>
      </c>
    </row>
    <row r="105" spans="1:28" x14ac:dyDescent="0.25">
      <c r="A105">
        <v>2021</v>
      </c>
      <c r="B105">
        <v>10</v>
      </c>
      <c r="C105" t="s">
        <v>32</v>
      </c>
      <c r="D105">
        <v>3259196</v>
      </c>
      <c r="E105">
        <v>3716108</v>
      </c>
      <c r="F105">
        <v>417103</v>
      </c>
      <c r="G105">
        <v>10638</v>
      </c>
      <c r="H105">
        <v>0</v>
      </c>
      <c r="I105">
        <v>0</v>
      </c>
      <c r="J105">
        <v>0</v>
      </c>
      <c r="K105">
        <v>0</v>
      </c>
      <c r="L105">
        <v>14491</v>
      </c>
      <c r="M105">
        <v>0</v>
      </c>
      <c r="N105">
        <v>7417536</v>
      </c>
      <c r="O105">
        <v>5556</v>
      </c>
      <c r="P105">
        <v>7411980</v>
      </c>
      <c r="Q105">
        <v>130457</v>
      </c>
      <c r="R105">
        <v>2021</v>
      </c>
      <c r="S105">
        <v>10</v>
      </c>
      <c r="T105">
        <v>1</v>
      </c>
      <c r="U105">
        <v>935</v>
      </c>
      <c r="V105">
        <v>861935</v>
      </c>
      <c r="W105" t="s">
        <v>27</v>
      </c>
      <c r="X105" t="s">
        <v>27</v>
      </c>
      <c r="Y105" t="s">
        <v>177</v>
      </c>
      <c r="Z105" t="s">
        <v>69</v>
      </c>
      <c r="AA105" s="3" t="str">
        <f t="shared" si="2"/>
        <v>1935</v>
      </c>
      <c r="AB105" s="4" t="str">
        <f t="shared" si="3"/>
        <v>Non-TIF</v>
      </c>
    </row>
    <row r="106" spans="1:28" x14ac:dyDescent="0.25">
      <c r="A106">
        <v>2021</v>
      </c>
      <c r="B106">
        <v>11</v>
      </c>
      <c r="C106" t="s">
        <v>45</v>
      </c>
      <c r="D106">
        <v>0</v>
      </c>
      <c r="E106">
        <v>2582</v>
      </c>
      <c r="F106">
        <v>0</v>
      </c>
      <c r="G106">
        <v>281378</v>
      </c>
      <c r="H106">
        <v>69248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353208</v>
      </c>
      <c r="O106">
        <v>0</v>
      </c>
      <c r="P106">
        <v>353208</v>
      </c>
      <c r="Q106">
        <v>0</v>
      </c>
      <c r="R106">
        <v>2021</v>
      </c>
      <c r="S106">
        <v>11</v>
      </c>
      <c r="T106">
        <v>0</v>
      </c>
      <c r="U106">
        <v>171</v>
      </c>
      <c r="V106">
        <v>110171</v>
      </c>
      <c r="W106" t="s">
        <v>27</v>
      </c>
      <c r="X106" t="s">
        <v>27</v>
      </c>
      <c r="Y106" t="s">
        <v>1070</v>
      </c>
      <c r="Z106" t="s">
        <v>75</v>
      </c>
      <c r="AA106" s="3" t="str">
        <f t="shared" si="2"/>
        <v>0171</v>
      </c>
      <c r="AB106" s="4" t="str">
        <f t="shared" si="3"/>
        <v>Non-TIF</v>
      </c>
    </row>
    <row r="107" spans="1:28" x14ac:dyDescent="0.25">
      <c r="A107">
        <v>2021</v>
      </c>
      <c r="B107">
        <v>11</v>
      </c>
      <c r="C107" t="s">
        <v>24</v>
      </c>
      <c r="D107">
        <v>1574804</v>
      </c>
      <c r="E107">
        <v>1255</v>
      </c>
      <c r="F107">
        <v>0</v>
      </c>
      <c r="G107">
        <v>1122316</v>
      </c>
      <c r="H107">
        <v>276208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2974583</v>
      </c>
      <c r="O107">
        <v>0</v>
      </c>
      <c r="P107">
        <v>2974583</v>
      </c>
      <c r="Q107">
        <v>0</v>
      </c>
      <c r="R107">
        <v>2021</v>
      </c>
      <c r="S107">
        <v>11</v>
      </c>
      <c r="T107">
        <v>0</v>
      </c>
      <c r="U107">
        <v>171</v>
      </c>
      <c r="V107" t="s">
        <v>178</v>
      </c>
      <c r="W107" t="s">
        <v>26</v>
      </c>
      <c r="X107" t="s">
        <v>27</v>
      </c>
      <c r="Y107" t="s">
        <v>179</v>
      </c>
      <c r="Z107" t="s">
        <v>75</v>
      </c>
      <c r="AA107" s="3" t="str">
        <f t="shared" si="2"/>
        <v>0171</v>
      </c>
      <c r="AB107" s="4" t="str">
        <f t="shared" si="3"/>
        <v>TIF</v>
      </c>
    </row>
    <row r="108" spans="1:28" x14ac:dyDescent="0.25">
      <c r="A108">
        <v>2021</v>
      </c>
      <c r="B108">
        <v>11</v>
      </c>
      <c r="C108" t="s">
        <v>32</v>
      </c>
      <c r="D108">
        <v>241020</v>
      </c>
      <c r="E108">
        <v>1245746</v>
      </c>
      <c r="F108">
        <v>47584</v>
      </c>
      <c r="G108">
        <v>0</v>
      </c>
      <c r="H108">
        <v>2625624</v>
      </c>
      <c r="I108">
        <v>0</v>
      </c>
      <c r="J108">
        <v>0</v>
      </c>
      <c r="K108">
        <v>0</v>
      </c>
      <c r="L108">
        <v>1801</v>
      </c>
      <c r="M108">
        <v>0</v>
      </c>
      <c r="N108">
        <v>4161775</v>
      </c>
      <c r="O108">
        <v>0</v>
      </c>
      <c r="P108">
        <v>4161775</v>
      </c>
      <c r="Q108">
        <v>68</v>
      </c>
      <c r="R108">
        <v>2021</v>
      </c>
      <c r="S108">
        <v>11</v>
      </c>
      <c r="T108">
        <v>2</v>
      </c>
      <c r="U108">
        <v>376</v>
      </c>
      <c r="V108">
        <v>472376</v>
      </c>
      <c r="W108" t="s">
        <v>27</v>
      </c>
      <c r="X108" t="s">
        <v>27</v>
      </c>
      <c r="Y108" t="s">
        <v>180</v>
      </c>
      <c r="Z108" t="s">
        <v>75</v>
      </c>
      <c r="AA108" s="3" t="str">
        <f t="shared" si="2"/>
        <v>2376</v>
      </c>
      <c r="AB108" s="4" t="str">
        <f t="shared" si="3"/>
        <v>Non-TIF</v>
      </c>
    </row>
    <row r="109" spans="1:28" x14ac:dyDescent="0.25">
      <c r="A109">
        <v>2021</v>
      </c>
      <c r="B109">
        <v>12</v>
      </c>
      <c r="C109" t="s">
        <v>45</v>
      </c>
      <c r="D109">
        <v>4786139</v>
      </c>
      <c r="E109">
        <v>0</v>
      </c>
      <c r="F109">
        <v>0</v>
      </c>
      <c r="G109">
        <v>3516854</v>
      </c>
      <c r="H109">
        <v>44855</v>
      </c>
      <c r="I109">
        <v>69123</v>
      </c>
      <c r="J109">
        <v>0</v>
      </c>
      <c r="K109">
        <v>0</v>
      </c>
      <c r="L109">
        <v>0</v>
      </c>
      <c r="M109">
        <v>0</v>
      </c>
      <c r="N109">
        <v>8416971</v>
      </c>
      <c r="O109">
        <v>25928</v>
      </c>
      <c r="P109">
        <v>8391043</v>
      </c>
      <c r="Q109">
        <v>0</v>
      </c>
      <c r="R109">
        <v>2021</v>
      </c>
      <c r="S109">
        <v>12</v>
      </c>
      <c r="T109">
        <v>0</v>
      </c>
      <c r="U109">
        <v>153</v>
      </c>
      <c r="V109">
        <v>120153</v>
      </c>
      <c r="W109" t="s">
        <v>27</v>
      </c>
      <c r="X109" t="s">
        <v>27</v>
      </c>
      <c r="Y109" t="s">
        <v>181</v>
      </c>
      <c r="Z109" t="s">
        <v>78</v>
      </c>
      <c r="AA109" s="3" t="str">
        <f t="shared" si="2"/>
        <v>0153</v>
      </c>
      <c r="AB109" s="4" t="str">
        <f t="shared" si="3"/>
        <v>Non-TIF</v>
      </c>
    </row>
    <row r="110" spans="1:28" x14ac:dyDescent="0.25">
      <c r="A110">
        <v>2021</v>
      </c>
      <c r="B110">
        <v>12</v>
      </c>
      <c r="C110" t="s">
        <v>24</v>
      </c>
      <c r="D110">
        <v>4138391</v>
      </c>
      <c r="E110">
        <v>217587</v>
      </c>
      <c r="F110">
        <v>62279</v>
      </c>
      <c r="G110">
        <v>39555765</v>
      </c>
      <c r="H110">
        <v>21878446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65852468</v>
      </c>
      <c r="O110">
        <v>1852</v>
      </c>
      <c r="P110">
        <v>65850616</v>
      </c>
      <c r="Q110">
        <v>0</v>
      </c>
      <c r="R110">
        <v>2021</v>
      </c>
      <c r="S110">
        <v>12</v>
      </c>
      <c r="T110">
        <v>6</v>
      </c>
      <c r="U110">
        <v>840</v>
      </c>
      <c r="V110" t="s">
        <v>182</v>
      </c>
      <c r="W110" t="s">
        <v>26</v>
      </c>
      <c r="X110" t="s">
        <v>27</v>
      </c>
      <c r="Y110" t="s">
        <v>183</v>
      </c>
      <c r="Z110" t="s">
        <v>78</v>
      </c>
      <c r="AA110" s="3" t="str">
        <f t="shared" si="2"/>
        <v>6840</v>
      </c>
      <c r="AB110" s="4" t="str">
        <f t="shared" si="3"/>
        <v>TIF</v>
      </c>
    </row>
    <row r="111" spans="1:28" x14ac:dyDescent="0.25">
      <c r="A111">
        <v>2021</v>
      </c>
      <c r="B111">
        <v>12</v>
      </c>
      <c r="C111" t="s">
        <v>32</v>
      </c>
      <c r="D111">
        <v>7272332</v>
      </c>
      <c r="E111">
        <v>18950894</v>
      </c>
      <c r="F111">
        <v>1085807</v>
      </c>
      <c r="G111">
        <v>36981</v>
      </c>
      <c r="H111">
        <v>0</v>
      </c>
      <c r="I111">
        <v>0</v>
      </c>
      <c r="J111">
        <v>0</v>
      </c>
      <c r="K111">
        <v>0</v>
      </c>
      <c r="L111">
        <v>144465</v>
      </c>
      <c r="M111">
        <v>0</v>
      </c>
      <c r="N111">
        <v>27490479</v>
      </c>
      <c r="O111">
        <v>14816</v>
      </c>
      <c r="P111">
        <v>27475663</v>
      </c>
      <c r="Q111">
        <v>179833</v>
      </c>
      <c r="R111">
        <v>2021</v>
      </c>
      <c r="S111">
        <v>12</v>
      </c>
      <c r="T111">
        <v>4</v>
      </c>
      <c r="U111">
        <v>599</v>
      </c>
      <c r="V111">
        <v>194599</v>
      </c>
      <c r="W111" t="s">
        <v>27</v>
      </c>
      <c r="X111" t="s">
        <v>27</v>
      </c>
      <c r="Y111" t="s">
        <v>146</v>
      </c>
      <c r="Z111" t="s">
        <v>78</v>
      </c>
      <c r="AA111" s="3" t="str">
        <f t="shared" si="2"/>
        <v>4599</v>
      </c>
      <c r="AB111" s="4" t="str">
        <f t="shared" si="3"/>
        <v>Non-TIF</v>
      </c>
    </row>
    <row r="112" spans="1:28" x14ac:dyDescent="0.25">
      <c r="A112">
        <v>2021</v>
      </c>
      <c r="B112">
        <v>13</v>
      </c>
      <c r="C112" t="s">
        <v>45</v>
      </c>
      <c r="D112">
        <v>383868</v>
      </c>
      <c r="E112">
        <v>0</v>
      </c>
      <c r="F112">
        <v>0</v>
      </c>
      <c r="G112">
        <v>2160621</v>
      </c>
      <c r="H112">
        <v>380430</v>
      </c>
      <c r="I112">
        <v>162626</v>
      </c>
      <c r="J112">
        <v>0</v>
      </c>
      <c r="K112">
        <v>0</v>
      </c>
      <c r="L112">
        <v>0</v>
      </c>
      <c r="M112">
        <v>0</v>
      </c>
      <c r="N112">
        <v>3087545</v>
      </c>
      <c r="O112">
        <v>3704</v>
      </c>
      <c r="P112">
        <v>3083841</v>
      </c>
      <c r="Q112">
        <v>0</v>
      </c>
      <c r="R112">
        <v>2021</v>
      </c>
      <c r="S112">
        <v>13</v>
      </c>
      <c r="T112">
        <v>6</v>
      </c>
      <c r="U112">
        <v>91</v>
      </c>
      <c r="V112">
        <v>136091</v>
      </c>
      <c r="W112" t="s">
        <v>27</v>
      </c>
      <c r="X112" t="s">
        <v>27</v>
      </c>
      <c r="Y112" t="s">
        <v>184</v>
      </c>
      <c r="Z112" t="s">
        <v>151</v>
      </c>
      <c r="AA112" s="3" t="str">
        <f t="shared" si="2"/>
        <v>6091</v>
      </c>
      <c r="AB112" s="4" t="str">
        <f t="shared" si="3"/>
        <v>Non-TIF</v>
      </c>
    </row>
    <row r="113" spans="1:28" x14ac:dyDescent="0.25">
      <c r="A113">
        <v>2021</v>
      </c>
      <c r="B113">
        <v>14</v>
      </c>
      <c r="C113" t="s">
        <v>45</v>
      </c>
      <c r="D113">
        <v>819983</v>
      </c>
      <c r="E113">
        <v>0</v>
      </c>
      <c r="F113">
        <v>0</v>
      </c>
      <c r="G113">
        <v>2883388</v>
      </c>
      <c r="H113">
        <v>0</v>
      </c>
      <c r="I113">
        <v>11624</v>
      </c>
      <c r="J113">
        <v>0</v>
      </c>
      <c r="K113">
        <v>0</v>
      </c>
      <c r="L113">
        <v>0</v>
      </c>
      <c r="M113">
        <v>0</v>
      </c>
      <c r="N113">
        <v>3714995</v>
      </c>
      <c r="O113">
        <v>7408</v>
      </c>
      <c r="P113">
        <v>3707587</v>
      </c>
      <c r="Q113">
        <v>0</v>
      </c>
      <c r="R113">
        <v>2021</v>
      </c>
      <c r="S113">
        <v>14</v>
      </c>
      <c r="T113">
        <v>2</v>
      </c>
      <c r="U113">
        <v>520</v>
      </c>
      <c r="V113">
        <v>142520</v>
      </c>
      <c r="W113" t="s">
        <v>27</v>
      </c>
      <c r="X113" t="s">
        <v>27</v>
      </c>
      <c r="Y113" t="s">
        <v>185</v>
      </c>
      <c r="Z113" t="s">
        <v>152</v>
      </c>
      <c r="AA113" s="3" t="str">
        <f t="shared" si="2"/>
        <v>2520</v>
      </c>
      <c r="AB113" s="4" t="str">
        <f t="shared" si="3"/>
        <v>Non-TIF</v>
      </c>
    </row>
    <row r="114" spans="1:28" x14ac:dyDescent="0.25">
      <c r="A114">
        <v>2021</v>
      </c>
      <c r="B114">
        <v>14</v>
      </c>
      <c r="C114" t="s">
        <v>24</v>
      </c>
      <c r="D114">
        <v>4473433</v>
      </c>
      <c r="E114">
        <v>35548</v>
      </c>
      <c r="F114">
        <v>0</v>
      </c>
      <c r="G114">
        <v>51476477</v>
      </c>
      <c r="H114">
        <v>6087048</v>
      </c>
      <c r="I114">
        <v>1332975</v>
      </c>
      <c r="J114">
        <v>0</v>
      </c>
      <c r="K114">
        <v>0</v>
      </c>
      <c r="L114">
        <v>0</v>
      </c>
      <c r="M114">
        <v>0</v>
      </c>
      <c r="N114">
        <v>63405481</v>
      </c>
      <c r="O114">
        <v>1852</v>
      </c>
      <c r="P114">
        <v>63403629</v>
      </c>
      <c r="Q114">
        <v>0</v>
      </c>
      <c r="R114">
        <v>2021</v>
      </c>
      <c r="S114">
        <v>14</v>
      </c>
      <c r="T114">
        <v>0</v>
      </c>
      <c r="U114">
        <v>999</v>
      </c>
      <c r="V114" t="s">
        <v>186</v>
      </c>
      <c r="W114" t="s">
        <v>26</v>
      </c>
      <c r="X114" t="s">
        <v>27</v>
      </c>
      <c r="Y114" t="s">
        <v>187</v>
      </c>
      <c r="Z114" t="s">
        <v>152</v>
      </c>
      <c r="AA114" s="3" t="str">
        <f t="shared" si="2"/>
        <v>0999</v>
      </c>
      <c r="AB114" s="4" t="str">
        <f t="shared" si="3"/>
        <v>TIF</v>
      </c>
    </row>
    <row r="115" spans="1:28" x14ac:dyDescent="0.25">
      <c r="A115">
        <v>2021</v>
      </c>
      <c r="B115">
        <v>14</v>
      </c>
      <c r="C115" t="s">
        <v>24</v>
      </c>
      <c r="D115">
        <v>3145423</v>
      </c>
      <c r="E115">
        <v>0</v>
      </c>
      <c r="F115">
        <v>0</v>
      </c>
      <c r="G115">
        <v>1993784</v>
      </c>
      <c r="H115">
        <v>0</v>
      </c>
      <c r="I115">
        <v>5264</v>
      </c>
      <c r="J115">
        <v>0</v>
      </c>
      <c r="K115">
        <v>0</v>
      </c>
      <c r="L115">
        <v>0</v>
      </c>
      <c r="M115">
        <v>0</v>
      </c>
      <c r="N115">
        <v>5144471</v>
      </c>
      <c r="O115">
        <v>0</v>
      </c>
      <c r="P115">
        <v>5144471</v>
      </c>
      <c r="Q115">
        <v>0</v>
      </c>
      <c r="R115">
        <v>2021</v>
      </c>
      <c r="S115">
        <v>14</v>
      </c>
      <c r="T115">
        <v>2</v>
      </c>
      <c r="U115">
        <v>520</v>
      </c>
      <c r="V115" t="s">
        <v>188</v>
      </c>
      <c r="W115" t="s">
        <v>26</v>
      </c>
      <c r="X115" t="s">
        <v>27</v>
      </c>
      <c r="Y115" t="s">
        <v>189</v>
      </c>
      <c r="Z115" t="s">
        <v>152</v>
      </c>
      <c r="AA115" s="3" t="str">
        <f t="shared" si="2"/>
        <v>2520</v>
      </c>
      <c r="AB115" s="4" t="str">
        <f t="shared" si="3"/>
        <v>TIF</v>
      </c>
    </row>
    <row r="116" spans="1:28" x14ac:dyDescent="0.25">
      <c r="A116">
        <v>2021</v>
      </c>
      <c r="B116">
        <v>14</v>
      </c>
      <c r="C116" t="s">
        <v>32</v>
      </c>
      <c r="D116">
        <v>4643778</v>
      </c>
      <c r="E116">
        <v>18467721</v>
      </c>
      <c r="F116">
        <v>1055282</v>
      </c>
      <c r="G116">
        <v>1691289</v>
      </c>
      <c r="H116">
        <v>0</v>
      </c>
      <c r="I116">
        <v>41367</v>
      </c>
      <c r="J116">
        <v>0</v>
      </c>
      <c r="K116">
        <v>0</v>
      </c>
      <c r="L116">
        <v>51249</v>
      </c>
      <c r="M116">
        <v>0</v>
      </c>
      <c r="N116">
        <v>25950686</v>
      </c>
      <c r="O116">
        <v>18520</v>
      </c>
      <c r="P116">
        <v>25932166</v>
      </c>
      <c r="Q116">
        <v>367974</v>
      </c>
      <c r="R116">
        <v>2021</v>
      </c>
      <c r="S116">
        <v>14</v>
      </c>
      <c r="T116">
        <v>6</v>
      </c>
      <c r="U116">
        <v>91</v>
      </c>
      <c r="V116">
        <v>136091</v>
      </c>
      <c r="W116" t="s">
        <v>27</v>
      </c>
      <c r="X116" t="s">
        <v>27</v>
      </c>
      <c r="Y116" t="s">
        <v>184</v>
      </c>
      <c r="Z116" t="s">
        <v>152</v>
      </c>
      <c r="AA116" s="3" t="str">
        <f t="shared" si="2"/>
        <v>6091</v>
      </c>
      <c r="AB116" s="4" t="str">
        <f t="shared" si="3"/>
        <v>Non-TIF</v>
      </c>
    </row>
    <row r="117" spans="1:28" x14ac:dyDescent="0.25">
      <c r="A117">
        <v>2021</v>
      </c>
      <c r="B117">
        <v>14</v>
      </c>
      <c r="C117" t="s">
        <v>32</v>
      </c>
      <c r="D117">
        <v>486989017</v>
      </c>
      <c r="E117">
        <v>219444728</v>
      </c>
      <c r="F117">
        <v>25834654</v>
      </c>
      <c r="G117">
        <v>153089163</v>
      </c>
      <c r="H117">
        <v>114670890</v>
      </c>
      <c r="I117">
        <v>24745048</v>
      </c>
      <c r="J117">
        <v>0</v>
      </c>
      <c r="K117">
        <v>0</v>
      </c>
      <c r="L117">
        <v>3005728</v>
      </c>
      <c r="M117">
        <v>23913135</v>
      </c>
      <c r="N117">
        <v>1051692363</v>
      </c>
      <c r="O117">
        <v>1079716</v>
      </c>
      <c r="P117">
        <v>1050612647</v>
      </c>
      <c r="Q117">
        <v>16198785</v>
      </c>
      <c r="R117">
        <v>2021</v>
      </c>
      <c r="S117">
        <v>14</v>
      </c>
      <c r="T117">
        <v>0</v>
      </c>
      <c r="U117">
        <v>999</v>
      </c>
      <c r="V117">
        <v>140999</v>
      </c>
      <c r="W117" t="s">
        <v>27</v>
      </c>
      <c r="X117" t="s">
        <v>27</v>
      </c>
      <c r="Y117" t="s">
        <v>190</v>
      </c>
      <c r="Z117" t="s">
        <v>152</v>
      </c>
      <c r="AA117" s="3" t="str">
        <f t="shared" si="2"/>
        <v>0999</v>
      </c>
      <c r="AB117" s="4" t="str">
        <f t="shared" si="3"/>
        <v>Non-TIF</v>
      </c>
    </row>
    <row r="118" spans="1:28" x14ac:dyDescent="0.25">
      <c r="A118">
        <v>2021</v>
      </c>
      <c r="B118">
        <v>15</v>
      </c>
      <c r="C118" t="s">
        <v>45</v>
      </c>
      <c r="D118">
        <v>0</v>
      </c>
      <c r="E118">
        <v>0</v>
      </c>
      <c r="F118">
        <v>0</v>
      </c>
      <c r="G118">
        <v>0</v>
      </c>
      <c r="H118">
        <v>2714585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2714585</v>
      </c>
      <c r="O118">
        <v>0</v>
      </c>
      <c r="P118">
        <v>2714585</v>
      </c>
      <c r="Q118">
        <v>0</v>
      </c>
      <c r="R118">
        <v>2021</v>
      </c>
      <c r="S118">
        <v>15</v>
      </c>
      <c r="T118">
        <v>0</v>
      </c>
      <c r="U118">
        <v>914</v>
      </c>
      <c r="V118">
        <v>150914</v>
      </c>
      <c r="W118" t="s">
        <v>27</v>
      </c>
      <c r="X118" t="s">
        <v>27</v>
      </c>
      <c r="Y118" t="s">
        <v>33</v>
      </c>
      <c r="Z118" t="s">
        <v>156</v>
      </c>
      <c r="AA118" s="3" t="str">
        <f t="shared" si="2"/>
        <v>0914</v>
      </c>
      <c r="AB118" s="4" t="str">
        <f t="shared" si="3"/>
        <v>Non-TIF</v>
      </c>
    </row>
    <row r="119" spans="1:28" x14ac:dyDescent="0.25">
      <c r="A119">
        <v>2021</v>
      </c>
      <c r="B119">
        <v>15</v>
      </c>
      <c r="C119" t="s">
        <v>45</v>
      </c>
      <c r="D119">
        <v>0</v>
      </c>
      <c r="E119">
        <v>0</v>
      </c>
      <c r="F119">
        <v>0</v>
      </c>
      <c r="G119">
        <v>247222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247222</v>
      </c>
      <c r="O119">
        <v>0</v>
      </c>
      <c r="P119">
        <v>247222</v>
      </c>
      <c r="Q119">
        <v>0</v>
      </c>
      <c r="R119">
        <v>2021</v>
      </c>
      <c r="S119">
        <v>15</v>
      </c>
      <c r="T119">
        <v>2</v>
      </c>
      <c r="U119">
        <v>718</v>
      </c>
      <c r="V119">
        <v>152718</v>
      </c>
      <c r="W119" t="s">
        <v>27</v>
      </c>
      <c r="X119" t="s">
        <v>27</v>
      </c>
      <c r="Y119" t="s">
        <v>37</v>
      </c>
      <c r="Z119" t="s">
        <v>156</v>
      </c>
      <c r="AA119" s="3" t="str">
        <f t="shared" si="2"/>
        <v>2718</v>
      </c>
      <c r="AB119" s="4" t="str">
        <f t="shared" si="3"/>
        <v>Non-TIF</v>
      </c>
    </row>
    <row r="120" spans="1:28" x14ac:dyDescent="0.25">
      <c r="A120">
        <v>2021</v>
      </c>
      <c r="B120">
        <v>15</v>
      </c>
      <c r="C120" t="s">
        <v>32</v>
      </c>
      <c r="D120">
        <v>156034684</v>
      </c>
      <c r="E120">
        <v>147581578</v>
      </c>
      <c r="F120">
        <v>6487699</v>
      </c>
      <c r="G120">
        <v>15672990</v>
      </c>
      <c r="H120">
        <v>4757562</v>
      </c>
      <c r="I120">
        <v>1616615</v>
      </c>
      <c r="J120">
        <v>0</v>
      </c>
      <c r="K120">
        <v>0</v>
      </c>
      <c r="L120">
        <v>14818598</v>
      </c>
      <c r="M120">
        <v>4247348</v>
      </c>
      <c r="N120">
        <v>351217074</v>
      </c>
      <c r="O120">
        <v>553748</v>
      </c>
      <c r="P120">
        <v>350663326</v>
      </c>
      <c r="Q120">
        <v>12224362</v>
      </c>
      <c r="R120">
        <v>2021</v>
      </c>
      <c r="S120">
        <v>15</v>
      </c>
      <c r="T120">
        <v>0</v>
      </c>
      <c r="U120">
        <v>387</v>
      </c>
      <c r="V120">
        <v>150387</v>
      </c>
      <c r="W120" t="s">
        <v>27</v>
      </c>
      <c r="X120" t="s">
        <v>27</v>
      </c>
      <c r="Y120" t="s">
        <v>131</v>
      </c>
      <c r="Z120" t="s">
        <v>156</v>
      </c>
      <c r="AA120" s="3" t="str">
        <f t="shared" si="2"/>
        <v>0387</v>
      </c>
      <c r="AB120" s="4" t="str">
        <f t="shared" si="3"/>
        <v>Non-TIF</v>
      </c>
    </row>
    <row r="121" spans="1:28" x14ac:dyDescent="0.25">
      <c r="A121">
        <v>2021</v>
      </c>
      <c r="B121">
        <v>16</v>
      </c>
      <c r="C121" t="s">
        <v>45</v>
      </c>
      <c r="D121">
        <v>19630882</v>
      </c>
      <c r="E121">
        <v>230866</v>
      </c>
      <c r="F121">
        <v>128362</v>
      </c>
      <c r="G121">
        <v>5952109</v>
      </c>
      <c r="H121">
        <v>3141963</v>
      </c>
      <c r="I121">
        <v>2106711</v>
      </c>
      <c r="J121">
        <v>0</v>
      </c>
      <c r="K121">
        <v>0</v>
      </c>
      <c r="L121">
        <v>0</v>
      </c>
      <c r="M121">
        <v>0</v>
      </c>
      <c r="N121">
        <v>31190893</v>
      </c>
      <c r="O121">
        <v>88896</v>
      </c>
      <c r="P121">
        <v>31101997</v>
      </c>
      <c r="Q121">
        <v>0</v>
      </c>
      <c r="R121">
        <v>2021</v>
      </c>
      <c r="S121">
        <v>16</v>
      </c>
      <c r="T121">
        <v>3</v>
      </c>
      <c r="U121">
        <v>691</v>
      </c>
      <c r="V121">
        <v>163691</v>
      </c>
      <c r="W121" t="s">
        <v>27</v>
      </c>
      <c r="X121" t="s">
        <v>27</v>
      </c>
      <c r="Y121" t="s">
        <v>163</v>
      </c>
      <c r="Z121" t="s">
        <v>159</v>
      </c>
      <c r="AA121" s="3" t="str">
        <f t="shared" si="2"/>
        <v>3691</v>
      </c>
      <c r="AB121" s="4" t="str">
        <f t="shared" si="3"/>
        <v>Non-TIF</v>
      </c>
    </row>
    <row r="122" spans="1:28" x14ac:dyDescent="0.25">
      <c r="A122">
        <v>2021</v>
      </c>
      <c r="B122">
        <v>16</v>
      </c>
      <c r="C122" t="s">
        <v>45</v>
      </c>
      <c r="D122">
        <v>5246296</v>
      </c>
      <c r="E122">
        <v>123483</v>
      </c>
      <c r="F122">
        <v>0</v>
      </c>
      <c r="G122">
        <v>43786217</v>
      </c>
      <c r="H122">
        <v>11498994</v>
      </c>
      <c r="I122">
        <v>1138945</v>
      </c>
      <c r="J122">
        <v>0</v>
      </c>
      <c r="K122">
        <v>0</v>
      </c>
      <c r="L122">
        <v>0</v>
      </c>
      <c r="M122">
        <v>0</v>
      </c>
      <c r="N122">
        <v>61793935</v>
      </c>
      <c r="O122">
        <v>7408</v>
      </c>
      <c r="P122">
        <v>61786527</v>
      </c>
      <c r="Q122">
        <v>0</v>
      </c>
      <c r="R122">
        <v>2021</v>
      </c>
      <c r="S122">
        <v>16</v>
      </c>
      <c r="T122">
        <v>6</v>
      </c>
      <c r="U122">
        <v>930</v>
      </c>
      <c r="V122">
        <v>166930</v>
      </c>
      <c r="W122" t="s">
        <v>27</v>
      </c>
      <c r="X122" t="s">
        <v>27</v>
      </c>
      <c r="Y122" t="s">
        <v>164</v>
      </c>
      <c r="Z122" t="s">
        <v>159</v>
      </c>
      <c r="AA122" s="3" t="str">
        <f t="shared" si="2"/>
        <v>6930</v>
      </c>
      <c r="AB122" s="4" t="str">
        <f t="shared" si="3"/>
        <v>Non-TIF</v>
      </c>
    </row>
    <row r="123" spans="1:28" x14ac:dyDescent="0.25">
      <c r="A123">
        <v>2021</v>
      </c>
      <c r="B123">
        <v>16</v>
      </c>
      <c r="C123" t="s">
        <v>32</v>
      </c>
      <c r="D123">
        <v>26301517</v>
      </c>
      <c r="E123">
        <v>48941295</v>
      </c>
      <c r="F123">
        <v>2442478</v>
      </c>
      <c r="G123">
        <v>1903152</v>
      </c>
      <c r="H123">
        <v>20664</v>
      </c>
      <c r="I123">
        <v>239667</v>
      </c>
      <c r="J123">
        <v>0</v>
      </c>
      <c r="K123">
        <v>0</v>
      </c>
      <c r="L123">
        <v>2450778</v>
      </c>
      <c r="M123">
        <v>0</v>
      </c>
      <c r="N123">
        <v>82299551</v>
      </c>
      <c r="O123">
        <v>88896</v>
      </c>
      <c r="P123">
        <v>82210655</v>
      </c>
      <c r="Q123">
        <v>1082656</v>
      </c>
      <c r="R123">
        <v>2021</v>
      </c>
      <c r="S123">
        <v>16</v>
      </c>
      <c r="T123">
        <v>0</v>
      </c>
      <c r="U123">
        <v>603</v>
      </c>
      <c r="V123">
        <v>160603</v>
      </c>
      <c r="W123" t="s">
        <v>27</v>
      </c>
      <c r="X123" t="s">
        <v>27</v>
      </c>
      <c r="Y123" t="s">
        <v>213</v>
      </c>
      <c r="Z123" t="s">
        <v>159</v>
      </c>
      <c r="AA123" s="3" t="str">
        <f t="shared" si="2"/>
        <v>0603</v>
      </c>
      <c r="AB123" s="4" t="str">
        <f t="shared" si="3"/>
        <v>Non-TIF</v>
      </c>
    </row>
    <row r="124" spans="1:28" x14ac:dyDescent="0.25">
      <c r="A124">
        <v>2021</v>
      </c>
      <c r="B124">
        <v>16</v>
      </c>
      <c r="C124" t="s">
        <v>32</v>
      </c>
      <c r="D124">
        <v>151710483</v>
      </c>
      <c r="E124">
        <v>101910164</v>
      </c>
      <c r="F124">
        <v>4634843</v>
      </c>
      <c r="G124">
        <v>6695236</v>
      </c>
      <c r="H124">
        <v>6610914</v>
      </c>
      <c r="I124">
        <v>1732074</v>
      </c>
      <c r="J124">
        <v>0</v>
      </c>
      <c r="K124">
        <v>0</v>
      </c>
      <c r="L124">
        <v>4388999</v>
      </c>
      <c r="M124">
        <v>0</v>
      </c>
      <c r="N124">
        <v>277682713</v>
      </c>
      <c r="O124">
        <v>418552</v>
      </c>
      <c r="P124">
        <v>277264161</v>
      </c>
      <c r="Q124">
        <v>3317874</v>
      </c>
      <c r="R124">
        <v>2021</v>
      </c>
      <c r="S124">
        <v>16</v>
      </c>
      <c r="T124">
        <v>6</v>
      </c>
      <c r="U124">
        <v>408</v>
      </c>
      <c r="V124">
        <v>166408</v>
      </c>
      <c r="W124" t="s">
        <v>27</v>
      </c>
      <c r="X124" t="s">
        <v>27</v>
      </c>
      <c r="Y124" t="s">
        <v>214</v>
      </c>
      <c r="Z124" t="s">
        <v>159</v>
      </c>
      <c r="AA124" s="3" t="str">
        <f t="shared" si="2"/>
        <v>6408</v>
      </c>
      <c r="AB124" s="4" t="str">
        <f t="shared" si="3"/>
        <v>Non-TIF</v>
      </c>
    </row>
    <row r="125" spans="1:28" x14ac:dyDescent="0.25">
      <c r="A125">
        <v>2021</v>
      </c>
      <c r="B125">
        <v>16</v>
      </c>
      <c r="C125" t="s">
        <v>32</v>
      </c>
      <c r="D125">
        <v>365822</v>
      </c>
      <c r="E125">
        <v>1542388</v>
      </c>
      <c r="F125">
        <v>26667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2540</v>
      </c>
      <c r="M125">
        <v>0</v>
      </c>
      <c r="N125">
        <v>1937417</v>
      </c>
      <c r="O125">
        <v>5556</v>
      </c>
      <c r="P125">
        <v>1931861</v>
      </c>
      <c r="Q125">
        <v>12639</v>
      </c>
      <c r="R125">
        <v>2021</v>
      </c>
      <c r="S125">
        <v>16</v>
      </c>
      <c r="T125">
        <v>4</v>
      </c>
      <c r="U125">
        <v>269</v>
      </c>
      <c r="V125">
        <v>534269</v>
      </c>
      <c r="W125" t="s">
        <v>27</v>
      </c>
      <c r="X125" t="s">
        <v>27</v>
      </c>
      <c r="Y125" t="s">
        <v>215</v>
      </c>
      <c r="Z125" t="s">
        <v>159</v>
      </c>
      <c r="AA125" s="3" t="str">
        <f t="shared" si="2"/>
        <v>4269</v>
      </c>
      <c r="AB125" s="4" t="str">
        <f t="shared" si="3"/>
        <v>Non-TIF</v>
      </c>
    </row>
    <row r="126" spans="1:28" x14ac:dyDescent="0.25">
      <c r="A126">
        <v>2021</v>
      </c>
      <c r="B126">
        <v>16</v>
      </c>
      <c r="C126" t="s">
        <v>32</v>
      </c>
      <c r="D126">
        <v>32311368</v>
      </c>
      <c r="E126">
        <v>15534860</v>
      </c>
      <c r="F126">
        <v>566829</v>
      </c>
      <c r="G126">
        <v>0</v>
      </c>
      <c r="H126">
        <v>0</v>
      </c>
      <c r="I126">
        <v>154128</v>
      </c>
      <c r="J126">
        <v>0</v>
      </c>
      <c r="K126">
        <v>0</v>
      </c>
      <c r="L126">
        <v>160624</v>
      </c>
      <c r="M126">
        <v>2230038</v>
      </c>
      <c r="N126">
        <v>50957847</v>
      </c>
      <c r="O126">
        <v>46300</v>
      </c>
      <c r="P126">
        <v>50911547</v>
      </c>
      <c r="Q126">
        <v>432299</v>
      </c>
      <c r="R126">
        <v>2021</v>
      </c>
      <c r="S126">
        <v>16</v>
      </c>
      <c r="T126">
        <v>3</v>
      </c>
      <c r="U126">
        <v>744</v>
      </c>
      <c r="V126">
        <v>573744</v>
      </c>
      <c r="W126" t="s">
        <v>27</v>
      </c>
      <c r="X126" t="s">
        <v>27</v>
      </c>
      <c r="Y126" t="s">
        <v>216</v>
      </c>
      <c r="Z126" t="s">
        <v>159</v>
      </c>
      <c r="AA126" s="3" t="str">
        <f t="shared" si="2"/>
        <v>3744</v>
      </c>
      <c r="AB126" s="4" t="str">
        <f t="shared" si="3"/>
        <v>Non-TIF</v>
      </c>
    </row>
    <row r="127" spans="1:28" x14ac:dyDescent="0.25">
      <c r="A127">
        <v>2021</v>
      </c>
      <c r="B127">
        <v>17</v>
      </c>
      <c r="C127" t="s">
        <v>32</v>
      </c>
      <c r="D127">
        <v>719516683</v>
      </c>
      <c r="E127">
        <v>46980441</v>
      </c>
      <c r="F127">
        <v>1569425</v>
      </c>
      <c r="G127">
        <v>74286220</v>
      </c>
      <c r="H127">
        <v>24380901</v>
      </c>
      <c r="I127">
        <v>23240443</v>
      </c>
      <c r="J127">
        <v>0</v>
      </c>
      <c r="K127">
        <v>0</v>
      </c>
      <c r="L127">
        <v>3470006</v>
      </c>
      <c r="M127">
        <v>39581427</v>
      </c>
      <c r="N127">
        <v>933025546</v>
      </c>
      <c r="O127">
        <v>2405748</v>
      </c>
      <c r="P127">
        <v>930619798</v>
      </c>
      <c r="Q127">
        <v>35222433</v>
      </c>
      <c r="R127">
        <v>2021</v>
      </c>
      <c r="S127">
        <v>17</v>
      </c>
      <c r="T127">
        <v>4</v>
      </c>
      <c r="U127">
        <v>131</v>
      </c>
      <c r="V127">
        <v>174131</v>
      </c>
      <c r="W127" t="s">
        <v>27</v>
      </c>
      <c r="X127" t="s">
        <v>27</v>
      </c>
      <c r="Y127" t="s">
        <v>166</v>
      </c>
      <c r="Z127" t="s">
        <v>167</v>
      </c>
      <c r="AA127" s="3" t="str">
        <f t="shared" si="2"/>
        <v>4131</v>
      </c>
      <c r="AB127" s="4" t="str">
        <f t="shared" si="3"/>
        <v>Non-TIF</v>
      </c>
    </row>
    <row r="128" spans="1:28" x14ac:dyDescent="0.25">
      <c r="A128">
        <v>2021</v>
      </c>
      <c r="B128">
        <v>17</v>
      </c>
      <c r="C128" t="s">
        <v>32</v>
      </c>
      <c r="D128">
        <v>165423635</v>
      </c>
      <c r="E128">
        <v>44726924</v>
      </c>
      <c r="F128">
        <v>1449434</v>
      </c>
      <c r="G128">
        <v>7097514</v>
      </c>
      <c r="H128">
        <v>471798</v>
      </c>
      <c r="I128">
        <v>722308</v>
      </c>
      <c r="J128">
        <v>0</v>
      </c>
      <c r="K128">
        <v>0</v>
      </c>
      <c r="L128">
        <v>5364888</v>
      </c>
      <c r="M128">
        <v>999158</v>
      </c>
      <c r="N128">
        <v>226255659</v>
      </c>
      <c r="O128">
        <v>164828</v>
      </c>
      <c r="P128">
        <v>226090831</v>
      </c>
      <c r="Q128">
        <v>4089267</v>
      </c>
      <c r="R128">
        <v>2021</v>
      </c>
      <c r="S128">
        <v>17</v>
      </c>
      <c r="T128">
        <v>2</v>
      </c>
      <c r="U128">
        <v>403</v>
      </c>
      <c r="V128">
        <v>412403</v>
      </c>
      <c r="W128" t="s">
        <v>27</v>
      </c>
      <c r="X128" t="s">
        <v>27</v>
      </c>
      <c r="Y128" t="s">
        <v>217</v>
      </c>
      <c r="Z128" t="s">
        <v>167</v>
      </c>
      <c r="AA128" s="3" t="str">
        <f t="shared" si="2"/>
        <v>2403</v>
      </c>
      <c r="AB128" s="4" t="str">
        <f t="shared" si="3"/>
        <v>Non-TIF</v>
      </c>
    </row>
    <row r="129" spans="1:28" x14ac:dyDescent="0.25">
      <c r="A129">
        <v>2021</v>
      </c>
      <c r="B129">
        <v>18</v>
      </c>
      <c r="C129" t="s">
        <v>45</v>
      </c>
      <c r="D129">
        <v>88953</v>
      </c>
      <c r="E129">
        <v>214664</v>
      </c>
      <c r="F129">
        <v>0</v>
      </c>
      <c r="G129">
        <v>11218795</v>
      </c>
      <c r="H129">
        <v>8198973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19721385</v>
      </c>
      <c r="O129">
        <v>0</v>
      </c>
      <c r="P129">
        <v>19721385</v>
      </c>
      <c r="Q129">
        <v>0</v>
      </c>
      <c r="R129">
        <v>2021</v>
      </c>
      <c r="S129">
        <v>18</v>
      </c>
      <c r="T129">
        <v>1</v>
      </c>
      <c r="U129">
        <v>152</v>
      </c>
      <c r="V129">
        <v>181152</v>
      </c>
      <c r="W129" t="s">
        <v>27</v>
      </c>
      <c r="X129" t="s">
        <v>27</v>
      </c>
      <c r="Y129" t="s">
        <v>218</v>
      </c>
      <c r="Z129" t="s">
        <v>219</v>
      </c>
      <c r="AA129" s="3" t="str">
        <f t="shared" si="2"/>
        <v>1152</v>
      </c>
      <c r="AB129" s="4" t="str">
        <f t="shared" si="3"/>
        <v>Non-TIF</v>
      </c>
    </row>
    <row r="130" spans="1:28" x14ac:dyDescent="0.25">
      <c r="A130">
        <v>2021</v>
      </c>
      <c r="B130">
        <v>18</v>
      </c>
      <c r="C130" t="s">
        <v>45</v>
      </c>
      <c r="D130">
        <v>336845</v>
      </c>
      <c r="E130">
        <v>53176</v>
      </c>
      <c r="F130">
        <v>5556</v>
      </c>
      <c r="G130">
        <v>3943746</v>
      </c>
      <c r="H130">
        <v>15069858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19409181</v>
      </c>
      <c r="O130">
        <v>5556</v>
      </c>
      <c r="P130">
        <v>19403625</v>
      </c>
      <c r="Q130">
        <v>0</v>
      </c>
      <c r="R130">
        <v>2021</v>
      </c>
      <c r="S130">
        <v>18</v>
      </c>
      <c r="T130">
        <v>4</v>
      </c>
      <c r="U130">
        <v>68</v>
      </c>
      <c r="V130">
        <v>184068</v>
      </c>
      <c r="W130" t="s">
        <v>27</v>
      </c>
      <c r="X130" t="s">
        <v>27</v>
      </c>
      <c r="Y130" t="s">
        <v>220</v>
      </c>
      <c r="Z130" t="s">
        <v>219</v>
      </c>
      <c r="AA130" s="3" t="str">
        <f t="shared" si="2"/>
        <v>4068</v>
      </c>
      <c r="AB130" s="4" t="str">
        <f t="shared" si="3"/>
        <v>Non-TIF</v>
      </c>
    </row>
    <row r="131" spans="1:28" x14ac:dyDescent="0.25">
      <c r="A131">
        <v>2021</v>
      </c>
      <c r="B131">
        <v>18</v>
      </c>
      <c r="C131" t="s">
        <v>32</v>
      </c>
      <c r="D131">
        <v>0</v>
      </c>
      <c r="E131">
        <v>331737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331737</v>
      </c>
      <c r="O131">
        <v>0</v>
      </c>
      <c r="P131">
        <v>331737</v>
      </c>
      <c r="Q131">
        <v>2726</v>
      </c>
      <c r="R131">
        <v>2021</v>
      </c>
      <c r="S131">
        <v>18</v>
      </c>
      <c r="T131">
        <v>6</v>
      </c>
      <c r="U131">
        <v>48</v>
      </c>
      <c r="V131">
        <v>116048</v>
      </c>
      <c r="W131" t="s">
        <v>27</v>
      </c>
      <c r="X131" t="s">
        <v>27</v>
      </c>
      <c r="Y131" t="s">
        <v>221</v>
      </c>
      <c r="Z131" t="s">
        <v>219</v>
      </c>
      <c r="AA131" s="3" t="str">
        <f t="shared" ref="AA131:AA194" si="4">CONCATENATE(T131,TEXT(U131,"000"))</f>
        <v>6048</v>
      </c>
      <c r="AB131" s="4" t="str">
        <f t="shared" ref="AB131:AB194" si="5">IF(C131="I","TIF","Non-TIF")</f>
        <v>Non-TIF</v>
      </c>
    </row>
    <row r="132" spans="1:28" x14ac:dyDescent="0.25">
      <c r="A132">
        <v>2021</v>
      </c>
      <c r="B132">
        <v>18</v>
      </c>
      <c r="C132" t="s">
        <v>32</v>
      </c>
      <c r="D132">
        <v>3225970</v>
      </c>
      <c r="E132">
        <v>17184583</v>
      </c>
      <c r="F132">
        <v>702330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89813</v>
      </c>
      <c r="M132">
        <v>0</v>
      </c>
      <c r="N132">
        <v>21202696</v>
      </c>
      <c r="O132">
        <v>16668</v>
      </c>
      <c r="P132">
        <v>21186028</v>
      </c>
      <c r="Q132">
        <v>151619</v>
      </c>
      <c r="R132">
        <v>2021</v>
      </c>
      <c r="S132">
        <v>18</v>
      </c>
      <c r="T132">
        <v>2</v>
      </c>
      <c r="U132">
        <v>376</v>
      </c>
      <c r="V132">
        <v>472376</v>
      </c>
      <c r="W132" t="s">
        <v>27</v>
      </c>
      <c r="X132" t="s">
        <v>27</v>
      </c>
      <c r="Y132" t="s">
        <v>180</v>
      </c>
      <c r="Z132" t="s">
        <v>219</v>
      </c>
      <c r="AA132" s="3" t="str">
        <f t="shared" si="4"/>
        <v>2376</v>
      </c>
      <c r="AB132" s="4" t="str">
        <f t="shared" si="5"/>
        <v>Non-TIF</v>
      </c>
    </row>
    <row r="133" spans="1:28" x14ac:dyDescent="0.25">
      <c r="A133">
        <v>2021</v>
      </c>
      <c r="B133">
        <v>19</v>
      </c>
      <c r="C133" t="s">
        <v>45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2021</v>
      </c>
      <c r="S133">
        <v>19</v>
      </c>
      <c r="T133">
        <v>6</v>
      </c>
      <c r="U133">
        <v>273</v>
      </c>
      <c r="V133">
        <v>96273</v>
      </c>
      <c r="W133" t="s">
        <v>27</v>
      </c>
      <c r="X133" t="s">
        <v>27</v>
      </c>
      <c r="Y133" t="s">
        <v>145</v>
      </c>
      <c r="Z133" t="s">
        <v>222</v>
      </c>
      <c r="AA133" s="3" t="str">
        <f t="shared" si="4"/>
        <v>6273</v>
      </c>
      <c r="AB133" s="4" t="str">
        <f t="shared" si="5"/>
        <v>Non-TIF</v>
      </c>
    </row>
    <row r="134" spans="1:28" x14ac:dyDescent="0.25">
      <c r="A134">
        <v>2021</v>
      </c>
      <c r="B134">
        <v>19</v>
      </c>
      <c r="C134" t="s">
        <v>45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2021</v>
      </c>
      <c r="S134">
        <v>19</v>
      </c>
      <c r="T134">
        <v>4</v>
      </c>
      <c r="U134">
        <v>599</v>
      </c>
      <c r="V134">
        <v>194599</v>
      </c>
      <c r="W134" t="s">
        <v>27</v>
      </c>
      <c r="X134" t="s">
        <v>27</v>
      </c>
      <c r="Y134" t="s">
        <v>146</v>
      </c>
      <c r="Z134" t="s">
        <v>222</v>
      </c>
      <c r="AA134" s="3" t="str">
        <f t="shared" si="4"/>
        <v>4599</v>
      </c>
      <c r="AB134" s="4" t="str">
        <f t="shared" si="5"/>
        <v>Non-TIF</v>
      </c>
    </row>
    <row r="135" spans="1:28" x14ac:dyDescent="0.25">
      <c r="A135">
        <v>2021</v>
      </c>
      <c r="B135">
        <v>7</v>
      </c>
      <c r="C135" t="s">
        <v>32</v>
      </c>
      <c r="D135">
        <v>70445320</v>
      </c>
      <c r="E135">
        <v>58335554</v>
      </c>
      <c r="F135">
        <v>2659350</v>
      </c>
      <c r="G135">
        <v>3230925</v>
      </c>
      <c r="H135">
        <v>58860</v>
      </c>
      <c r="I135">
        <v>262334</v>
      </c>
      <c r="J135">
        <v>0</v>
      </c>
      <c r="K135">
        <v>0</v>
      </c>
      <c r="L135">
        <v>576947</v>
      </c>
      <c r="M135">
        <v>2236352</v>
      </c>
      <c r="N135">
        <v>137805642</v>
      </c>
      <c r="O135">
        <v>187052</v>
      </c>
      <c r="P135">
        <v>137618590</v>
      </c>
      <c r="Q135">
        <v>18240908</v>
      </c>
      <c r="R135">
        <v>2021</v>
      </c>
      <c r="S135">
        <v>7</v>
      </c>
      <c r="T135">
        <v>1</v>
      </c>
      <c r="U135">
        <v>908</v>
      </c>
      <c r="V135">
        <v>71908</v>
      </c>
      <c r="W135" t="s">
        <v>27</v>
      </c>
      <c r="X135" t="s">
        <v>27</v>
      </c>
      <c r="Y135" t="s">
        <v>50</v>
      </c>
      <c r="Z135" t="s">
        <v>51</v>
      </c>
      <c r="AA135" s="3" t="str">
        <f t="shared" si="4"/>
        <v>1908</v>
      </c>
      <c r="AB135" s="4" t="str">
        <f t="shared" si="5"/>
        <v>Non-TIF</v>
      </c>
    </row>
    <row r="136" spans="1:28" x14ac:dyDescent="0.25">
      <c r="A136">
        <v>2021</v>
      </c>
      <c r="B136">
        <v>7</v>
      </c>
      <c r="C136" t="s">
        <v>32</v>
      </c>
      <c r="D136">
        <v>1598548886</v>
      </c>
      <c r="E136">
        <v>61516518</v>
      </c>
      <c r="F136">
        <v>3455344</v>
      </c>
      <c r="G136">
        <v>200183346</v>
      </c>
      <c r="H136">
        <v>70113654</v>
      </c>
      <c r="I136">
        <v>34036054</v>
      </c>
      <c r="J136">
        <v>0</v>
      </c>
      <c r="K136">
        <v>0</v>
      </c>
      <c r="L136">
        <v>30230874</v>
      </c>
      <c r="M136">
        <v>5488035</v>
      </c>
      <c r="N136">
        <v>2003572711</v>
      </c>
      <c r="O136">
        <v>4635556</v>
      </c>
      <c r="P136">
        <v>1998937155</v>
      </c>
      <c r="Q136">
        <v>90942731</v>
      </c>
      <c r="R136">
        <v>2021</v>
      </c>
      <c r="S136">
        <v>7</v>
      </c>
      <c r="T136">
        <v>6</v>
      </c>
      <c r="U136">
        <v>795</v>
      </c>
      <c r="V136">
        <v>76795</v>
      </c>
      <c r="W136" t="s">
        <v>27</v>
      </c>
      <c r="X136" t="s">
        <v>27</v>
      </c>
      <c r="Y136" t="s">
        <v>133</v>
      </c>
      <c r="Z136" t="s">
        <v>51</v>
      </c>
      <c r="AA136" s="3" t="str">
        <f t="shared" si="4"/>
        <v>6795</v>
      </c>
      <c r="AB136" s="4" t="str">
        <f t="shared" si="5"/>
        <v>Non-TIF</v>
      </c>
    </row>
    <row r="137" spans="1:28" x14ac:dyDescent="0.25">
      <c r="A137">
        <v>2021</v>
      </c>
      <c r="B137">
        <v>7</v>
      </c>
      <c r="C137" t="s">
        <v>32</v>
      </c>
      <c r="D137">
        <v>40925915</v>
      </c>
      <c r="E137">
        <v>42020906</v>
      </c>
      <c r="F137">
        <v>3589331</v>
      </c>
      <c r="G137">
        <v>1439253</v>
      </c>
      <c r="H137">
        <v>0</v>
      </c>
      <c r="I137">
        <v>0</v>
      </c>
      <c r="J137">
        <v>0</v>
      </c>
      <c r="K137">
        <v>0</v>
      </c>
      <c r="L137">
        <v>1883942</v>
      </c>
      <c r="M137">
        <v>1132646</v>
      </c>
      <c r="N137">
        <v>90991993</v>
      </c>
      <c r="O137">
        <v>66672</v>
      </c>
      <c r="P137">
        <v>90925321</v>
      </c>
      <c r="Q137">
        <v>3607385</v>
      </c>
      <c r="R137">
        <v>2021</v>
      </c>
      <c r="S137">
        <v>7</v>
      </c>
      <c r="T137">
        <v>3</v>
      </c>
      <c r="U137">
        <v>204</v>
      </c>
      <c r="V137">
        <v>103204</v>
      </c>
      <c r="W137" t="s">
        <v>27</v>
      </c>
      <c r="X137" t="s">
        <v>27</v>
      </c>
      <c r="Y137" t="s">
        <v>171</v>
      </c>
      <c r="Z137" t="s">
        <v>51</v>
      </c>
      <c r="AA137" s="3" t="str">
        <f t="shared" si="4"/>
        <v>3204</v>
      </c>
      <c r="AB137" s="4" t="str">
        <f t="shared" si="5"/>
        <v>Non-TIF</v>
      </c>
    </row>
    <row r="138" spans="1:28" x14ac:dyDescent="0.25">
      <c r="A138">
        <v>2021</v>
      </c>
      <c r="B138">
        <v>7</v>
      </c>
      <c r="C138" t="s">
        <v>32</v>
      </c>
      <c r="D138">
        <v>7755265</v>
      </c>
      <c r="E138">
        <v>6188467</v>
      </c>
      <c r="F138">
        <v>406438</v>
      </c>
      <c r="G138">
        <v>155304</v>
      </c>
      <c r="H138">
        <v>0</v>
      </c>
      <c r="I138">
        <v>0</v>
      </c>
      <c r="J138">
        <v>0</v>
      </c>
      <c r="K138">
        <v>0</v>
      </c>
      <c r="L138">
        <v>249457</v>
      </c>
      <c r="M138">
        <v>223656</v>
      </c>
      <c r="N138">
        <v>14978587</v>
      </c>
      <c r="O138">
        <v>12964</v>
      </c>
      <c r="P138">
        <v>14965623</v>
      </c>
      <c r="Q138">
        <v>753422</v>
      </c>
      <c r="R138">
        <v>2021</v>
      </c>
      <c r="S138">
        <v>7</v>
      </c>
      <c r="T138">
        <v>1</v>
      </c>
      <c r="U138">
        <v>791</v>
      </c>
      <c r="V138">
        <v>381791</v>
      </c>
      <c r="W138" t="s">
        <v>27</v>
      </c>
      <c r="X138" t="s">
        <v>27</v>
      </c>
      <c r="Y138" t="s">
        <v>149</v>
      </c>
      <c r="Z138" t="s">
        <v>51</v>
      </c>
      <c r="AA138" s="3" t="str">
        <f t="shared" si="4"/>
        <v>1791</v>
      </c>
      <c r="AB138" s="4" t="str">
        <f t="shared" si="5"/>
        <v>Non-TIF</v>
      </c>
    </row>
    <row r="139" spans="1:28" x14ac:dyDescent="0.25">
      <c r="A139">
        <v>2021</v>
      </c>
      <c r="B139">
        <v>7</v>
      </c>
      <c r="C139" t="s">
        <v>32</v>
      </c>
      <c r="D139">
        <v>43856162</v>
      </c>
      <c r="E139">
        <v>53657596</v>
      </c>
      <c r="F139">
        <v>2869456</v>
      </c>
      <c r="G139">
        <v>2501703</v>
      </c>
      <c r="H139">
        <v>0</v>
      </c>
      <c r="I139">
        <v>0</v>
      </c>
      <c r="J139">
        <v>0</v>
      </c>
      <c r="K139">
        <v>0</v>
      </c>
      <c r="L139">
        <v>2734813</v>
      </c>
      <c r="M139">
        <v>2471105</v>
      </c>
      <c r="N139">
        <v>108090835</v>
      </c>
      <c r="O139">
        <v>94452</v>
      </c>
      <c r="P139">
        <v>107996383</v>
      </c>
      <c r="Q139">
        <v>2925711</v>
      </c>
      <c r="R139">
        <v>2021</v>
      </c>
      <c r="S139">
        <v>7</v>
      </c>
      <c r="T139">
        <v>1</v>
      </c>
      <c r="U139">
        <v>935</v>
      </c>
      <c r="V139">
        <v>861935</v>
      </c>
      <c r="W139" t="s">
        <v>27</v>
      </c>
      <c r="X139" t="s">
        <v>27</v>
      </c>
      <c r="Y139" t="s">
        <v>177</v>
      </c>
      <c r="Z139" t="s">
        <v>51</v>
      </c>
      <c r="AA139" s="3" t="str">
        <f t="shared" si="4"/>
        <v>1935</v>
      </c>
      <c r="AB139" s="4" t="str">
        <f t="shared" si="5"/>
        <v>Non-TIF</v>
      </c>
    </row>
    <row r="140" spans="1:28" x14ac:dyDescent="0.25">
      <c r="A140">
        <v>2021</v>
      </c>
      <c r="B140">
        <v>8</v>
      </c>
      <c r="C140" t="s">
        <v>45</v>
      </c>
      <c r="D140">
        <v>224279510</v>
      </c>
      <c r="E140">
        <v>1413906</v>
      </c>
      <c r="F140">
        <v>92840</v>
      </c>
      <c r="G140">
        <v>84471052</v>
      </c>
      <c r="H140">
        <v>27083467</v>
      </c>
      <c r="I140">
        <v>10477735</v>
      </c>
      <c r="J140">
        <v>0</v>
      </c>
      <c r="K140">
        <v>0</v>
      </c>
      <c r="L140">
        <v>0</v>
      </c>
      <c r="M140">
        <v>0</v>
      </c>
      <c r="N140">
        <v>347818510</v>
      </c>
      <c r="O140">
        <v>675980</v>
      </c>
      <c r="P140">
        <v>347142530</v>
      </c>
      <c r="Q140">
        <v>0</v>
      </c>
      <c r="R140">
        <v>2021</v>
      </c>
      <c r="S140">
        <v>8</v>
      </c>
      <c r="T140">
        <v>0</v>
      </c>
      <c r="U140">
        <v>729</v>
      </c>
      <c r="V140">
        <v>80729</v>
      </c>
      <c r="W140" t="s">
        <v>27</v>
      </c>
      <c r="X140" t="s">
        <v>27</v>
      </c>
      <c r="Y140" t="s">
        <v>200</v>
      </c>
      <c r="Z140" t="s">
        <v>61</v>
      </c>
      <c r="AA140" s="3" t="str">
        <f t="shared" si="4"/>
        <v>0729</v>
      </c>
      <c r="AB140" s="4" t="str">
        <f t="shared" si="5"/>
        <v>Non-TIF</v>
      </c>
    </row>
    <row r="141" spans="1:28" x14ac:dyDescent="0.25">
      <c r="A141">
        <v>2021</v>
      </c>
      <c r="B141">
        <v>8</v>
      </c>
      <c r="C141" t="s">
        <v>45</v>
      </c>
      <c r="D141">
        <v>3970733</v>
      </c>
      <c r="E141">
        <v>1145105</v>
      </c>
      <c r="F141">
        <v>34540</v>
      </c>
      <c r="G141">
        <v>4619944</v>
      </c>
      <c r="H141">
        <v>27668533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37438855</v>
      </c>
      <c r="O141">
        <v>24076</v>
      </c>
      <c r="P141">
        <v>37414779</v>
      </c>
      <c r="Q141">
        <v>0</v>
      </c>
      <c r="R141">
        <v>2021</v>
      </c>
      <c r="S141">
        <v>8</v>
      </c>
      <c r="T141">
        <v>6</v>
      </c>
      <c r="U141">
        <v>561</v>
      </c>
      <c r="V141">
        <v>86561</v>
      </c>
      <c r="W141" t="s">
        <v>27</v>
      </c>
      <c r="X141" t="s">
        <v>27</v>
      </c>
      <c r="Y141" t="s">
        <v>62</v>
      </c>
      <c r="Z141" t="s">
        <v>61</v>
      </c>
      <c r="AA141" s="3" t="str">
        <f t="shared" si="4"/>
        <v>6561</v>
      </c>
      <c r="AB141" s="4" t="str">
        <f t="shared" si="5"/>
        <v>Non-TIF</v>
      </c>
    </row>
    <row r="142" spans="1:28" x14ac:dyDescent="0.25">
      <c r="A142">
        <v>2021</v>
      </c>
      <c r="B142">
        <v>8</v>
      </c>
      <c r="C142" t="s">
        <v>32</v>
      </c>
      <c r="D142">
        <v>132960528</v>
      </c>
      <c r="E142">
        <v>105396178</v>
      </c>
      <c r="F142">
        <v>5897674</v>
      </c>
      <c r="G142">
        <v>12609423</v>
      </c>
      <c r="H142">
        <v>25349927</v>
      </c>
      <c r="I142">
        <v>2645104</v>
      </c>
      <c r="J142">
        <v>0</v>
      </c>
      <c r="K142">
        <v>16151</v>
      </c>
      <c r="L142">
        <v>49797239</v>
      </c>
      <c r="M142">
        <v>11117715</v>
      </c>
      <c r="N142">
        <v>345789939</v>
      </c>
      <c r="O142">
        <v>350028</v>
      </c>
      <c r="P142">
        <v>345439911</v>
      </c>
      <c r="Q142">
        <v>2783075</v>
      </c>
      <c r="R142">
        <v>2021</v>
      </c>
      <c r="S142">
        <v>8</v>
      </c>
      <c r="T142">
        <v>4</v>
      </c>
      <c r="U142">
        <v>878</v>
      </c>
      <c r="V142">
        <v>84878</v>
      </c>
      <c r="W142" t="s">
        <v>27</v>
      </c>
      <c r="X142" t="s">
        <v>27</v>
      </c>
      <c r="Y142" t="s">
        <v>206</v>
      </c>
      <c r="Z142" t="s">
        <v>61</v>
      </c>
      <c r="AA142" s="3" t="str">
        <f t="shared" si="4"/>
        <v>4878</v>
      </c>
      <c r="AB142" s="4" t="str">
        <f t="shared" si="5"/>
        <v>Non-TIF</v>
      </c>
    </row>
    <row r="143" spans="1:28" x14ac:dyDescent="0.25">
      <c r="A143">
        <v>2021</v>
      </c>
      <c r="B143">
        <v>8</v>
      </c>
      <c r="C143" t="s">
        <v>32</v>
      </c>
      <c r="D143">
        <v>19658007</v>
      </c>
      <c r="E143">
        <v>26866319</v>
      </c>
      <c r="F143">
        <v>1670091</v>
      </c>
      <c r="G143">
        <v>6761201</v>
      </c>
      <c r="H143">
        <v>0</v>
      </c>
      <c r="I143">
        <v>0</v>
      </c>
      <c r="J143">
        <v>0</v>
      </c>
      <c r="K143">
        <v>0</v>
      </c>
      <c r="L143">
        <v>1256662</v>
      </c>
      <c r="M143">
        <v>0</v>
      </c>
      <c r="N143">
        <v>56212280</v>
      </c>
      <c r="O143">
        <v>56486</v>
      </c>
      <c r="P143">
        <v>56155794</v>
      </c>
      <c r="Q143">
        <v>921678</v>
      </c>
      <c r="R143">
        <v>2021</v>
      </c>
      <c r="S143">
        <v>8</v>
      </c>
      <c r="T143">
        <v>5</v>
      </c>
      <c r="U143">
        <v>184</v>
      </c>
      <c r="V143">
        <v>255184</v>
      </c>
      <c r="W143" t="s">
        <v>27</v>
      </c>
      <c r="X143" t="s">
        <v>27</v>
      </c>
      <c r="Y143" t="s">
        <v>207</v>
      </c>
      <c r="Z143" t="s">
        <v>61</v>
      </c>
      <c r="AA143" s="3" t="str">
        <f t="shared" si="4"/>
        <v>5184</v>
      </c>
      <c r="AB143" s="4" t="str">
        <f t="shared" si="5"/>
        <v>Non-TIF</v>
      </c>
    </row>
    <row r="144" spans="1:28" x14ac:dyDescent="0.25">
      <c r="A144">
        <v>2021</v>
      </c>
      <c r="B144">
        <v>8</v>
      </c>
      <c r="C144" t="s">
        <v>32</v>
      </c>
      <c r="D144">
        <v>6277088</v>
      </c>
      <c r="E144">
        <v>9996643</v>
      </c>
      <c r="F144">
        <v>359025</v>
      </c>
      <c r="G144">
        <v>184568</v>
      </c>
      <c r="H144">
        <v>9508069</v>
      </c>
      <c r="I144">
        <v>0</v>
      </c>
      <c r="J144">
        <v>0</v>
      </c>
      <c r="K144">
        <v>0</v>
      </c>
      <c r="L144">
        <v>50298</v>
      </c>
      <c r="M144">
        <v>0</v>
      </c>
      <c r="N144">
        <v>26375691</v>
      </c>
      <c r="O144">
        <v>9260</v>
      </c>
      <c r="P144">
        <v>26366431</v>
      </c>
      <c r="Q144">
        <v>181837</v>
      </c>
      <c r="R144">
        <v>2021</v>
      </c>
      <c r="S144">
        <v>8</v>
      </c>
      <c r="T144">
        <v>0</v>
      </c>
      <c r="U144">
        <v>472</v>
      </c>
      <c r="V144">
        <v>850472</v>
      </c>
      <c r="W144" t="s">
        <v>27</v>
      </c>
      <c r="X144" t="s">
        <v>27</v>
      </c>
      <c r="Y144" t="s">
        <v>208</v>
      </c>
      <c r="Z144" t="s">
        <v>61</v>
      </c>
      <c r="AA144" s="3" t="str">
        <f t="shared" si="4"/>
        <v>0472</v>
      </c>
      <c r="AB144" s="4" t="str">
        <f t="shared" si="5"/>
        <v>Non-TIF</v>
      </c>
    </row>
    <row r="145" spans="1:28" x14ac:dyDescent="0.25">
      <c r="A145">
        <v>2021</v>
      </c>
      <c r="B145">
        <v>8</v>
      </c>
      <c r="C145" t="s">
        <v>32</v>
      </c>
      <c r="D145">
        <v>6749097</v>
      </c>
      <c r="E145">
        <v>11387868</v>
      </c>
      <c r="F145">
        <v>789049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2110699</v>
      </c>
      <c r="M145">
        <v>0</v>
      </c>
      <c r="N145">
        <v>21036713</v>
      </c>
      <c r="O145">
        <v>9260</v>
      </c>
      <c r="P145">
        <v>21027453</v>
      </c>
      <c r="Q145">
        <v>111219</v>
      </c>
      <c r="R145">
        <v>2021</v>
      </c>
      <c r="S145">
        <v>8</v>
      </c>
      <c r="T145">
        <v>5</v>
      </c>
      <c r="U145">
        <v>643</v>
      </c>
      <c r="V145">
        <v>855643</v>
      </c>
      <c r="W145" t="s">
        <v>27</v>
      </c>
      <c r="X145" t="s">
        <v>27</v>
      </c>
      <c r="Y145" t="s">
        <v>209</v>
      </c>
      <c r="Z145" t="s">
        <v>61</v>
      </c>
      <c r="AA145" s="3" t="str">
        <f t="shared" si="4"/>
        <v>5643</v>
      </c>
      <c r="AB145" s="4" t="str">
        <f t="shared" si="5"/>
        <v>Non-TIF</v>
      </c>
    </row>
    <row r="146" spans="1:28" x14ac:dyDescent="0.25">
      <c r="A146">
        <v>2021</v>
      </c>
      <c r="B146">
        <v>8</v>
      </c>
      <c r="C146" t="s">
        <v>32</v>
      </c>
      <c r="D146">
        <v>22523310</v>
      </c>
      <c r="E146">
        <v>52652852</v>
      </c>
      <c r="F146">
        <v>2819002</v>
      </c>
      <c r="G146">
        <v>4591171</v>
      </c>
      <c r="H146">
        <v>7932866</v>
      </c>
      <c r="I146">
        <v>145521</v>
      </c>
      <c r="J146">
        <v>0</v>
      </c>
      <c r="K146">
        <v>15643</v>
      </c>
      <c r="L146">
        <v>25999491</v>
      </c>
      <c r="M146">
        <v>0</v>
      </c>
      <c r="N146">
        <v>116679856</v>
      </c>
      <c r="O146">
        <v>83340</v>
      </c>
      <c r="P146">
        <v>116596516</v>
      </c>
      <c r="Q146">
        <v>2406798</v>
      </c>
      <c r="R146">
        <v>2021</v>
      </c>
      <c r="S146">
        <v>8</v>
      </c>
      <c r="T146">
        <v>6</v>
      </c>
      <c r="U146">
        <v>96</v>
      </c>
      <c r="V146">
        <v>946096</v>
      </c>
      <c r="W146" t="s">
        <v>27</v>
      </c>
      <c r="X146" t="s">
        <v>27</v>
      </c>
      <c r="Y146" t="s">
        <v>65</v>
      </c>
      <c r="Z146" t="s">
        <v>61</v>
      </c>
      <c r="AA146" s="3" t="str">
        <f t="shared" si="4"/>
        <v>6096</v>
      </c>
      <c r="AB146" s="4" t="str">
        <f t="shared" si="5"/>
        <v>Non-TIF</v>
      </c>
    </row>
    <row r="147" spans="1:28" x14ac:dyDescent="0.25">
      <c r="A147">
        <v>2021</v>
      </c>
      <c r="B147">
        <v>9</v>
      </c>
      <c r="C147" t="s">
        <v>45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2021</v>
      </c>
      <c r="S147">
        <v>9</v>
      </c>
      <c r="T147">
        <v>3</v>
      </c>
      <c r="U147">
        <v>186</v>
      </c>
      <c r="V147">
        <v>93186</v>
      </c>
      <c r="W147" t="s">
        <v>27</v>
      </c>
      <c r="X147" t="s">
        <v>27</v>
      </c>
      <c r="Y147" t="s">
        <v>56</v>
      </c>
      <c r="Z147" t="s">
        <v>67</v>
      </c>
      <c r="AA147" s="3" t="str">
        <f t="shared" si="4"/>
        <v>3186</v>
      </c>
      <c r="AB147" s="4" t="str">
        <f t="shared" si="5"/>
        <v>Non-TIF</v>
      </c>
    </row>
    <row r="148" spans="1:28" x14ac:dyDescent="0.25">
      <c r="A148">
        <v>2021</v>
      </c>
      <c r="B148">
        <v>9</v>
      </c>
      <c r="C148" t="s">
        <v>45</v>
      </c>
      <c r="D148">
        <v>112316</v>
      </c>
      <c r="E148">
        <v>3809</v>
      </c>
      <c r="F148">
        <v>73</v>
      </c>
      <c r="G148">
        <v>7170691</v>
      </c>
      <c r="H148">
        <v>2345601</v>
      </c>
      <c r="I148">
        <v>22167</v>
      </c>
      <c r="J148">
        <v>0</v>
      </c>
      <c r="K148">
        <v>0</v>
      </c>
      <c r="L148">
        <v>0</v>
      </c>
      <c r="M148">
        <v>0</v>
      </c>
      <c r="N148">
        <v>9654657</v>
      </c>
      <c r="O148">
        <v>0</v>
      </c>
      <c r="P148">
        <v>9654657</v>
      </c>
      <c r="Q148">
        <v>0</v>
      </c>
      <c r="R148">
        <v>2021</v>
      </c>
      <c r="S148">
        <v>9</v>
      </c>
      <c r="T148">
        <v>6</v>
      </c>
      <c r="U148">
        <v>840</v>
      </c>
      <c r="V148">
        <v>96840</v>
      </c>
      <c r="W148" t="s">
        <v>27</v>
      </c>
      <c r="X148" t="s">
        <v>27</v>
      </c>
      <c r="Y148" t="s">
        <v>58</v>
      </c>
      <c r="Z148" t="s">
        <v>67</v>
      </c>
      <c r="AA148" s="3" t="str">
        <f t="shared" si="4"/>
        <v>6840</v>
      </c>
      <c r="AB148" s="4" t="str">
        <f t="shared" si="5"/>
        <v>Non-TIF</v>
      </c>
    </row>
    <row r="149" spans="1:28" x14ac:dyDescent="0.25">
      <c r="A149">
        <v>2021</v>
      </c>
      <c r="B149">
        <v>9</v>
      </c>
      <c r="C149" t="s">
        <v>24</v>
      </c>
      <c r="D149">
        <v>0</v>
      </c>
      <c r="E149">
        <v>0</v>
      </c>
      <c r="F149">
        <v>0</v>
      </c>
      <c r="G149">
        <v>104239</v>
      </c>
      <c r="H149">
        <v>0</v>
      </c>
      <c r="I149">
        <v>45731</v>
      </c>
      <c r="J149">
        <v>0</v>
      </c>
      <c r="K149">
        <v>0</v>
      </c>
      <c r="L149">
        <v>0</v>
      </c>
      <c r="M149">
        <v>0</v>
      </c>
      <c r="N149">
        <v>149970</v>
      </c>
      <c r="O149">
        <v>0</v>
      </c>
      <c r="P149">
        <v>149970</v>
      </c>
      <c r="Q149">
        <v>0</v>
      </c>
      <c r="R149">
        <v>2021</v>
      </c>
      <c r="S149">
        <v>9</v>
      </c>
      <c r="T149">
        <v>6</v>
      </c>
      <c r="U149">
        <v>762</v>
      </c>
      <c r="V149" t="s">
        <v>172</v>
      </c>
      <c r="W149" t="s">
        <v>26</v>
      </c>
      <c r="X149" t="s">
        <v>27</v>
      </c>
      <c r="Y149" t="s">
        <v>173</v>
      </c>
      <c r="Z149" t="s">
        <v>67</v>
      </c>
      <c r="AA149" s="3" t="str">
        <f t="shared" si="4"/>
        <v>6762</v>
      </c>
      <c r="AB149" s="4" t="str">
        <f t="shared" si="5"/>
        <v>TIF</v>
      </c>
    </row>
    <row r="150" spans="1:28" x14ac:dyDescent="0.25">
      <c r="A150">
        <v>2021</v>
      </c>
      <c r="B150">
        <v>9</v>
      </c>
      <c r="C150" t="s">
        <v>24</v>
      </c>
      <c r="D150">
        <v>0</v>
      </c>
      <c r="E150">
        <v>0</v>
      </c>
      <c r="F150">
        <v>0</v>
      </c>
      <c r="G150">
        <v>0</v>
      </c>
      <c r="H150">
        <v>610140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610140</v>
      </c>
      <c r="O150">
        <v>0</v>
      </c>
      <c r="P150">
        <v>610140</v>
      </c>
      <c r="Q150">
        <v>0</v>
      </c>
      <c r="R150">
        <v>2021</v>
      </c>
      <c r="S150">
        <v>9</v>
      </c>
      <c r="T150">
        <v>4</v>
      </c>
      <c r="U150">
        <v>599</v>
      </c>
      <c r="V150" t="s">
        <v>210</v>
      </c>
      <c r="W150" t="s">
        <v>26</v>
      </c>
      <c r="X150" t="s">
        <v>27</v>
      </c>
      <c r="Y150" t="s">
        <v>211</v>
      </c>
      <c r="Z150" t="s">
        <v>67</v>
      </c>
      <c r="AA150" s="3" t="str">
        <f t="shared" si="4"/>
        <v>4599</v>
      </c>
      <c r="AB150" s="4" t="str">
        <f t="shared" si="5"/>
        <v>TIF</v>
      </c>
    </row>
    <row r="151" spans="1:28" x14ac:dyDescent="0.25">
      <c r="A151">
        <v>2021</v>
      </c>
      <c r="B151">
        <v>9</v>
      </c>
      <c r="C151" t="s">
        <v>32</v>
      </c>
      <c r="D151">
        <v>71388842</v>
      </c>
      <c r="E151">
        <v>66931657</v>
      </c>
      <c r="F151">
        <v>4007872</v>
      </c>
      <c r="G151">
        <v>9057387</v>
      </c>
      <c r="H151">
        <v>0</v>
      </c>
      <c r="I151">
        <v>394886</v>
      </c>
      <c r="J151">
        <v>0</v>
      </c>
      <c r="K151">
        <v>0</v>
      </c>
      <c r="L151">
        <v>713008</v>
      </c>
      <c r="M151">
        <v>0</v>
      </c>
      <c r="N151">
        <v>152493652</v>
      </c>
      <c r="O151">
        <v>248168</v>
      </c>
      <c r="P151">
        <v>152245484</v>
      </c>
      <c r="Q151">
        <v>2170943</v>
      </c>
      <c r="R151">
        <v>2021</v>
      </c>
      <c r="S151">
        <v>9</v>
      </c>
      <c r="T151">
        <v>6</v>
      </c>
      <c r="U151">
        <v>471</v>
      </c>
      <c r="V151">
        <v>96471</v>
      </c>
      <c r="W151" t="s">
        <v>27</v>
      </c>
      <c r="X151" t="s">
        <v>27</v>
      </c>
      <c r="Y151" t="s">
        <v>212</v>
      </c>
      <c r="Z151" t="s">
        <v>67</v>
      </c>
      <c r="AA151" s="3" t="str">
        <f t="shared" si="4"/>
        <v>6471</v>
      </c>
      <c r="AB151" s="4" t="str">
        <f t="shared" si="5"/>
        <v>Non-TIF</v>
      </c>
    </row>
    <row r="152" spans="1:28" x14ac:dyDescent="0.25">
      <c r="A152">
        <v>2021</v>
      </c>
      <c r="B152">
        <v>9</v>
      </c>
      <c r="C152" t="s">
        <v>32</v>
      </c>
      <c r="D152">
        <v>56784930</v>
      </c>
      <c r="E152">
        <v>48043297</v>
      </c>
      <c r="F152">
        <v>3561468</v>
      </c>
      <c r="G152">
        <v>6877403</v>
      </c>
      <c r="H152">
        <v>11538</v>
      </c>
      <c r="I152">
        <v>165630</v>
      </c>
      <c r="J152">
        <v>0</v>
      </c>
      <c r="K152">
        <v>0</v>
      </c>
      <c r="L152">
        <v>412453</v>
      </c>
      <c r="M152">
        <v>0</v>
      </c>
      <c r="N152">
        <v>115856719</v>
      </c>
      <c r="O152">
        <v>125936</v>
      </c>
      <c r="P152">
        <v>115730783</v>
      </c>
      <c r="Q152">
        <v>1192492</v>
      </c>
      <c r="R152">
        <v>2021</v>
      </c>
      <c r="S152">
        <v>9</v>
      </c>
      <c r="T152">
        <v>6</v>
      </c>
      <c r="U152">
        <v>762</v>
      </c>
      <c r="V152">
        <v>96762</v>
      </c>
      <c r="W152" t="s">
        <v>27</v>
      </c>
      <c r="X152" t="s">
        <v>27</v>
      </c>
      <c r="Y152" t="s">
        <v>57</v>
      </c>
      <c r="Z152" t="s">
        <v>67</v>
      </c>
      <c r="AA152" s="3" t="str">
        <f t="shared" si="4"/>
        <v>6762</v>
      </c>
      <c r="AB152" s="4" t="str">
        <f t="shared" si="5"/>
        <v>Non-TIF</v>
      </c>
    </row>
    <row r="153" spans="1:28" x14ac:dyDescent="0.25">
      <c r="A153">
        <v>2021</v>
      </c>
      <c r="B153">
        <v>9</v>
      </c>
      <c r="C153" t="s">
        <v>32</v>
      </c>
      <c r="D153">
        <v>32619065</v>
      </c>
      <c r="E153">
        <v>32668325</v>
      </c>
      <c r="F153">
        <v>1420340</v>
      </c>
      <c r="G153">
        <v>3972636</v>
      </c>
      <c r="H153">
        <v>0</v>
      </c>
      <c r="I153">
        <v>138384</v>
      </c>
      <c r="J153">
        <v>0</v>
      </c>
      <c r="K153">
        <v>0</v>
      </c>
      <c r="L153">
        <v>338649</v>
      </c>
      <c r="M153">
        <v>2430579</v>
      </c>
      <c r="N153">
        <v>73587978</v>
      </c>
      <c r="O153">
        <v>98156</v>
      </c>
      <c r="P153">
        <v>73489822</v>
      </c>
      <c r="Q153">
        <v>1828958</v>
      </c>
      <c r="R153">
        <v>2021</v>
      </c>
      <c r="S153">
        <v>9</v>
      </c>
      <c r="T153">
        <v>4</v>
      </c>
      <c r="U153">
        <v>599</v>
      </c>
      <c r="V153">
        <v>194599</v>
      </c>
      <c r="W153" t="s">
        <v>27</v>
      </c>
      <c r="X153" t="s">
        <v>27</v>
      </c>
      <c r="Y153" t="s">
        <v>146</v>
      </c>
      <c r="Z153" t="s">
        <v>67</v>
      </c>
      <c r="AA153" s="3" t="str">
        <f t="shared" si="4"/>
        <v>4599</v>
      </c>
      <c r="AB153" s="4" t="str">
        <f t="shared" si="5"/>
        <v>Non-TIF</v>
      </c>
    </row>
    <row r="154" spans="1:28" x14ac:dyDescent="0.25">
      <c r="A154">
        <v>2021</v>
      </c>
      <c r="B154">
        <v>9</v>
      </c>
      <c r="C154" t="s">
        <v>32</v>
      </c>
      <c r="D154">
        <v>620164</v>
      </c>
      <c r="E154">
        <v>535246</v>
      </c>
      <c r="F154">
        <v>2324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1691</v>
      </c>
      <c r="M154">
        <v>0</v>
      </c>
      <c r="N154">
        <v>1159425</v>
      </c>
      <c r="O154">
        <v>0</v>
      </c>
      <c r="P154">
        <v>1159425</v>
      </c>
      <c r="Q154">
        <v>21620</v>
      </c>
      <c r="R154">
        <v>2021</v>
      </c>
      <c r="S154">
        <v>9</v>
      </c>
      <c r="T154">
        <v>1</v>
      </c>
      <c r="U154">
        <v>908</v>
      </c>
      <c r="V154">
        <v>71908</v>
      </c>
      <c r="W154" t="s">
        <v>27</v>
      </c>
      <c r="X154" t="s">
        <v>27</v>
      </c>
      <c r="Y154" t="s">
        <v>50</v>
      </c>
      <c r="Z154" t="s">
        <v>67</v>
      </c>
      <c r="AA154" s="3" t="str">
        <f t="shared" si="4"/>
        <v>1908</v>
      </c>
      <c r="AB154" s="4" t="str">
        <f t="shared" si="5"/>
        <v>Non-TIF</v>
      </c>
    </row>
    <row r="155" spans="1:28" x14ac:dyDescent="0.25">
      <c r="A155">
        <v>2021</v>
      </c>
      <c r="B155">
        <v>9</v>
      </c>
      <c r="C155" t="s">
        <v>32</v>
      </c>
      <c r="D155">
        <v>63712711</v>
      </c>
      <c r="E155">
        <v>7877218</v>
      </c>
      <c r="F155">
        <v>487751</v>
      </c>
      <c r="G155">
        <v>4837438</v>
      </c>
      <c r="H155">
        <v>3126879</v>
      </c>
      <c r="I155">
        <v>395766</v>
      </c>
      <c r="J155">
        <v>0</v>
      </c>
      <c r="K155">
        <v>0</v>
      </c>
      <c r="L155">
        <v>330876</v>
      </c>
      <c r="M155">
        <v>1534209</v>
      </c>
      <c r="N155">
        <v>82302848</v>
      </c>
      <c r="O155">
        <v>172236</v>
      </c>
      <c r="P155">
        <v>82130612</v>
      </c>
      <c r="Q155">
        <v>1312598</v>
      </c>
      <c r="R155">
        <v>2021</v>
      </c>
      <c r="S155">
        <v>9</v>
      </c>
      <c r="T155">
        <v>3</v>
      </c>
      <c r="U155">
        <v>186</v>
      </c>
      <c r="V155">
        <v>93186</v>
      </c>
      <c r="W155" t="s">
        <v>27</v>
      </c>
      <c r="X155" t="s">
        <v>27</v>
      </c>
      <c r="Y155" t="s">
        <v>56</v>
      </c>
      <c r="Z155" t="s">
        <v>67</v>
      </c>
      <c r="AA155" s="3" t="str">
        <f t="shared" si="4"/>
        <v>3186</v>
      </c>
      <c r="AB155" s="4" t="str">
        <f t="shared" si="5"/>
        <v>Non-TIF</v>
      </c>
    </row>
    <row r="156" spans="1:28" x14ac:dyDescent="0.25">
      <c r="A156">
        <v>2021</v>
      </c>
      <c r="B156">
        <v>9</v>
      </c>
      <c r="C156" t="s">
        <v>32</v>
      </c>
      <c r="D156">
        <v>67766608</v>
      </c>
      <c r="E156">
        <v>57180176</v>
      </c>
      <c r="F156">
        <v>4574861</v>
      </c>
      <c r="G156">
        <v>5712451</v>
      </c>
      <c r="H156">
        <v>906030</v>
      </c>
      <c r="I156">
        <v>664891</v>
      </c>
      <c r="J156">
        <v>0</v>
      </c>
      <c r="K156">
        <v>0</v>
      </c>
      <c r="L156">
        <v>2529710</v>
      </c>
      <c r="M156">
        <v>0</v>
      </c>
      <c r="N156">
        <v>139334727</v>
      </c>
      <c r="O156">
        <v>224092</v>
      </c>
      <c r="P156">
        <v>139110635</v>
      </c>
      <c r="Q156">
        <v>3754901</v>
      </c>
      <c r="R156">
        <v>2021</v>
      </c>
      <c r="S156">
        <v>9</v>
      </c>
      <c r="T156">
        <v>6</v>
      </c>
      <c r="U156">
        <v>273</v>
      </c>
      <c r="V156">
        <v>96273</v>
      </c>
      <c r="W156" t="s">
        <v>27</v>
      </c>
      <c r="X156" t="s">
        <v>27</v>
      </c>
      <c r="Y156" t="s">
        <v>145</v>
      </c>
      <c r="Z156" t="s">
        <v>67</v>
      </c>
      <c r="AA156" s="3" t="str">
        <f t="shared" si="4"/>
        <v>6273</v>
      </c>
      <c r="AB156" s="4" t="str">
        <f t="shared" si="5"/>
        <v>Non-TIF</v>
      </c>
    </row>
    <row r="157" spans="1:28" x14ac:dyDescent="0.25">
      <c r="A157">
        <v>2021</v>
      </c>
      <c r="B157">
        <v>10</v>
      </c>
      <c r="C157" t="s">
        <v>45</v>
      </c>
      <c r="D157">
        <v>4267791</v>
      </c>
      <c r="E157">
        <v>0</v>
      </c>
      <c r="F157">
        <v>0</v>
      </c>
      <c r="G157">
        <v>2665141</v>
      </c>
      <c r="H157">
        <v>0</v>
      </c>
      <c r="I157">
        <v>1126582</v>
      </c>
      <c r="J157">
        <v>0</v>
      </c>
      <c r="K157">
        <v>0</v>
      </c>
      <c r="L157">
        <v>0</v>
      </c>
      <c r="M157">
        <v>0</v>
      </c>
      <c r="N157">
        <v>8059514</v>
      </c>
      <c r="O157">
        <v>18520</v>
      </c>
      <c r="P157">
        <v>8040994</v>
      </c>
      <c r="Q157">
        <v>0</v>
      </c>
      <c r="R157">
        <v>2021</v>
      </c>
      <c r="S157">
        <v>10</v>
      </c>
      <c r="T157">
        <v>6</v>
      </c>
      <c r="U157">
        <v>762</v>
      </c>
      <c r="V157">
        <v>96762</v>
      </c>
      <c r="W157" t="s">
        <v>27</v>
      </c>
      <c r="X157" t="s">
        <v>27</v>
      </c>
      <c r="Y157" t="s">
        <v>57</v>
      </c>
      <c r="Z157" t="s">
        <v>69</v>
      </c>
      <c r="AA157" s="3" t="str">
        <f t="shared" si="4"/>
        <v>6762</v>
      </c>
      <c r="AB157" s="4" t="str">
        <f t="shared" si="5"/>
        <v>Non-TIF</v>
      </c>
    </row>
    <row r="158" spans="1:28" x14ac:dyDescent="0.25">
      <c r="A158">
        <v>2021</v>
      </c>
      <c r="B158">
        <v>10</v>
      </c>
      <c r="C158" t="s">
        <v>24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2021</v>
      </c>
      <c r="S158">
        <v>10</v>
      </c>
      <c r="T158">
        <v>3</v>
      </c>
      <c r="U158">
        <v>204</v>
      </c>
      <c r="V158" t="s">
        <v>278</v>
      </c>
      <c r="W158" t="s">
        <v>26</v>
      </c>
      <c r="X158" t="s">
        <v>27</v>
      </c>
      <c r="Y158" t="s">
        <v>279</v>
      </c>
      <c r="Z158" t="s">
        <v>69</v>
      </c>
      <c r="AA158" s="3" t="str">
        <f t="shared" si="4"/>
        <v>3204</v>
      </c>
      <c r="AB158" s="4" t="str">
        <f t="shared" si="5"/>
        <v>TIF</v>
      </c>
    </row>
    <row r="159" spans="1:28" x14ac:dyDescent="0.25">
      <c r="A159">
        <v>2021</v>
      </c>
      <c r="B159">
        <v>10</v>
      </c>
      <c r="C159" t="s">
        <v>32</v>
      </c>
      <c r="D159">
        <v>89711317</v>
      </c>
      <c r="E159">
        <v>119194631</v>
      </c>
      <c r="F159">
        <v>6195975</v>
      </c>
      <c r="G159">
        <v>9095147</v>
      </c>
      <c r="H159">
        <v>4577364</v>
      </c>
      <c r="I159">
        <v>419453</v>
      </c>
      <c r="J159">
        <v>0</v>
      </c>
      <c r="K159">
        <v>0</v>
      </c>
      <c r="L159">
        <v>5809004</v>
      </c>
      <c r="M159">
        <v>1895953</v>
      </c>
      <c r="N159">
        <v>236898844</v>
      </c>
      <c r="O159">
        <v>266688</v>
      </c>
      <c r="P159">
        <v>236632156</v>
      </c>
      <c r="Q159">
        <v>3221712</v>
      </c>
      <c r="R159">
        <v>2021</v>
      </c>
      <c r="S159">
        <v>10</v>
      </c>
      <c r="T159">
        <v>1</v>
      </c>
      <c r="U159">
        <v>963</v>
      </c>
      <c r="V159">
        <v>101963</v>
      </c>
      <c r="W159" t="s">
        <v>27</v>
      </c>
      <c r="X159" t="s">
        <v>27</v>
      </c>
      <c r="Y159" t="s">
        <v>280</v>
      </c>
      <c r="Z159" t="s">
        <v>69</v>
      </c>
      <c r="AA159" s="3" t="str">
        <f t="shared" si="4"/>
        <v>1963</v>
      </c>
      <c r="AB159" s="4" t="str">
        <f t="shared" si="5"/>
        <v>Non-TIF</v>
      </c>
    </row>
    <row r="160" spans="1:28" x14ac:dyDescent="0.25">
      <c r="A160">
        <v>2021</v>
      </c>
      <c r="B160">
        <v>10</v>
      </c>
      <c r="C160" t="s">
        <v>32</v>
      </c>
      <c r="D160">
        <v>134750656</v>
      </c>
      <c r="E160">
        <v>67151839</v>
      </c>
      <c r="F160">
        <v>3973462</v>
      </c>
      <c r="G160">
        <v>17202190</v>
      </c>
      <c r="H160">
        <v>5827032</v>
      </c>
      <c r="I160">
        <v>1741697</v>
      </c>
      <c r="J160">
        <v>0</v>
      </c>
      <c r="K160">
        <v>0</v>
      </c>
      <c r="L160">
        <v>1558838</v>
      </c>
      <c r="M160">
        <v>1237293</v>
      </c>
      <c r="N160">
        <v>233443007</v>
      </c>
      <c r="O160">
        <v>316692</v>
      </c>
      <c r="P160">
        <v>233126315</v>
      </c>
      <c r="Q160">
        <v>6590549</v>
      </c>
      <c r="R160">
        <v>2021</v>
      </c>
      <c r="S160">
        <v>10</v>
      </c>
      <c r="T160">
        <v>3</v>
      </c>
      <c r="U160">
        <v>204</v>
      </c>
      <c r="V160">
        <v>103204</v>
      </c>
      <c r="W160" t="s">
        <v>27</v>
      </c>
      <c r="X160" t="s">
        <v>27</v>
      </c>
      <c r="Y160" t="s">
        <v>171</v>
      </c>
      <c r="Z160" t="s">
        <v>69</v>
      </c>
      <c r="AA160" s="3" t="str">
        <f t="shared" si="4"/>
        <v>3204</v>
      </c>
      <c r="AB160" s="4" t="str">
        <f t="shared" si="5"/>
        <v>Non-TIF</v>
      </c>
    </row>
    <row r="161" spans="1:28" x14ac:dyDescent="0.25">
      <c r="A161">
        <v>2021</v>
      </c>
      <c r="B161">
        <v>10</v>
      </c>
      <c r="C161" t="s">
        <v>32</v>
      </c>
      <c r="D161">
        <v>158964</v>
      </c>
      <c r="E161">
        <v>42846</v>
      </c>
      <c r="F161">
        <v>19055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220865</v>
      </c>
      <c r="O161">
        <v>0</v>
      </c>
      <c r="P161">
        <v>220865</v>
      </c>
      <c r="Q161">
        <v>0</v>
      </c>
      <c r="R161">
        <v>2021</v>
      </c>
      <c r="S161">
        <v>10</v>
      </c>
      <c r="T161">
        <v>6</v>
      </c>
      <c r="U161">
        <v>950</v>
      </c>
      <c r="V161">
        <v>286950</v>
      </c>
      <c r="W161" t="s">
        <v>27</v>
      </c>
      <c r="X161" t="s">
        <v>27</v>
      </c>
      <c r="Y161" t="s">
        <v>281</v>
      </c>
      <c r="Z161" t="s">
        <v>69</v>
      </c>
      <c r="AA161" s="3" t="str">
        <f t="shared" si="4"/>
        <v>6950</v>
      </c>
      <c r="AB161" s="4" t="str">
        <f t="shared" si="5"/>
        <v>Non-TIF</v>
      </c>
    </row>
    <row r="162" spans="1:28" x14ac:dyDescent="0.25">
      <c r="A162">
        <v>2021</v>
      </c>
      <c r="B162">
        <v>11</v>
      </c>
      <c r="C162" t="s">
        <v>32</v>
      </c>
      <c r="D162">
        <v>91313432</v>
      </c>
      <c r="E162">
        <v>113138502</v>
      </c>
      <c r="F162">
        <v>6057391</v>
      </c>
      <c r="G162">
        <v>17399160</v>
      </c>
      <c r="H162">
        <v>45125577</v>
      </c>
      <c r="I162">
        <v>3261908</v>
      </c>
      <c r="J162">
        <v>0</v>
      </c>
      <c r="K162">
        <v>0</v>
      </c>
      <c r="L162">
        <v>26465260</v>
      </c>
      <c r="M162">
        <v>1465054</v>
      </c>
      <c r="N162">
        <v>304226284</v>
      </c>
      <c r="O162">
        <v>201868</v>
      </c>
      <c r="P162">
        <v>304024416</v>
      </c>
      <c r="Q162">
        <v>2449430</v>
      </c>
      <c r="R162">
        <v>2021</v>
      </c>
      <c r="S162">
        <v>11</v>
      </c>
      <c r="T162">
        <v>0</v>
      </c>
      <c r="U162">
        <v>171</v>
      </c>
      <c r="V162">
        <v>110171</v>
      </c>
      <c r="W162" t="s">
        <v>27</v>
      </c>
      <c r="X162" t="s">
        <v>27</v>
      </c>
      <c r="Y162" t="s">
        <v>1070</v>
      </c>
      <c r="Z162" t="s">
        <v>75</v>
      </c>
      <c r="AA162" s="3" t="str">
        <f t="shared" si="4"/>
        <v>0171</v>
      </c>
      <c r="AB162" s="4" t="str">
        <f t="shared" si="5"/>
        <v>Non-TIF</v>
      </c>
    </row>
    <row r="163" spans="1:28" x14ac:dyDescent="0.25">
      <c r="A163">
        <v>2021</v>
      </c>
      <c r="B163">
        <v>11</v>
      </c>
      <c r="C163" t="s">
        <v>32</v>
      </c>
      <c r="D163">
        <v>42816812</v>
      </c>
      <c r="E163">
        <v>79071530</v>
      </c>
      <c r="F163">
        <v>10070790</v>
      </c>
      <c r="G163">
        <v>8279100</v>
      </c>
      <c r="H163">
        <v>18189945</v>
      </c>
      <c r="I163">
        <v>135611</v>
      </c>
      <c r="J163">
        <v>0</v>
      </c>
      <c r="K163">
        <v>0</v>
      </c>
      <c r="L163">
        <v>1445146</v>
      </c>
      <c r="M163">
        <v>0</v>
      </c>
      <c r="N163">
        <v>160008934</v>
      </c>
      <c r="O163">
        <v>177699</v>
      </c>
      <c r="P163">
        <v>159831235</v>
      </c>
      <c r="Q163">
        <v>1890993</v>
      </c>
      <c r="R163">
        <v>2021</v>
      </c>
      <c r="S163">
        <v>11</v>
      </c>
      <c r="T163">
        <v>6</v>
      </c>
      <c r="U163">
        <v>48</v>
      </c>
      <c r="V163">
        <v>116048</v>
      </c>
      <c r="W163" t="s">
        <v>27</v>
      </c>
      <c r="X163" t="s">
        <v>27</v>
      </c>
      <c r="Y163" t="s">
        <v>221</v>
      </c>
      <c r="Z163" t="s">
        <v>75</v>
      </c>
      <c r="AA163" s="3" t="str">
        <f t="shared" si="4"/>
        <v>6048</v>
      </c>
      <c r="AB163" s="4" t="str">
        <f t="shared" si="5"/>
        <v>Non-TIF</v>
      </c>
    </row>
    <row r="164" spans="1:28" x14ac:dyDescent="0.25">
      <c r="A164">
        <v>2021</v>
      </c>
      <c r="B164">
        <v>11</v>
      </c>
      <c r="C164" t="s">
        <v>32</v>
      </c>
      <c r="D164">
        <v>9485577</v>
      </c>
      <c r="E164">
        <v>32323625</v>
      </c>
      <c r="F164">
        <v>1529545</v>
      </c>
      <c r="G164">
        <v>4724766</v>
      </c>
      <c r="H164">
        <v>23220</v>
      </c>
      <c r="I164">
        <v>103937</v>
      </c>
      <c r="J164">
        <v>0</v>
      </c>
      <c r="K164">
        <v>0</v>
      </c>
      <c r="L164">
        <v>432471</v>
      </c>
      <c r="M164">
        <v>5726651</v>
      </c>
      <c r="N164">
        <v>54349792</v>
      </c>
      <c r="O164">
        <v>38892</v>
      </c>
      <c r="P164">
        <v>54310900</v>
      </c>
      <c r="Q164">
        <v>597842</v>
      </c>
      <c r="R164">
        <v>2021</v>
      </c>
      <c r="S164">
        <v>11</v>
      </c>
      <c r="T164">
        <v>3</v>
      </c>
      <c r="U164">
        <v>537</v>
      </c>
      <c r="V164">
        <v>763537</v>
      </c>
      <c r="W164" t="s">
        <v>27</v>
      </c>
      <c r="X164" t="s">
        <v>27</v>
      </c>
      <c r="Y164" t="s">
        <v>282</v>
      </c>
      <c r="Z164" t="s">
        <v>75</v>
      </c>
      <c r="AA164" s="3" t="str">
        <f t="shared" si="4"/>
        <v>3537</v>
      </c>
      <c r="AB164" s="4" t="str">
        <f t="shared" si="5"/>
        <v>Non-TIF</v>
      </c>
    </row>
    <row r="165" spans="1:28" x14ac:dyDescent="0.25">
      <c r="A165">
        <v>2021</v>
      </c>
      <c r="B165">
        <v>12</v>
      </c>
      <c r="C165" t="s">
        <v>45</v>
      </c>
      <c r="D165">
        <v>3036482</v>
      </c>
      <c r="E165">
        <v>0</v>
      </c>
      <c r="F165">
        <v>0</v>
      </c>
      <c r="G165">
        <v>5707149</v>
      </c>
      <c r="H165">
        <v>16620</v>
      </c>
      <c r="I165">
        <v>520466</v>
      </c>
      <c r="J165">
        <v>0</v>
      </c>
      <c r="K165">
        <v>0</v>
      </c>
      <c r="L165">
        <v>0</v>
      </c>
      <c r="M165">
        <v>0</v>
      </c>
      <c r="N165">
        <v>9280717</v>
      </c>
      <c r="O165">
        <v>22224</v>
      </c>
      <c r="P165">
        <v>9258493</v>
      </c>
      <c r="Q165">
        <v>0</v>
      </c>
      <c r="R165">
        <v>2021</v>
      </c>
      <c r="S165">
        <v>12</v>
      </c>
      <c r="T165">
        <v>0</v>
      </c>
      <c r="U165">
        <v>279</v>
      </c>
      <c r="V165">
        <v>120279</v>
      </c>
      <c r="W165" t="s">
        <v>27</v>
      </c>
      <c r="X165" t="s">
        <v>27</v>
      </c>
      <c r="Y165" t="s">
        <v>147</v>
      </c>
      <c r="Z165" t="s">
        <v>78</v>
      </c>
      <c r="AA165" s="3" t="str">
        <f t="shared" si="4"/>
        <v>0279</v>
      </c>
      <c r="AB165" s="4" t="str">
        <f t="shared" si="5"/>
        <v>Non-TIF</v>
      </c>
    </row>
    <row r="166" spans="1:28" x14ac:dyDescent="0.25">
      <c r="A166">
        <v>2021</v>
      </c>
      <c r="B166">
        <v>12</v>
      </c>
      <c r="C166" t="s">
        <v>24</v>
      </c>
      <c r="D166">
        <v>9923004</v>
      </c>
      <c r="E166">
        <v>0</v>
      </c>
      <c r="F166">
        <v>0</v>
      </c>
      <c r="G166">
        <v>4871921</v>
      </c>
      <c r="H166">
        <v>5806857</v>
      </c>
      <c r="I166">
        <v>967224</v>
      </c>
      <c r="J166">
        <v>0</v>
      </c>
      <c r="K166">
        <v>0</v>
      </c>
      <c r="L166">
        <v>0</v>
      </c>
      <c r="M166">
        <v>0</v>
      </c>
      <c r="N166">
        <v>21569006</v>
      </c>
      <c r="O166">
        <v>0</v>
      </c>
      <c r="P166">
        <v>21569006</v>
      </c>
      <c r="Q166">
        <v>0</v>
      </c>
      <c r="R166">
        <v>2021</v>
      </c>
      <c r="S166">
        <v>12</v>
      </c>
      <c r="T166">
        <v>0</v>
      </c>
      <c r="U166">
        <v>279</v>
      </c>
      <c r="V166" t="s">
        <v>283</v>
      </c>
      <c r="W166" t="s">
        <v>26</v>
      </c>
      <c r="X166" t="s">
        <v>27</v>
      </c>
      <c r="Y166" t="s">
        <v>284</v>
      </c>
      <c r="Z166" t="s">
        <v>78</v>
      </c>
      <c r="AA166" s="3" t="str">
        <f t="shared" si="4"/>
        <v>0279</v>
      </c>
      <c r="AB166" s="4" t="str">
        <f t="shared" si="5"/>
        <v>TIF</v>
      </c>
    </row>
    <row r="167" spans="1:28" x14ac:dyDescent="0.25">
      <c r="A167">
        <v>2021</v>
      </c>
      <c r="B167">
        <v>12</v>
      </c>
      <c r="C167" t="s">
        <v>32</v>
      </c>
      <c r="D167">
        <v>56059393</v>
      </c>
      <c r="E167">
        <v>43509264</v>
      </c>
      <c r="F167">
        <v>2470650</v>
      </c>
      <c r="G167">
        <v>5382193</v>
      </c>
      <c r="H167">
        <v>1089234</v>
      </c>
      <c r="I167">
        <v>1989258</v>
      </c>
      <c r="J167">
        <v>0</v>
      </c>
      <c r="K167">
        <v>0</v>
      </c>
      <c r="L167">
        <v>577623</v>
      </c>
      <c r="M167">
        <v>1844629</v>
      </c>
      <c r="N167">
        <v>112922244</v>
      </c>
      <c r="O167">
        <v>203720</v>
      </c>
      <c r="P167">
        <v>112718524</v>
      </c>
      <c r="Q167">
        <v>3081457</v>
      </c>
      <c r="R167">
        <v>2021</v>
      </c>
      <c r="S167">
        <v>12</v>
      </c>
      <c r="T167">
        <v>1</v>
      </c>
      <c r="U167">
        <v>215</v>
      </c>
      <c r="V167">
        <v>121215</v>
      </c>
      <c r="W167" t="s">
        <v>27</v>
      </c>
      <c r="X167" t="s">
        <v>27</v>
      </c>
      <c r="Y167" t="s">
        <v>285</v>
      </c>
      <c r="Z167" t="s">
        <v>78</v>
      </c>
      <c r="AA167" s="3" t="str">
        <f t="shared" si="4"/>
        <v>1215</v>
      </c>
      <c r="AB167" s="4" t="str">
        <f t="shared" si="5"/>
        <v>Non-TIF</v>
      </c>
    </row>
    <row r="168" spans="1:28" x14ac:dyDescent="0.25">
      <c r="A168">
        <v>2021</v>
      </c>
      <c r="B168">
        <v>13</v>
      </c>
      <c r="C168" t="s">
        <v>24</v>
      </c>
      <c r="D168">
        <v>60277</v>
      </c>
      <c r="E168">
        <v>0</v>
      </c>
      <c r="F168">
        <v>0</v>
      </c>
      <c r="G168">
        <v>1386041</v>
      </c>
      <c r="H168">
        <v>33813</v>
      </c>
      <c r="I168">
        <v>21181</v>
      </c>
      <c r="J168">
        <v>0</v>
      </c>
      <c r="K168">
        <v>0</v>
      </c>
      <c r="L168">
        <v>0</v>
      </c>
      <c r="M168">
        <v>0</v>
      </c>
      <c r="N168">
        <v>1501312</v>
      </c>
      <c r="O168">
        <v>0</v>
      </c>
      <c r="P168">
        <v>1501312</v>
      </c>
      <c r="Q168">
        <v>0</v>
      </c>
      <c r="R168">
        <v>2021</v>
      </c>
      <c r="S168">
        <v>13</v>
      </c>
      <c r="T168">
        <v>6</v>
      </c>
      <c r="U168">
        <v>91</v>
      </c>
      <c r="V168" t="s">
        <v>286</v>
      </c>
      <c r="W168" t="s">
        <v>26</v>
      </c>
      <c r="X168" t="s">
        <v>27</v>
      </c>
      <c r="Y168" t="s">
        <v>287</v>
      </c>
      <c r="Z168" t="s">
        <v>151</v>
      </c>
      <c r="AA168" s="3" t="str">
        <f t="shared" si="4"/>
        <v>6091</v>
      </c>
      <c r="AB168" s="4" t="str">
        <f t="shared" si="5"/>
        <v>TIF</v>
      </c>
    </row>
    <row r="169" spans="1:28" x14ac:dyDescent="0.25">
      <c r="A169">
        <v>2021</v>
      </c>
      <c r="B169">
        <v>13</v>
      </c>
      <c r="C169" t="s">
        <v>32</v>
      </c>
      <c r="D169">
        <v>84031158</v>
      </c>
      <c r="E169">
        <v>56042921</v>
      </c>
      <c r="F169">
        <v>1342557</v>
      </c>
      <c r="G169">
        <v>17882114</v>
      </c>
      <c r="H169">
        <v>285093</v>
      </c>
      <c r="I169">
        <v>1071212</v>
      </c>
      <c r="J169">
        <v>0</v>
      </c>
      <c r="K169">
        <v>0</v>
      </c>
      <c r="L169">
        <v>619568</v>
      </c>
      <c r="M169">
        <v>2770060</v>
      </c>
      <c r="N169">
        <v>164044683</v>
      </c>
      <c r="O169">
        <v>202880</v>
      </c>
      <c r="P169">
        <v>163841803</v>
      </c>
      <c r="Q169">
        <v>3575422</v>
      </c>
      <c r="R169">
        <v>2021</v>
      </c>
      <c r="S169">
        <v>13</v>
      </c>
      <c r="T169">
        <v>4</v>
      </c>
      <c r="U169">
        <v>23</v>
      </c>
      <c r="V169">
        <v>134023</v>
      </c>
      <c r="W169" t="s">
        <v>27</v>
      </c>
      <c r="X169" t="s">
        <v>27</v>
      </c>
      <c r="Y169" t="s">
        <v>288</v>
      </c>
      <c r="Z169" t="s">
        <v>151</v>
      </c>
      <c r="AA169" s="3" t="str">
        <f t="shared" si="4"/>
        <v>4023</v>
      </c>
      <c r="AB169" s="4" t="str">
        <f t="shared" si="5"/>
        <v>Non-TIF</v>
      </c>
    </row>
    <row r="170" spans="1:28" x14ac:dyDescent="0.25">
      <c r="A170">
        <v>2021</v>
      </c>
      <c r="B170">
        <v>13</v>
      </c>
      <c r="C170" t="s">
        <v>32</v>
      </c>
      <c r="D170">
        <v>138396004</v>
      </c>
      <c r="E170">
        <v>266418301</v>
      </c>
      <c r="F170">
        <v>10921417</v>
      </c>
      <c r="G170">
        <v>29281124</v>
      </c>
      <c r="H170">
        <v>1665603</v>
      </c>
      <c r="I170">
        <v>1317641</v>
      </c>
      <c r="J170">
        <v>0</v>
      </c>
      <c r="K170">
        <v>0</v>
      </c>
      <c r="L170">
        <v>45949680</v>
      </c>
      <c r="M170">
        <v>4052496</v>
      </c>
      <c r="N170">
        <v>498002266</v>
      </c>
      <c r="O170">
        <v>475964</v>
      </c>
      <c r="P170">
        <v>497526302</v>
      </c>
      <c r="Q170">
        <v>8281101</v>
      </c>
      <c r="R170">
        <v>2021</v>
      </c>
      <c r="S170">
        <v>13</v>
      </c>
      <c r="T170">
        <v>6</v>
      </c>
      <c r="U170">
        <v>91</v>
      </c>
      <c r="V170">
        <v>136091</v>
      </c>
      <c r="W170" t="s">
        <v>27</v>
      </c>
      <c r="X170" t="s">
        <v>27</v>
      </c>
      <c r="Y170" t="s">
        <v>184</v>
      </c>
      <c r="Z170" t="s">
        <v>151</v>
      </c>
      <c r="AA170" s="3" t="str">
        <f t="shared" si="4"/>
        <v>6091</v>
      </c>
      <c r="AB170" s="4" t="str">
        <f t="shared" si="5"/>
        <v>Non-TIF</v>
      </c>
    </row>
    <row r="171" spans="1:28" x14ac:dyDescent="0.25">
      <c r="A171">
        <v>2021</v>
      </c>
      <c r="B171">
        <v>14</v>
      </c>
      <c r="C171" t="s">
        <v>45</v>
      </c>
      <c r="D171">
        <v>836656</v>
      </c>
      <c r="E171">
        <v>673</v>
      </c>
      <c r="F171">
        <v>0</v>
      </c>
      <c r="G171">
        <v>34268053</v>
      </c>
      <c r="H171">
        <v>319179</v>
      </c>
      <c r="I171">
        <v>944955</v>
      </c>
      <c r="J171">
        <v>0</v>
      </c>
      <c r="K171">
        <v>0</v>
      </c>
      <c r="L171">
        <v>0</v>
      </c>
      <c r="M171">
        <v>0</v>
      </c>
      <c r="N171">
        <v>36369516</v>
      </c>
      <c r="O171">
        <v>7408</v>
      </c>
      <c r="P171">
        <v>36362108</v>
      </c>
      <c r="Q171">
        <v>0</v>
      </c>
      <c r="R171">
        <v>2021</v>
      </c>
      <c r="S171">
        <v>14</v>
      </c>
      <c r="T171">
        <v>0</v>
      </c>
      <c r="U171">
        <v>999</v>
      </c>
      <c r="V171">
        <v>140999</v>
      </c>
      <c r="W171" t="s">
        <v>27</v>
      </c>
      <c r="X171" t="s">
        <v>27</v>
      </c>
      <c r="Y171" t="s">
        <v>190</v>
      </c>
      <c r="Z171" t="s">
        <v>152</v>
      </c>
      <c r="AA171" s="3" t="str">
        <f t="shared" si="4"/>
        <v>0999</v>
      </c>
      <c r="AB171" s="4" t="str">
        <f t="shared" si="5"/>
        <v>Non-TIF</v>
      </c>
    </row>
    <row r="172" spans="1:28" x14ac:dyDescent="0.25">
      <c r="A172">
        <v>2021</v>
      </c>
      <c r="B172">
        <v>14</v>
      </c>
      <c r="C172" t="s">
        <v>45</v>
      </c>
      <c r="D172">
        <v>355626</v>
      </c>
      <c r="E172">
        <v>0</v>
      </c>
      <c r="F172">
        <v>0</v>
      </c>
      <c r="G172">
        <v>3140415</v>
      </c>
      <c r="H172">
        <v>462374</v>
      </c>
      <c r="I172">
        <v>34533</v>
      </c>
      <c r="J172">
        <v>0</v>
      </c>
      <c r="K172">
        <v>0</v>
      </c>
      <c r="L172">
        <v>0</v>
      </c>
      <c r="M172">
        <v>0</v>
      </c>
      <c r="N172">
        <v>3992948</v>
      </c>
      <c r="O172">
        <v>11112</v>
      </c>
      <c r="P172">
        <v>3981836</v>
      </c>
      <c r="Q172">
        <v>0</v>
      </c>
      <c r="R172">
        <v>2021</v>
      </c>
      <c r="S172">
        <v>14</v>
      </c>
      <c r="T172">
        <v>1</v>
      </c>
      <c r="U172">
        <v>413</v>
      </c>
      <c r="V172">
        <v>141413</v>
      </c>
      <c r="W172" t="s">
        <v>27</v>
      </c>
      <c r="X172" t="s">
        <v>27</v>
      </c>
      <c r="Y172" t="s">
        <v>97</v>
      </c>
      <c r="Z172" t="s">
        <v>152</v>
      </c>
      <c r="AA172" s="3" t="str">
        <f t="shared" si="4"/>
        <v>1413</v>
      </c>
      <c r="AB172" s="4" t="str">
        <f t="shared" si="5"/>
        <v>Non-TIF</v>
      </c>
    </row>
    <row r="173" spans="1:28" x14ac:dyDescent="0.25">
      <c r="A173">
        <v>2021</v>
      </c>
      <c r="B173">
        <v>10</v>
      </c>
      <c r="C173" t="s">
        <v>45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2021</v>
      </c>
      <c r="S173">
        <v>10</v>
      </c>
      <c r="T173">
        <v>4</v>
      </c>
      <c r="U173">
        <v>869</v>
      </c>
      <c r="V173">
        <v>334869</v>
      </c>
      <c r="W173" t="s">
        <v>27</v>
      </c>
      <c r="X173" t="s">
        <v>27</v>
      </c>
      <c r="Y173" t="s">
        <v>72</v>
      </c>
      <c r="Z173" t="s">
        <v>69</v>
      </c>
      <c r="AA173" s="3" t="str">
        <f t="shared" si="4"/>
        <v>4869</v>
      </c>
      <c r="AB173" s="4" t="str">
        <f t="shared" si="5"/>
        <v>Non-TIF</v>
      </c>
    </row>
    <row r="174" spans="1:28" x14ac:dyDescent="0.25">
      <c r="A174">
        <v>2021</v>
      </c>
      <c r="B174">
        <v>10</v>
      </c>
      <c r="C174" t="s">
        <v>32</v>
      </c>
      <c r="D174">
        <v>433935</v>
      </c>
      <c r="E174">
        <v>2174831</v>
      </c>
      <c r="F174">
        <v>62231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5534</v>
      </c>
      <c r="M174">
        <v>0</v>
      </c>
      <c r="N174">
        <v>2676531</v>
      </c>
      <c r="O174">
        <v>0</v>
      </c>
      <c r="P174">
        <v>2676531</v>
      </c>
      <c r="Q174">
        <v>9727</v>
      </c>
      <c r="R174">
        <v>2021</v>
      </c>
      <c r="S174">
        <v>10</v>
      </c>
      <c r="T174">
        <v>6</v>
      </c>
      <c r="U174">
        <v>660</v>
      </c>
      <c r="V174">
        <v>66660</v>
      </c>
      <c r="W174" t="s">
        <v>27</v>
      </c>
      <c r="X174" t="s">
        <v>27</v>
      </c>
      <c r="Y174" t="s">
        <v>109</v>
      </c>
      <c r="Z174" t="s">
        <v>69</v>
      </c>
      <c r="AA174" s="3" t="str">
        <f t="shared" si="4"/>
        <v>6660</v>
      </c>
      <c r="AB174" s="4" t="str">
        <f t="shared" si="5"/>
        <v>Non-TIF</v>
      </c>
    </row>
    <row r="175" spans="1:28" x14ac:dyDescent="0.25">
      <c r="A175">
        <v>2021</v>
      </c>
      <c r="B175">
        <v>11</v>
      </c>
      <c r="C175" t="s">
        <v>45</v>
      </c>
      <c r="D175">
        <v>554165</v>
      </c>
      <c r="E175">
        <v>0</v>
      </c>
      <c r="F175">
        <v>0</v>
      </c>
      <c r="G175">
        <v>9908981</v>
      </c>
      <c r="H175">
        <v>5118824</v>
      </c>
      <c r="I175">
        <v>145908</v>
      </c>
      <c r="J175">
        <v>0</v>
      </c>
      <c r="K175">
        <v>0</v>
      </c>
      <c r="L175">
        <v>0</v>
      </c>
      <c r="M175">
        <v>0</v>
      </c>
      <c r="N175">
        <v>15727878</v>
      </c>
      <c r="O175">
        <v>5556</v>
      </c>
      <c r="P175">
        <v>15722322</v>
      </c>
      <c r="Q175">
        <v>0</v>
      </c>
      <c r="R175">
        <v>2021</v>
      </c>
      <c r="S175">
        <v>11</v>
      </c>
      <c r="T175">
        <v>6</v>
      </c>
      <c r="U175">
        <v>219</v>
      </c>
      <c r="V175">
        <v>116219</v>
      </c>
      <c r="W175" t="s">
        <v>27</v>
      </c>
      <c r="X175" t="s">
        <v>27</v>
      </c>
      <c r="Y175" t="s">
        <v>76</v>
      </c>
      <c r="Z175" t="s">
        <v>75</v>
      </c>
      <c r="AA175" s="3" t="str">
        <f t="shared" si="4"/>
        <v>6219</v>
      </c>
      <c r="AB175" s="4" t="str">
        <f t="shared" si="5"/>
        <v>Non-TIF</v>
      </c>
    </row>
    <row r="176" spans="1:28" x14ac:dyDescent="0.25">
      <c r="A176">
        <v>2021</v>
      </c>
      <c r="B176">
        <v>11</v>
      </c>
      <c r="C176" t="s">
        <v>32</v>
      </c>
      <c r="D176">
        <v>31008227</v>
      </c>
      <c r="E176">
        <v>77986168</v>
      </c>
      <c r="F176">
        <v>5894394</v>
      </c>
      <c r="G176">
        <v>13817142</v>
      </c>
      <c r="H176">
        <v>19359096</v>
      </c>
      <c r="I176">
        <v>1377925</v>
      </c>
      <c r="J176">
        <v>0</v>
      </c>
      <c r="K176">
        <v>0</v>
      </c>
      <c r="L176">
        <v>1608863</v>
      </c>
      <c r="M176">
        <v>3258454</v>
      </c>
      <c r="N176">
        <v>154310269</v>
      </c>
      <c r="O176">
        <v>122232</v>
      </c>
      <c r="P176">
        <v>154188037</v>
      </c>
      <c r="Q176">
        <v>14363132</v>
      </c>
      <c r="R176">
        <v>2021</v>
      </c>
      <c r="S176">
        <v>11</v>
      </c>
      <c r="T176">
        <v>0</v>
      </c>
      <c r="U176">
        <v>72</v>
      </c>
      <c r="V176">
        <v>110072</v>
      </c>
      <c r="W176" t="s">
        <v>27</v>
      </c>
      <c r="X176" t="s">
        <v>27</v>
      </c>
      <c r="Y176" t="s">
        <v>227</v>
      </c>
      <c r="Z176" t="s">
        <v>75</v>
      </c>
      <c r="AA176" s="3" t="str">
        <f t="shared" si="4"/>
        <v>0072</v>
      </c>
      <c r="AB176" s="4" t="str">
        <f t="shared" si="5"/>
        <v>Non-TIF</v>
      </c>
    </row>
    <row r="177" spans="1:28" x14ac:dyDescent="0.25">
      <c r="A177">
        <v>2021</v>
      </c>
      <c r="B177">
        <v>11</v>
      </c>
      <c r="C177" t="s">
        <v>32</v>
      </c>
      <c r="D177">
        <v>34155846</v>
      </c>
      <c r="E177">
        <v>56559997</v>
      </c>
      <c r="F177">
        <v>5096183</v>
      </c>
      <c r="G177">
        <v>4807611</v>
      </c>
      <c r="H177">
        <v>6039432</v>
      </c>
      <c r="I177">
        <v>349613</v>
      </c>
      <c r="J177">
        <v>0</v>
      </c>
      <c r="K177">
        <v>0</v>
      </c>
      <c r="L177">
        <v>27996882</v>
      </c>
      <c r="M177">
        <v>1900056</v>
      </c>
      <c r="N177">
        <v>136905620</v>
      </c>
      <c r="O177">
        <v>86329</v>
      </c>
      <c r="P177">
        <v>136819291</v>
      </c>
      <c r="Q177">
        <v>1297603</v>
      </c>
      <c r="R177">
        <v>2021</v>
      </c>
      <c r="S177">
        <v>11</v>
      </c>
      <c r="T177">
        <v>4</v>
      </c>
      <c r="U177">
        <v>644</v>
      </c>
      <c r="V177">
        <v>114644</v>
      </c>
      <c r="W177" t="s">
        <v>27</v>
      </c>
      <c r="X177" t="s">
        <v>27</v>
      </c>
      <c r="Y177" t="s">
        <v>228</v>
      </c>
      <c r="Z177" t="s">
        <v>75</v>
      </c>
      <c r="AA177" s="3" t="str">
        <f t="shared" si="4"/>
        <v>4644</v>
      </c>
      <c r="AB177" s="4" t="str">
        <f t="shared" si="5"/>
        <v>Non-TIF</v>
      </c>
    </row>
    <row r="178" spans="1:28" x14ac:dyDescent="0.25">
      <c r="A178">
        <v>2021</v>
      </c>
      <c r="B178">
        <v>12</v>
      </c>
      <c r="C178" t="s">
        <v>45</v>
      </c>
      <c r="D178">
        <v>0</v>
      </c>
      <c r="E178">
        <v>13979</v>
      </c>
      <c r="F178">
        <v>0</v>
      </c>
      <c r="G178">
        <v>0</v>
      </c>
      <c r="H178">
        <v>3822388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3836367</v>
      </c>
      <c r="O178">
        <v>0</v>
      </c>
      <c r="P178">
        <v>3836367</v>
      </c>
      <c r="Q178">
        <v>0</v>
      </c>
      <c r="R178">
        <v>2021</v>
      </c>
      <c r="S178">
        <v>12</v>
      </c>
      <c r="T178">
        <v>1</v>
      </c>
      <c r="U178">
        <v>791</v>
      </c>
      <c r="V178">
        <v>381791</v>
      </c>
      <c r="W178" t="s">
        <v>27</v>
      </c>
      <c r="X178" t="s">
        <v>27</v>
      </c>
      <c r="Y178" t="s">
        <v>149</v>
      </c>
      <c r="Z178" t="s">
        <v>78</v>
      </c>
      <c r="AA178" s="3" t="str">
        <f t="shared" si="4"/>
        <v>1791</v>
      </c>
      <c r="AB178" s="4" t="str">
        <f t="shared" si="5"/>
        <v>Non-TIF</v>
      </c>
    </row>
    <row r="179" spans="1:28" x14ac:dyDescent="0.25">
      <c r="A179">
        <v>2021</v>
      </c>
      <c r="B179">
        <v>12</v>
      </c>
      <c r="C179" t="s">
        <v>24</v>
      </c>
      <c r="D179">
        <v>0</v>
      </c>
      <c r="E179">
        <v>11799</v>
      </c>
      <c r="F179">
        <v>0</v>
      </c>
      <c r="G179">
        <v>0</v>
      </c>
      <c r="H179">
        <v>3163610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3175409</v>
      </c>
      <c r="O179">
        <v>0</v>
      </c>
      <c r="P179">
        <v>3175409</v>
      </c>
      <c r="Q179">
        <v>0</v>
      </c>
      <c r="R179">
        <v>2021</v>
      </c>
      <c r="S179">
        <v>12</v>
      </c>
      <c r="T179">
        <v>1</v>
      </c>
      <c r="U179">
        <v>791</v>
      </c>
      <c r="V179" t="s">
        <v>136</v>
      </c>
      <c r="W179" t="s">
        <v>26</v>
      </c>
      <c r="X179" t="s">
        <v>27</v>
      </c>
      <c r="Y179" t="s">
        <v>137</v>
      </c>
      <c r="Z179" t="s">
        <v>78</v>
      </c>
      <c r="AA179" s="3" t="str">
        <f t="shared" si="4"/>
        <v>1791</v>
      </c>
      <c r="AB179" s="4" t="str">
        <f t="shared" si="5"/>
        <v>TIF</v>
      </c>
    </row>
    <row r="180" spans="1:28" x14ac:dyDescent="0.25">
      <c r="A180">
        <v>2021</v>
      </c>
      <c r="B180">
        <v>12</v>
      </c>
      <c r="C180" t="s">
        <v>32</v>
      </c>
      <c r="D180">
        <v>73525812</v>
      </c>
      <c r="E180">
        <v>45371982</v>
      </c>
      <c r="F180">
        <v>2644245</v>
      </c>
      <c r="G180">
        <v>6144506</v>
      </c>
      <c r="H180">
        <v>1402299</v>
      </c>
      <c r="I180">
        <v>1824572</v>
      </c>
      <c r="J180">
        <v>0</v>
      </c>
      <c r="K180">
        <v>0</v>
      </c>
      <c r="L180">
        <v>886171</v>
      </c>
      <c r="M180">
        <v>1625857</v>
      </c>
      <c r="N180">
        <v>133425444</v>
      </c>
      <c r="O180">
        <v>242612</v>
      </c>
      <c r="P180">
        <v>133182832</v>
      </c>
      <c r="Q180">
        <v>11030527</v>
      </c>
      <c r="R180">
        <v>2021</v>
      </c>
      <c r="S180">
        <v>12</v>
      </c>
      <c r="T180">
        <v>6</v>
      </c>
      <c r="U180">
        <v>840</v>
      </c>
      <c r="V180">
        <v>96840</v>
      </c>
      <c r="W180" t="s">
        <v>27</v>
      </c>
      <c r="X180" t="s">
        <v>27</v>
      </c>
      <c r="Y180" t="s">
        <v>58</v>
      </c>
      <c r="Z180" t="s">
        <v>78</v>
      </c>
      <c r="AA180" s="3" t="str">
        <f t="shared" si="4"/>
        <v>6840</v>
      </c>
      <c r="AB180" s="4" t="str">
        <f t="shared" si="5"/>
        <v>Non-TIF</v>
      </c>
    </row>
    <row r="181" spans="1:28" x14ac:dyDescent="0.25">
      <c r="A181">
        <v>2021</v>
      </c>
      <c r="B181">
        <v>12</v>
      </c>
      <c r="C181" t="s">
        <v>32</v>
      </c>
      <c r="D181">
        <v>2232339</v>
      </c>
      <c r="E181">
        <v>11403240</v>
      </c>
      <c r="F181">
        <v>623170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130911</v>
      </c>
      <c r="M181">
        <v>482196</v>
      </c>
      <c r="N181">
        <v>14871856</v>
      </c>
      <c r="O181">
        <v>11112</v>
      </c>
      <c r="P181">
        <v>14860744</v>
      </c>
      <c r="Q181">
        <v>2405028</v>
      </c>
      <c r="R181">
        <v>2021</v>
      </c>
      <c r="S181">
        <v>12</v>
      </c>
      <c r="T181">
        <v>0</v>
      </c>
      <c r="U181">
        <v>9</v>
      </c>
      <c r="V181">
        <v>380009</v>
      </c>
      <c r="W181" t="s">
        <v>27</v>
      </c>
      <c r="X181" t="s">
        <v>27</v>
      </c>
      <c r="Y181" t="s">
        <v>229</v>
      </c>
      <c r="Z181" t="s">
        <v>78</v>
      </c>
      <c r="AA181" s="3" t="str">
        <f t="shared" si="4"/>
        <v>0009</v>
      </c>
      <c r="AB181" s="4" t="str">
        <f t="shared" si="5"/>
        <v>Non-TIF</v>
      </c>
    </row>
    <row r="182" spans="1:28" x14ac:dyDescent="0.25">
      <c r="A182">
        <v>2021</v>
      </c>
      <c r="B182">
        <v>13</v>
      </c>
      <c r="C182" t="s">
        <v>32</v>
      </c>
      <c r="D182">
        <v>1753099</v>
      </c>
      <c r="E182">
        <v>12970492</v>
      </c>
      <c r="F182">
        <v>534158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17950297</v>
      </c>
      <c r="M182">
        <v>0</v>
      </c>
      <c r="N182">
        <v>33208046</v>
      </c>
      <c r="O182">
        <v>12964</v>
      </c>
      <c r="P182">
        <v>33195082</v>
      </c>
      <c r="Q182">
        <v>90804</v>
      </c>
      <c r="R182">
        <v>2021</v>
      </c>
      <c r="S182">
        <v>13</v>
      </c>
      <c r="T182">
        <v>4</v>
      </c>
      <c r="U182">
        <v>644</v>
      </c>
      <c r="V182">
        <v>114644</v>
      </c>
      <c r="W182" t="s">
        <v>27</v>
      </c>
      <c r="X182" t="s">
        <v>27</v>
      </c>
      <c r="Y182" t="s">
        <v>228</v>
      </c>
      <c r="Z182" t="s">
        <v>151</v>
      </c>
      <c r="AA182" s="3" t="str">
        <f t="shared" si="4"/>
        <v>4644</v>
      </c>
      <c r="AB182" s="4" t="str">
        <f t="shared" si="5"/>
        <v>Non-TIF</v>
      </c>
    </row>
    <row r="183" spans="1:28" x14ac:dyDescent="0.25">
      <c r="A183">
        <v>2021</v>
      </c>
      <c r="B183">
        <v>13</v>
      </c>
      <c r="C183" t="s">
        <v>32</v>
      </c>
      <c r="D183">
        <v>37429481</v>
      </c>
      <c r="E183">
        <v>36191958</v>
      </c>
      <c r="F183">
        <v>1278706</v>
      </c>
      <c r="G183">
        <v>15833945</v>
      </c>
      <c r="H183">
        <v>7951113</v>
      </c>
      <c r="I183">
        <v>586794</v>
      </c>
      <c r="J183">
        <v>0</v>
      </c>
      <c r="K183">
        <v>0</v>
      </c>
      <c r="L183">
        <v>6098123</v>
      </c>
      <c r="M183">
        <v>1183943</v>
      </c>
      <c r="N183">
        <v>106554063</v>
      </c>
      <c r="O183">
        <v>79636</v>
      </c>
      <c r="P183">
        <v>106474427</v>
      </c>
      <c r="Q183">
        <v>1272981</v>
      </c>
      <c r="R183">
        <v>2021</v>
      </c>
      <c r="S183">
        <v>13</v>
      </c>
      <c r="T183">
        <v>5</v>
      </c>
      <c r="U183">
        <v>283</v>
      </c>
      <c r="V183">
        <v>765283</v>
      </c>
      <c r="W183" t="s">
        <v>27</v>
      </c>
      <c r="X183" t="s">
        <v>27</v>
      </c>
      <c r="Y183" t="s">
        <v>230</v>
      </c>
      <c r="Z183" t="s">
        <v>151</v>
      </c>
      <c r="AA183" s="3" t="str">
        <f t="shared" si="4"/>
        <v>5283</v>
      </c>
      <c r="AB183" s="4" t="str">
        <f t="shared" si="5"/>
        <v>Non-TIF</v>
      </c>
    </row>
    <row r="184" spans="1:28" x14ac:dyDescent="0.25">
      <c r="A184">
        <v>2021</v>
      </c>
      <c r="B184">
        <v>14</v>
      </c>
      <c r="C184" t="s">
        <v>32</v>
      </c>
      <c r="D184">
        <v>1872180</v>
      </c>
      <c r="E184">
        <v>6115238</v>
      </c>
      <c r="F184">
        <v>683639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10429</v>
      </c>
      <c r="M184">
        <v>0</v>
      </c>
      <c r="N184">
        <v>8681486</v>
      </c>
      <c r="O184">
        <v>1852</v>
      </c>
      <c r="P184">
        <v>8679634</v>
      </c>
      <c r="Q184">
        <v>32292</v>
      </c>
      <c r="R184">
        <v>2021</v>
      </c>
      <c r="S184">
        <v>14</v>
      </c>
      <c r="T184">
        <v>6</v>
      </c>
      <c r="U184">
        <v>741</v>
      </c>
      <c r="V184">
        <v>816741</v>
      </c>
      <c r="W184" t="s">
        <v>27</v>
      </c>
      <c r="X184" t="s">
        <v>27</v>
      </c>
      <c r="Y184" t="s">
        <v>231</v>
      </c>
      <c r="Z184" t="s">
        <v>152</v>
      </c>
      <c r="AA184" s="3" t="str">
        <f t="shared" si="4"/>
        <v>6741</v>
      </c>
      <c r="AB184" s="4" t="str">
        <f t="shared" si="5"/>
        <v>Non-TIF</v>
      </c>
    </row>
    <row r="185" spans="1:28" x14ac:dyDescent="0.25">
      <c r="A185">
        <v>2021</v>
      </c>
      <c r="B185">
        <v>14</v>
      </c>
      <c r="C185" t="s">
        <v>32</v>
      </c>
      <c r="D185">
        <v>44989100</v>
      </c>
      <c r="E185">
        <v>48651961</v>
      </c>
      <c r="F185">
        <v>5084503</v>
      </c>
      <c r="G185">
        <v>13784508</v>
      </c>
      <c r="H185">
        <v>5902740</v>
      </c>
      <c r="I185">
        <v>967298</v>
      </c>
      <c r="J185">
        <v>0</v>
      </c>
      <c r="K185">
        <v>0</v>
      </c>
      <c r="L185">
        <v>701415</v>
      </c>
      <c r="M185">
        <v>5452453</v>
      </c>
      <c r="N185">
        <v>125533978</v>
      </c>
      <c r="O185">
        <v>168532</v>
      </c>
      <c r="P185">
        <v>125365446</v>
      </c>
      <c r="Q185">
        <v>944037</v>
      </c>
      <c r="R185">
        <v>2021</v>
      </c>
      <c r="S185">
        <v>14</v>
      </c>
      <c r="T185">
        <v>3</v>
      </c>
      <c r="U185">
        <v>168</v>
      </c>
      <c r="V185">
        <v>833168</v>
      </c>
      <c r="W185" t="s">
        <v>27</v>
      </c>
      <c r="X185" t="s">
        <v>27</v>
      </c>
      <c r="Y185" t="s">
        <v>93</v>
      </c>
      <c r="Z185" t="s">
        <v>152</v>
      </c>
      <c r="AA185" s="3" t="str">
        <f t="shared" si="4"/>
        <v>3168</v>
      </c>
      <c r="AB185" s="4" t="str">
        <f t="shared" si="5"/>
        <v>Non-TIF</v>
      </c>
    </row>
    <row r="186" spans="1:28" x14ac:dyDescent="0.25">
      <c r="A186">
        <v>2021</v>
      </c>
      <c r="B186">
        <v>15</v>
      </c>
      <c r="C186" t="s">
        <v>32</v>
      </c>
      <c r="D186">
        <v>77791</v>
      </c>
      <c r="E186">
        <v>632690</v>
      </c>
      <c r="F186">
        <v>74038</v>
      </c>
      <c r="G186">
        <v>146549</v>
      </c>
      <c r="H186">
        <v>0</v>
      </c>
      <c r="I186">
        <v>0</v>
      </c>
      <c r="J186">
        <v>0</v>
      </c>
      <c r="K186">
        <v>0</v>
      </c>
      <c r="L186">
        <v>1019</v>
      </c>
      <c r="M186">
        <v>0</v>
      </c>
      <c r="N186">
        <v>932087</v>
      </c>
      <c r="O186">
        <v>1852</v>
      </c>
      <c r="P186">
        <v>930235</v>
      </c>
      <c r="Q186">
        <v>6980</v>
      </c>
      <c r="R186">
        <v>2021</v>
      </c>
      <c r="S186">
        <v>15</v>
      </c>
      <c r="T186">
        <v>2</v>
      </c>
      <c r="U186">
        <v>151</v>
      </c>
      <c r="V186">
        <v>52151</v>
      </c>
      <c r="W186" t="s">
        <v>27</v>
      </c>
      <c r="X186" t="s">
        <v>27</v>
      </c>
      <c r="Y186" t="s">
        <v>44</v>
      </c>
      <c r="Z186" t="s">
        <v>156</v>
      </c>
      <c r="AA186" s="3" t="str">
        <f t="shared" si="4"/>
        <v>2151</v>
      </c>
      <c r="AB186" s="4" t="str">
        <f t="shared" si="5"/>
        <v>Non-TIF</v>
      </c>
    </row>
    <row r="187" spans="1:28" x14ac:dyDescent="0.25">
      <c r="A187">
        <v>2021</v>
      </c>
      <c r="B187">
        <v>15</v>
      </c>
      <c r="C187" t="s">
        <v>32</v>
      </c>
      <c r="D187">
        <v>488077</v>
      </c>
      <c r="E187">
        <v>2654873</v>
      </c>
      <c r="F187">
        <v>120159</v>
      </c>
      <c r="G187">
        <v>259689</v>
      </c>
      <c r="H187">
        <v>0</v>
      </c>
      <c r="I187">
        <v>0</v>
      </c>
      <c r="J187">
        <v>0</v>
      </c>
      <c r="K187">
        <v>0</v>
      </c>
      <c r="L187">
        <v>54452</v>
      </c>
      <c r="M187">
        <v>0</v>
      </c>
      <c r="N187">
        <v>3577250</v>
      </c>
      <c r="O187">
        <v>3704</v>
      </c>
      <c r="P187">
        <v>3573546</v>
      </c>
      <c r="Q187">
        <v>6202</v>
      </c>
      <c r="R187">
        <v>2021</v>
      </c>
      <c r="S187">
        <v>15</v>
      </c>
      <c r="T187">
        <v>0</v>
      </c>
      <c r="U187">
        <v>441</v>
      </c>
      <c r="V187">
        <v>780441</v>
      </c>
      <c r="W187" t="s">
        <v>27</v>
      </c>
      <c r="X187" t="s">
        <v>27</v>
      </c>
      <c r="Y187" t="s">
        <v>232</v>
      </c>
      <c r="Z187" t="s">
        <v>156</v>
      </c>
      <c r="AA187" s="3" t="str">
        <f t="shared" si="4"/>
        <v>0441</v>
      </c>
      <c r="AB187" s="4" t="str">
        <f t="shared" si="5"/>
        <v>Non-TIF</v>
      </c>
    </row>
    <row r="188" spans="1:28" x14ac:dyDescent="0.25">
      <c r="A188">
        <v>2021</v>
      </c>
      <c r="B188">
        <v>16</v>
      </c>
      <c r="C188" t="s">
        <v>45</v>
      </c>
      <c r="D188">
        <v>29544691</v>
      </c>
      <c r="E188">
        <v>767287</v>
      </c>
      <c r="F188">
        <v>22999</v>
      </c>
      <c r="G188">
        <v>24054660</v>
      </c>
      <c r="H188">
        <v>4732497</v>
      </c>
      <c r="I188">
        <v>1234280</v>
      </c>
      <c r="J188">
        <v>0</v>
      </c>
      <c r="K188">
        <v>0</v>
      </c>
      <c r="L188">
        <v>0</v>
      </c>
      <c r="M188">
        <v>0</v>
      </c>
      <c r="N188">
        <v>60356414</v>
      </c>
      <c r="O188">
        <v>127788</v>
      </c>
      <c r="P188">
        <v>60228626</v>
      </c>
      <c r="Q188">
        <v>0</v>
      </c>
      <c r="R188">
        <v>2021</v>
      </c>
      <c r="S188">
        <v>16</v>
      </c>
      <c r="T188">
        <v>6</v>
      </c>
      <c r="U188">
        <v>408</v>
      </c>
      <c r="V188">
        <v>166408</v>
      </c>
      <c r="W188" t="s">
        <v>27</v>
      </c>
      <c r="X188" t="s">
        <v>27</v>
      </c>
      <c r="Y188" t="s">
        <v>214</v>
      </c>
      <c r="Z188" t="s">
        <v>159</v>
      </c>
      <c r="AA188" s="3" t="str">
        <f t="shared" si="4"/>
        <v>6408</v>
      </c>
      <c r="AB188" s="4" t="str">
        <f t="shared" si="5"/>
        <v>Non-TIF</v>
      </c>
    </row>
    <row r="189" spans="1:28" x14ac:dyDescent="0.25">
      <c r="A189">
        <v>2021</v>
      </c>
      <c r="B189">
        <v>16</v>
      </c>
      <c r="C189" t="s">
        <v>24</v>
      </c>
      <c r="D189">
        <v>1559376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1559376</v>
      </c>
      <c r="O189">
        <v>0</v>
      </c>
      <c r="P189">
        <v>1559376</v>
      </c>
      <c r="Q189">
        <v>0</v>
      </c>
      <c r="R189">
        <v>2021</v>
      </c>
      <c r="S189">
        <v>16</v>
      </c>
      <c r="T189">
        <v>3</v>
      </c>
      <c r="U189">
        <v>691</v>
      </c>
      <c r="V189" t="s">
        <v>233</v>
      </c>
      <c r="W189" t="s">
        <v>26</v>
      </c>
      <c r="X189" t="s">
        <v>27</v>
      </c>
      <c r="Y189" t="s">
        <v>234</v>
      </c>
      <c r="Z189" t="s">
        <v>159</v>
      </c>
      <c r="AA189" s="3" t="str">
        <f t="shared" si="4"/>
        <v>3691</v>
      </c>
      <c r="AB189" s="4" t="str">
        <f t="shared" si="5"/>
        <v>TIF</v>
      </c>
    </row>
    <row r="190" spans="1:28" x14ac:dyDescent="0.25">
      <c r="A190">
        <v>2021</v>
      </c>
      <c r="B190">
        <v>16</v>
      </c>
      <c r="C190" t="s">
        <v>24</v>
      </c>
      <c r="D190">
        <v>7548060</v>
      </c>
      <c r="E190">
        <v>0</v>
      </c>
      <c r="F190">
        <v>0</v>
      </c>
      <c r="G190">
        <v>649926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8197986</v>
      </c>
      <c r="O190">
        <v>0</v>
      </c>
      <c r="P190">
        <v>8197986</v>
      </c>
      <c r="Q190">
        <v>0</v>
      </c>
      <c r="R190">
        <v>2021</v>
      </c>
      <c r="S190">
        <v>16</v>
      </c>
      <c r="T190">
        <v>6</v>
      </c>
      <c r="U190">
        <v>408</v>
      </c>
      <c r="V190" t="s">
        <v>235</v>
      </c>
      <c r="W190" t="s">
        <v>26</v>
      </c>
      <c r="X190" t="s">
        <v>27</v>
      </c>
      <c r="Y190" t="s">
        <v>236</v>
      </c>
      <c r="Z190" t="s">
        <v>159</v>
      </c>
      <c r="AA190" s="3" t="str">
        <f t="shared" si="4"/>
        <v>6408</v>
      </c>
      <c r="AB190" s="4" t="str">
        <f t="shared" si="5"/>
        <v>TIF</v>
      </c>
    </row>
    <row r="191" spans="1:28" x14ac:dyDescent="0.25">
      <c r="A191">
        <v>2021</v>
      </c>
      <c r="B191">
        <v>16</v>
      </c>
      <c r="C191" t="s">
        <v>32</v>
      </c>
      <c r="D191">
        <v>34569912</v>
      </c>
      <c r="E191">
        <v>34209850</v>
      </c>
      <c r="F191">
        <v>1625619</v>
      </c>
      <c r="G191">
        <v>6225828</v>
      </c>
      <c r="H191">
        <v>6514938</v>
      </c>
      <c r="I191">
        <v>104175</v>
      </c>
      <c r="J191">
        <v>0</v>
      </c>
      <c r="K191">
        <v>0</v>
      </c>
      <c r="L191">
        <v>5067614</v>
      </c>
      <c r="M191">
        <v>0</v>
      </c>
      <c r="N191">
        <v>88317936</v>
      </c>
      <c r="O191">
        <v>59264</v>
      </c>
      <c r="P191">
        <v>88258672</v>
      </c>
      <c r="Q191">
        <v>598929</v>
      </c>
      <c r="R191">
        <v>2021</v>
      </c>
      <c r="S191">
        <v>16</v>
      </c>
      <c r="T191">
        <v>7</v>
      </c>
      <c r="U191">
        <v>38</v>
      </c>
      <c r="V191">
        <v>707038</v>
      </c>
      <c r="W191" t="s">
        <v>27</v>
      </c>
      <c r="X191" t="s">
        <v>27</v>
      </c>
      <c r="Y191" t="s">
        <v>237</v>
      </c>
      <c r="Z191" t="s">
        <v>159</v>
      </c>
      <c r="AA191" s="3" t="str">
        <f t="shared" si="4"/>
        <v>7038</v>
      </c>
      <c r="AB191" s="4" t="str">
        <f t="shared" si="5"/>
        <v>Non-TIF</v>
      </c>
    </row>
    <row r="192" spans="1:28" x14ac:dyDescent="0.25">
      <c r="A192">
        <v>2021</v>
      </c>
      <c r="B192">
        <v>14</v>
      </c>
      <c r="C192" t="s">
        <v>45</v>
      </c>
      <c r="D192">
        <v>2489593</v>
      </c>
      <c r="E192">
        <v>0</v>
      </c>
      <c r="F192">
        <v>0</v>
      </c>
      <c r="G192">
        <v>1227686</v>
      </c>
      <c r="H192">
        <v>7690907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11408186</v>
      </c>
      <c r="O192">
        <v>11112</v>
      </c>
      <c r="P192">
        <v>11397074</v>
      </c>
      <c r="Q192">
        <v>0</v>
      </c>
      <c r="R192">
        <v>2021</v>
      </c>
      <c r="S192">
        <v>14</v>
      </c>
      <c r="T192">
        <v>0</v>
      </c>
      <c r="U192">
        <v>355</v>
      </c>
      <c r="V192">
        <v>240355</v>
      </c>
      <c r="W192" t="s">
        <v>27</v>
      </c>
      <c r="X192" t="s">
        <v>27</v>
      </c>
      <c r="Y192" t="s">
        <v>155</v>
      </c>
      <c r="Z192" t="s">
        <v>152</v>
      </c>
      <c r="AA192" s="3" t="str">
        <f t="shared" si="4"/>
        <v>0355</v>
      </c>
      <c r="AB192" s="4" t="str">
        <f t="shared" si="5"/>
        <v>Non-TIF</v>
      </c>
    </row>
    <row r="193" spans="1:28" x14ac:dyDescent="0.25">
      <c r="A193">
        <v>2021</v>
      </c>
      <c r="B193">
        <v>14</v>
      </c>
      <c r="C193" t="s">
        <v>24</v>
      </c>
      <c r="D193">
        <v>1873783</v>
      </c>
      <c r="E193">
        <v>0</v>
      </c>
      <c r="F193">
        <v>0</v>
      </c>
      <c r="G193">
        <v>3210363</v>
      </c>
      <c r="H193">
        <v>472672</v>
      </c>
      <c r="I193">
        <v>86069</v>
      </c>
      <c r="J193">
        <v>0</v>
      </c>
      <c r="K193">
        <v>0</v>
      </c>
      <c r="L193">
        <v>0</v>
      </c>
      <c r="M193">
        <v>0</v>
      </c>
      <c r="N193">
        <v>5642887</v>
      </c>
      <c r="O193">
        <v>0</v>
      </c>
      <c r="P193">
        <v>5642887</v>
      </c>
      <c r="Q193">
        <v>0</v>
      </c>
      <c r="R193">
        <v>2021</v>
      </c>
      <c r="S193">
        <v>14</v>
      </c>
      <c r="T193">
        <v>1</v>
      </c>
      <c r="U193">
        <v>413</v>
      </c>
      <c r="V193" t="s">
        <v>346</v>
      </c>
      <c r="W193" t="s">
        <v>26</v>
      </c>
      <c r="X193" t="s">
        <v>27</v>
      </c>
      <c r="Y193" t="s">
        <v>347</v>
      </c>
      <c r="Z193" t="s">
        <v>152</v>
      </c>
      <c r="AA193" s="3" t="str">
        <f t="shared" si="4"/>
        <v>1413</v>
      </c>
      <c r="AB193" s="4" t="str">
        <f t="shared" si="5"/>
        <v>TIF</v>
      </c>
    </row>
    <row r="194" spans="1:28" x14ac:dyDescent="0.25">
      <c r="A194">
        <v>2021</v>
      </c>
      <c r="B194">
        <v>14</v>
      </c>
      <c r="C194" t="s">
        <v>32</v>
      </c>
      <c r="D194">
        <v>47729048</v>
      </c>
      <c r="E194">
        <v>86815334</v>
      </c>
      <c r="F194">
        <v>6815631</v>
      </c>
      <c r="G194">
        <v>8633907</v>
      </c>
      <c r="H194">
        <v>17504451</v>
      </c>
      <c r="I194">
        <v>502268</v>
      </c>
      <c r="J194">
        <v>0</v>
      </c>
      <c r="K194">
        <v>0</v>
      </c>
      <c r="L194">
        <v>1340526</v>
      </c>
      <c r="M194">
        <v>8833550</v>
      </c>
      <c r="N194">
        <v>178174715</v>
      </c>
      <c r="O194">
        <v>129640</v>
      </c>
      <c r="P194">
        <v>178045075</v>
      </c>
      <c r="Q194">
        <v>3617096</v>
      </c>
      <c r="R194">
        <v>2021</v>
      </c>
      <c r="S194">
        <v>14</v>
      </c>
      <c r="T194">
        <v>2</v>
      </c>
      <c r="U194">
        <v>520</v>
      </c>
      <c r="V194">
        <v>142520</v>
      </c>
      <c r="W194" t="s">
        <v>27</v>
      </c>
      <c r="X194" t="s">
        <v>27</v>
      </c>
      <c r="Y194" t="s">
        <v>185</v>
      </c>
      <c r="Z194" t="s">
        <v>152</v>
      </c>
      <c r="AA194" s="3" t="str">
        <f t="shared" si="4"/>
        <v>2520</v>
      </c>
      <c r="AB194" s="4" t="str">
        <f t="shared" si="5"/>
        <v>Non-TIF</v>
      </c>
    </row>
    <row r="195" spans="1:28" x14ac:dyDescent="0.25">
      <c r="A195">
        <v>2021</v>
      </c>
      <c r="B195">
        <v>15</v>
      </c>
      <c r="C195" t="s">
        <v>24</v>
      </c>
      <c r="D195">
        <v>3445971</v>
      </c>
      <c r="E195">
        <v>42768</v>
      </c>
      <c r="F195">
        <v>0</v>
      </c>
      <c r="G195">
        <v>522909</v>
      </c>
      <c r="H195">
        <v>30147642</v>
      </c>
      <c r="I195">
        <v>819575</v>
      </c>
      <c r="J195">
        <v>0</v>
      </c>
      <c r="K195">
        <v>0</v>
      </c>
      <c r="L195">
        <v>0</v>
      </c>
      <c r="M195">
        <v>0</v>
      </c>
      <c r="N195">
        <v>34978865</v>
      </c>
      <c r="O195">
        <v>0</v>
      </c>
      <c r="P195">
        <v>34978865</v>
      </c>
      <c r="Q195">
        <v>0</v>
      </c>
      <c r="R195">
        <v>2021</v>
      </c>
      <c r="S195">
        <v>15</v>
      </c>
      <c r="T195">
        <v>0</v>
      </c>
      <c r="U195">
        <v>387</v>
      </c>
      <c r="V195" t="s">
        <v>348</v>
      </c>
      <c r="W195" t="s">
        <v>26</v>
      </c>
      <c r="X195" t="s">
        <v>27</v>
      </c>
      <c r="Y195" t="s">
        <v>349</v>
      </c>
      <c r="Z195" t="s">
        <v>156</v>
      </c>
      <c r="AA195" s="3" t="str">
        <f t="shared" ref="AA195:AA258" si="6">CONCATENATE(T195,TEXT(U195,"000"))</f>
        <v>0387</v>
      </c>
      <c r="AB195" s="4" t="str">
        <f t="shared" ref="AB195:AB258" si="7">IF(C195="I","TIF","Non-TIF")</f>
        <v>TIF</v>
      </c>
    </row>
    <row r="196" spans="1:28" x14ac:dyDescent="0.25">
      <c r="A196">
        <v>2021</v>
      </c>
      <c r="B196">
        <v>15</v>
      </c>
      <c r="C196" t="s">
        <v>24</v>
      </c>
      <c r="D196">
        <v>1303766</v>
      </c>
      <c r="E196">
        <v>0</v>
      </c>
      <c r="F196">
        <v>0</v>
      </c>
      <c r="G196">
        <v>283320</v>
      </c>
      <c r="H196">
        <v>40183006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41770092</v>
      </c>
      <c r="O196">
        <v>0</v>
      </c>
      <c r="P196">
        <v>41770092</v>
      </c>
      <c r="Q196">
        <v>0</v>
      </c>
      <c r="R196">
        <v>2021</v>
      </c>
      <c r="S196">
        <v>15</v>
      </c>
      <c r="T196">
        <v>0</v>
      </c>
      <c r="U196">
        <v>914</v>
      </c>
      <c r="V196" t="s">
        <v>120</v>
      </c>
      <c r="W196" t="s">
        <v>26</v>
      </c>
      <c r="X196" t="s">
        <v>27</v>
      </c>
      <c r="Y196" t="s">
        <v>121</v>
      </c>
      <c r="Z196" t="s">
        <v>156</v>
      </c>
      <c r="AA196" s="3" t="str">
        <f t="shared" si="6"/>
        <v>0914</v>
      </c>
      <c r="AB196" s="4" t="str">
        <f t="shared" si="7"/>
        <v>TIF</v>
      </c>
    </row>
    <row r="197" spans="1:28" x14ac:dyDescent="0.25">
      <c r="A197">
        <v>2021</v>
      </c>
      <c r="B197">
        <v>15</v>
      </c>
      <c r="C197" t="s">
        <v>24</v>
      </c>
      <c r="D197">
        <v>0</v>
      </c>
      <c r="E197">
        <v>0</v>
      </c>
      <c r="F197">
        <v>0</v>
      </c>
      <c r="G197">
        <v>1283633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1283633</v>
      </c>
      <c r="O197">
        <v>0</v>
      </c>
      <c r="P197">
        <v>1283633</v>
      </c>
      <c r="Q197">
        <v>0</v>
      </c>
      <c r="R197">
        <v>2021</v>
      </c>
      <c r="S197">
        <v>15</v>
      </c>
      <c r="T197">
        <v>2</v>
      </c>
      <c r="U197">
        <v>718</v>
      </c>
      <c r="V197" t="s">
        <v>350</v>
      </c>
      <c r="W197" t="s">
        <v>26</v>
      </c>
      <c r="X197" t="s">
        <v>27</v>
      </c>
      <c r="Y197" t="s">
        <v>351</v>
      </c>
      <c r="Z197" t="s">
        <v>156</v>
      </c>
      <c r="AA197" s="3" t="str">
        <f t="shared" si="6"/>
        <v>2718</v>
      </c>
      <c r="AB197" s="4" t="str">
        <f t="shared" si="7"/>
        <v>TIF</v>
      </c>
    </row>
    <row r="198" spans="1:28" x14ac:dyDescent="0.25">
      <c r="A198">
        <v>2021</v>
      </c>
      <c r="B198">
        <v>15</v>
      </c>
      <c r="C198" t="s">
        <v>32</v>
      </c>
      <c r="D198">
        <v>76444332</v>
      </c>
      <c r="E198">
        <v>181371343</v>
      </c>
      <c r="F198">
        <v>6764804</v>
      </c>
      <c r="G198">
        <v>17360823</v>
      </c>
      <c r="H198">
        <v>130370247</v>
      </c>
      <c r="I198">
        <v>1031514</v>
      </c>
      <c r="J198">
        <v>0</v>
      </c>
      <c r="K198">
        <v>0</v>
      </c>
      <c r="L198">
        <v>5955790</v>
      </c>
      <c r="M198">
        <v>2524539</v>
      </c>
      <c r="N198">
        <v>421823392</v>
      </c>
      <c r="O198">
        <v>259280</v>
      </c>
      <c r="P198">
        <v>421564112</v>
      </c>
      <c r="Q198">
        <v>12324541</v>
      </c>
      <c r="R198">
        <v>2021</v>
      </c>
      <c r="S198">
        <v>15</v>
      </c>
      <c r="T198">
        <v>0</v>
      </c>
      <c r="U198">
        <v>914</v>
      </c>
      <c r="V198">
        <v>150914</v>
      </c>
      <c r="W198" t="s">
        <v>27</v>
      </c>
      <c r="X198" t="s">
        <v>27</v>
      </c>
      <c r="Y198" t="s">
        <v>33</v>
      </c>
      <c r="Z198" t="s">
        <v>156</v>
      </c>
      <c r="AA198" s="3" t="str">
        <f t="shared" si="6"/>
        <v>0914</v>
      </c>
      <c r="AB198" s="4" t="str">
        <f t="shared" si="7"/>
        <v>Non-TIF</v>
      </c>
    </row>
    <row r="199" spans="1:28" x14ac:dyDescent="0.25">
      <c r="A199">
        <v>2021</v>
      </c>
      <c r="B199">
        <v>15</v>
      </c>
      <c r="C199" t="s">
        <v>32</v>
      </c>
      <c r="D199">
        <v>56921148</v>
      </c>
      <c r="E199">
        <v>91828380</v>
      </c>
      <c r="F199">
        <v>4168556</v>
      </c>
      <c r="G199">
        <v>12934338</v>
      </c>
      <c r="H199">
        <v>520353</v>
      </c>
      <c r="I199">
        <v>1623874</v>
      </c>
      <c r="J199">
        <v>0</v>
      </c>
      <c r="K199">
        <v>0</v>
      </c>
      <c r="L199">
        <v>1989184</v>
      </c>
      <c r="M199">
        <v>0</v>
      </c>
      <c r="N199">
        <v>169985833</v>
      </c>
      <c r="O199">
        <v>216684</v>
      </c>
      <c r="P199">
        <v>169769149</v>
      </c>
      <c r="Q199">
        <v>4336148</v>
      </c>
      <c r="R199">
        <v>2021</v>
      </c>
      <c r="S199">
        <v>15</v>
      </c>
      <c r="T199">
        <v>2</v>
      </c>
      <c r="U199">
        <v>718</v>
      </c>
      <c r="V199">
        <v>152718</v>
      </c>
      <c r="W199" t="s">
        <v>27</v>
      </c>
      <c r="X199" t="s">
        <v>27</v>
      </c>
      <c r="Y199" t="s">
        <v>37</v>
      </c>
      <c r="Z199" t="s">
        <v>156</v>
      </c>
      <c r="AA199" s="3" t="str">
        <f t="shared" si="6"/>
        <v>2718</v>
      </c>
      <c r="AB199" s="4" t="str">
        <f t="shared" si="7"/>
        <v>Non-TIF</v>
      </c>
    </row>
    <row r="200" spans="1:28" x14ac:dyDescent="0.25">
      <c r="A200">
        <v>2021</v>
      </c>
      <c r="B200">
        <v>16</v>
      </c>
      <c r="C200" t="s">
        <v>45</v>
      </c>
      <c r="D200">
        <v>920695</v>
      </c>
      <c r="E200">
        <v>26677</v>
      </c>
      <c r="F200">
        <v>0</v>
      </c>
      <c r="G200">
        <v>6714410</v>
      </c>
      <c r="H200">
        <v>12649771</v>
      </c>
      <c r="I200">
        <v>346014</v>
      </c>
      <c r="J200">
        <v>0</v>
      </c>
      <c r="K200">
        <v>0</v>
      </c>
      <c r="L200">
        <v>0</v>
      </c>
      <c r="M200">
        <v>0</v>
      </c>
      <c r="N200">
        <v>20657567</v>
      </c>
      <c r="O200">
        <v>3704</v>
      </c>
      <c r="P200">
        <v>20653863</v>
      </c>
      <c r="Q200">
        <v>0</v>
      </c>
      <c r="R200">
        <v>2021</v>
      </c>
      <c r="S200">
        <v>16</v>
      </c>
      <c r="T200">
        <v>1</v>
      </c>
      <c r="U200">
        <v>926</v>
      </c>
      <c r="V200">
        <v>161926</v>
      </c>
      <c r="W200" t="s">
        <v>27</v>
      </c>
      <c r="X200" t="s">
        <v>27</v>
      </c>
      <c r="Y200" t="s">
        <v>162</v>
      </c>
      <c r="Z200" t="s">
        <v>159</v>
      </c>
      <c r="AA200" s="3" t="str">
        <f t="shared" si="6"/>
        <v>1926</v>
      </c>
      <c r="AB200" s="4" t="str">
        <f t="shared" si="7"/>
        <v>Non-TIF</v>
      </c>
    </row>
    <row r="201" spans="1:28" x14ac:dyDescent="0.25">
      <c r="A201">
        <v>2021</v>
      </c>
      <c r="B201">
        <v>17</v>
      </c>
      <c r="C201" t="s">
        <v>45</v>
      </c>
      <c r="D201">
        <v>37604540</v>
      </c>
      <c r="E201">
        <v>903502</v>
      </c>
      <c r="F201">
        <v>28993</v>
      </c>
      <c r="G201">
        <v>60153731</v>
      </c>
      <c r="H201">
        <v>7777161</v>
      </c>
      <c r="I201">
        <v>6135186</v>
      </c>
      <c r="J201">
        <v>0</v>
      </c>
      <c r="K201">
        <v>0</v>
      </c>
      <c r="L201">
        <v>0</v>
      </c>
      <c r="M201">
        <v>0</v>
      </c>
      <c r="N201">
        <v>112603113</v>
      </c>
      <c r="O201">
        <v>137048</v>
      </c>
      <c r="P201">
        <v>112466065</v>
      </c>
      <c r="Q201">
        <v>0</v>
      </c>
      <c r="R201">
        <v>2021</v>
      </c>
      <c r="S201">
        <v>17</v>
      </c>
      <c r="T201">
        <v>1</v>
      </c>
      <c r="U201">
        <v>233</v>
      </c>
      <c r="V201">
        <v>171233</v>
      </c>
      <c r="W201" t="s">
        <v>27</v>
      </c>
      <c r="X201" t="s">
        <v>27</v>
      </c>
      <c r="Y201" t="s">
        <v>317</v>
      </c>
      <c r="Z201" t="s">
        <v>167</v>
      </c>
      <c r="AA201" s="3" t="str">
        <f t="shared" si="6"/>
        <v>1233</v>
      </c>
      <c r="AB201" s="4" t="str">
        <f t="shared" si="7"/>
        <v>Non-TIF</v>
      </c>
    </row>
    <row r="202" spans="1:28" x14ac:dyDescent="0.25">
      <c r="A202">
        <v>2021</v>
      </c>
      <c r="B202">
        <v>17</v>
      </c>
      <c r="C202" t="s">
        <v>45</v>
      </c>
      <c r="D202">
        <v>93743</v>
      </c>
      <c r="E202">
        <v>0</v>
      </c>
      <c r="F202">
        <v>0</v>
      </c>
      <c r="G202">
        <v>1173456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1267199</v>
      </c>
      <c r="O202">
        <v>0</v>
      </c>
      <c r="P202">
        <v>1267199</v>
      </c>
      <c r="Q202">
        <v>0</v>
      </c>
      <c r="R202">
        <v>2021</v>
      </c>
      <c r="S202">
        <v>17</v>
      </c>
      <c r="T202">
        <v>4</v>
      </c>
      <c r="U202">
        <v>772</v>
      </c>
      <c r="V202">
        <v>984772</v>
      </c>
      <c r="W202" t="s">
        <v>27</v>
      </c>
      <c r="X202" t="s">
        <v>27</v>
      </c>
      <c r="Y202" t="s">
        <v>320</v>
      </c>
      <c r="Z202" t="s">
        <v>167</v>
      </c>
      <c r="AA202" s="3" t="str">
        <f t="shared" si="6"/>
        <v>4772</v>
      </c>
      <c r="AB202" s="4" t="str">
        <f t="shared" si="7"/>
        <v>Non-TIF</v>
      </c>
    </row>
    <row r="203" spans="1:28" x14ac:dyDescent="0.25">
      <c r="A203">
        <v>2021</v>
      </c>
      <c r="B203">
        <v>18</v>
      </c>
      <c r="C203" t="s">
        <v>24</v>
      </c>
      <c r="D203">
        <v>0</v>
      </c>
      <c r="E203">
        <v>0</v>
      </c>
      <c r="F203">
        <v>0</v>
      </c>
      <c r="G203">
        <v>635142</v>
      </c>
      <c r="H203">
        <v>1834038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2469180</v>
      </c>
      <c r="O203">
        <v>0</v>
      </c>
      <c r="P203">
        <v>2469180</v>
      </c>
      <c r="Q203">
        <v>0</v>
      </c>
      <c r="R203">
        <v>2021</v>
      </c>
      <c r="S203">
        <v>18</v>
      </c>
      <c r="T203">
        <v>1</v>
      </c>
      <c r="U203">
        <v>152</v>
      </c>
      <c r="V203" t="s">
        <v>352</v>
      </c>
      <c r="W203" t="s">
        <v>26</v>
      </c>
      <c r="X203" t="s">
        <v>27</v>
      </c>
      <c r="Y203" t="s">
        <v>353</v>
      </c>
      <c r="Z203" t="s">
        <v>219</v>
      </c>
      <c r="AA203" s="3" t="str">
        <f t="shared" si="6"/>
        <v>1152</v>
      </c>
      <c r="AB203" s="4" t="str">
        <f t="shared" si="7"/>
        <v>TIF</v>
      </c>
    </row>
    <row r="204" spans="1:28" x14ac:dyDescent="0.25">
      <c r="A204">
        <v>2021</v>
      </c>
      <c r="B204">
        <v>18</v>
      </c>
      <c r="C204" t="s">
        <v>24</v>
      </c>
      <c r="D204">
        <v>91168</v>
      </c>
      <c r="E204">
        <v>0</v>
      </c>
      <c r="F204">
        <v>0</v>
      </c>
      <c r="G204">
        <v>1414098</v>
      </c>
      <c r="H204">
        <v>5875941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7381207</v>
      </c>
      <c r="O204">
        <v>0</v>
      </c>
      <c r="P204">
        <v>7381207</v>
      </c>
      <c r="Q204">
        <v>0</v>
      </c>
      <c r="R204">
        <v>2021</v>
      </c>
      <c r="S204">
        <v>18</v>
      </c>
      <c r="T204">
        <v>4</v>
      </c>
      <c r="U204">
        <v>68</v>
      </c>
      <c r="V204" t="s">
        <v>354</v>
      </c>
      <c r="W204" t="s">
        <v>26</v>
      </c>
      <c r="X204" t="s">
        <v>27</v>
      </c>
      <c r="Y204" t="s">
        <v>355</v>
      </c>
      <c r="Z204" t="s">
        <v>219</v>
      </c>
      <c r="AA204" s="3" t="str">
        <f t="shared" si="6"/>
        <v>4068</v>
      </c>
      <c r="AB204" s="4" t="str">
        <f t="shared" si="7"/>
        <v>TIF</v>
      </c>
    </row>
    <row r="205" spans="1:28" x14ac:dyDescent="0.25">
      <c r="A205">
        <v>2021</v>
      </c>
      <c r="B205">
        <v>18</v>
      </c>
      <c r="C205" t="s">
        <v>32</v>
      </c>
      <c r="D205">
        <v>38125147</v>
      </c>
      <c r="E205">
        <v>99810597</v>
      </c>
      <c r="F205">
        <v>5903928</v>
      </c>
      <c r="G205">
        <v>9292431</v>
      </c>
      <c r="H205">
        <v>10476522</v>
      </c>
      <c r="I205">
        <v>815119</v>
      </c>
      <c r="J205">
        <v>0</v>
      </c>
      <c r="K205">
        <v>0</v>
      </c>
      <c r="L205">
        <v>13960539</v>
      </c>
      <c r="M205">
        <v>1305006</v>
      </c>
      <c r="N205">
        <v>179689289</v>
      </c>
      <c r="O205">
        <v>174088</v>
      </c>
      <c r="P205">
        <v>179515201</v>
      </c>
      <c r="Q205">
        <v>1802459</v>
      </c>
      <c r="R205">
        <v>2021</v>
      </c>
      <c r="S205">
        <v>18</v>
      </c>
      <c r="T205">
        <v>0</v>
      </c>
      <c r="U205">
        <v>171</v>
      </c>
      <c r="V205">
        <v>110171</v>
      </c>
      <c r="W205" t="s">
        <v>27</v>
      </c>
      <c r="X205" t="s">
        <v>27</v>
      </c>
      <c r="Y205" t="s">
        <v>1070</v>
      </c>
      <c r="Z205" t="s">
        <v>219</v>
      </c>
      <c r="AA205" s="3" t="str">
        <f t="shared" si="6"/>
        <v>0171</v>
      </c>
      <c r="AB205" s="4" t="str">
        <f t="shared" si="7"/>
        <v>Non-TIF</v>
      </c>
    </row>
    <row r="206" spans="1:28" x14ac:dyDescent="0.25">
      <c r="A206">
        <v>2021</v>
      </c>
      <c r="B206">
        <v>18</v>
      </c>
      <c r="C206" t="s">
        <v>32</v>
      </c>
      <c r="D206">
        <v>144143413</v>
      </c>
      <c r="E206">
        <v>81995194</v>
      </c>
      <c r="F206">
        <v>4101284</v>
      </c>
      <c r="G206">
        <v>47243832</v>
      </c>
      <c r="H206">
        <v>4216824</v>
      </c>
      <c r="I206">
        <v>7339918</v>
      </c>
      <c r="J206">
        <v>0</v>
      </c>
      <c r="K206">
        <v>0</v>
      </c>
      <c r="L206">
        <v>29822318</v>
      </c>
      <c r="M206">
        <v>1711281</v>
      </c>
      <c r="N206">
        <v>320574064</v>
      </c>
      <c r="O206">
        <v>694500</v>
      </c>
      <c r="P206">
        <v>319879564</v>
      </c>
      <c r="Q206">
        <v>5010399</v>
      </c>
      <c r="R206">
        <v>2021</v>
      </c>
      <c r="S206">
        <v>18</v>
      </c>
      <c r="T206">
        <v>1</v>
      </c>
      <c r="U206">
        <v>152</v>
      </c>
      <c r="V206">
        <v>181152</v>
      </c>
      <c r="W206" t="s">
        <v>27</v>
      </c>
      <c r="X206" t="s">
        <v>27</v>
      </c>
      <c r="Y206" t="s">
        <v>218</v>
      </c>
      <c r="Z206" t="s">
        <v>219</v>
      </c>
      <c r="AA206" s="3" t="str">
        <f t="shared" si="6"/>
        <v>1152</v>
      </c>
      <c r="AB206" s="4" t="str">
        <f t="shared" si="7"/>
        <v>Non-TIF</v>
      </c>
    </row>
    <row r="207" spans="1:28" x14ac:dyDescent="0.25">
      <c r="A207">
        <v>2021</v>
      </c>
      <c r="B207">
        <v>18</v>
      </c>
      <c r="C207" t="s">
        <v>32</v>
      </c>
      <c r="D207">
        <v>70532711</v>
      </c>
      <c r="E207">
        <v>198225810</v>
      </c>
      <c r="F207">
        <v>12516968</v>
      </c>
      <c r="G207">
        <v>13439251</v>
      </c>
      <c r="H207">
        <v>12622146</v>
      </c>
      <c r="I207">
        <v>534388</v>
      </c>
      <c r="J207">
        <v>0</v>
      </c>
      <c r="K207">
        <v>0</v>
      </c>
      <c r="L207">
        <v>8593389</v>
      </c>
      <c r="M207">
        <v>3096311</v>
      </c>
      <c r="N207">
        <v>319560974</v>
      </c>
      <c r="O207">
        <v>272244</v>
      </c>
      <c r="P207">
        <v>319288730</v>
      </c>
      <c r="Q207">
        <v>20318087</v>
      </c>
      <c r="R207">
        <v>2021</v>
      </c>
      <c r="S207">
        <v>18</v>
      </c>
      <c r="T207">
        <v>4</v>
      </c>
      <c r="U207">
        <v>68</v>
      </c>
      <c r="V207">
        <v>184068</v>
      </c>
      <c r="W207" t="s">
        <v>27</v>
      </c>
      <c r="X207" t="s">
        <v>27</v>
      </c>
      <c r="Y207" t="s">
        <v>220</v>
      </c>
      <c r="Z207" t="s">
        <v>219</v>
      </c>
      <c r="AA207" s="3" t="str">
        <f t="shared" si="6"/>
        <v>4068</v>
      </c>
      <c r="AB207" s="4" t="str">
        <f t="shared" si="7"/>
        <v>Non-TIF</v>
      </c>
    </row>
    <row r="208" spans="1:28" x14ac:dyDescent="0.25">
      <c r="A208">
        <v>2021</v>
      </c>
      <c r="B208">
        <v>18</v>
      </c>
      <c r="C208" t="s">
        <v>32</v>
      </c>
      <c r="D208">
        <v>1161594</v>
      </c>
      <c r="E208">
        <v>4409311</v>
      </c>
      <c r="F208">
        <v>271603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29231</v>
      </c>
      <c r="M208">
        <v>0</v>
      </c>
      <c r="N208">
        <v>5871739</v>
      </c>
      <c r="O208">
        <v>1852</v>
      </c>
      <c r="P208">
        <v>5869887</v>
      </c>
      <c r="Q208">
        <v>50609</v>
      </c>
      <c r="R208">
        <v>2021</v>
      </c>
      <c r="S208">
        <v>18</v>
      </c>
      <c r="T208">
        <v>3</v>
      </c>
      <c r="U208">
        <v>348</v>
      </c>
      <c r="V208">
        <v>753348</v>
      </c>
      <c r="W208" t="s">
        <v>27</v>
      </c>
      <c r="X208" t="s">
        <v>27</v>
      </c>
      <c r="Y208" t="s">
        <v>356</v>
      </c>
      <c r="Z208" t="s">
        <v>219</v>
      </c>
      <c r="AA208" s="3" t="str">
        <f t="shared" si="6"/>
        <v>3348</v>
      </c>
      <c r="AB208" s="4" t="str">
        <f t="shared" si="7"/>
        <v>Non-TIF</v>
      </c>
    </row>
    <row r="209" spans="1:28" x14ac:dyDescent="0.25">
      <c r="A209">
        <v>2021</v>
      </c>
      <c r="B209">
        <v>19</v>
      </c>
      <c r="C209" t="s">
        <v>24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2021</v>
      </c>
      <c r="S209">
        <v>19</v>
      </c>
      <c r="T209">
        <v>6</v>
      </c>
      <c r="U209">
        <v>273</v>
      </c>
      <c r="V209" t="s">
        <v>204</v>
      </c>
      <c r="W209" t="s">
        <v>26</v>
      </c>
      <c r="X209" t="s">
        <v>27</v>
      </c>
      <c r="Y209" t="s">
        <v>205</v>
      </c>
      <c r="Z209" t="s">
        <v>222</v>
      </c>
      <c r="AA209" s="3" t="str">
        <f t="shared" si="6"/>
        <v>6273</v>
      </c>
      <c r="AB209" s="4" t="str">
        <f t="shared" si="7"/>
        <v>TIF</v>
      </c>
    </row>
    <row r="210" spans="1:28" x14ac:dyDescent="0.25">
      <c r="A210">
        <v>2021</v>
      </c>
      <c r="B210">
        <v>19</v>
      </c>
      <c r="C210" t="s">
        <v>32</v>
      </c>
      <c r="D210">
        <v>46916064</v>
      </c>
      <c r="E210">
        <v>65801614</v>
      </c>
      <c r="F210">
        <v>3925464</v>
      </c>
      <c r="G210">
        <v>8048241</v>
      </c>
      <c r="H210">
        <v>3906900</v>
      </c>
      <c r="I210">
        <v>1219546</v>
      </c>
      <c r="J210">
        <v>0</v>
      </c>
      <c r="K210">
        <v>0</v>
      </c>
      <c r="L210">
        <v>12877872</v>
      </c>
      <c r="M210">
        <v>0</v>
      </c>
      <c r="N210">
        <v>142695701</v>
      </c>
      <c r="O210">
        <v>140752</v>
      </c>
      <c r="P210">
        <v>142554949</v>
      </c>
      <c r="Q210">
        <v>1393275</v>
      </c>
      <c r="R210">
        <v>2021</v>
      </c>
      <c r="S210">
        <v>19</v>
      </c>
      <c r="T210">
        <v>6</v>
      </c>
      <c r="U210">
        <v>273</v>
      </c>
      <c r="V210">
        <v>96273</v>
      </c>
      <c r="W210" t="s">
        <v>27</v>
      </c>
      <c r="X210" t="s">
        <v>27</v>
      </c>
      <c r="Y210" t="s">
        <v>145</v>
      </c>
      <c r="Z210" t="s">
        <v>222</v>
      </c>
      <c r="AA210" s="3" t="str">
        <f t="shared" si="6"/>
        <v>6273</v>
      </c>
      <c r="AB210" s="4" t="str">
        <f t="shared" si="7"/>
        <v>Non-TIF</v>
      </c>
    </row>
    <row r="211" spans="1:28" x14ac:dyDescent="0.25">
      <c r="A211">
        <v>2021</v>
      </c>
      <c r="B211">
        <v>19</v>
      </c>
      <c r="C211" t="s">
        <v>32</v>
      </c>
      <c r="D211">
        <v>187498927</v>
      </c>
      <c r="E211">
        <v>172131682</v>
      </c>
      <c r="F211">
        <v>12119206</v>
      </c>
      <c r="G211">
        <v>42298052</v>
      </c>
      <c r="H211">
        <v>43987320</v>
      </c>
      <c r="I211">
        <v>6005813</v>
      </c>
      <c r="J211">
        <v>0</v>
      </c>
      <c r="K211">
        <v>0</v>
      </c>
      <c r="L211">
        <v>37566104</v>
      </c>
      <c r="M211">
        <v>3886722</v>
      </c>
      <c r="N211">
        <v>505493826</v>
      </c>
      <c r="O211">
        <v>572268</v>
      </c>
      <c r="P211">
        <v>504921558</v>
      </c>
      <c r="Q211">
        <v>21704011</v>
      </c>
      <c r="R211">
        <v>2021</v>
      </c>
      <c r="S211">
        <v>19</v>
      </c>
      <c r="T211">
        <v>4</v>
      </c>
      <c r="U211">
        <v>662</v>
      </c>
      <c r="V211">
        <v>194662</v>
      </c>
      <c r="W211" t="s">
        <v>27</v>
      </c>
      <c r="X211" t="s">
        <v>27</v>
      </c>
      <c r="Y211" t="s">
        <v>223</v>
      </c>
      <c r="Z211" t="s">
        <v>222</v>
      </c>
      <c r="AA211" s="3" t="str">
        <f t="shared" si="6"/>
        <v>4662</v>
      </c>
      <c r="AB211" s="4" t="str">
        <f t="shared" si="7"/>
        <v>Non-TIF</v>
      </c>
    </row>
    <row r="212" spans="1:28" x14ac:dyDescent="0.25">
      <c r="A212">
        <v>2021</v>
      </c>
      <c r="B212">
        <v>19</v>
      </c>
      <c r="C212" t="s">
        <v>32</v>
      </c>
      <c r="D212">
        <v>27713144</v>
      </c>
      <c r="E212">
        <v>44629152</v>
      </c>
      <c r="F212">
        <v>4300323</v>
      </c>
      <c r="G212">
        <v>7384410</v>
      </c>
      <c r="H212">
        <v>57060</v>
      </c>
      <c r="I212">
        <v>186151</v>
      </c>
      <c r="J212">
        <v>0</v>
      </c>
      <c r="K212">
        <v>0</v>
      </c>
      <c r="L212">
        <v>547432</v>
      </c>
      <c r="M212">
        <v>1633623</v>
      </c>
      <c r="N212">
        <v>86451295</v>
      </c>
      <c r="O212">
        <v>85192</v>
      </c>
      <c r="P212">
        <v>86366103</v>
      </c>
      <c r="Q212">
        <v>477907</v>
      </c>
      <c r="R212">
        <v>2021</v>
      </c>
      <c r="S212">
        <v>19</v>
      </c>
      <c r="T212">
        <v>6</v>
      </c>
      <c r="U212">
        <v>509</v>
      </c>
      <c r="V212">
        <v>336509</v>
      </c>
      <c r="W212" t="s">
        <v>27</v>
      </c>
      <c r="X212" t="s">
        <v>27</v>
      </c>
      <c r="Y212" t="s">
        <v>224</v>
      </c>
      <c r="Z212" t="s">
        <v>222</v>
      </c>
      <c r="AA212" s="3" t="str">
        <f t="shared" si="6"/>
        <v>6509</v>
      </c>
      <c r="AB212" s="4" t="str">
        <f t="shared" si="7"/>
        <v>Non-TIF</v>
      </c>
    </row>
    <row r="213" spans="1:28" x14ac:dyDescent="0.25">
      <c r="A213">
        <v>2021</v>
      </c>
      <c r="B213">
        <v>20</v>
      </c>
      <c r="C213" t="s">
        <v>45</v>
      </c>
      <c r="D213">
        <v>1121006</v>
      </c>
      <c r="E213">
        <v>0</v>
      </c>
      <c r="F213">
        <v>0</v>
      </c>
      <c r="G213">
        <v>14264489</v>
      </c>
      <c r="H213">
        <v>0</v>
      </c>
      <c r="I213">
        <v>642640</v>
      </c>
      <c r="J213">
        <v>0</v>
      </c>
      <c r="K213">
        <v>0</v>
      </c>
      <c r="L213">
        <v>0</v>
      </c>
      <c r="M213">
        <v>0</v>
      </c>
      <c r="N213">
        <v>16028135</v>
      </c>
      <c r="O213">
        <v>0</v>
      </c>
      <c r="P213">
        <v>16028135</v>
      </c>
      <c r="Q213">
        <v>0</v>
      </c>
      <c r="R213">
        <v>2021</v>
      </c>
      <c r="S213">
        <v>20</v>
      </c>
      <c r="T213">
        <v>1</v>
      </c>
      <c r="U213">
        <v>211</v>
      </c>
      <c r="V213">
        <v>201211</v>
      </c>
      <c r="W213" t="s">
        <v>27</v>
      </c>
      <c r="X213" t="s">
        <v>27</v>
      </c>
      <c r="Y213" t="s">
        <v>225</v>
      </c>
      <c r="Z213" t="s">
        <v>226</v>
      </c>
      <c r="AA213" s="3" t="str">
        <f t="shared" si="6"/>
        <v>1211</v>
      </c>
      <c r="AB213" s="4" t="str">
        <f t="shared" si="7"/>
        <v>Non-TIF</v>
      </c>
    </row>
    <row r="214" spans="1:28" x14ac:dyDescent="0.25">
      <c r="A214">
        <v>2021</v>
      </c>
      <c r="B214">
        <v>20</v>
      </c>
      <c r="C214" t="s">
        <v>32</v>
      </c>
      <c r="D214">
        <v>11935937</v>
      </c>
      <c r="E214">
        <v>7612438</v>
      </c>
      <c r="F214">
        <v>442019</v>
      </c>
      <c r="G214">
        <v>272628</v>
      </c>
      <c r="H214">
        <v>0</v>
      </c>
      <c r="I214">
        <v>0</v>
      </c>
      <c r="J214">
        <v>0</v>
      </c>
      <c r="K214">
        <v>0</v>
      </c>
      <c r="L214">
        <v>170374</v>
      </c>
      <c r="M214">
        <v>0</v>
      </c>
      <c r="N214">
        <v>20433396</v>
      </c>
      <c r="O214">
        <v>35188</v>
      </c>
      <c r="P214">
        <v>20398208</v>
      </c>
      <c r="Q214">
        <v>1813293</v>
      </c>
      <c r="R214">
        <v>2021</v>
      </c>
      <c r="S214">
        <v>20</v>
      </c>
      <c r="T214">
        <v>3</v>
      </c>
      <c r="U214">
        <v>119</v>
      </c>
      <c r="V214">
        <v>613119</v>
      </c>
      <c r="W214" t="s">
        <v>27</v>
      </c>
      <c r="X214" t="s">
        <v>27</v>
      </c>
      <c r="Y214" t="s">
        <v>240</v>
      </c>
      <c r="Z214" t="s">
        <v>226</v>
      </c>
      <c r="AA214" s="3" t="str">
        <f t="shared" si="6"/>
        <v>3119</v>
      </c>
      <c r="AB214" s="4" t="str">
        <f t="shared" si="7"/>
        <v>Non-TIF</v>
      </c>
    </row>
    <row r="215" spans="1:28" x14ac:dyDescent="0.25">
      <c r="A215">
        <v>2021</v>
      </c>
      <c r="B215">
        <v>21</v>
      </c>
      <c r="C215" t="s">
        <v>45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2021</v>
      </c>
      <c r="S215">
        <v>21</v>
      </c>
      <c r="T215">
        <v>1</v>
      </c>
      <c r="U215">
        <v>218</v>
      </c>
      <c r="V215">
        <v>211218</v>
      </c>
      <c r="W215" t="s">
        <v>27</v>
      </c>
      <c r="X215" t="s">
        <v>27</v>
      </c>
      <c r="Y215" t="s">
        <v>241</v>
      </c>
      <c r="Z215" t="s">
        <v>242</v>
      </c>
      <c r="AA215" s="3" t="str">
        <f t="shared" si="6"/>
        <v>1218</v>
      </c>
      <c r="AB215" s="4" t="str">
        <f t="shared" si="7"/>
        <v>Non-TIF</v>
      </c>
    </row>
    <row r="216" spans="1:28" x14ac:dyDescent="0.25">
      <c r="A216">
        <v>2021</v>
      </c>
      <c r="B216">
        <v>21</v>
      </c>
      <c r="C216" t="s">
        <v>24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2021</v>
      </c>
      <c r="S216">
        <v>21</v>
      </c>
      <c r="T216">
        <v>6</v>
      </c>
      <c r="U216">
        <v>48</v>
      </c>
      <c r="V216" t="s">
        <v>243</v>
      </c>
      <c r="W216" t="s">
        <v>26</v>
      </c>
      <c r="X216" t="s">
        <v>27</v>
      </c>
      <c r="Y216" t="s">
        <v>244</v>
      </c>
      <c r="Z216" t="s">
        <v>242</v>
      </c>
      <c r="AA216" s="3" t="str">
        <f t="shared" si="6"/>
        <v>6048</v>
      </c>
      <c r="AB216" s="4" t="str">
        <f t="shared" si="7"/>
        <v>TIF</v>
      </c>
    </row>
    <row r="217" spans="1:28" x14ac:dyDescent="0.25">
      <c r="A217">
        <v>2021</v>
      </c>
      <c r="B217">
        <v>21</v>
      </c>
      <c r="C217" t="s">
        <v>32</v>
      </c>
      <c r="D217">
        <v>21565559</v>
      </c>
      <c r="E217">
        <v>95001901</v>
      </c>
      <c r="F217">
        <v>5020496</v>
      </c>
      <c r="G217">
        <v>4088808</v>
      </c>
      <c r="H217">
        <v>0</v>
      </c>
      <c r="I217">
        <v>0</v>
      </c>
      <c r="J217">
        <v>0</v>
      </c>
      <c r="K217">
        <v>0</v>
      </c>
      <c r="L217">
        <v>839295</v>
      </c>
      <c r="M217">
        <v>0</v>
      </c>
      <c r="N217">
        <v>126516059</v>
      </c>
      <c r="O217">
        <v>130566</v>
      </c>
      <c r="P217">
        <v>126385493</v>
      </c>
      <c r="Q217">
        <v>1995406</v>
      </c>
      <c r="R217">
        <v>2021</v>
      </c>
      <c r="S217">
        <v>21</v>
      </c>
      <c r="T217">
        <v>6</v>
      </c>
      <c r="U217">
        <v>48</v>
      </c>
      <c r="V217">
        <v>116048</v>
      </c>
      <c r="W217" t="s">
        <v>27</v>
      </c>
      <c r="X217" t="s">
        <v>27</v>
      </c>
      <c r="Y217" t="s">
        <v>221</v>
      </c>
      <c r="Z217" t="s">
        <v>242</v>
      </c>
      <c r="AA217" s="3" t="str">
        <f t="shared" si="6"/>
        <v>6048</v>
      </c>
      <c r="AB217" s="4" t="str">
        <f t="shared" si="7"/>
        <v>Non-TIF</v>
      </c>
    </row>
    <row r="218" spans="1:28" x14ac:dyDescent="0.25">
      <c r="A218">
        <v>2021</v>
      </c>
      <c r="B218">
        <v>21</v>
      </c>
      <c r="C218" t="s">
        <v>32</v>
      </c>
      <c r="D218">
        <v>17986358</v>
      </c>
      <c r="E218">
        <v>28675111</v>
      </c>
      <c r="F218">
        <v>902663</v>
      </c>
      <c r="G218">
        <v>1609731</v>
      </c>
      <c r="H218">
        <v>0</v>
      </c>
      <c r="I218">
        <v>0</v>
      </c>
      <c r="J218">
        <v>0</v>
      </c>
      <c r="K218">
        <v>0</v>
      </c>
      <c r="L218">
        <v>56789</v>
      </c>
      <c r="M218">
        <v>0</v>
      </c>
      <c r="N218">
        <v>49230652</v>
      </c>
      <c r="O218">
        <v>32410</v>
      </c>
      <c r="P218">
        <v>49198242</v>
      </c>
      <c r="Q218">
        <v>7522610</v>
      </c>
      <c r="R218">
        <v>2021</v>
      </c>
      <c r="S218">
        <v>21</v>
      </c>
      <c r="T218">
        <v>2</v>
      </c>
      <c r="U218">
        <v>556</v>
      </c>
      <c r="V218">
        <v>742556</v>
      </c>
      <c r="W218" t="s">
        <v>27</v>
      </c>
      <c r="X218" t="s">
        <v>27</v>
      </c>
      <c r="Y218" t="s">
        <v>245</v>
      </c>
      <c r="Z218" t="s">
        <v>242</v>
      </c>
      <c r="AA218" s="3" t="str">
        <f t="shared" si="6"/>
        <v>2556</v>
      </c>
      <c r="AB218" s="4" t="str">
        <f t="shared" si="7"/>
        <v>Non-TIF</v>
      </c>
    </row>
    <row r="219" spans="1:28" x14ac:dyDescent="0.25">
      <c r="A219">
        <v>2021</v>
      </c>
      <c r="B219">
        <v>22</v>
      </c>
      <c r="C219" t="s">
        <v>45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2021</v>
      </c>
      <c r="S219">
        <v>22</v>
      </c>
      <c r="T219">
        <v>5</v>
      </c>
      <c r="U219">
        <v>310</v>
      </c>
      <c r="V219">
        <v>35310</v>
      </c>
      <c r="W219" t="s">
        <v>27</v>
      </c>
      <c r="X219" t="s">
        <v>27</v>
      </c>
      <c r="Y219" t="s">
        <v>90</v>
      </c>
      <c r="Z219" t="s">
        <v>246</v>
      </c>
      <c r="AA219" s="3" t="str">
        <f t="shared" si="6"/>
        <v>5310</v>
      </c>
      <c r="AB219" s="4" t="str">
        <f t="shared" si="7"/>
        <v>Non-TIF</v>
      </c>
    </row>
    <row r="220" spans="1:28" x14ac:dyDescent="0.25">
      <c r="A220">
        <v>2021</v>
      </c>
      <c r="B220">
        <v>22</v>
      </c>
      <c r="C220" t="s">
        <v>32</v>
      </c>
      <c r="D220">
        <v>46816987</v>
      </c>
      <c r="E220">
        <v>40588596</v>
      </c>
      <c r="F220">
        <v>2473726</v>
      </c>
      <c r="G220">
        <v>12040836</v>
      </c>
      <c r="H220">
        <v>2024059</v>
      </c>
      <c r="I220">
        <v>512313</v>
      </c>
      <c r="J220">
        <v>0</v>
      </c>
      <c r="K220">
        <v>0</v>
      </c>
      <c r="L220">
        <v>771274</v>
      </c>
      <c r="M220">
        <v>0</v>
      </c>
      <c r="N220">
        <v>105227791</v>
      </c>
      <c r="O220">
        <v>177792</v>
      </c>
      <c r="P220">
        <v>105049999</v>
      </c>
      <c r="Q220">
        <v>716763</v>
      </c>
      <c r="R220">
        <v>2021</v>
      </c>
      <c r="S220">
        <v>22</v>
      </c>
      <c r="T220">
        <v>6</v>
      </c>
      <c r="U220">
        <v>175</v>
      </c>
      <c r="V220">
        <v>226175</v>
      </c>
      <c r="W220" t="s">
        <v>27</v>
      </c>
      <c r="X220" t="s">
        <v>27</v>
      </c>
      <c r="Y220" t="s">
        <v>176</v>
      </c>
      <c r="Z220" t="s">
        <v>246</v>
      </c>
      <c r="AA220" s="3" t="str">
        <f t="shared" si="6"/>
        <v>6175</v>
      </c>
      <c r="AB220" s="4" t="str">
        <f t="shared" si="7"/>
        <v>Non-TIF</v>
      </c>
    </row>
    <row r="221" spans="1:28" x14ac:dyDescent="0.25">
      <c r="A221">
        <v>2021</v>
      </c>
      <c r="B221">
        <v>22</v>
      </c>
      <c r="C221" t="s">
        <v>32</v>
      </c>
      <c r="D221">
        <v>1368370</v>
      </c>
      <c r="E221">
        <v>1613943</v>
      </c>
      <c r="F221">
        <v>63174</v>
      </c>
      <c r="G221">
        <v>102803</v>
      </c>
      <c r="H221">
        <v>0</v>
      </c>
      <c r="I221">
        <v>0</v>
      </c>
      <c r="J221">
        <v>0</v>
      </c>
      <c r="K221">
        <v>0</v>
      </c>
      <c r="L221">
        <v>13381</v>
      </c>
      <c r="M221">
        <v>0</v>
      </c>
      <c r="N221">
        <v>3161671</v>
      </c>
      <c r="O221">
        <v>1852</v>
      </c>
      <c r="P221">
        <v>3159819</v>
      </c>
      <c r="Q221">
        <v>17428</v>
      </c>
      <c r="R221">
        <v>2021</v>
      </c>
      <c r="S221">
        <v>22</v>
      </c>
      <c r="T221">
        <v>6</v>
      </c>
      <c r="U221">
        <v>961</v>
      </c>
      <c r="V221">
        <v>316961</v>
      </c>
      <c r="W221" t="s">
        <v>27</v>
      </c>
      <c r="X221" t="s">
        <v>27</v>
      </c>
      <c r="Y221" t="s">
        <v>247</v>
      </c>
      <c r="Z221" t="s">
        <v>246</v>
      </c>
      <c r="AA221" s="3" t="str">
        <f t="shared" si="6"/>
        <v>6961</v>
      </c>
      <c r="AB221" s="4" t="str">
        <f t="shared" si="7"/>
        <v>Non-TIF</v>
      </c>
    </row>
    <row r="222" spans="1:28" x14ac:dyDescent="0.25">
      <c r="A222">
        <v>2021</v>
      </c>
      <c r="B222">
        <v>22</v>
      </c>
      <c r="C222" t="s">
        <v>32</v>
      </c>
      <c r="D222">
        <v>8181859</v>
      </c>
      <c r="E222">
        <v>23232782</v>
      </c>
      <c r="F222">
        <v>1626737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60456</v>
      </c>
      <c r="M222">
        <v>0</v>
      </c>
      <c r="N222">
        <v>33101834</v>
      </c>
      <c r="O222">
        <v>25928</v>
      </c>
      <c r="P222">
        <v>33075906</v>
      </c>
      <c r="Q222">
        <v>379582</v>
      </c>
      <c r="R222">
        <v>2021</v>
      </c>
      <c r="S222">
        <v>22</v>
      </c>
      <c r="T222">
        <v>4</v>
      </c>
      <c r="U222">
        <v>774</v>
      </c>
      <c r="V222">
        <v>334774</v>
      </c>
      <c r="W222" t="s">
        <v>27</v>
      </c>
      <c r="X222" t="s">
        <v>27</v>
      </c>
      <c r="Y222" t="s">
        <v>1467</v>
      </c>
      <c r="Z222" t="s">
        <v>246</v>
      </c>
      <c r="AA222" s="3" t="str">
        <f t="shared" si="6"/>
        <v>4774</v>
      </c>
      <c r="AB222" s="4" t="str">
        <f t="shared" si="7"/>
        <v>Non-TIF</v>
      </c>
    </row>
    <row r="223" spans="1:28" x14ac:dyDescent="0.25">
      <c r="A223">
        <v>2021</v>
      </c>
      <c r="B223">
        <v>23</v>
      </c>
      <c r="C223" t="s">
        <v>24</v>
      </c>
      <c r="D223">
        <v>4211361</v>
      </c>
      <c r="E223">
        <v>0</v>
      </c>
      <c r="F223">
        <v>0</v>
      </c>
      <c r="G223">
        <v>0</v>
      </c>
      <c r="H223">
        <v>0</v>
      </c>
      <c r="I223">
        <v>419584</v>
      </c>
      <c r="J223">
        <v>0</v>
      </c>
      <c r="K223">
        <v>0</v>
      </c>
      <c r="L223">
        <v>0</v>
      </c>
      <c r="M223">
        <v>0</v>
      </c>
      <c r="N223">
        <v>4630945</v>
      </c>
      <c r="O223">
        <v>14816</v>
      </c>
      <c r="P223">
        <v>4616129</v>
      </c>
      <c r="Q223">
        <v>0</v>
      </c>
      <c r="R223">
        <v>2021</v>
      </c>
      <c r="S223">
        <v>23</v>
      </c>
      <c r="T223">
        <v>0</v>
      </c>
      <c r="U223">
        <v>936</v>
      </c>
      <c r="V223" t="s">
        <v>250</v>
      </c>
      <c r="W223" t="s">
        <v>26</v>
      </c>
      <c r="X223" t="s">
        <v>27</v>
      </c>
      <c r="Y223" t="s">
        <v>251</v>
      </c>
      <c r="Z223" t="s">
        <v>249</v>
      </c>
      <c r="AA223" s="3" t="str">
        <f t="shared" si="6"/>
        <v>0936</v>
      </c>
      <c r="AB223" s="4" t="str">
        <f t="shared" si="7"/>
        <v>TIF</v>
      </c>
    </row>
    <row r="224" spans="1:28" x14ac:dyDescent="0.25">
      <c r="A224">
        <v>2021</v>
      </c>
      <c r="B224">
        <v>23</v>
      </c>
      <c r="C224" t="s">
        <v>32</v>
      </c>
      <c r="D224">
        <v>168961379</v>
      </c>
      <c r="E224">
        <v>22035155</v>
      </c>
      <c r="F224">
        <v>1017807</v>
      </c>
      <c r="G224">
        <v>57463847</v>
      </c>
      <c r="H224">
        <v>46905976</v>
      </c>
      <c r="I224">
        <v>2264179</v>
      </c>
      <c r="J224">
        <v>0</v>
      </c>
      <c r="K224">
        <v>0</v>
      </c>
      <c r="L224">
        <v>7457800</v>
      </c>
      <c r="M224">
        <v>7385219</v>
      </c>
      <c r="N224">
        <v>313491362</v>
      </c>
      <c r="O224">
        <v>535228</v>
      </c>
      <c r="P224">
        <v>312956134</v>
      </c>
      <c r="Q224">
        <v>30354766</v>
      </c>
      <c r="R224">
        <v>2021</v>
      </c>
      <c r="S224">
        <v>23</v>
      </c>
      <c r="T224">
        <v>0</v>
      </c>
      <c r="U224">
        <v>936</v>
      </c>
      <c r="V224">
        <v>230936</v>
      </c>
      <c r="W224" t="s">
        <v>27</v>
      </c>
      <c r="X224" t="s">
        <v>27</v>
      </c>
      <c r="Y224" t="s">
        <v>252</v>
      </c>
      <c r="Z224" t="s">
        <v>249</v>
      </c>
      <c r="AA224" s="3" t="str">
        <f t="shared" si="6"/>
        <v>0936</v>
      </c>
      <c r="AB224" s="4" t="str">
        <f t="shared" si="7"/>
        <v>Non-TIF</v>
      </c>
    </row>
    <row r="225" spans="1:28" x14ac:dyDescent="0.25">
      <c r="A225">
        <v>2021</v>
      </c>
      <c r="B225">
        <v>23</v>
      </c>
      <c r="C225" t="s">
        <v>32</v>
      </c>
      <c r="D225">
        <v>19463253</v>
      </c>
      <c r="E225">
        <v>25460766</v>
      </c>
      <c r="F225">
        <v>1262869</v>
      </c>
      <c r="G225">
        <v>334684</v>
      </c>
      <c r="H225">
        <v>0</v>
      </c>
      <c r="I225">
        <v>0</v>
      </c>
      <c r="J225">
        <v>0</v>
      </c>
      <c r="K225">
        <v>0</v>
      </c>
      <c r="L225">
        <v>79281</v>
      </c>
      <c r="M225">
        <v>1051613</v>
      </c>
      <c r="N225">
        <v>47652466</v>
      </c>
      <c r="O225">
        <v>72228</v>
      </c>
      <c r="P225">
        <v>47580238</v>
      </c>
      <c r="Q225">
        <v>720496</v>
      </c>
      <c r="R225">
        <v>2021</v>
      </c>
      <c r="S225">
        <v>23</v>
      </c>
      <c r="T225">
        <v>1</v>
      </c>
      <c r="U225">
        <v>965</v>
      </c>
      <c r="V225">
        <v>491965</v>
      </c>
      <c r="W225" t="s">
        <v>27</v>
      </c>
      <c r="X225" t="s">
        <v>27</v>
      </c>
      <c r="Y225" t="s">
        <v>253</v>
      </c>
      <c r="Z225" t="s">
        <v>249</v>
      </c>
      <c r="AA225" s="3" t="str">
        <f t="shared" si="6"/>
        <v>1965</v>
      </c>
      <c r="AB225" s="4" t="str">
        <f t="shared" si="7"/>
        <v>Non-TIF</v>
      </c>
    </row>
    <row r="226" spans="1:28" x14ac:dyDescent="0.25">
      <c r="A226">
        <v>2021</v>
      </c>
      <c r="B226">
        <v>23</v>
      </c>
      <c r="C226" t="s">
        <v>32</v>
      </c>
      <c r="D226">
        <v>20382749</v>
      </c>
      <c r="E226">
        <v>47853821</v>
      </c>
      <c r="F226">
        <v>1596087</v>
      </c>
      <c r="G226">
        <v>3922829</v>
      </c>
      <c r="H226">
        <v>0</v>
      </c>
      <c r="I226">
        <v>196840</v>
      </c>
      <c r="J226">
        <v>0</v>
      </c>
      <c r="K226">
        <v>0</v>
      </c>
      <c r="L226">
        <v>12817901</v>
      </c>
      <c r="M226">
        <v>0</v>
      </c>
      <c r="N226">
        <v>86770227</v>
      </c>
      <c r="O226">
        <v>94452</v>
      </c>
      <c r="P226">
        <v>86675775</v>
      </c>
      <c r="Q226">
        <v>763127</v>
      </c>
      <c r="R226">
        <v>2021</v>
      </c>
      <c r="S226">
        <v>23</v>
      </c>
      <c r="T226">
        <v>4</v>
      </c>
      <c r="U226">
        <v>269</v>
      </c>
      <c r="V226">
        <v>534269</v>
      </c>
      <c r="W226" t="s">
        <v>27</v>
      </c>
      <c r="X226" t="s">
        <v>27</v>
      </c>
      <c r="Y226" t="s">
        <v>215</v>
      </c>
      <c r="Z226" t="s">
        <v>249</v>
      </c>
      <c r="AA226" s="3" t="str">
        <f t="shared" si="6"/>
        <v>4269</v>
      </c>
      <c r="AB226" s="4" t="str">
        <f t="shared" si="7"/>
        <v>Non-TIF</v>
      </c>
    </row>
    <row r="227" spans="1:28" x14ac:dyDescent="0.25">
      <c r="A227">
        <v>2021</v>
      </c>
      <c r="B227">
        <v>24</v>
      </c>
      <c r="C227" t="s">
        <v>32</v>
      </c>
      <c r="D227">
        <v>20840958</v>
      </c>
      <c r="E227">
        <v>73644920</v>
      </c>
      <c r="F227">
        <v>5974873</v>
      </c>
      <c r="G227">
        <v>2886394</v>
      </c>
      <c r="H227">
        <v>0</v>
      </c>
      <c r="I227">
        <v>11124</v>
      </c>
      <c r="J227">
        <v>0</v>
      </c>
      <c r="K227">
        <v>0</v>
      </c>
      <c r="L227">
        <v>829770</v>
      </c>
      <c r="M227">
        <v>0</v>
      </c>
      <c r="N227">
        <v>104188039</v>
      </c>
      <c r="O227">
        <v>87044</v>
      </c>
      <c r="P227">
        <v>104100995</v>
      </c>
      <c r="Q227">
        <v>1438680</v>
      </c>
      <c r="R227">
        <v>2021</v>
      </c>
      <c r="S227">
        <v>24</v>
      </c>
      <c r="T227">
        <v>1</v>
      </c>
      <c r="U227">
        <v>134</v>
      </c>
      <c r="V227">
        <v>241134</v>
      </c>
      <c r="W227" t="s">
        <v>27</v>
      </c>
      <c r="X227" t="s">
        <v>27</v>
      </c>
      <c r="Y227" t="s">
        <v>254</v>
      </c>
      <c r="Z227" t="s">
        <v>255</v>
      </c>
      <c r="AA227" s="3" t="str">
        <f t="shared" si="6"/>
        <v>1134</v>
      </c>
      <c r="AB227" s="4" t="str">
        <f t="shared" si="7"/>
        <v>Non-TIF</v>
      </c>
    </row>
    <row r="228" spans="1:28" x14ac:dyDescent="0.25">
      <c r="A228">
        <v>2021</v>
      </c>
      <c r="B228">
        <v>24</v>
      </c>
      <c r="C228" t="s">
        <v>32</v>
      </c>
      <c r="D228">
        <v>403978</v>
      </c>
      <c r="E228">
        <v>2387330</v>
      </c>
      <c r="F228">
        <v>84261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3724</v>
      </c>
      <c r="M228">
        <v>0</v>
      </c>
      <c r="N228">
        <v>2879293</v>
      </c>
      <c r="O228">
        <v>1852</v>
      </c>
      <c r="P228">
        <v>2877441</v>
      </c>
      <c r="Q228">
        <v>32479</v>
      </c>
      <c r="R228">
        <v>2021</v>
      </c>
      <c r="S228">
        <v>24</v>
      </c>
      <c r="T228">
        <v>4</v>
      </c>
      <c r="U228">
        <v>33</v>
      </c>
      <c r="V228">
        <v>674033</v>
      </c>
      <c r="W228" t="s">
        <v>27</v>
      </c>
      <c r="X228" t="s">
        <v>27</v>
      </c>
      <c r="Y228" t="s">
        <v>1738</v>
      </c>
      <c r="Z228" t="s">
        <v>255</v>
      </c>
      <c r="AA228" s="3" t="str">
        <f t="shared" si="6"/>
        <v>4033</v>
      </c>
      <c r="AB228" s="4" t="str">
        <f t="shared" si="7"/>
        <v>Non-TIF</v>
      </c>
    </row>
    <row r="229" spans="1:28" x14ac:dyDescent="0.25">
      <c r="A229">
        <v>2021</v>
      </c>
      <c r="B229">
        <v>24</v>
      </c>
      <c r="C229" t="s">
        <v>32</v>
      </c>
      <c r="D229">
        <v>2051127</v>
      </c>
      <c r="E229">
        <v>9508657</v>
      </c>
      <c r="F229">
        <v>373805</v>
      </c>
      <c r="G229">
        <v>36999</v>
      </c>
      <c r="H229">
        <v>0</v>
      </c>
      <c r="I229">
        <v>0</v>
      </c>
      <c r="J229">
        <v>0</v>
      </c>
      <c r="K229">
        <v>0</v>
      </c>
      <c r="L229">
        <v>16927</v>
      </c>
      <c r="M229">
        <v>707904</v>
      </c>
      <c r="N229">
        <v>12695419</v>
      </c>
      <c r="O229">
        <v>5556</v>
      </c>
      <c r="P229">
        <v>12689863</v>
      </c>
      <c r="Q229">
        <v>123870</v>
      </c>
      <c r="R229">
        <v>2021</v>
      </c>
      <c r="S229">
        <v>24</v>
      </c>
      <c r="T229">
        <v>4</v>
      </c>
      <c r="U229">
        <v>860</v>
      </c>
      <c r="V229">
        <v>814860</v>
      </c>
      <c r="W229" t="s">
        <v>27</v>
      </c>
      <c r="X229" t="s">
        <v>27</v>
      </c>
      <c r="Y229" t="s">
        <v>256</v>
      </c>
      <c r="Z229" t="s">
        <v>255</v>
      </c>
      <c r="AA229" s="3" t="str">
        <f t="shared" si="6"/>
        <v>4860</v>
      </c>
      <c r="AB229" s="4" t="str">
        <f t="shared" si="7"/>
        <v>Non-TIF</v>
      </c>
    </row>
    <row r="230" spans="1:28" x14ac:dyDescent="0.25">
      <c r="A230">
        <v>2021</v>
      </c>
      <c r="B230">
        <v>17</v>
      </c>
      <c r="C230" t="s">
        <v>45</v>
      </c>
      <c r="D230">
        <v>0</v>
      </c>
      <c r="E230">
        <v>22759</v>
      </c>
      <c r="F230">
        <v>0</v>
      </c>
      <c r="G230">
        <v>217890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240649</v>
      </c>
      <c r="O230">
        <v>0</v>
      </c>
      <c r="P230">
        <v>240649</v>
      </c>
      <c r="Q230">
        <v>0</v>
      </c>
      <c r="R230">
        <v>2021</v>
      </c>
      <c r="S230">
        <v>17</v>
      </c>
      <c r="T230">
        <v>2</v>
      </c>
      <c r="U230">
        <v>403</v>
      </c>
      <c r="V230">
        <v>412403</v>
      </c>
      <c r="W230" t="s">
        <v>27</v>
      </c>
      <c r="X230" t="s">
        <v>27</v>
      </c>
      <c r="Y230" t="s">
        <v>217</v>
      </c>
      <c r="Z230" t="s">
        <v>167</v>
      </c>
      <c r="AA230" s="3" t="str">
        <f t="shared" si="6"/>
        <v>2403</v>
      </c>
      <c r="AB230" s="4" t="str">
        <f t="shared" si="7"/>
        <v>Non-TIF</v>
      </c>
    </row>
    <row r="231" spans="1:28" x14ac:dyDescent="0.25">
      <c r="A231">
        <v>2021</v>
      </c>
      <c r="B231">
        <v>17</v>
      </c>
      <c r="C231" t="s">
        <v>24</v>
      </c>
      <c r="D231">
        <v>1359322</v>
      </c>
      <c r="E231">
        <v>0</v>
      </c>
      <c r="F231">
        <v>1690786</v>
      </c>
      <c r="G231">
        <v>41416858</v>
      </c>
      <c r="H231">
        <v>1120567</v>
      </c>
      <c r="I231">
        <v>1952598</v>
      </c>
      <c r="J231">
        <v>0</v>
      </c>
      <c r="K231">
        <v>0</v>
      </c>
      <c r="L231">
        <v>0</v>
      </c>
      <c r="M231">
        <v>0</v>
      </c>
      <c r="N231">
        <v>47540131</v>
      </c>
      <c r="O231">
        <v>0</v>
      </c>
      <c r="P231">
        <v>47540131</v>
      </c>
      <c r="Q231">
        <v>0</v>
      </c>
      <c r="R231">
        <v>2021</v>
      </c>
      <c r="S231">
        <v>17</v>
      </c>
      <c r="T231">
        <v>4</v>
      </c>
      <c r="U231">
        <v>131</v>
      </c>
      <c r="V231" t="s">
        <v>238</v>
      </c>
      <c r="W231" t="s">
        <v>26</v>
      </c>
      <c r="X231" t="s">
        <v>27</v>
      </c>
      <c r="Y231" t="s">
        <v>239</v>
      </c>
      <c r="Z231" t="s">
        <v>167</v>
      </c>
      <c r="AA231" s="3" t="str">
        <f t="shared" si="6"/>
        <v>4131</v>
      </c>
      <c r="AB231" s="4" t="str">
        <f t="shared" si="7"/>
        <v>TIF</v>
      </c>
    </row>
    <row r="232" spans="1:28" x14ac:dyDescent="0.25">
      <c r="A232">
        <v>2021</v>
      </c>
      <c r="B232">
        <v>17</v>
      </c>
      <c r="C232" t="s">
        <v>24</v>
      </c>
      <c r="D232">
        <v>432170</v>
      </c>
      <c r="E232">
        <v>4114</v>
      </c>
      <c r="F232">
        <v>0</v>
      </c>
      <c r="G232">
        <v>1206765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1643049</v>
      </c>
      <c r="O232">
        <v>0</v>
      </c>
      <c r="P232">
        <v>1643049</v>
      </c>
      <c r="Q232">
        <v>0</v>
      </c>
      <c r="R232">
        <v>2021</v>
      </c>
      <c r="S232">
        <v>17</v>
      </c>
      <c r="T232">
        <v>5</v>
      </c>
      <c r="U232">
        <v>922</v>
      </c>
      <c r="V232" t="s">
        <v>311</v>
      </c>
      <c r="W232" t="s">
        <v>26</v>
      </c>
      <c r="X232" t="s">
        <v>27</v>
      </c>
      <c r="Y232" t="s">
        <v>312</v>
      </c>
      <c r="Z232" t="s">
        <v>167</v>
      </c>
      <c r="AA232" s="3" t="str">
        <f t="shared" si="6"/>
        <v>5922</v>
      </c>
      <c r="AB232" s="4" t="str">
        <f t="shared" si="7"/>
        <v>TIF</v>
      </c>
    </row>
    <row r="233" spans="1:28" x14ac:dyDescent="0.25">
      <c r="A233">
        <v>2021</v>
      </c>
      <c r="B233">
        <v>17</v>
      </c>
      <c r="C233" t="s">
        <v>24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2021</v>
      </c>
      <c r="S233">
        <v>17</v>
      </c>
      <c r="T233">
        <v>2</v>
      </c>
      <c r="U233">
        <v>403</v>
      </c>
      <c r="V233" t="s">
        <v>313</v>
      </c>
      <c r="W233" t="s">
        <v>26</v>
      </c>
      <c r="X233" t="s">
        <v>27</v>
      </c>
      <c r="Y233" t="s">
        <v>314</v>
      </c>
      <c r="Z233" t="s">
        <v>167</v>
      </c>
      <c r="AA233" s="3" t="str">
        <f t="shared" si="6"/>
        <v>2403</v>
      </c>
      <c r="AB233" s="4" t="str">
        <f t="shared" si="7"/>
        <v>TIF</v>
      </c>
    </row>
    <row r="234" spans="1:28" x14ac:dyDescent="0.25">
      <c r="A234">
        <v>2021</v>
      </c>
      <c r="B234">
        <v>17</v>
      </c>
      <c r="C234" t="s">
        <v>24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2021</v>
      </c>
      <c r="S234">
        <v>17</v>
      </c>
      <c r="T234">
        <v>4</v>
      </c>
      <c r="U234">
        <v>772</v>
      </c>
      <c r="V234" t="s">
        <v>315</v>
      </c>
      <c r="W234" t="s">
        <v>26</v>
      </c>
      <c r="X234" t="s">
        <v>27</v>
      </c>
      <c r="Y234" t="s">
        <v>316</v>
      </c>
      <c r="Z234" t="s">
        <v>167</v>
      </c>
      <c r="AA234" s="3" t="str">
        <f t="shared" si="6"/>
        <v>4772</v>
      </c>
      <c r="AB234" s="4" t="str">
        <f t="shared" si="7"/>
        <v>TIF</v>
      </c>
    </row>
    <row r="235" spans="1:28" x14ac:dyDescent="0.25">
      <c r="A235">
        <v>2021</v>
      </c>
      <c r="B235">
        <v>17</v>
      </c>
      <c r="C235" t="s">
        <v>32</v>
      </c>
      <c r="D235">
        <v>564553792</v>
      </c>
      <c r="E235">
        <v>54109179</v>
      </c>
      <c r="F235">
        <v>2295883</v>
      </c>
      <c r="G235">
        <v>75735924</v>
      </c>
      <c r="H235">
        <v>492615</v>
      </c>
      <c r="I235">
        <v>8867693</v>
      </c>
      <c r="J235">
        <v>0</v>
      </c>
      <c r="K235">
        <v>0</v>
      </c>
      <c r="L235">
        <v>22839772</v>
      </c>
      <c r="M235">
        <v>2470052</v>
      </c>
      <c r="N235">
        <v>731364910</v>
      </c>
      <c r="O235">
        <v>585232</v>
      </c>
      <c r="P235">
        <v>730779678</v>
      </c>
      <c r="Q235">
        <v>60643205</v>
      </c>
      <c r="R235">
        <v>2021</v>
      </c>
      <c r="S235">
        <v>17</v>
      </c>
      <c r="T235">
        <v>1</v>
      </c>
      <c r="U235">
        <v>233</v>
      </c>
      <c r="V235">
        <v>171233</v>
      </c>
      <c r="W235" t="s">
        <v>27</v>
      </c>
      <c r="X235" t="s">
        <v>27</v>
      </c>
      <c r="Y235" t="s">
        <v>317</v>
      </c>
      <c r="Z235" t="s">
        <v>167</v>
      </c>
      <c r="AA235" s="3" t="str">
        <f t="shared" si="6"/>
        <v>1233</v>
      </c>
      <c r="AB235" s="4" t="str">
        <f t="shared" si="7"/>
        <v>Non-TIF</v>
      </c>
    </row>
    <row r="236" spans="1:28" x14ac:dyDescent="0.25">
      <c r="A236">
        <v>2021</v>
      </c>
      <c r="B236">
        <v>17</v>
      </c>
      <c r="C236" t="s">
        <v>32</v>
      </c>
      <c r="D236">
        <v>3645596</v>
      </c>
      <c r="E236">
        <v>12698024</v>
      </c>
      <c r="F236">
        <v>380596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281228</v>
      </c>
      <c r="M236">
        <v>0</v>
      </c>
      <c r="N236">
        <v>17005444</v>
      </c>
      <c r="O236">
        <v>18520</v>
      </c>
      <c r="P236">
        <v>16986924</v>
      </c>
      <c r="Q236">
        <v>548937</v>
      </c>
      <c r="R236">
        <v>2021</v>
      </c>
      <c r="S236">
        <v>17</v>
      </c>
      <c r="T236">
        <v>5</v>
      </c>
      <c r="U236">
        <v>697</v>
      </c>
      <c r="V236">
        <v>345697</v>
      </c>
      <c r="W236" t="s">
        <v>27</v>
      </c>
      <c r="X236" t="s">
        <v>27</v>
      </c>
      <c r="Y236" t="s">
        <v>318</v>
      </c>
      <c r="Z236" t="s">
        <v>167</v>
      </c>
      <c r="AA236" s="3" t="str">
        <f t="shared" si="6"/>
        <v>5697</v>
      </c>
      <c r="AB236" s="4" t="str">
        <f t="shared" si="7"/>
        <v>Non-TIF</v>
      </c>
    </row>
    <row r="237" spans="1:28" x14ac:dyDescent="0.25">
      <c r="A237">
        <v>2021</v>
      </c>
      <c r="B237">
        <v>17</v>
      </c>
      <c r="C237" t="s">
        <v>32</v>
      </c>
      <c r="D237">
        <v>74881264</v>
      </c>
      <c r="E237">
        <v>151237966</v>
      </c>
      <c r="F237">
        <v>5675911</v>
      </c>
      <c r="G237">
        <v>14490122</v>
      </c>
      <c r="H237">
        <v>1024974</v>
      </c>
      <c r="I237">
        <v>902082</v>
      </c>
      <c r="J237">
        <v>0</v>
      </c>
      <c r="K237">
        <v>0</v>
      </c>
      <c r="L237">
        <v>7715812</v>
      </c>
      <c r="M237">
        <v>16205664</v>
      </c>
      <c r="N237">
        <v>272133795</v>
      </c>
      <c r="O237">
        <v>277800</v>
      </c>
      <c r="P237">
        <v>271855995</v>
      </c>
      <c r="Q237">
        <v>5494953</v>
      </c>
      <c r="R237">
        <v>2021</v>
      </c>
      <c r="S237">
        <v>17</v>
      </c>
      <c r="T237">
        <v>5</v>
      </c>
      <c r="U237">
        <v>922</v>
      </c>
      <c r="V237">
        <v>355922</v>
      </c>
      <c r="W237" t="s">
        <v>27</v>
      </c>
      <c r="X237" t="s">
        <v>27</v>
      </c>
      <c r="Y237" t="s">
        <v>168</v>
      </c>
      <c r="Z237" t="s">
        <v>167</v>
      </c>
      <c r="AA237" s="3" t="str">
        <f t="shared" si="6"/>
        <v>5922</v>
      </c>
      <c r="AB237" s="4" t="str">
        <f t="shared" si="7"/>
        <v>Non-TIF</v>
      </c>
    </row>
    <row r="238" spans="1:28" x14ac:dyDescent="0.25">
      <c r="A238">
        <v>2021</v>
      </c>
      <c r="B238">
        <v>17</v>
      </c>
      <c r="C238" t="s">
        <v>32</v>
      </c>
      <c r="D238">
        <v>5201340</v>
      </c>
      <c r="E238">
        <v>8371151</v>
      </c>
      <c r="F238">
        <v>327981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25465</v>
      </c>
      <c r="M238">
        <v>0</v>
      </c>
      <c r="N238">
        <v>13925937</v>
      </c>
      <c r="O238">
        <v>7408</v>
      </c>
      <c r="P238">
        <v>13918529</v>
      </c>
      <c r="Q238">
        <v>206992</v>
      </c>
      <c r="R238">
        <v>2021</v>
      </c>
      <c r="S238">
        <v>17</v>
      </c>
      <c r="T238">
        <v>2</v>
      </c>
      <c r="U238">
        <v>295</v>
      </c>
      <c r="V238">
        <v>952295</v>
      </c>
      <c r="W238" t="s">
        <v>27</v>
      </c>
      <c r="X238" t="s">
        <v>27</v>
      </c>
      <c r="Y238" t="s">
        <v>319</v>
      </c>
      <c r="Z238" t="s">
        <v>167</v>
      </c>
      <c r="AA238" s="3" t="str">
        <f t="shared" si="6"/>
        <v>2295</v>
      </c>
      <c r="AB238" s="4" t="str">
        <f t="shared" si="7"/>
        <v>Non-TIF</v>
      </c>
    </row>
    <row r="239" spans="1:28" x14ac:dyDescent="0.25">
      <c r="A239">
        <v>2021</v>
      </c>
      <c r="B239">
        <v>17</v>
      </c>
      <c r="C239" t="s">
        <v>32</v>
      </c>
      <c r="D239">
        <v>49693994</v>
      </c>
      <c r="E239">
        <v>55121551</v>
      </c>
      <c r="F239">
        <v>2013997</v>
      </c>
      <c r="G239">
        <v>8171074</v>
      </c>
      <c r="H239">
        <v>3048984</v>
      </c>
      <c r="I239">
        <v>341757</v>
      </c>
      <c r="J239">
        <v>0</v>
      </c>
      <c r="K239">
        <v>0</v>
      </c>
      <c r="L239">
        <v>905473</v>
      </c>
      <c r="M239">
        <v>8947015</v>
      </c>
      <c r="N239">
        <v>128243845</v>
      </c>
      <c r="O239">
        <v>140752</v>
      </c>
      <c r="P239">
        <v>128103093</v>
      </c>
      <c r="Q239">
        <v>20774033</v>
      </c>
      <c r="R239">
        <v>2021</v>
      </c>
      <c r="S239">
        <v>17</v>
      </c>
      <c r="T239">
        <v>4</v>
      </c>
      <c r="U239">
        <v>772</v>
      </c>
      <c r="V239">
        <v>984772</v>
      </c>
      <c r="W239" t="s">
        <v>27</v>
      </c>
      <c r="X239" t="s">
        <v>27</v>
      </c>
      <c r="Y239" t="s">
        <v>320</v>
      </c>
      <c r="Z239" t="s">
        <v>167</v>
      </c>
      <c r="AA239" s="3" t="str">
        <f t="shared" si="6"/>
        <v>4772</v>
      </c>
      <c r="AB239" s="4" t="str">
        <f t="shared" si="7"/>
        <v>Non-TIF</v>
      </c>
    </row>
    <row r="240" spans="1:28" x14ac:dyDescent="0.25">
      <c r="A240">
        <v>2021</v>
      </c>
      <c r="B240">
        <v>18</v>
      </c>
      <c r="C240" t="s">
        <v>32</v>
      </c>
      <c r="D240">
        <v>1292583</v>
      </c>
      <c r="E240">
        <v>8384195</v>
      </c>
      <c r="F240">
        <v>320183</v>
      </c>
      <c r="G240">
        <v>0</v>
      </c>
      <c r="H240">
        <v>683150</v>
      </c>
      <c r="I240">
        <v>0</v>
      </c>
      <c r="J240">
        <v>0</v>
      </c>
      <c r="K240">
        <v>0</v>
      </c>
      <c r="L240">
        <v>14151575</v>
      </c>
      <c r="M240">
        <v>0</v>
      </c>
      <c r="N240">
        <v>24831686</v>
      </c>
      <c r="O240">
        <v>5556</v>
      </c>
      <c r="P240">
        <v>24826130</v>
      </c>
      <c r="Q240">
        <v>39653</v>
      </c>
      <c r="R240">
        <v>2021</v>
      </c>
      <c r="S240">
        <v>18</v>
      </c>
      <c r="T240">
        <v>5</v>
      </c>
      <c r="U240">
        <v>157</v>
      </c>
      <c r="V240">
        <v>715157</v>
      </c>
      <c r="W240" t="s">
        <v>27</v>
      </c>
      <c r="X240" t="s">
        <v>27</v>
      </c>
      <c r="Y240" t="s">
        <v>265</v>
      </c>
      <c r="Z240" t="s">
        <v>219</v>
      </c>
      <c r="AA240" s="3" t="str">
        <f t="shared" si="6"/>
        <v>5157</v>
      </c>
      <c r="AB240" s="4" t="str">
        <f t="shared" si="7"/>
        <v>Non-TIF</v>
      </c>
    </row>
    <row r="241" spans="1:28" x14ac:dyDescent="0.25">
      <c r="A241">
        <v>2021</v>
      </c>
      <c r="B241">
        <v>18</v>
      </c>
      <c r="C241" t="s">
        <v>32</v>
      </c>
      <c r="D241">
        <v>17612974</v>
      </c>
      <c r="E241">
        <v>62577367</v>
      </c>
      <c r="F241">
        <v>2959051</v>
      </c>
      <c r="G241">
        <v>4548692</v>
      </c>
      <c r="H241">
        <v>842751</v>
      </c>
      <c r="I241">
        <v>987</v>
      </c>
      <c r="J241">
        <v>0</v>
      </c>
      <c r="K241">
        <v>0</v>
      </c>
      <c r="L241">
        <v>511081</v>
      </c>
      <c r="M241">
        <v>0</v>
      </c>
      <c r="N241">
        <v>89052903</v>
      </c>
      <c r="O241">
        <v>105564</v>
      </c>
      <c r="P241">
        <v>88947339</v>
      </c>
      <c r="Q241">
        <v>6272730</v>
      </c>
      <c r="R241">
        <v>2021</v>
      </c>
      <c r="S241">
        <v>18</v>
      </c>
      <c r="T241">
        <v>1</v>
      </c>
      <c r="U241">
        <v>975</v>
      </c>
      <c r="V241">
        <v>971975</v>
      </c>
      <c r="W241" t="s">
        <v>27</v>
      </c>
      <c r="X241" t="s">
        <v>27</v>
      </c>
      <c r="Y241" t="s">
        <v>321</v>
      </c>
      <c r="Z241" t="s">
        <v>219</v>
      </c>
      <c r="AA241" s="3" t="str">
        <f t="shared" si="6"/>
        <v>1975</v>
      </c>
      <c r="AB241" s="4" t="str">
        <f t="shared" si="7"/>
        <v>Non-TIF</v>
      </c>
    </row>
    <row r="242" spans="1:28" x14ac:dyDescent="0.25">
      <c r="A242">
        <v>2021</v>
      </c>
      <c r="B242">
        <v>19</v>
      </c>
      <c r="C242" t="s">
        <v>45</v>
      </c>
      <c r="D242">
        <v>3583994</v>
      </c>
      <c r="E242">
        <v>0</v>
      </c>
      <c r="F242">
        <v>0</v>
      </c>
      <c r="G242">
        <v>6484298</v>
      </c>
      <c r="H242">
        <v>0</v>
      </c>
      <c r="I242">
        <v>511544</v>
      </c>
      <c r="J242">
        <v>0</v>
      </c>
      <c r="K242">
        <v>0</v>
      </c>
      <c r="L242">
        <v>0</v>
      </c>
      <c r="M242">
        <v>0</v>
      </c>
      <c r="N242">
        <v>10579836</v>
      </c>
      <c r="O242">
        <v>27780</v>
      </c>
      <c r="P242">
        <v>10552056</v>
      </c>
      <c r="Q242">
        <v>0</v>
      </c>
      <c r="R242">
        <v>2021</v>
      </c>
      <c r="S242">
        <v>19</v>
      </c>
      <c r="T242">
        <v>4</v>
      </c>
      <c r="U242">
        <v>662</v>
      </c>
      <c r="V242">
        <v>194662</v>
      </c>
      <c r="W242" t="s">
        <v>27</v>
      </c>
      <c r="X242" t="s">
        <v>27</v>
      </c>
      <c r="Y242" t="s">
        <v>223</v>
      </c>
      <c r="Z242" t="s">
        <v>222</v>
      </c>
      <c r="AA242" s="3" t="str">
        <f t="shared" si="6"/>
        <v>4662</v>
      </c>
      <c r="AB242" s="4" t="str">
        <f t="shared" si="7"/>
        <v>Non-TIF</v>
      </c>
    </row>
    <row r="243" spans="1:28" x14ac:dyDescent="0.25">
      <c r="A243">
        <v>2021</v>
      </c>
      <c r="B243">
        <v>19</v>
      </c>
      <c r="C243" t="s">
        <v>24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2021</v>
      </c>
      <c r="S243">
        <v>19</v>
      </c>
      <c r="T243">
        <v>4</v>
      </c>
      <c r="U243">
        <v>599</v>
      </c>
      <c r="V243" t="s">
        <v>210</v>
      </c>
      <c r="W243" t="s">
        <v>26</v>
      </c>
      <c r="X243" t="s">
        <v>27</v>
      </c>
      <c r="Y243" t="s">
        <v>211</v>
      </c>
      <c r="Z243" t="s">
        <v>222</v>
      </c>
      <c r="AA243" s="3" t="str">
        <f t="shared" si="6"/>
        <v>4599</v>
      </c>
      <c r="AB243" s="4" t="str">
        <f t="shared" si="7"/>
        <v>TIF</v>
      </c>
    </row>
    <row r="244" spans="1:28" x14ac:dyDescent="0.25">
      <c r="A244">
        <v>2021</v>
      </c>
      <c r="B244">
        <v>19</v>
      </c>
      <c r="C244" t="s">
        <v>24</v>
      </c>
      <c r="D244">
        <v>5915633</v>
      </c>
      <c r="E244">
        <v>0</v>
      </c>
      <c r="F244">
        <v>0</v>
      </c>
      <c r="G244">
        <v>3815631</v>
      </c>
      <c r="H244">
        <v>0</v>
      </c>
      <c r="I244">
        <v>909274</v>
      </c>
      <c r="J244">
        <v>0</v>
      </c>
      <c r="K244">
        <v>0</v>
      </c>
      <c r="L244">
        <v>0</v>
      </c>
      <c r="M244">
        <v>0</v>
      </c>
      <c r="N244">
        <v>10640538</v>
      </c>
      <c r="O244">
        <v>0</v>
      </c>
      <c r="P244">
        <v>10640538</v>
      </c>
      <c r="Q244">
        <v>0</v>
      </c>
      <c r="R244">
        <v>2021</v>
      </c>
      <c r="S244">
        <v>19</v>
      </c>
      <c r="T244">
        <v>4</v>
      </c>
      <c r="U244">
        <v>662</v>
      </c>
      <c r="V244" t="s">
        <v>322</v>
      </c>
      <c r="W244" t="s">
        <v>26</v>
      </c>
      <c r="X244" t="s">
        <v>27</v>
      </c>
      <c r="Y244" t="s">
        <v>323</v>
      </c>
      <c r="Z244" t="s">
        <v>222</v>
      </c>
      <c r="AA244" s="3" t="str">
        <f t="shared" si="6"/>
        <v>4662</v>
      </c>
      <c r="AB244" s="4" t="str">
        <f t="shared" si="7"/>
        <v>TIF</v>
      </c>
    </row>
    <row r="245" spans="1:28" x14ac:dyDescent="0.25">
      <c r="A245">
        <v>2021</v>
      </c>
      <c r="B245">
        <v>19</v>
      </c>
      <c r="C245" t="s">
        <v>32</v>
      </c>
      <c r="D245">
        <v>179604</v>
      </c>
      <c r="E245">
        <v>1093959</v>
      </c>
      <c r="F245">
        <v>356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1273919</v>
      </c>
      <c r="O245">
        <v>1852</v>
      </c>
      <c r="P245">
        <v>1272067</v>
      </c>
      <c r="Q245">
        <v>3140</v>
      </c>
      <c r="R245">
        <v>2021</v>
      </c>
      <c r="S245">
        <v>19</v>
      </c>
      <c r="T245">
        <v>6</v>
      </c>
      <c r="U245">
        <v>471</v>
      </c>
      <c r="V245">
        <v>96471</v>
      </c>
      <c r="W245" t="s">
        <v>27</v>
      </c>
      <c r="X245" t="s">
        <v>27</v>
      </c>
      <c r="Y245" t="s">
        <v>212</v>
      </c>
      <c r="Z245" t="s">
        <v>222</v>
      </c>
      <c r="AA245" s="3" t="str">
        <f t="shared" si="6"/>
        <v>6471</v>
      </c>
      <c r="AB245" s="4" t="str">
        <f t="shared" si="7"/>
        <v>Non-TIF</v>
      </c>
    </row>
    <row r="246" spans="1:28" x14ac:dyDescent="0.25">
      <c r="A246">
        <v>2021</v>
      </c>
      <c r="B246">
        <v>19</v>
      </c>
      <c r="C246" t="s">
        <v>32</v>
      </c>
      <c r="D246">
        <v>8866789</v>
      </c>
      <c r="E246">
        <v>16813832</v>
      </c>
      <c r="F246">
        <v>937598</v>
      </c>
      <c r="G246">
        <v>394920</v>
      </c>
      <c r="H246">
        <v>0</v>
      </c>
      <c r="I246">
        <v>0</v>
      </c>
      <c r="J246">
        <v>0</v>
      </c>
      <c r="K246">
        <v>0</v>
      </c>
      <c r="L246">
        <v>169250</v>
      </c>
      <c r="M246">
        <v>856777</v>
      </c>
      <c r="N246">
        <v>28039166</v>
      </c>
      <c r="O246">
        <v>20372</v>
      </c>
      <c r="P246">
        <v>28018794</v>
      </c>
      <c r="Q246">
        <v>179153</v>
      </c>
      <c r="R246">
        <v>2021</v>
      </c>
      <c r="S246">
        <v>19</v>
      </c>
      <c r="T246">
        <v>1</v>
      </c>
      <c r="U246">
        <v>116</v>
      </c>
      <c r="V246">
        <v>341116</v>
      </c>
      <c r="W246" t="s">
        <v>27</v>
      </c>
      <c r="X246" t="s">
        <v>27</v>
      </c>
      <c r="Y246" t="s">
        <v>324</v>
      </c>
      <c r="Z246" t="s">
        <v>222</v>
      </c>
      <c r="AA246" s="3" t="str">
        <f t="shared" si="6"/>
        <v>1116</v>
      </c>
      <c r="AB246" s="4" t="str">
        <f t="shared" si="7"/>
        <v>Non-TIF</v>
      </c>
    </row>
    <row r="247" spans="1:28" x14ac:dyDescent="0.25">
      <c r="A247">
        <v>2021</v>
      </c>
      <c r="B247">
        <v>19</v>
      </c>
      <c r="C247" t="s">
        <v>32</v>
      </c>
      <c r="D247">
        <v>884921</v>
      </c>
      <c r="E247">
        <v>2016423</v>
      </c>
      <c r="F247">
        <v>168823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84450</v>
      </c>
      <c r="M247">
        <v>0</v>
      </c>
      <c r="N247">
        <v>3154617</v>
      </c>
      <c r="O247">
        <v>5556</v>
      </c>
      <c r="P247">
        <v>3149061</v>
      </c>
      <c r="Q247">
        <v>7959</v>
      </c>
      <c r="R247">
        <v>2021</v>
      </c>
      <c r="S247">
        <v>19</v>
      </c>
      <c r="T247">
        <v>3</v>
      </c>
      <c r="U247">
        <v>29</v>
      </c>
      <c r="V247">
        <v>453029</v>
      </c>
      <c r="W247" t="s">
        <v>27</v>
      </c>
      <c r="X247" t="s">
        <v>27</v>
      </c>
      <c r="Y247" t="s">
        <v>325</v>
      </c>
      <c r="Z247" t="s">
        <v>222</v>
      </c>
      <c r="AA247" s="3" t="str">
        <f t="shared" si="6"/>
        <v>3029</v>
      </c>
      <c r="AB247" s="4" t="str">
        <f t="shared" si="7"/>
        <v>Non-TIF</v>
      </c>
    </row>
    <row r="248" spans="1:28" x14ac:dyDescent="0.25">
      <c r="A248">
        <v>2021</v>
      </c>
      <c r="B248">
        <v>20</v>
      </c>
      <c r="C248" t="s">
        <v>24</v>
      </c>
      <c r="D248">
        <v>3794638</v>
      </c>
      <c r="E248">
        <v>0</v>
      </c>
      <c r="F248">
        <v>0</v>
      </c>
      <c r="G248">
        <v>12362650</v>
      </c>
      <c r="H248">
        <v>0</v>
      </c>
      <c r="I248">
        <v>1222596</v>
      </c>
      <c r="J248">
        <v>0</v>
      </c>
      <c r="K248">
        <v>0</v>
      </c>
      <c r="L248">
        <v>0</v>
      </c>
      <c r="M248">
        <v>0</v>
      </c>
      <c r="N248">
        <v>17379884</v>
      </c>
      <c r="O248">
        <v>0</v>
      </c>
      <c r="P248">
        <v>17379884</v>
      </c>
      <c r="Q248">
        <v>0</v>
      </c>
      <c r="R248">
        <v>2021</v>
      </c>
      <c r="S248">
        <v>20</v>
      </c>
      <c r="T248">
        <v>1</v>
      </c>
      <c r="U248">
        <v>211</v>
      </c>
      <c r="V248" t="s">
        <v>326</v>
      </c>
      <c r="W248" t="s">
        <v>26</v>
      </c>
      <c r="X248" t="s">
        <v>27</v>
      </c>
      <c r="Y248" t="s">
        <v>327</v>
      </c>
      <c r="Z248" t="s">
        <v>226</v>
      </c>
      <c r="AA248" s="3" t="str">
        <f t="shared" si="6"/>
        <v>1211</v>
      </c>
      <c r="AB248" s="4" t="str">
        <f t="shared" si="7"/>
        <v>TIF</v>
      </c>
    </row>
    <row r="249" spans="1:28" x14ac:dyDescent="0.25">
      <c r="A249">
        <v>2021</v>
      </c>
      <c r="B249">
        <v>20</v>
      </c>
      <c r="C249" t="s">
        <v>32</v>
      </c>
      <c r="D249">
        <v>195978357</v>
      </c>
      <c r="E249">
        <v>61312688</v>
      </c>
      <c r="F249">
        <v>8821894</v>
      </c>
      <c r="G249">
        <v>46679904</v>
      </c>
      <c r="H249">
        <v>23874624</v>
      </c>
      <c r="I249">
        <v>3974524</v>
      </c>
      <c r="J249">
        <v>0</v>
      </c>
      <c r="K249">
        <v>0</v>
      </c>
      <c r="L249">
        <v>4452764</v>
      </c>
      <c r="M249">
        <v>16215507</v>
      </c>
      <c r="N249">
        <v>361310262</v>
      </c>
      <c r="O249">
        <v>581528</v>
      </c>
      <c r="P249">
        <v>360728734</v>
      </c>
      <c r="Q249">
        <v>7130933</v>
      </c>
      <c r="R249">
        <v>2021</v>
      </c>
      <c r="S249">
        <v>20</v>
      </c>
      <c r="T249">
        <v>1</v>
      </c>
      <c r="U249">
        <v>211</v>
      </c>
      <c r="V249">
        <v>201211</v>
      </c>
      <c r="W249" t="s">
        <v>27</v>
      </c>
      <c r="X249" t="s">
        <v>27</v>
      </c>
      <c r="Y249" t="s">
        <v>225</v>
      </c>
      <c r="Z249" t="s">
        <v>226</v>
      </c>
      <c r="AA249" s="3" t="str">
        <f t="shared" si="6"/>
        <v>1211</v>
      </c>
      <c r="AB249" s="4" t="str">
        <f t="shared" si="7"/>
        <v>Non-TIF</v>
      </c>
    </row>
    <row r="250" spans="1:28" x14ac:dyDescent="0.25">
      <c r="A250">
        <v>2021</v>
      </c>
      <c r="B250">
        <v>20</v>
      </c>
      <c r="C250" t="s">
        <v>32</v>
      </c>
      <c r="D250">
        <v>2904581</v>
      </c>
      <c r="E250">
        <v>5568990</v>
      </c>
      <c r="F250">
        <v>2127546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33520</v>
      </c>
      <c r="M250">
        <v>0</v>
      </c>
      <c r="N250">
        <v>10634637</v>
      </c>
      <c r="O250">
        <v>9260</v>
      </c>
      <c r="P250">
        <v>10625377</v>
      </c>
      <c r="Q250">
        <v>72300</v>
      </c>
      <c r="R250">
        <v>2021</v>
      </c>
      <c r="S250">
        <v>20</v>
      </c>
      <c r="T250">
        <v>4</v>
      </c>
      <c r="U250">
        <v>505</v>
      </c>
      <c r="V250">
        <v>934505</v>
      </c>
      <c r="W250" t="s">
        <v>27</v>
      </c>
      <c r="X250" t="s">
        <v>27</v>
      </c>
      <c r="Y250" t="s">
        <v>357</v>
      </c>
      <c r="Z250" t="s">
        <v>226</v>
      </c>
      <c r="AA250" s="3" t="str">
        <f t="shared" si="6"/>
        <v>4505</v>
      </c>
      <c r="AB250" s="4" t="str">
        <f t="shared" si="7"/>
        <v>Non-TIF</v>
      </c>
    </row>
    <row r="251" spans="1:28" x14ac:dyDescent="0.25">
      <c r="A251">
        <v>2021</v>
      </c>
      <c r="B251">
        <v>21</v>
      </c>
      <c r="C251" t="s">
        <v>32</v>
      </c>
      <c r="D251">
        <v>398927</v>
      </c>
      <c r="E251">
        <v>2868748</v>
      </c>
      <c r="F251">
        <v>129621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3653</v>
      </c>
      <c r="M251">
        <v>0</v>
      </c>
      <c r="N251">
        <v>3400949</v>
      </c>
      <c r="O251">
        <v>1852</v>
      </c>
      <c r="P251">
        <v>3399097</v>
      </c>
      <c r="Q251">
        <v>21818</v>
      </c>
      <c r="R251">
        <v>2021</v>
      </c>
      <c r="S251">
        <v>21</v>
      </c>
      <c r="T251">
        <v>3</v>
      </c>
      <c r="U251">
        <v>537</v>
      </c>
      <c r="V251">
        <v>763537</v>
      </c>
      <c r="W251" t="s">
        <v>27</v>
      </c>
      <c r="X251" t="s">
        <v>27</v>
      </c>
      <c r="Y251" t="s">
        <v>282</v>
      </c>
      <c r="Z251" t="s">
        <v>242</v>
      </c>
      <c r="AA251" s="3" t="str">
        <f t="shared" si="6"/>
        <v>3537</v>
      </c>
      <c r="AB251" s="4" t="str">
        <f t="shared" si="7"/>
        <v>Non-TIF</v>
      </c>
    </row>
    <row r="252" spans="1:28" x14ac:dyDescent="0.25">
      <c r="A252">
        <v>2021</v>
      </c>
      <c r="B252">
        <v>22</v>
      </c>
      <c r="C252" t="s">
        <v>45</v>
      </c>
      <c r="D252">
        <v>0</v>
      </c>
      <c r="E252">
        <v>1678</v>
      </c>
      <c r="F252">
        <v>84765</v>
      </c>
      <c r="G252">
        <v>743462</v>
      </c>
      <c r="H252">
        <v>496305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1326210</v>
      </c>
      <c r="O252">
        <v>0</v>
      </c>
      <c r="P252">
        <v>1326210</v>
      </c>
      <c r="Q252">
        <v>0</v>
      </c>
      <c r="R252">
        <v>2021</v>
      </c>
      <c r="S252">
        <v>22</v>
      </c>
      <c r="T252">
        <v>6</v>
      </c>
      <c r="U252">
        <v>175</v>
      </c>
      <c r="V252">
        <v>226175</v>
      </c>
      <c r="W252" t="s">
        <v>27</v>
      </c>
      <c r="X252" t="s">
        <v>27</v>
      </c>
      <c r="Y252" t="s">
        <v>176</v>
      </c>
      <c r="Z252" t="s">
        <v>246</v>
      </c>
      <c r="AA252" s="3" t="str">
        <f t="shared" si="6"/>
        <v>6175</v>
      </c>
      <c r="AB252" s="4" t="str">
        <f t="shared" si="7"/>
        <v>Non-TIF</v>
      </c>
    </row>
    <row r="253" spans="1:28" x14ac:dyDescent="0.25">
      <c r="A253">
        <v>2021</v>
      </c>
      <c r="B253">
        <v>22</v>
      </c>
      <c r="C253" t="s">
        <v>45</v>
      </c>
      <c r="D253">
        <v>0</v>
      </c>
      <c r="E253">
        <v>26222</v>
      </c>
      <c r="F253">
        <v>0</v>
      </c>
      <c r="G253">
        <v>58947</v>
      </c>
      <c r="H253">
        <v>12769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97938</v>
      </c>
      <c r="O253">
        <v>12964</v>
      </c>
      <c r="P253">
        <v>84974</v>
      </c>
      <c r="Q253">
        <v>0</v>
      </c>
      <c r="R253">
        <v>2021</v>
      </c>
      <c r="S253">
        <v>22</v>
      </c>
      <c r="T253">
        <v>1</v>
      </c>
      <c r="U253">
        <v>989</v>
      </c>
      <c r="V253">
        <v>281989</v>
      </c>
      <c r="W253" t="s">
        <v>27</v>
      </c>
      <c r="X253" t="s">
        <v>27</v>
      </c>
      <c r="Y253" t="s">
        <v>298</v>
      </c>
      <c r="Z253" t="s">
        <v>246</v>
      </c>
      <c r="AA253" s="3" t="str">
        <f t="shared" si="6"/>
        <v>1989</v>
      </c>
      <c r="AB253" s="4" t="str">
        <f t="shared" si="7"/>
        <v>Non-TIF</v>
      </c>
    </row>
    <row r="254" spans="1:28" x14ac:dyDescent="0.25">
      <c r="A254">
        <v>2021</v>
      </c>
      <c r="B254">
        <v>22</v>
      </c>
      <c r="C254" t="s">
        <v>24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2021</v>
      </c>
      <c r="S254">
        <v>22</v>
      </c>
      <c r="T254">
        <v>6</v>
      </c>
      <c r="U254">
        <v>175</v>
      </c>
      <c r="V254" t="s">
        <v>358</v>
      </c>
      <c r="W254" t="s">
        <v>26</v>
      </c>
      <c r="X254" t="s">
        <v>27</v>
      </c>
      <c r="Y254" t="s">
        <v>359</v>
      </c>
      <c r="Z254" t="s">
        <v>246</v>
      </c>
      <c r="AA254" s="3" t="str">
        <f t="shared" si="6"/>
        <v>6175</v>
      </c>
      <c r="AB254" s="4" t="str">
        <f t="shared" si="7"/>
        <v>TIF</v>
      </c>
    </row>
    <row r="255" spans="1:28" x14ac:dyDescent="0.25">
      <c r="A255">
        <v>2021</v>
      </c>
      <c r="B255">
        <v>22</v>
      </c>
      <c r="C255" t="s">
        <v>32</v>
      </c>
      <c r="D255">
        <v>11280577</v>
      </c>
      <c r="E255">
        <v>35868657</v>
      </c>
      <c r="F255">
        <v>2670416</v>
      </c>
      <c r="G255">
        <v>4330994</v>
      </c>
      <c r="H255">
        <v>0</v>
      </c>
      <c r="I255">
        <v>801857</v>
      </c>
      <c r="J255">
        <v>0</v>
      </c>
      <c r="K255">
        <v>0</v>
      </c>
      <c r="L255">
        <v>824678</v>
      </c>
      <c r="M255">
        <v>841790</v>
      </c>
      <c r="N255">
        <v>56618969</v>
      </c>
      <c r="O255">
        <v>24076</v>
      </c>
      <c r="P255">
        <v>56594893</v>
      </c>
      <c r="Q255">
        <v>899018</v>
      </c>
      <c r="R255">
        <v>2021</v>
      </c>
      <c r="S255">
        <v>22</v>
      </c>
      <c r="T255">
        <v>5</v>
      </c>
      <c r="U255">
        <v>310</v>
      </c>
      <c r="V255">
        <v>35310</v>
      </c>
      <c r="W255" t="s">
        <v>27</v>
      </c>
      <c r="X255" t="s">
        <v>27</v>
      </c>
      <c r="Y255" t="s">
        <v>90</v>
      </c>
      <c r="Z255" t="s">
        <v>246</v>
      </c>
      <c r="AA255" s="3" t="str">
        <f t="shared" si="6"/>
        <v>5310</v>
      </c>
      <c r="AB255" s="4" t="str">
        <f t="shared" si="7"/>
        <v>Non-TIF</v>
      </c>
    </row>
    <row r="256" spans="1:28" x14ac:dyDescent="0.25">
      <c r="A256">
        <v>2021</v>
      </c>
      <c r="B256">
        <v>22</v>
      </c>
      <c r="C256" t="s">
        <v>32</v>
      </c>
      <c r="D256">
        <v>118107736</v>
      </c>
      <c r="E256">
        <v>83429035</v>
      </c>
      <c r="F256">
        <v>5933334</v>
      </c>
      <c r="G256">
        <v>20608936</v>
      </c>
      <c r="H256">
        <v>3401380</v>
      </c>
      <c r="I256">
        <v>4227509</v>
      </c>
      <c r="J256">
        <v>0</v>
      </c>
      <c r="K256">
        <v>0</v>
      </c>
      <c r="L256">
        <v>810928</v>
      </c>
      <c r="M256">
        <v>7573614</v>
      </c>
      <c r="N256">
        <v>244092472</v>
      </c>
      <c r="O256">
        <v>335212</v>
      </c>
      <c r="P256">
        <v>243757260</v>
      </c>
      <c r="Q256">
        <v>3428862</v>
      </c>
      <c r="R256">
        <v>2021</v>
      </c>
      <c r="S256">
        <v>22</v>
      </c>
      <c r="T256">
        <v>4</v>
      </c>
      <c r="U256">
        <v>419</v>
      </c>
      <c r="V256">
        <v>224419</v>
      </c>
      <c r="W256" t="s">
        <v>27</v>
      </c>
      <c r="X256" t="s">
        <v>27</v>
      </c>
      <c r="Y256" t="s">
        <v>91</v>
      </c>
      <c r="Z256" t="s">
        <v>246</v>
      </c>
      <c r="AA256" s="3" t="str">
        <f t="shared" si="6"/>
        <v>4419</v>
      </c>
      <c r="AB256" s="4" t="str">
        <f t="shared" si="7"/>
        <v>Non-TIF</v>
      </c>
    </row>
    <row r="257" spans="1:28" x14ac:dyDescent="0.25">
      <c r="A257">
        <v>2021</v>
      </c>
      <c r="B257">
        <v>23</v>
      </c>
      <c r="C257" t="s">
        <v>45</v>
      </c>
      <c r="D257">
        <v>0</v>
      </c>
      <c r="E257">
        <v>0</v>
      </c>
      <c r="F257">
        <v>0</v>
      </c>
      <c r="G257">
        <v>0</v>
      </c>
      <c r="H257">
        <v>6788925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6788925</v>
      </c>
      <c r="O257">
        <v>0</v>
      </c>
      <c r="P257">
        <v>6788925</v>
      </c>
      <c r="Q257">
        <v>0</v>
      </c>
      <c r="R257">
        <v>2021</v>
      </c>
      <c r="S257">
        <v>23</v>
      </c>
      <c r="T257">
        <v>0</v>
      </c>
      <c r="U257">
        <v>936</v>
      </c>
      <c r="V257">
        <v>230936</v>
      </c>
      <c r="W257" t="s">
        <v>27</v>
      </c>
      <c r="X257" t="s">
        <v>27</v>
      </c>
      <c r="Y257" t="s">
        <v>252</v>
      </c>
      <c r="Z257" t="s">
        <v>249</v>
      </c>
      <c r="AA257" s="3" t="str">
        <f t="shared" si="6"/>
        <v>0936</v>
      </c>
      <c r="AB257" s="4" t="str">
        <f t="shared" si="7"/>
        <v>Non-TIF</v>
      </c>
    </row>
    <row r="258" spans="1:28" x14ac:dyDescent="0.25">
      <c r="A258">
        <v>2021</v>
      </c>
      <c r="B258">
        <v>24</v>
      </c>
      <c r="C258" t="s">
        <v>24</v>
      </c>
      <c r="D258">
        <v>2391218</v>
      </c>
      <c r="E258">
        <v>0</v>
      </c>
      <c r="F258">
        <v>0</v>
      </c>
      <c r="G258">
        <v>2978638</v>
      </c>
      <c r="H258">
        <v>179043</v>
      </c>
      <c r="I258">
        <v>522834</v>
      </c>
      <c r="J258">
        <v>0</v>
      </c>
      <c r="K258">
        <v>0</v>
      </c>
      <c r="L258">
        <v>0</v>
      </c>
      <c r="M258">
        <v>0</v>
      </c>
      <c r="N258">
        <v>6071733</v>
      </c>
      <c r="O258">
        <v>0</v>
      </c>
      <c r="P258">
        <v>6071733</v>
      </c>
      <c r="Q258">
        <v>0</v>
      </c>
      <c r="R258">
        <v>2021</v>
      </c>
      <c r="S258">
        <v>24</v>
      </c>
      <c r="T258">
        <v>1</v>
      </c>
      <c r="U258">
        <v>701</v>
      </c>
      <c r="V258" t="s">
        <v>360</v>
      </c>
      <c r="W258" t="s">
        <v>26</v>
      </c>
      <c r="X258" t="s">
        <v>27</v>
      </c>
      <c r="Y258" t="s">
        <v>361</v>
      </c>
      <c r="Z258" t="s">
        <v>255</v>
      </c>
      <c r="AA258" s="3" t="str">
        <f t="shared" si="6"/>
        <v>1701</v>
      </c>
      <c r="AB258" s="4" t="str">
        <f t="shared" si="7"/>
        <v>TIF</v>
      </c>
    </row>
    <row r="259" spans="1:28" x14ac:dyDescent="0.25">
      <c r="A259">
        <v>2021</v>
      </c>
      <c r="B259">
        <v>24</v>
      </c>
      <c r="C259" t="s">
        <v>24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2021</v>
      </c>
      <c r="S259">
        <v>24</v>
      </c>
      <c r="T259">
        <v>5</v>
      </c>
      <c r="U259">
        <v>832</v>
      </c>
      <c r="V259" t="s">
        <v>362</v>
      </c>
      <c r="W259" t="s">
        <v>26</v>
      </c>
      <c r="X259" t="s">
        <v>27</v>
      </c>
      <c r="Y259" t="s">
        <v>363</v>
      </c>
      <c r="Z259" t="s">
        <v>255</v>
      </c>
      <c r="AA259" s="3" t="str">
        <f t="shared" ref="AA259:AA322" si="8">CONCATENATE(T259,TEXT(U259,"000"))</f>
        <v>5832</v>
      </c>
      <c r="AB259" s="4" t="str">
        <f t="shared" ref="AB259:AB322" si="9">IF(C259="I","TIF","Non-TIF")</f>
        <v>TIF</v>
      </c>
    </row>
    <row r="260" spans="1:28" x14ac:dyDescent="0.25">
      <c r="A260">
        <v>2021</v>
      </c>
      <c r="B260">
        <v>24</v>
      </c>
      <c r="C260" t="s">
        <v>32</v>
      </c>
      <c r="D260">
        <v>25197815</v>
      </c>
      <c r="E260">
        <v>100795835</v>
      </c>
      <c r="F260">
        <v>6719132</v>
      </c>
      <c r="G260">
        <v>2610421</v>
      </c>
      <c r="H260">
        <v>31983588</v>
      </c>
      <c r="I260">
        <v>146868</v>
      </c>
      <c r="J260">
        <v>0</v>
      </c>
      <c r="K260">
        <v>0</v>
      </c>
      <c r="L260">
        <v>773222</v>
      </c>
      <c r="M260">
        <v>11569271</v>
      </c>
      <c r="N260">
        <v>179796152</v>
      </c>
      <c r="O260">
        <v>88896</v>
      </c>
      <c r="P260">
        <v>179707256</v>
      </c>
      <c r="Q260">
        <v>1486311</v>
      </c>
      <c r="R260">
        <v>2021</v>
      </c>
      <c r="S260">
        <v>24</v>
      </c>
      <c r="T260">
        <v>0</v>
      </c>
      <c r="U260">
        <v>355</v>
      </c>
      <c r="V260">
        <v>240355</v>
      </c>
      <c r="W260" t="s">
        <v>27</v>
      </c>
      <c r="X260" t="s">
        <v>27</v>
      </c>
      <c r="Y260" t="s">
        <v>155</v>
      </c>
      <c r="Z260" t="s">
        <v>255</v>
      </c>
      <c r="AA260" s="3" t="str">
        <f t="shared" si="8"/>
        <v>0355</v>
      </c>
      <c r="AB260" s="4" t="str">
        <f t="shared" si="9"/>
        <v>Non-TIF</v>
      </c>
    </row>
    <row r="261" spans="1:28" x14ac:dyDescent="0.25">
      <c r="A261">
        <v>2021</v>
      </c>
      <c r="B261">
        <v>24</v>
      </c>
      <c r="C261" t="s">
        <v>32</v>
      </c>
      <c r="D261">
        <v>167630840</v>
      </c>
      <c r="E261">
        <v>121363266</v>
      </c>
      <c r="F261">
        <v>7126973</v>
      </c>
      <c r="G261">
        <v>17452084</v>
      </c>
      <c r="H261">
        <v>44973387</v>
      </c>
      <c r="I261">
        <v>10727281</v>
      </c>
      <c r="J261">
        <v>0</v>
      </c>
      <c r="K261">
        <v>0</v>
      </c>
      <c r="L261">
        <v>1976093</v>
      </c>
      <c r="M261">
        <v>14033669</v>
      </c>
      <c r="N261">
        <v>385283593</v>
      </c>
      <c r="O261">
        <v>451888</v>
      </c>
      <c r="P261">
        <v>384831705</v>
      </c>
      <c r="Q261">
        <v>4508040</v>
      </c>
      <c r="R261">
        <v>2021</v>
      </c>
      <c r="S261">
        <v>24</v>
      </c>
      <c r="T261">
        <v>1</v>
      </c>
      <c r="U261">
        <v>701</v>
      </c>
      <c r="V261">
        <v>241701</v>
      </c>
      <c r="W261" t="s">
        <v>27</v>
      </c>
      <c r="X261" t="s">
        <v>27</v>
      </c>
      <c r="Y261" t="s">
        <v>364</v>
      </c>
      <c r="Z261" t="s">
        <v>255</v>
      </c>
      <c r="AA261" s="3" t="str">
        <f t="shared" si="8"/>
        <v>1701</v>
      </c>
      <c r="AB261" s="4" t="str">
        <f t="shared" si="9"/>
        <v>Non-TIF</v>
      </c>
    </row>
    <row r="262" spans="1:28" x14ac:dyDescent="0.25">
      <c r="A262">
        <v>2021</v>
      </c>
      <c r="B262">
        <v>24</v>
      </c>
      <c r="C262" t="s">
        <v>32</v>
      </c>
      <c r="D262">
        <v>39952374</v>
      </c>
      <c r="E262">
        <v>91012674</v>
      </c>
      <c r="F262">
        <v>7703396</v>
      </c>
      <c r="G262">
        <v>9225563</v>
      </c>
      <c r="H262">
        <v>43797114</v>
      </c>
      <c r="I262">
        <v>479945</v>
      </c>
      <c r="J262">
        <v>0</v>
      </c>
      <c r="K262">
        <v>0</v>
      </c>
      <c r="L262">
        <v>691264</v>
      </c>
      <c r="M262">
        <v>0</v>
      </c>
      <c r="N262">
        <v>192862330</v>
      </c>
      <c r="O262">
        <v>137048</v>
      </c>
      <c r="P262">
        <v>192725282</v>
      </c>
      <c r="Q262">
        <v>1626670</v>
      </c>
      <c r="R262">
        <v>2021</v>
      </c>
      <c r="S262">
        <v>24</v>
      </c>
      <c r="T262">
        <v>5</v>
      </c>
      <c r="U262">
        <v>832</v>
      </c>
      <c r="V262">
        <v>245832</v>
      </c>
      <c r="W262" t="s">
        <v>27</v>
      </c>
      <c r="X262" t="s">
        <v>27</v>
      </c>
      <c r="Y262" t="s">
        <v>277</v>
      </c>
      <c r="Z262" t="s">
        <v>255</v>
      </c>
      <c r="AA262" s="3" t="str">
        <f t="shared" si="8"/>
        <v>5832</v>
      </c>
      <c r="AB262" s="4" t="str">
        <f t="shared" si="9"/>
        <v>Non-TIF</v>
      </c>
    </row>
    <row r="263" spans="1:28" x14ac:dyDescent="0.25">
      <c r="A263">
        <v>2021</v>
      </c>
      <c r="B263">
        <v>24</v>
      </c>
      <c r="C263" t="s">
        <v>32</v>
      </c>
      <c r="D263">
        <v>26731109</v>
      </c>
      <c r="E263">
        <v>73055457</v>
      </c>
      <c r="F263">
        <v>6164332</v>
      </c>
      <c r="G263">
        <v>3537420</v>
      </c>
      <c r="H263">
        <v>89460</v>
      </c>
      <c r="I263">
        <v>506018</v>
      </c>
      <c r="J263">
        <v>0</v>
      </c>
      <c r="K263">
        <v>0</v>
      </c>
      <c r="L263">
        <v>446410</v>
      </c>
      <c r="M263">
        <v>14360270</v>
      </c>
      <c r="N263">
        <v>124890476</v>
      </c>
      <c r="O263">
        <v>88896</v>
      </c>
      <c r="P263">
        <v>124801580</v>
      </c>
      <c r="Q263">
        <v>1336062</v>
      </c>
      <c r="R263">
        <v>2021</v>
      </c>
      <c r="S263">
        <v>24</v>
      </c>
      <c r="T263">
        <v>1</v>
      </c>
      <c r="U263">
        <v>917</v>
      </c>
      <c r="V263">
        <v>431917</v>
      </c>
      <c r="W263" t="s">
        <v>27</v>
      </c>
      <c r="X263" t="s">
        <v>27</v>
      </c>
      <c r="Y263" t="s">
        <v>365</v>
      </c>
      <c r="Z263" t="s">
        <v>255</v>
      </c>
      <c r="AA263" s="3" t="str">
        <f t="shared" si="8"/>
        <v>1917</v>
      </c>
      <c r="AB263" s="4" t="str">
        <f t="shared" si="9"/>
        <v>Non-TIF</v>
      </c>
    </row>
    <row r="264" spans="1:28" x14ac:dyDescent="0.25">
      <c r="A264">
        <v>2021</v>
      </c>
      <c r="B264">
        <v>24</v>
      </c>
      <c r="C264" t="s">
        <v>32</v>
      </c>
      <c r="D264">
        <v>1969534</v>
      </c>
      <c r="E264">
        <v>12448295</v>
      </c>
      <c r="F264">
        <v>882861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29044</v>
      </c>
      <c r="M264">
        <v>408327</v>
      </c>
      <c r="N264">
        <v>15738061</v>
      </c>
      <c r="O264">
        <v>5556</v>
      </c>
      <c r="P264">
        <v>15732505</v>
      </c>
      <c r="Q264">
        <v>40262</v>
      </c>
      <c r="R264">
        <v>2021</v>
      </c>
      <c r="S264">
        <v>24</v>
      </c>
      <c r="T264">
        <v>6</v>
      </c>
      <c r="U264">
        <v>741</v>
      </c>
      <c r="V264">
        <v>816741</v>
      </c>
      <c r="W264" t="s">
        <v>27</v>
      </c>
      <c r="X264" t="s">
        <v>27</v>
      </c>
      <c r="Y264" t="s">
        <v>231</v>
      </c>
      <c r="Z264" t="s">
        <v>255</v>
      </c>
      <c r="AA264" s="3" t="str">
        <f t="shared" si="8"/>
        <v>6741</v>
      </c>
      <c r="AB264" s="4" t="str">
        <f t="shared" si="9"/>
        <v>Non-TIF</v>
      </c>
    </row>
    <row r="265" spans="1:28" x14ac:dyDescent="0.25">
      <c r="A265">
        <v>2021</v>
      </c>
      <c r="B265">
        <v>24</v>
      </c>
      <c r="C265" t="s">
        <v>32</v>
      </c>
      <c r="D265">
        <v>30298207</v>
      </c>
      <c r="E265">
        <v>79556656</v>
      </c>
      <c r="F265">
        <v>6382857</v>
      </c>
      <c r="G265">
        <v>9260140</v>
      </c>
      <c r="H265">
        <v>0</v>
      </c>
      <c r="I265">
        <v>865646</v>
      </c>
      <c r="J265">
        <v>0</v>
      </c>
      <c r="K265">
        <v>0</v>
      </c>
      <c r="L265">
        <v>872940</v>
      </c>
      <c r="M265">
        <v>11162013</v>
      </c>
      <c r="N265">
        <v>138398459</v>
      </c>
      <c r="O265">
        <v>124084</v>
      </c>
      <c r="P265">
        <v>138274375</v>
      </c>
      <c r="Q265">
        <v>1294414</v>
      </c>
      <c r="R265">
        <v>2021</v>
      </c>
      <c r="S265">
        <v>24</v>
      </c>
      <c r="T265">
        <v>3</v>
      </c>
      <c r="U265">
        <v>168</v>
      </c>
      <c r="V265">
        <v>833168</v>
      </c>
      <c r="W265" t="s">
        <v>27</v>
      </c>
      <c r="X265" t="s">
        <v>27</v>
      </c>
      <c r="Y265" t="s">
        <v>93</v>
      </c>
      <c r="Z265" t="s">
        <v>255</v>
      </c>
      <c r="AA265" s="3" t="str">
        <f t="shared" si="8"/>
        <v>3168</v>
      </c>
      <c r="AB265" s="4" t="str">
        <f t="shared" si="9"/>
        <v>Non-TIF</v>
      </c>
    </row>
    <row r="266" spans="1:28" x14ac:dyDescent="0.25">
      <c r="A266">
        <v>2021</v>
      </c>
      <c r="B266">
        <v>25</v>
      </c>
      <c r="C266" t="s">
        <v>45</v>
      </c>
      <c r="D266">
        <v>34084045</v>
      </c>
      <c r="E266">
        <v>406116</v>
      </c>
      <c r="F266">
        <v>0</v>
      </c>
      <c r="G266">
        <v>9818283</v>
      </c>
      <c r="H266">
        <v>1324981</v>
      </c>
      <c r="I266">
        <v>229430</v>
      </c>
      <c r="J266">
        <v>0</v>
      </c>
      <c r="K266">
        <v>0</v>
      </c>
      <c r="L266">
        <v>0</v>
      </c>
      <c r="M266">
        <v>0</v>
      </c>
      <c r="N266">
        <v>45862855</v>
      </c>
      <c r="O266">
        <v>66672</v>
      </c>
      <c r="P266">
        <v>45796183</v>
      </c>
      <c r="Q266">
        <v>0</v>
      </c>
      <c r="R266">
        <v>2021</v>
      </c>
      <c r="S266">
        <v>25</v>
      </c>
      <c r="T266">
        <v>1</v>
      </c>
      <c r="U266">
        <v>576</v>
      </c>
      <c r="V266">
        <v>251576</v>
      </c>
      <c r="W266" t="s">
        <v>27</v>
      </c>
      <c r="X266" t="s">
        <v>27</v>
      </c>
      <c r="Y266" t="s">
        <v>333</v>
      </c>
      <c r="Z266" t="s">
        <v>257</v>
      </c>
      <c r="AA266" s="3" t="str">
        <f t="shared" si="8"/>
        <v>1576</v>
      </c>
      <c r="AB266" s="4" t="str">
        <f t="shared" si="9"/>
        <v>Non-TIF</v>
      </c>
    </row>
    <row r="267" spans="1:28" x14ac:dyDescent="0.25">
      <c r="A267">
        <v>2021</v>
      </c>
      <c r="B267">
        <v>20</v>
      </c>
      <c r="C267" t="s">
        <v>32</v>
      </c>
      <c r="D267">
        <v>333485</v>
      </c>
      <c r="E267">
        <v>1809568</v>
      </c>
      <c r="F267">
        <v>231142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11099</v>
      </c>
      <c r="M267">
        <v>0</v>
      </c>
      <c r="N267">
        <v>2385294</v>
      </c>
      <c r="O267">
        <v>1852</v>
      </c>
      <c r="P267">
        <v>2383442</v>
      </c>
      <c r="Q267">
        <v>581301</v>
      </c>
      <c r="R267">
        <v>2021</v>
      </c>
      <c r="S267">
        <v>20</v>
      </c>
      <c r="T267">
        <v>1</v>
      </c>
      <c r="U267">
        <v>970</v>
      </c>
      <c r="V267">
        <v>881970</v>
      </c>
      <c r="W267" t="s">
        <v>27</v>
      </c>
      <c r="X267" t="s">
        <v>27</v>
      </c>
      <c r="Y267" t="s">
        <v>401</v>
      </c>
      <c r="Z267" t="s">
        <v>226</v>
      </c>
      <c r="AA267" s="3" t="str">
        <f t="shared" si="8"/>
        <v>1970</v>
      </c>
      <c r="AB267" s="4" t="str">
        <f t="shared" si="9"/>
        <v>Non-TIF</v>
      </c>
    </row>
    <row r="268" spans="1:28" x14ac:dyDescent="0.25">
      <c r="A268">
        <v>2021</v>
      </c>
      <c r="B268">
        <v>21</v>
      </c>
      <c r="C268" t="s">
        <v>24</v>
      </c>
      <c r="D268">
        <v>21750622</v>
      </c>
      <c r="E268">
        <v>0</v>
      </c>
      <c r="F268">
        <v>0</v>
      </c>
      <c r="G268">
        <v>11629532</v>
      </c>
      <c r="H268">
        <v>0</v>
      </c>
      <c r="I268">
        <v>1501650</v>
      </c>
      <c r="J268">
        <v>0</v>
      </c>
      <c r="K268">
        <v>0</v>
      </c>
      <c r="L268">
        <v>0</v>
      </c>
      <c r="M268">
        <v>0</v>
      </c>
      <c r="N268">
        <v>34881804</v>
      </c>
      <c r="O268">
        <v>0</v>
      </c>
      <c r="P268">
        <v>34881804</v>
      </c>
      <c r="Q268">
        <v>0</v>
      </c>
      <c r="R268">
        <v>2021</v>
      </c>
      <c r="S268">
        <v>21</v>
      </c>
      <c r="T268">
        <v>6</v>
      </c>
      <c r="U268">
        <v>102</v>
      </c>
      <c r="V268" t="s">
        <v>402</v>
      </c>
      <c r="W268" t="s">
        <v>26</v>
      </c>
      <c r="X268" t="s">
        <v>27</v>
      </c>
      <c r="Y268" t="s">
        <v>403</v>
      </c>
      <c r="Z268" t="s">
        <v>242</v>
      </c>
      <c r="AA268" s="3" t="str">
        <f t="shared" si="8"/>
        <v>6102</v>
      </c>
      <c r="AB268" s="4" t="str">
        <f t="shared" si="9"/>
        <v>TIF</v>
      </c>
    </row>
    <row r="269" spans="1:28" x14ac:dyDescent="0.25">
      <c r="A269">
        <v>2021</v>
      </c>
      <c r="B269">
        <v>21</v>
      </c>
      <c r="C269" t="s">
        <v>32</v>
      </c>
      <c r="D269">
        <v>322539540</v>
      </c>
      <c r="E269">
        <v>100538501</v>
      </c>
      <c r="F269">
        <v>3406726</v>
      </c>
      <c r="G269">
        <v>36901030</v>
      </c>
      <c r="H269">
        <v>5460606</v>
      </c>
      <c r="I269">
        <v>18563926</v>
      </c>
      <c r="J269">
        <v>0</v>
      </c>
      <c r="K269">
        <v>0</v>
      </c>
      <c r="L269">
        <v>2697429</v>
      </c>
      <c r="M269">
        <v>3122366</v>
      </c>
      <c r="N269">
        <v>493230124</v>
      </c>
      <c r="O269">
        <v>1007488</v>
      </c>
      <c r="P269">
        <v>492222636</v>
      </c>
      <c r="Q269">
        <v>18942890</v>
      </c>
      <c r="R269">
        <v>2021</v>
      </c>
      <c r="S269">
        <v>21</v>
      </c>
      <c r="T269">
        <v>6</v>
      </c>
      <c r="U269">
        <v>102</v>
      </c>
      <c r="V269">
        <v>216102</v>
      </c>
      <c r="W269" t="s">
        <v>27</v>
      </c>
      <c r="X269" t="s">
        <v>27</v>
      </c>
      <c r="Y269" t="s">
        <v>261</v>
      </c>
      <c r="Z269" t="s">
        <v>242</v>
      </c>
      <c r="AA269" s="3" t="str">
        <f t="shared" si="8"/>
        <v>6102</v>
      </c>
      <c r="AB269" s="4" t="str">
        <f t="shared" si="9"/>
        <v>Non-TIF</v>
      </c>
    </row>
    <row r="270" spans="1:28" x14ac:dyDescent="0.25">
      <c r="A270">
        <v>2021</v>
      </c>
      <c r="B270">
        <v>21</v>
      </c>
      <c r="C270" t="s">
        <v>32</v>
      </c>
      <c r="D270">
        <v>47467</v>
      </c>
      <c r="E270">
        <v>165409</v>
      </c>
      <c r="F270">
        <v>3302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216178</v>
      </c>
      <c r="O270">
        <v>0</v>
      </c>
      <c r="P270">
        <v>216178</v>
      </c>
      <c r="Q270">
        <v>0</v>
      </c>
      <c r="R270">
        <v>2021</v>
      </c>
      <c r="S270">
        <v>21</v>
      </c>
      <c r="T270">
        <v>2</v>
      </c>
      <c r="U270">
        <v>862</v>
      </c>
      <c r="V270">
        <v>712862</v>
      </c>
      <c r="W270" t="s">
        <v>27</v>
      </c>
      <c r="X270" t="s">
        <v>27</v>
      </c>
      <c r="Y270" t="s">
        <v>404</v>
      </c>
      <c r="Z270" t="s">
        <v>242</v>
      </c>
      <c r="AA270" s="3" t="str">
        <f t="shared" si="8"/>
        <v>2862</v>
      </c>
      <c r="AB270" s="4" t="str">
        <f t="shared" si="9"/>
        <v>Non-TIF</v>
      </c>
    </row>
    <row r="271" spans="1:28" x14ac:dyDescent="0.25">
      <c r="A271">
        <v>2021</v>
      </c>
      <c r="B271">
        <v>22</v>
      </c>
      <c r="C271" t="s">
        <v>45</v>
      </c>
      <c r="D271">
        <v>0</v>
      </c>
      <c r="E271">
        <v>29719</v>
      </c>
      <c r="F271">
        <v>0</v>
      </c>
      <c r="G271">
        <v>1493259</v>
      </c>
      <c r="H271">
        <v>5852185</v>
      </c>
      <c r="I271">
        <v>1148635</v>
      </c>
      <c r="J271">
        <v>0</v>
      </c>
      <c r="K271">
        <v>0</v>
      </c>
      <c r="L271">
        <v>0</v>
      </c>
      <c r="M271">
        <v>0</v>
      </c>
      <c r="N271">
        <v>8523798</v>
      </c>
      <c r="O271">
        <v>0</v>
      </c>
      <c r="P271">
        <v>8523798</v>
      </c>
      <c r="Q271">
        <v>0</v>
      </c>
      <c r="R271">
        <v>2021</v>
      </c>
      <c r="S271">
        <v>22</v>
      </c>
      <c r="T271">
        <v>1</v>
      </c>
      <c r="U271">
        <v>80</v>
      </c>
      <c r="V271">
        <v>221080</v>
      </c>
      <c r="W271" t="s">
        <v>27</v>
      </c>
      <c r="X271" t="s">
        <v>27</v>
      </c>
      <c r="Y271" t="s">
        <v>272</v>
      </c>
      <c r="Z271" t="s">
        <v>246</v>
      </c>
      <c r="AA271" s="3" t="str">
        <f t="shared" si="8"/>
        <v>1080</v>
      </c>
      <c r="AB271" s="4" t="str">
        <f t="shared" si="9"/>
        <v>Non-TIF</v>
      </c>
    </row>
    <row r="272" spans="1:28" x14ac:dyDescent="0.25">
      <c r="A272">
        <v>2021</v>
      </c>
      <c r="B272">
        <v>22</v>
      </c>
      <c r="C272" t="s">
        <v>45</v>
      </c>
      <c r="D272">
        <v>5102299</v>
      </c>
      <c r="E272">
        <v>272071</v>
      </c>
      <c r="F272">
        <v>5768</v>
      </c>
      <c r="G272">
        <v>10553759</v>
      </c>
      <c r="H272">
        <v>1693874</v>
      </c>
      <c r="I272">
        <v>1004036</v>
      </c>
      <c r="J272">
        <v>0</v>
      </c>
      <c r="K272">
        <v>0</v>
      </c>
      <c r="L272">
        <v>0</v>
      </c>
      <c r="M272">
        <v>0</v>
      </c>
      <c r="N272">
        <v>18631807</v>
      </c>
      <c r="O272">
        <v>44448</v>
      </c>
      <c r="P272">
        <v>18587359</v>
      </c>
      <c r="Q272">
        <v>0</v>
      </c>
      <c r="R272">
        <v>2021</v>
      </c>
      <c r="S272">
        <v>22</v>
      </c>
      <c r="T272">
        <v>4</v>
      </c>
      <c r="U272">
        <v>419</v>
      </c>
      <c r="V272">
        <v>224419</v>
      </c>
      <c r="W272" t="s">
        <v>27</v>
      </c>
      <c r="X272" t="s">
        <v>27</v>
      </c>
      <c r="Y272" t="s">
        <v>91</v>
      </c>
      <c r="Z272" t="s">
        <v>246</v>
      </c>
      <c r="AA272" s="3" t="str">
        <f t="shared" si="8"/>
        <v>4419</v>
      </c>
      <c r="AB272" s="4" t="str">
        <f t="shared" si="9"/>
        <v>Non-TIF</v>
      </c>
    </row>
    <row r="273" spans="1:28" x14ac:dyDescent="0.25">
      <c r="A273">
        <v>2021</v>
      </c>
      <c r="B273">
        <v>22</v>
      </c>
      <c r="C273" t="s">
        <v>24</v>
      </c>
      <c r="D273">
        <v>3889383</v>
      </c>
      <c r="E273">
        <v>0</v>
      </c>
      <c r="F273">
        <v>0</v>
      </c>
      <c r="G273">
        <v>2520468</v>
      </c>
      <c r="H273">
        <v>0</v>
      </c>
      <c r="I273">
        <v>727633</v>
      </c>
      <c r="J273">
        <v>0</v>
      </c>
      <c r="K273">
        <v>0</v>
      </c>
      <c r="L273">
        <v>0</v>
      </c>
      <c r="M273">
        <v>0</v>
      </c>
      <c r="N273">
        <v>7137484</v>
      </c>
      <c r="O273">
        <v>1852</v>
      </c>
      <c r="P273">
        <v>7135632</v>
      </c>
      <c r="Q273">
        <v>0</v>
      </c>
      <c r="R273">
        <v>2021</v>
      </c>
      <c r="S273">
        <v>22</v>
      </c>
      <c r="T273">
        <v>2</v>
      </c>
      <c r="U273">
        <v>763</v>
      </c>
      <c r="V273" t="s">
        <v>405</v>
      </c>
      <c r="W273" t="s">
        <v>26</v>
      </c>
      <c r="X273" t="s">
        <v>27</v>
      </c>
      <c r="Y273" t="s">
        <v>406</v>
      </c>
      <c r="Z273" t="s">
        <v>246</v>
      </c>
      <c r="AA273" s="3" t="str">
        <f t="shared" si="8"/>
        <v>2763</v>
      </c>
      <c r="AB273" s="4" t="str">
        <f t="shared" si="9"/>
        <v>TIF</v>
      </c>
    </row>
    <row r="274" spans="1:28" x14ac:dyDescent="0.25">
      <c r="A274">
        <v>2021</v>
      </c>
      <c r="B274">
        <v>22</v>
      </c>
      <c r="C274" t="s">
        <v>24</v>
      </c>
      <c r="D274">
        <v>2120777</v>
      </c>
      <c r="E274">
        <v>24476</v>
      </c>
      <c r="F274">
        <v>0</v>
      </c>
      <c r="G274">
        <v>3599702</v>
      </c>
      <c r="H274">
        <v>779754</v>
      </c>
      <c r="I274">
        <v>345760</v>
      </c>
      <c r="J274">
        <v>0</v>
      </c>
      <c r="K274">
        <v>0</v>
      </c>
      <c r="L274">
        <v>0</v>
      </c>
      <c r="M274">
        <v>0</v>
      </c>
      <c r="N274">
        <v>6870469</v>
      </c>
      <c r="O274">
        <v>0</v>
      </c>
      <c r="P274">
        <v>6870469</v>
      </c>
      <c r="Q274">
        <v>0</v>
      </c>
      <c r="R274">
        <v>2021</v>
      </c>
      <c r="S274">
        <v>22</v>
      </c>
      <c r="T274">
        <v>1</v>
      </c>
      <c r="U274">
        <v>989</v>
      </c>
      <c r="V274" t="s">
        <v>371</v>
      </c>
      <c r="W274" t="s">
        <v>26</v>
      </c>
      <c r="X274" t="s">
        <v>27</v>
      </c>
      <c r="Y274" t="s">
        <v>372</v>
      </c>
      <c r="Z274" t="s">
        <v>246</v>
      </c>
      <c r="AA274" s="3" t="str">
        <f t="shared" si="8"/>
        <v>1989</v>
      </c>
      <c r="AB274" s="4" t="str">
        <f t="shared" si="9"/>
        <v>TIF</v>
      </c>
    </row>
    <row r="275" spans="1:28" x14ac:dyDescent="0.25">
      <c r="A275">
        <v>2021</v>
      </c>
      <c r="B275">
        <v>22</v>
      </c>
      <c r="C275" t="s">
        <v>32</v>
      </c>
      <c r="D275">
        <v>213544244</v>
      </c>
      <c r="E275">
        <v>100474648</v>
      </c>
      <c r="F275">
        <v>8495650</v>
      </c>
      <c r="G275">
        <v>27653630</v>
      </c>
      <c r="H275">
        <v>10770564</v>
      </c>
      <c r="I275">
        <v>6333216</v>
      </c>
      <c r="J275">
        <v>0</v>
      </c>
      <c r="K275">
        <v>0</v>
      </c>
      <c r="L275">
        <v>3779076</v>
      </c>
      <c r="M275">
        <v>6349646</v>
      </c>
      <c r="N275">
        <v>377400674</v>
      </c>
      <c r="O275">
        <v>572268</v>
      </c>
      <c r="P275">
        <v>376828406</v>
      </c>
      <c r="Q275">
        <v>4520389</v>
      </c>
      <c r="R275">
        <v>2021</v>
      </c>
      <c r="S275">
        <v>22</v>
      </c>
      <c r="T275">
        <v>2</v>
      </c>
      <c r="U275">
        <v>763</v>
      </c>
      <c r="V275">
        <v>222763</v>
      </c>
      <c r="W275" t="s">
        <v>27</v>
      </c>
      <c r="X275" t="s">
        <v>27</v>
      </c>
      <c r="Y275" t="s">
        <v>267</v>
      </c>
      <c r="Z275" t="s">
        <v>246</v>
      </c>
      <c r="AA275" s="3" t="str">
        <f t="shared" si="8"/>
        <v>2763</v>
      </c>
      <c r="AB275" s="4" t="str">
        <f t="shared" si="9"/>
        <v>Non-TIF</v>
      </c>
    </row>
    <row r="276" spans="1:28" x14ac:dyDescent="0.25">
      <c r="A276">
        <v>2021</v>
      </c>
      <c r="B276">
        <v>22</v>
      </c>
      <c r="C276" t="s">
        <v>32</v>
      </c>
      <c r="D276">
        <v>31651374</v>
      </c>
      <c r="E276">
        <v>40207828</v>
      </c>
      <c r="F276">
        <v>3640421</v>
      </c>
      <c r="G276">
        <v>2273794</v>
      </c>
      <c r="H276">
        <v>2205347</v>
      </c>
      <c r="I276">
        <v>209655</v>
      </c>
      <c r="J276">
        <v>0</v>
      </c>
      <c r="K276">
        <v>0</v>
      </c>
      <c r="L276">
        <v>777732</v>
      </c>
      <c r="M276">
        <v>0</v>
      </c>
      <c r="N276">
        <v>80966151</v>
      </c>
      <c r="O276">
        <v>94452</v>
      </c>
      <c r="P276">
        <v>80871699</v>
      </c>
      <c r="Q276">
        <v>1134148</v>
      </c>
      <c r="R276">
        <v>2021</v>
      </c>
      <c r="S276">
        <v>22</v>
      </c>
      <c r="T276">
        <v>1</v>
      </c>
      <c r="U276">
        <v>989</v>
      </c>
      <c r="V276">
        <v>281989</v>
      </c>
      <c r="W276" t="s">
        <v>27</v>
      </c>
      <c r="X276" t="s">
        <v>27</v>
      </c>
      <c r="Y276" t="s">
        <v>298</v>
      </c>
      <c r="Z276" t="s">
        <v>246</v>
      </c>
      <c r="AA276" s="3" t="str">
        <f t="shared" si="8"/>
        <v>1989</v>
      </c>
      <c r="AB276" s="4" t="str">
        <f t="shared" si="9"/>
        <v>Non-TIF</v>
      </c>
    </row>
    <row r="277" spans="1:28" x14ac:dyDescent="0.25">
      <c r="A277">
        <v>2021</v>
      </c>
      <c r="B277">
        <v>23</v>
      </c>
      <c r="C277" t="s">
        <v>45</v>
      </c>
      <c r="D277">
        <v>62095008</v>
      </c>
      <c r="E277">
        <v>0</v>
      </c>
      <c r="F277">
        <v>0</v>
      </c>
      <c r="G277">
        <v>27483734</v>
      </c>
      <c r="H277">
        <v>28474935</v>
      </c>
      <c r="I277">
        <v>1534209</v>
      </c>
      <c r="J277">
        <v>0</v>
      </c>
      <c r="K277">
        <v>0</v>
      </c>
      <c r="L277">
        <v>0</v>
      </c>
      <c r="M277">
        <v>0</v>
      </c>
      <c r="N277">
        <v>119587886</v>
      </c>
      <c r="O277">
        <v>187052</v>
      </c>
      <c r="P277">
        <v>119400834</v>
      </c>
      <c r="Q277">
        <v>0</v>
      </c>
      <c r="R277">
        <v>2021</v>
      </c>
      <c r="S277">
        <v>23</v>
      </c>
      <c r="T277">
        <v>1</v>
      </c>
      <c r="U277">
        <v>82</v>
      </c>
      <c r="V277">
        <v>231082</v>
      </c>
      <c r="W277" t="s">
        <v>27</v>
      </c>
      <c r="X277" t="s">
        <v>27</v>
      </c>
      <c r="Y277" t="s">
        <v>1721</v>
      </c>
      <c r="Z277" t="s">
        <v>249</v>
      </c>
      <c r="AA277" s="3" t="str">
        <f t="shared" si="8"/>
        <v>1082</v>
      </c>
      <c r="AB277" s="4" t="str">
        <f t="shared" si="9"/>
        <v>Non-TIF</v>
      </c>
    </row>
    <row r="278" spans="1:28" x14ac:dyDescent="0.25">
      <c r="A278">
        <v>2021</v>
      </c>
      <c r="B278">
        <v>23</v>
      </c>
      <c r="C278" t="s">
        <v>45</v>
      </c>
      <c r="D278">
        <v>4623703</v>
      </c>
      <c r="E278">
        <v>383456</v>
      </c>
      <c r="F278">
        <v>9670</v>
      </c>
      <c r="G278">
        <v>16234560</v>
      </c>
      <c r="H278">
        <v>0</v>
      </c>
      <c r="I278">
        <v>1256825</v>
      </c>
      <c r="J278">
        <v>0</v>
      </c>
      <c r="K278">
        <v>0</v>
      </c>
      <c r="L278">
        <v>0</v>
      </c>
      <c r="M278">
        <v>0</v>
      </c>
      <c r="N278">
        <v>22508214</v>
      </c>
      <c r="O278">
        <v>16668</v>
      </c>
      <c r="P278">
        <v>22491546</v>
      </c>
      <c r="Q278">
        <v>0</v>
      </c>
      <c r="R278">
        <v>2021</v>
      </c>
      <c r="S278">
        <v>23</v>
      </c>
      <c r="T278">
        <v>1</v>
      </c>
      <c r="U278">
        <v>278</v>
      </c>
      <c r="V278">
        <v>231278</v>
      </c>
      <c r="W278" t="s">
        <v>27</v>
      </c>
      <c r="X278" t="s">
        <v>27</v>
      </c>
      <c r="Y278" t="s">
        <v>248</v>
      </c>
      <c r="Z278" t="s">
        <v>249</v>
      </c>
      <c r="AA278" s="3" t="str">
        <f t="shared" si="8"/>
        <v>1278</v>
      </c>
      <c r="AB278" s="4" t="str">
        <f t="shared" si="9"/>
        <v>Non-TIF</v>
      </c>
    </row>
    <row r="279" spans="1:28" x14ac:dyDescent="0.25">
      <c r="A279">
        <v>2021</v>
      </c>
      <c r="B279">
        <v>23</v>
      </c>
      <c r="C279" t="s">
        <v>32</v>
      </c>
      <c r="D279">
        <v>59758248</v>
      </c>
      <c r="E279">
        <v>80987241</v>
      </c>
      <c r="F279">
        <v>3386052</v>
      </c>
      <c r="G279">
        <v>6889726</v>
      </c>
      <c r="H279">
        <v>203787</v>
      </c>
      <c r="I279">
        <v>1804211</v>
      </c>
      <c r="J279">
        <v>0</v>
      </c>
      <c r="K279">
        <v>0</v>
      </c>
      <c r="L279">
        <v>15879578</v>
      </c>
      <c r="M279">
        <v>12654923</v>
      </c>
      <c r="N279">
        <v>181563766</v>
      </c>
      <c r="O279">
        <v>224092</v>
      </c>
      <c r="P279">
        <v>181339674</v>
      </c>
      <c r="Q279">
        <v>4965068</v>
      </c>
      <c r="R279">
        <v>2021</v>
      </c>
      <c r="S279">
        <v>23</v>
      </c>
      <c r="T279">
        <v>0</v>
      </c>
      <c r="U279">
        <v>918</v>
      </c>
      <c r="V279">
        <v>230918</v>
      </c>
      <c r="W279" t="s">
        <v>27</v>
      </c>
      <c r="X279" t="s">
        <v>27</v>
      </c>
      <c r="Y279" t="s">
        <v>407</v>
      </c>
      <c r="Z279" t="s">
        <v>249</v>
      </c>
      <c r="AA279" s="3" t="str">
        <f t="shared" si="8"/>
        <v>0918</v>
      </c>
      <c r="AB279" s="4" t="str">
        <f t="shared" si="9"/>
        <v>Non-TIF</v>
      </c>
    </row>
    <row r="280" spans="1:28" x14ac:dyDescent="0.25">
      <c r="A280">
        <v>2021</v>
      </c>
      <c r="B280">
        <v>23</v>
      </c>
      <c r="C280" t="s">
        <v>32</v>
      </c>
      <c r="D280">
        <v>94148134</v>
      </c>
      <c r="E280">
        <v>124687487</v>
      </c>
      <c r="F280">
        <v>6193733</v>
      </c>
      <c r="G280">
        <v>5219262</v>
      </c>
      <c r="H280">
        <v>115389</v>
      </c>
      <c r="I280">
        <v>626416</v>
      </c>
      <c r="J280">
        <v>0</v>
      </c>
      <c r="K280">
        <v>0</v>
      </c>
      <c r="L280">
        <v>787705</v>
      </c>
      <c r="M280">
        <v>474600</v>
      </c>
      <c r="N280">
        <v>232252726</v>
      </c>
      <c r="O280">
        <v>250020</v>
      </c>
      <c r="P280">
        <v>232002706</v>
      </c>
      <c r="Q280">
        <v>2786137</v>
      </c>
      <c r="R280">
        <v>2021</v>
      </c>
      <c r="S280">
        <v>23</v>
      </c>
      <c r="T280">
        <v>4</v>
      </c>
      <c r="U280">
        <v>773</v>
      </c>
      <c r="V280">
        <v>234773</v>
      </c>
      <c r="W280" t="s">
        <v>27</v>
      </c>
      <c r="X280" t="s">
        <v>27</v>
      </c>
      <c r="Y280" t="s">
        <v>408</v>
      </c>
      <c r="Z280" t="s">
        <v>249</v>
      </c>
      <c r="AA280" s="3" t="str">
        <f t="shared" si="8"/>
        <v>4773</v>
      </c>
      <c r="AB280" s="4" t="str">
        <f t="shared" si="9"/>
        <v>Non-TIF</v>
      </c>
    </row>
    <row r="281" spans="1:28" x14ac:dyDescent="0.25">
      <c r="A281">
        <v>2021</v>
      </c>
      <c r="B281">
        <v>23</v>
      </c>
      <c r="C281" t="s">
        <v>32</v>
      </c>
      <c r="D281">
        <v>254384</v>
      </c>
      <c r="E281">
        <v>813347</v>
      </c>
      <c r="F281">
        <v>6152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10471</v>
      </c>
      <c r="M281">
        <v>0</v>
      </c>
      <c r="N281">
        <v>1084354</v>
      </c>
      <c r="O281">
        <v>0</v>
      </c>
      <c r="P281">
        <v>1084354</v>
      </c>
      <c r="Q281">
        <v>13794</v>
      </c>
      <c r="R281">
        <v>2021</v>
      </c>
      <c r="S281">
        <v>23</v>
      </c>
      <c r="T281">
        <v>4</v>
      </c>
      <c r="U281">
        <v>41</v>
      </c>
      <c r="V281">
        <v>494041</v>
      </c>
      <c r="W281" t="s">
        <v>27</v>
      </c>
      <c r="X281" t="s">
        <v>27</v>
      </c>
      <c r="Y281" t="s">
        <v>381</v>
      </c>
      <c r="Z281" t="s">
        <v>249</v>
      </c>
      <c r="AA281" s="3" t="str">
        <f t="shared" si="8"/>
        <v>4041</v>
      </c>
      <c r="AB281" s="4" t="str">
        <f t="shared" si="9"/>
        <v>Non-TIF</v>
      </c>
    </row>
    <row r="282" spans="1:28" x14ac:dyDescent="0.25">
      <c r="A282">
        <v>2021</v>
      </c>
      <c r="B282">
        <v>24</v>
      </c>
      <c r="C282" t="s">
        <v>45</v>
      </c>
      <c r="D282">
        <v>6684180</v>
      </c>
      <c r="E282">
        <v>0</v>
      </c>
      <c r="F282">
        <v>0</v>
      </c>
      <c r="G282">
        <v>2773245</v>
      </c>
      <c r="H282">
        <v>9234</v>
      </c>
      <c r="I282">
        <v>55862</v>
      </c>
      <c r="J282">
        <v>0</v>
      </c>
      <c r="K282">
        <v>0</v>
      </c>
      <c r="L282">
        <v>0</v>
      </c>
      <c r="M282">
        <v>0</v>
      </c>
      <c r="N282">
        <v>9522521</v>
      </c>
      <c r="O282">
        <v>27780</v>
      </c>
      <c r="P282">
        <v>9494741</v>
      </c>
      <c r="Q282">
        <v>0</v>
      </c>
      <c r="R282">
        <v>2021</v>
      </c>
      <c r="S282">
        <v>24</v>
      </c>
      <c r="T282">
        <v>0</v>
      </c>
      <c r="U282">
        <v>355</v>
      </c>
      <c r="V282">
        <v>240355</v>
      </c>
      <c r="W282" t="s">
        <v>27</v>
      </c>
      <c r="X282" t="s">
        <v>27</v>
      </c>
      <c r="Y282" t="s">
        <v>155</v>
      </c>
      <c r="Z282" t="s">
        <v>255</v>
      </c>
      <c r="AA282" s="3" t="str">
        <f t="shared" si="8"/>
        <v>0355</v>
      </c>
      <c r="AB282" s="4" t="str">
        <f t="shared" si="9"/>
        <v>Non-TIF</v>
      </c>
    </row>
    <row r="283" spans="1:28" x14ac:dyDescent="0.25">
      <c r="A283">
        <v>2021</v>
      </c>
      <c r="B283">
        <v>24</v>
      </c>
      <c r="C283" t="s">
        <v>45</v>
      </c>
      <c r="D283">
        <v>26319040</v>
      </c>
      <c r="E283">
        <v>0</v>
      </c>
      <c r="F283">
        <v>0</v>
      </c>
      <c r="G283">
        <v>56483228</v>
      </c>
      <c r="H283">
        <v>3395151</v>
      </c>
      <c r="I283">
        <v>6870194</v>
      </c>
      <c r="J283">
        <v>0</v>
      </c>
      <c r="K283">
        <v>0</v>
      </c>
      <c r="L283">
        <v>0</v>
      </c>
      <c r="M283">
        <v>0</v>
      </c>
      <c r="N283">
        <v>93067613</v>
      </c>
      <c r="O283">
        <v>85192</v>
      </c>
      <c r="P283">
        <v>92982421</v>
      </c>
      <c r="Q283">
        <v>0</v>
      </c>
      <c r="R283">
        <v>2021</v>
      </c>
      <c r="S283">
        <v>24</v>
      </c>
      <c r="T283">
        <v>1</v>
      </c>
      <c r="U283">
        <v>701</v>
      </c>
      <c r="V283">
        <v>241701</v>
      </c>
      <c r="W283" t="s">
        <v>27</v>
      </c>
      <c r="X283" t="s">
        <v>27</v>
      </c>
      <c r="Y283" t="s">
        <v>364</v>
      </c>
      <c r="Z283" t="s">
        <v>255</v>
      </c>
      <c r="AA283" s="3" t="str">
        <f t="shared" si="8"/>
        <v>1701</v>
      </c>
      <c r="AB283" s="4" t="str">
        <f t="shared" si="9"/>
        <v>Non-TIF</v>
      </c>
    </row>
    <row r="284" spans="1:28" x14ac:dyDescent="0.25">
      <c r="A284">
        <v>2021</v>
      </c>
      <c r="B284">
        <v>25</v>
      </c>
      <c r="C284" t="s">
        <v>45</v>
      </c>
      <c r="D284">
        <v>30586559</v>
      </c>
      <c r="E284">
        <v>183154</v>
      </c>
      <c r="F284">
        <v>14265</v>
      </c>
      <c r="G284">
        <v>29805976</v>
      </c>
      <c r="H284">
        <v>11156652</v>
      </c>
      <c r="I284">
        <v>5519526</v>
      </c>
      <c r="J284">
        <v>0</v>
      </c>
      <c r="K284">
        <v>0</v>
      </c>
      <c r="L284">
        <v>0</v>
      </c>
      <c r="M284">
        <v>0</v>
      </c>
      <c r="N284">
        <v>77266132</v>
      </c>
      <c r="O284">
        <v>127788</v>
      </c>
      <c r="P284">
        <v>77138344</v>
      </c>
      <c r="Q284">
        <v>0</v>
      </c>
      <c r="R284">
        <v>2021</v>
      </c>
      <c r="S284">
        <v>25</v>
      </c>
      <c r="T284">
        <v>5</v>
      </c>
      <c r="U284">
        <v>184</v>
      </c>
      <c r="V284">
        <v>255184</v>
      </c>
      <c r="W284" t="s">
        <v>27</v>
      </c>
      <c r="X284" t="s">
        <v>27</v>
      </c>
      <c r="Y284" t="s">
        <v>207</v>
      </c>
      <c r="Z284" t="s">
        <v>257</v>
      </c>
      <c r="AA284" s="3" t="str">
        <f t="shared" si="8"/>
        <v>5184</v>
      </c>
      <c r="AB284" s="4" t="str">
        <f t="shared" si="9"/>
        <v>Non-TIF</v>
      </c>
    </row>
    <row r="285" spans="1:28" x14ac:dyDescent="0.25">
      <c r="A285">
        <v>2021</v>
      </c>
      <c r="B285">
        <v>25</v>
      </c>
      <c r="C285" t="s">
        <v>45</v>
      </c>
      <c r="D285">
        <v>27332865</v>
      </c>
      <c r="E285">
        <v>144950</v>
      </c>
      <c r="F285">
        <v>3509</v>
      </c>
      <c r="G285">
        <v>1983251</v>
      </c>
      <c r="H285">
        <v>0</v>
      </c>
      <c r="I285">
        <v>325026</v>
      </c>
      <c r="J285">
        <v>0</v>
      </c>
      <c r="K285">
        <v>0</v>
      </c>
      <c r="L285">
        <v>0</v>
      </c>
      <c r="M285">
        <v>0</v>
      </c>
      <c r="N285">
        <v>29789601</v>
      </c>
      <c r="O285">
        <v>46300</v>
      </c>
      <c r="P285">
        <v>29743301</v>
      </c>
      <c r="Q285">
        <v>0</v>
      </c>
      <c r="R285">
        <v>2021</v>
      </c>
      <c r="S285">
        <v>25</v>
      </c>
      <c r="T285">
        <v>6</v>
      </c>
      <c r="U285">
        <v>615</v>
      </c>
      <c r="V285">
        <v>256615</v>
      </c>
      <c r="W285" t="s">
        <v>27</v>
      </c>
      <c r="X285" t="s">
        <v>27</v>
      </c>
      <c r="Y285" t="s">
        <v>334</v>
      </c>
      <c r="Z285" t="s">
        <v>257</v>
      </c>
      <c r="AA285" s="3" t="str">
        <f t="shared" si="8"/>
        <v>6615</v>
      </c>
      <c r="AB285" s="4" t="str">
        <f t="shared" si="9"/>
        <v>Non-TIF</v>
      </c>
    </row>
    <row r="286" spans="1:28" x14ac:dyDescent="0.25">
      <c r="A286">
        <v>2021</v>
      </c>
      <c r="B286">
        <v>25</v>
      </c>
      <c r="C286" t="s">
        <v>24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2021</v>
      </c>
      <c r="S286">
        <v>25</v>
      </c>
      <c r="T286">
        <v>6</v>
      </c>
      <c r="U286">
        <v>264</v>
      </c>
      <c r="V286" t="s">
        <v>25</v>
      </c>
      <c r="W286" t="s">
        <v>26</v>
      </c>
      <c r="X286" t="s">
        <v>27</v>
      </c>
      <c r="Y286" t="s">
        <v>28</v>
      </c>
      <c r="Z286" t="s">
        <v>257</v>
      </c>
      <c r="AA286" s="3" t="str">
        <f t="shared" si="8"/>
        <v>6264</v>
      </c>
      <c r="AB286" s="4" t="str">
        <f t="shared" si="9"/>
        <v>TIF</v>
      </c>
    </row>
    <row r="287" spans="1:28" x14ac:dyDescent="0.25">
      <c r="A287">
        <v>2021</v>
      </c>
      <c r="B287">
        <v>25</v>
      </c>
      <c r="C287" t="s">
        <v>24</v>
      </c>
      <c r="D287">
        <v>3189085</v>
      </c>
      <c r="E287">
        <v>0</v>
      </c>
      <c r="F287">
        <v>0</v>
      </c>
      <c r="G287">
        <v>2549817</v>
      </c>
      <c r="H287">
        <v>0</v>
      </c>
      <c r="I287">
        <v>599146</v>
      </c>
      <c r="J287">
        <v>0</v>
      </c>
      <c r="K287">
        <v>0</v>
      </c>
      <c r="L287">
        <v>0</v>
      </c>
      <c r="M287">
        <v>0</v>
      </c>
      <c r="N287">
        <v>6338048</v>
      </c>
      <c r="O287">
        <v>0</v>
      </c>
      <c r="P287">
        <v>6338048</v>
      </c>
      <c r="Q287">
        <v>0</v>
      </c>
      <c r="R287">
        <v>2021</v>
      </c>
      <c r="S287">
        <v>25</v>
      </c>
      <c r="T287">
        <v>7</v>
      </c>
      <c r="U287">
        <v>110</v>
      </c>
      <c r="V287" t="s">
        <v>258</v>
      </c>
      <c r="W287" t="s">
        <v>26</v>
      </c>
      <c r="X287" t="s">
        <v>27</v>
      </c>
      <c r="Y287" t="s">
        <v>259</v>
      </c>
      <c r="Z287" t="s">
        <v>257</v>
      </c>
      <c r="AA287" s="3" t="str">
        <f t="shared" si="8"/>
        <v>7110</v>
      </c>
      <c r="AB287" s="4" t="str">
        <f t="shared" si="9"/>
        <v>TIF</v>
      </c>
    </row>
    <row r="288" spans="1:28" x14ac:dyDescent="0.25">
      <c r="A288">
        <v>2021</v>
      </c>
      <c r="B288">
        <v>25</v>
      </c>
      <c r="C288" t="s">
        <v>32</v>
      </c>
      <c r="D288">
        <v>138733617</v>
      </c>
      <c r="E288">
        <v>35481741</v>
      </c>
      <c r="F288">
        <v>1162443</v>
      </c>
      <c r="G288">
        <v>11531262</v>
      </c>
      <c r="H288">
        <v>162666</v>
      </c>
      <c r="I288">
        <v>2466618</v>
      </c>
      <c r="J288">
        <v>0</v>
      </c>
      <c r="K288">
        <v>0</v>
      </c>
      <c r="L288">
        <v>2144802</v>
      </c>
      <c r="M288">
        <v>0</v>
      </c>
      <c r="N288">
        <v>191683149</v>
      </c>
      <c r="O288">
        <v>257428</v>
      </c>
      <c r="P288">
        <v>191425721</v>
      </c>
      <c r="Q288">
        <v>6122810</v>
      </c>
      <c r="R288">
        <v>2021</v>
      </c>
      <c r="S288">
        <v>25</v>
      </c>
      <c r="T288">
        <v>7</v>
      </c>
      <c r="U288">
        <v>110</v>
      </c>
      <c r="V288">
        <v>257110</v>
      </c>
      <c r="W288" t="s">
        <v>27</v>
      </c>
      <c r="X288" t="s">
        <v>27</v>
      </c>
      <c r="Y288" t="s">
        <v>63</v>
      </c>
      <c r="Z288" t="s">
        <v>257</v>
      </c>
      <c r="AA288" s="3" t="str">
        <f t="shared" si="8"/>
        <v>7110</v>
      </c>
      <c r="AB288" s="4" t="str">
        <f t="shared" si="9"/>
        <v>Non-TIF</v>
      </c>
    </row>
    <row r="289" spans="1:28" x14ac:dyDescent="0.25">
      <c r="A289">
        <v>2021</v>
      </c>
      <c r="B289">
        <v>25</v>
      </c>
      <c r="C289" t="s">
        <v>32</v>
      </c>
      <c r="D289">
        <v>54350388</v>
      </c>
      <c r="E289">
        <v>397117</v>
      </c>
      <c r="F289">
        <v>68250</v>
      </c>
      <c r="G289">
        <v>137826</v>
      </c>
      <c r="H289">
        <v>0</v>
      </c>
      <c r="I289">
        <v>0</v>
      </c>
      <c r="J289">
        <v>0</v>
      </c>
      <c r="K289">
        <v>0</v>
      </c>
      <c r="L289">
        <v>311114</v>
      </c>
      <c r="M289">
        <v>0</v>
      </c>
      <c r="N289">
        <v>55264695</v>
      </c>
      <c r="O289">
        <v>27780</v>
      </c>
      <c r="P289">
        <v>55236915</v>
      </c>
      <c r="Q289">
        <v>39203</v>
      </c>
      <c r="R289">
        <v>2021</v>
      </c>
      <c r="S289">
        <v>25</v>
      </c>
      <c r="T289">
        <v>6</v>
      </c>
      <c r="U289">
        <v>957</v>
      </c>
      <c r="V289">
        <v>776957</v>
      </c>
      <c r="W289" t="s">
        <v>27</v>
      </c>
      <c r="X289" t="s">
        <v>27</v>
      </c>
      <c r="Y289" t="s">
        <v>289</v>
      </c>
      <c r="Z289" t="s">
        <v>257</v>
      </c>
      <c r="AA289" s="3" t="str">
        <f t="shared" si="8"/>
        <v>6957</v>
      </c>
      <c r="AB289" s="4" t="str">
        <f t="shared" si="9"/>
        <v>Non-TIF</v>
      </c>
    </row>
    <row r="290" spans="1:28" x14ac:dyDescent="0.25">
      <c r="A290">
        <v>2021</v>
      </c>
      <c r="B290">
        <v>26</v>
      </c>
      <c r="C290" t="s">
        <v>24</v>
      </c>
      <c r="D290">
        <v>94094</v>
      </c>
      <c r="E290">
        <v>0</v>
      </c>
      <c r="F290">
        <v>0</v>
      </c>
      <c r="G290">
        <v>71599</v>
      </c>
      <c r="H290">
        <v>0</v>
      </c>
      <c r="I290">
        <v>12181</v>
      </c>
      <c r="J290">
        <v>0</v>
      </c>
      <c r="K290">
        <v>0</v>
      </c>
      <c r="L290">
        <v>0</v>
      </c>
      <c r="M290">
        <v>0</v>
      </c>
      <c r="N290">
        <v>177874</v>
      </c>
      <c r="O290">
        <v>0</v>
      </c>
      <c r="P290">
        <v>177874</v>
      </c>
      <c r="Q290">
        <v>0</v>
      </c>
      <c r="R290">
        <v>2021</v>
      </c>
      <c r="S290">
        <v>26</v>
      </c>
      <c r="T290">
        <v>1</v>
      </c>
      <c r="U290">
        <v>619</v>
      </c>
      <c r="V290" t="s">
        <v>290</v>
      </c>
      <c r="W290" t="s">
        <v>26</v>
      </c>
      <c r="X290" t="s">
        <v>27</v>
      </c>
      <c r="Y290" t="s">
        <v>291</v>
      </c>
      <c r="Z290" t="s">
        <v>292</v>
      </c>
      <c r="AA290" s="3" t="str">
        <f t="shared" si="8"/>
        <v>1619</v>
      </c>
      <c r="AB290" s="4" t="str">
        <f t="shared" si="9"/>
        <v>TIF</v>
      </c>
    </row>
    <row r="291" spans="1:28" x14ac:dyDescent="0.25">
      <c r="A291">
        <v>2021</v>
      </c>
      <c r="B291">
        <v>26</v>
      </c>
      <c r="C291" t="s">
        <v>32</v>
      </c>
      <c r="D291">
        <v>319070</v>
      </c>
      <c r="E291">
        <v>628737</v>
      </c>
      <c r="F291">
        <v>20576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19212</v>
      </c>
      <c r="M291">
        <v>0</v>
      </c>
      <c r="N291">
        <v>987595</v>
      </c>
      <c r="O291">
        <v>0</v>
      </c>
      <c r="P291">
        <v>987595</v>
      </c>
      <c r="Q291">
        <v>7115</v>
      </c>
      <c r="R291">
        <v>2021</v>
      </c>
      <c r="S291">
        <v>26</v>
      </c>
      <c r="T291">
        <v>4</v>
      </c>
      <c r="U291">
        <v>491</v>
      </c>
      <c r="V291">
        <v>44491</v>
      </c>
      <c r="W291" t="s">
        <v>27</v>
      </c>
      <c r="X291" t="s">
        <v>27</v>
      </c>
      <c r="Y291" t="s">
        <v>42</v>
      </c>
      <c r="Z291" t="s">
        <v>292</v>
      </c>
      <c r="AA291" s="3" t="str">
        <f t="shared" si="8"/>
        <v>4491</v>
      </c>
      <c r="AB291" s="4" t="str">
        <f t="shared" si="9"/>
        <v>Non-TIF</v>
      </c>
    </row>
    <row r="292" spans="1:28" x14ac:dyDescent="0.25">
      <c r="A292">
        <v>2021</v>
      </c>
      <c r="B292">
        <v>26</v>
      </c>
      <c r="C292" t="s">
        <v>32</v>
      </c>
      <c r="D292">
        <v>179889044</v>
      </c>
      <c r="E292">
        <v>152124106</v>
      </c>
      <c r="F292">
        <v>11922001</v>
      </c>
      <c r="G292">
        <v>19008248</v>
      </c>
      <c r="H292">
        <v>960147</v>
      </c>
      <c r="I292">
        <v>3162818</v>
      </c>
      <c r="J292">
        <v>0</v>
      </c>
      <c r="K292">
        <v>0</v>
      </c>
      <c r="L292">
        <v>12896484</v>
      </c>
      <c r="M292">
        <v>0</v>
      </c>
      <c r="N292">
        <v>379962848</v>
      </c>
      <c r="O292">
        <v>537080</v>
      </c>
      <c r="P292">
        <v>379425768</v>
      </c>
      <c r="Q292">
        <v>18919547</v>
      </c>
      <c r="R292">
        <v>2021</v>
      </c>
      <c r="S292">
        <v>26</v>
      </c>
      <c r="T292">
        <v>1</v>
      </c>
      <c r="U292">
        <v>619</v>
      </c>
      <c r="V292">
        <v>261619</v>
      </c>
      <c r="W292" t="s">
        <v>27</v>
      </c>
      <c r="X292" t="s">
        <v>27</v>
      </c>
      <c r="Y292" t="s">
        <v>292</v>
      </c>
      <c r="Z292" t="s">
        <v>292</v>
      </c>
      <c r="AA292" s="3" t="str">
        <f t="shared" si="8"/>
        <v>1619</v>
      </c>
      <c r="AB292" s="4" t="str">
        <f t="shared" si="9"/>
        <v>Non-TIF</v>
      </c>
    </row>
    <row r="293" spans="1:28" x14ac:dyDescent="0.25">
      <c r="A293">
        <v>2021</v>
      </c>
      <c r="B293">
        <v>27</v>
      </c>
      <c r="C293" t="s">
        <v>45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2021</v>
      </c>
      <c r="S293">
        <v>27</v>
      </c>
      <c r="T293">
        <v>3</v>
      </c>
      <c r="U293">
        <v>465</v>
      </c>
      <c r="V293">
        <v>273465</v>
      </c>
      <c r="W293" t="s">
        <v>27</v>
      </c>
      <c r="X293" t="s">
        <v>27</v>
      </c>
      <c r="Y293" t="s">
        <v>293</v>
      </c>
      <c r="Z293" t="s">
        <v>294</v>
      </c>
      <c r="AA293" s="3" t="str">
        <f t="shared" si="8"/>
        <v>3465</v>
      </c>
      <c r="AB293" s="4" t="str">
        <f t="shared" si="9"/>
        <v>Non-TIF</v>
      </c>
    </row>
    <row r="294" spans="1:28" x14ac:dyDescent="0.25">
      <c r="A294">
        <v>2021</v>
      </c>
      <c r="B294">
        <v>27</v>
      </c>
      <c r="C294" t="s">
        <v>24</v>
      </c>
      <c r="D294">
        <v>0</v>
      </c>
      <c r="E294">
        <v>0</v>
      </c>
      <c r="F294">
        <v>0</v>
      </c>
      <c r="G294">
        <v>362165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362165</v>
      </c>
      <c r="O294">
        <v>0</v>
      </c>
      <c r="P294">
        <v>362165</v>
      </c>
      <c r="Q294">
        <v>0</v>
      </c>
      <c r="R294">
        <v>2021</v>
      </c>
      <c r="S294">
        <v>27</v>
      </c>
      <c r="T294">
        <v>1</v>
      </c>
      <c r="U294">
        <v>93</v>
      </c>
      <c r="V294" t="s">
        <v>1739</v>
      </c>
      <c r="W294" t="s">
        <v>26</v>
      </c>
      <c r="X294" t="s">
        <v>27</v>
      </c>
      <c r="Y294" t="s">
        <v>1740</v>
      </c>
      <c r="Z294" t="s">
        <v>294</v>
      </c>
      <c r="AA294" s="3" t="str">
        <f t="shared" si="8"/>
        <v>1093</v>
      </c>
      <c r="AB294" s="4" t="str">
        <f t="shared" si="9"/>
        <v>TIF</v>
      </c>
    </row>
    <row r="295" spans="1:28" x14ac:dyDescent="0.25">
      <c r="A295">
        <v>2021</v>
      </c>
      <c r="B295">
        <v>27</v>
      </c>
      <c r="C295" t="s">
        <v>24</v>
      </c>
      <c r="D295">
        <v>0</v>
      </c>
      <c r="E295">
        <v>0</v>
      </c>
      <c r="F295">
        <v>0</v>
      </c>
      <c r="G295">
        <v>977922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977922</v>
      </c>
      <c r="O295">
        <v>0</v>
      </c>
      <c r="P295">
        <v>977922</v>
      </c>
      <c r="Q295">
        <v>0</v>
      </c>
      <c r="R295">
        <v>2021</v>
      </c>
      <c r="S295">
        <v>27</v>
      </c>
      <c r="T295">
        <v>3</v>
      </c>
      <c r="U295">
        <v>465</v>
      </c>
      <c r="V295" t="s">
        <v>295</v>
      </c>
      <c r="W295" t="s">
        <v>26</v>
      </c>
      <c r="X295" t="s">
        <v>27</v>
      </c>
      <c r="Y295" t="s">
        <v>296</v>
      </c>
      <c r="Z295" t="s">
        <v>294</v>
      </c>
      <c r="AA295" s="3" t="str">
        <f t="shared" si="8"/>
        <v>3465</v>
      </c>
      <c r="AB295" s="4" t="str">
        <f t="shared" si="9"/>
        <v>TIF</v>
      </c>
    </row>
    <row r="296" spans="1:28" x14ac:dyDescent="0.25">
      <c r="A296">
        <v>2021</v>
      </c>
      <c r="B296">
        <v>27</v>
      </c>
      <c r="C296" t="s">
        <v>32</v>
      </c>
      <c r="D296">
        <v>870956</v>
      </c>
      <c r="E296">
        <v>2789076</v>
      </c>
      <c r="F296">
        <v>121940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2269</v>
      </c>
      <c r="M296">
        <v>0</v>
      </c>
      <c r="N296">
        <v>3784241</v>
      </c>
      <c r="O296">
        <v>0</v>
      </c>
      <c r="P296">
        <v>3784241</v>
      </c>
      <c r="Q296">
        <v>84605</v>
      </c>
      <c r="R296">
        <v>2021</v>
      </c>
      <c r="S296">
        <v>27</v>
      </c>
      <c r="T296">
        <v>4</v>
      </c>
      <c r="U296">
        <v>572</v>
      </c>
      <c r="V296">
        <v>204572</v>
      </c>
      <c r="W296" t="s">
        <v>27</v>
      </c>
      <c r="X296" t="s">
        <v>27</v>
      </c>
      <c r="Y296" t="s">
        <v>260</v>
      </c>
      <c r="Z296" t="s">
        <v>294</v>
      </c>
      <c r="AA296" s="3" t="str">
        <f t="shared" si="8"/>
        <v>4572</v>
      </c>
      <c r="AB296" s="4" t="str">
        <f t="shared" si="9"/>
        <v>Non-TIF</v>
      </c>
    </row>
    <row r="297" spans="1:28" x14ac:dyDescent="0.25">
      <c r="A297">
        <v>2021</v>
      </c>
      <c r="B297">
        <v>27</v>
      </c>
      <c r="C297" t="s">
        <v>32</v>
      </c>
      <c r="D297">
        <v>65747286</v>
      </c>
      <c r="E297">
        <v>67755196</v>
      </c>
      <c r="F297">
        <v>6413920</v>
      </c>
      <c r="G297">
        <v>11663908</v>
      </c>
      <c r="H297">
        <v>1601923</v>
      </c>
      <c r="I297">
        <v>2433175</v>
      </c>
      <c r="J297">
        <v>0</v>
      </c>
      <c r="K297">
        <v>0</v>
      </c>
      <c r="L297">
        <v>6473647</v>
      </c>
      <c r="M297">
        <v>0</v>
      </c>
      <c r="N297">
        <v>162089055</v>
      </c>
      <c r="O297">
        <v>346324</v>
      </c>
      <c r="P297">
        <v>161742731</v>
      </c>
      <c r="Q297">
        <v>4792619</v>
      </c>
      <c r="R297">
        <v>2021</v>
      </c>
      <c r="S297">
        <v>27</v>
      </c>
      <c r="T297">
        <v>1</v>
      </c>
      <c r="U297">
        <v>93</v>
      </c>
      <c r="V297">
        <v>271093</v>
      </c>
      <c r="W297" t="s">
        <v>27</v>
      </c>
      <c r="X297" t="s">
        <v>27</v>
      </c>
      <c r="Y297" t="s">
        <v>297</v>
      </c>
      <c r="Z297" t="s">
        <v>294</v>
      </c>
      <c r="AA297" s="3" t="str">
        <f t="shared" si="8"/>
        <v>1093</v>
      </c>
      <c r="AB297" s="4" t="str">
        <f t="shared" si="9"/>
        <v>Non-TIF</v>
      </c>
    </row>
    <row r="298" spans="1:28" x14ac:dyDescent="0.25">
      <c r="A298">
        <v>2021</v>
      </c>
      <c r="B298">
        <v>28</v>
      </c>
      <c r="C298" t="s">
        <v>45</v>
      </c>
      <c r="D298">
        <v>5491132</v>
      </c>
      <c r="E298">
        <v>46657</v>
      </c>
      <c r="F298">
        <v>0</v>
      </c>
      <c r="G298">
        <v>3366897</v>
      </c>
      <c r="H298">
        <v>0</v>
      </c>
      <c r="I298">
        <v>104741</v>
      </c>
      <c r="J298">
        <v>0</v>
      </c>
      <c r="K298">
        <v>0</v>
      </c>
      <c r="L298">
        <v>0</v>
      </c>
      <c r="M298">
        <v>0</v>
      </c>
      <c r="N298">
        <v>9009427</v>
      </c>
      <c r="O298">
        <v>9260</v>
      </c>
      <c r="P298">
        <v>9000167</v>
      </c>
      <c r="Q298">
        <v>0</v>
      </c>
      <c r="R298">
        <v>2021</v>
      </c>
      <c r="S298">
        <v>28</v>
      </c>
      <c r="T298">
        <v>1</v>
      </c>
      <c r="U298">
        <v>989</v>
      </c>
      <c r="V298">
        <v>281989</v>
      </c>
      <c r="W298" t="s">
        <v>27</v>
      </c>
      <c r="X298" t="s">
        <v>27</v>
      </c>
      <c r="Y298" t="s">
        <v>298</v>
      </c>
      <c r="Z298" t="s">
        <v>299</v>
      </c>
      <c r="AA298" s="3" t="str">
        <f t="shared" si="8"/>
        <v>1989</v>
      </c>
      <c r="AB298" s="4" t="str">
        <f t="shared" si="9"/>
        <v>Non-TIF</v>
      </c>
    </row>
    <row r="299" spans="1:28" x14ac:dyDescent="0.25">
      <c r="A299">
        <v>2021</v>
      </c>
      <c r="B299">
        <v>28</v>
      </c>
      <c r="C299" t="s">
        <v>24</v>
      </c>
      <c r="D299">
        <v>6265637</v>
      </c>
      <c r="E299">
        <v>0</v>
      </c>
      <c r="F299">
        <v>0</v>
      </c>
      <c r="G299">
        <v>1270953</v>
      </c>
      <c r="H299">
        <v>675104</v>
      </c>
      <c r="I299">
        <v>77476</v>
      </c>
      <c r="J299">
        <v>0</v>
      </c>
      <c r="K299">
        <v>0</v>
      </c>
      <c r="L299">
        <v>0</v>
      </c>
      <c r="M299">
        <v>0</v>
      </c>
      <c r="N299">
        <v>8289170</v>
      </c>
      <c r="O299">
        <v>0</v>
      </c>
      <c r="P299">
        <v>8289170</v>
      </c>
      <c r="Q299">
        <v>0</v>
      </c>
      <c r="R299">
        <v>2021</v>
      </c>
      <c r="S299">
        <v>28</v>
      </c>
      <c r="T299">
        <v>4</v>
      </c>
      <c r="U299">
        <v>43</v>
      </c>
      <c r="V299" t="s">
        <v>300</v>
      </c>
      <c r="W299" t="s">
        <v>26</v>
      </c>
      <c r="X299" t="s">
        <v>27</v>
      </c>
      <c r="Y299" t="s">
        <v>301</v>
      </c>
      <c r="Z299" t="s">
        <v>299</v>
      </c>
      <c r="AA299" s="3" t="str">
        <f t="shared" si="8"/>
        <v>4043</v>
      </c>
      <c r="AB299" s="4" t="str">
        <f t="shared" si="9"/>
        <v>TIF</v>
      </c>
    </row>
    <row r="300" spans="1:28" x14ac:dyDescent="0.25">
      <c r="A300">
        <v>2021</v>
      </c>
      <c r="B300">
        <v>28</v>
      </c>
      <c r="C300" t="s">
        <v>32</v>
      </c>
      <c r="D300">
        <v>229676590</v>
      </c>
      <c r="E300">
        <v>99311978</v>
      </c>
      <c r="F300">
        <v>13144870</v>
      </c>
      <c r="G300">
        <v>15094042</v>
      </c>
      <c r="H300">
        <v>4368780</v>
      </c>
      <c r="I300">
        <v>969368</v>
      </c>
      <c r="J300">
        <v>0</v>
      </c>
      <c r="K300">
        <v>0</v>
      </c>
      <c r="L300">
        <v>20933947</v>
      </c>
      <c r="M300">
        <v>1729749</v>
      </c>
      <c r="N300">
        <v>385229324</v>
      </c>
      <c r="O300">
        <v>298172</v>
      </c>
      <c r="P300">
        <v>384931152</v>
      </c>
      <c r="Q300">
        <v>5271953</v>
      </c>
      <c r="R300">
        <v>2021</v>
      </c>
      <c r="S300">
        <v>28</v>
      </c>
      <c r="T300">
        <v>4</v>
      </c>
      <c r="U300">
        <v>43</v>
      </c>
      <c r="V300">
        <v>284043</v>
      </c>
      <c r="W300" t="s">
        <v>27</v>
      </c>
      <c r="X300" t="s">
        <v>27</v>
      </c>
      <c r="Y300" t="s">
        <v>302</v>
      </c>
      <c r="Z300" t="s">
        <v>299</v>
      </c>
      <c r="AA300" s="3" t="str">
        <f t="shared" si="8"/>
        <v>4043</v>
      </c>
      <c r="AB300" s="4" t="str">
        <f t="shared" si="9"/>
        <v>Non-TIF</v>
      </c>
    </row>
    <row r="301" spans="1:28" x14ac:dyDescent="0.25">
      <c r="A301">
        <v>2021</v>
      </c>
      <c r="B301">
        <v>28</v>
      </c>
      <c r="C301" t="s">
        <v>32</v>
      </c>
      <c r="D301">
        <v>261978593</v>
      </c>
      <c r="E301">
        <v>155051942</v>
      </c>
      <c r="F301">
        <v>15132901</v>
      </c>
      <c r="G301">
        <v>22601855</v>
      </c>
      <c r="H301">
        <v>19196010</v>
      </c>
      <c r="I301">
        <v>2314980</v>
      </c>
      <c r="J301">
        <v>0</v>
      </c>
      <c r="K301">
        <v>0</v>
      </c>
      <c r="L301">
        <v>35231646</v>
      </c>
      <c r="M301">
        <v>4883512</v>
      </c>
      <c r="N301">
        <v>516391439</v>
      </c>
      <c r="O301">
        <v>716724</v>
      </c>
      <c r="P301">
        <v>515674715</v>
      </c>
      <c r="Q301">
        <v>12791176</v>
      </c>
      <c r="R301">
        <v>2021</v>
      </c>
      <c r="S301">
        <v>28</v>
      </c>
      <c r="T301">
        <v>6</v>
      </c>
      <c r="U301">
        <v>950</v>
      </c>
      <c r="V301">
        <v>286950</v>
      </c>
      <c r="W301" t="s">
        <v>27</v>
      </c>
      <c r="X301" t="s">
        <v>27</v>
      </c>
      <c r="Y301" t="s">
        <v>281</v>
      </c>
      <c r="Z301" t="s">
        <v>299</v>
      </c>
      <c r="AA301" s="3" t="str">
        <f t="shared" si="8"/>
        <v>6950</v>
      </c>
      <c r="AB301" s="4" t="str">
        <f t="shared" si="9"/>
        <v>Non-TIF</v>
      </c>
    </row>
    <row r="302" spans="1:28" x14ac:dyDescent="0.25">
      <c r="A302">
        <v>2021</v>
      </c>
      <c r="B302">
        <v>28</v>
      </c>
      <c r="C302" t="s">
        <v>32</v>
      </c>
      <c r="D302">
        <v>11015286</v>
      </c>
      <c r="E302">
        <v>16408151</v>
      </c>
      <c r="F302">
        <v>1527054</v>
      </c>
      <c r="G302">
        <v>228060</v>
      </c>
      <c r="H302">
        <v>0</v>
      </c>
      <c r="I302">
        <v>0</v>
      </c>
      <c r="J302">
        <v>0</v>
      </c>
      <c r="K302">
        <v>0</v>
      </c>
      <c r="L302">
        <v>161075</v>
      </c>
      <c r="M302">
        <v>543753</v>
      </c>
      <c r="N302">
        <v>29883379</v>
      </c>
      <c r="O302">
        <v>18520</v>
      </c>
      <c r="P302">
        <v>29864859</v>
      </c>
      <c r="Q302">
        <v>1355702</v>
      </c>
      <c r="R302">
        <v>2021</v>
      </c>
      <c r="S302">
        <v>28</v>
      </c>
      <c r="T302">
        <v>4</v>
      </c>
      <c r="U302">
        <v>777</v>
      </c>
      <c r="V302">
        <v>574777</v>
      </c>
      <c r="W302" t="s">
        <v>27</v>
      </c>
      <c r="X302" t="s">
        <v>27</v>
      </c>
      <c r="Y302" t="s">
        <v>49</v>
      </c>
      <c r="Z302" t="s">
        <v>299</v>
      </c>
      <c r="AA302" s="3" t="str">
        <f t="shared" si="8"/>
        <v>4777</v>
      </c>
      <c r="AB302" s="4" t="str">
        <f t="shared" si="9"/>
        <v>Non-TIF</v>
      </c>
    </row>
    <row r="303" spans="1:28" x14ac:dyDescent="0.25">
      <c r="A303">
        <v>2021</v>
      </c>
      <c r="B303">
        <v>29</v>
      </c>
      <c r="C303" t="s">
        <v>45</v>
      </c>
      <c r="D303">
        <v>7130611</v>
      </c>
      <c r="E303">
        <v>1417531</v>
      </c>
      <c r="F303">
        <v>1246</v>
      </c>
      <c r="G303">
        <v>50671058</v>
      </c>
      <c r="H303">
        <v>8579008</v>
      </c>
      <c r="I303">
        <v>5095460</v>
      </c>
      <c r="J303">
        <v>0</v>
      </c>
      <c r="K303">
        <v>0</v>
      </c>
      <c r="L303">
        <v>0</v>
      </c>
      <c r="M303">
        <v>0</v>
      </c>
      <c r="N303">
        <v>72894914</v>
      </c>
      <c r="O303">
        <v>83340</v>
      </c>
      <c r="P303">
        <v>72811574</v>
      </c>
      <c r="Q303">
        <v>0</v>
      </c>
      <c r="R303">
        <v>2021</v>
      </c>
      <c r="S303">
        <v>29</v>
      </c>
      <c r="T303">
        <v>0</v>
      </c>
      <c r="U303">
        <v>882</v>
      </c>
      <c r="V303">
        <v>290882</v>
      </c>
      <c r="W303" t="s">
        <v>27</v>
      </c>
      <c r="X303" t="s">
        <v>27</v>
      </c>
      <c r="Y303" t="s">
        <v>303</v>
      </c>
      <c r="Z303" t="s">
        <v>304</v>
      </c>
      <c r="AA303" s="3" t="str">
        <f t="shared" si="8"/>
        <v>0882</v>
      </c>
      <c r="AB303" s="4" t="str">
        <f t="shared" si="9"/>
        <v>Non-TIF</v>
      </c>
    </row>
    <row r="304" spans="1:28" x14ac:dyDescent="0.25">
      <c r="A304">
        <v>2021</v>
      </c>
      <c r="B304">
        <v>29</v>
      </c>
      <c r="C304" t="s">
        <v>45</v>
      </c>
      <c r="D304">
        <v>0</v>
      </c>
      <c r="E304">
        <v>12061</v>
      </c>
      <c r="F304">
        <v>0</v>
      </c>
      <c r="G304">
        <v>8246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20307</v>
      </c>
      <c r="O304">
        <v>0</v>
      </c>
      <c r="P304">
        <v>20307</v>
      </c>
      <c r="Q304">
        <v>0</v>
      </c>
      <c r="R304">
        <v>2021</v>
      </c>
      <c r="S304">
        <v>29</v>
      </c>
      <c r="T304">
        <v>4</v>
      </c>
      <c r="U304">
        <v>203</v>
      </c>
      <c r="V304">
        <v>294203</v>
      </c>
      <c r="W304" t="s">
        <v>27</v>
      </c>
      <c r="X304" t="s">
        <v>27</v>
      </c>
      <c r="Y304" t="s">
        <v>305</v>
      </c>
      <c r="Z304" t="s">
        <v>304</v>
      </c>
      <c r="AA304" s="3" t="str">
        <f t="shared" si="8"/>
        <v>4203</v>
      </c>
      <c r="AB304" s="4" t="str">
        <f t="shared" si="9"/>
        <v>Non-TIF</v>
      </c>
    </row>
    <row r="305" spans="1:28" x14ac:dyDescent="0.25">
      <c r="A305">
        <v>2021</v>
      </c>
      <c r="B305">
        <v>25</v>
      </c>
      <c r="C305" t="s">
        <v>24</v>
      </c>
      <c r="D305">
        <v>5346134</v>
      </c>
      <c r="E305">
        <v>2135</v>
      </c>
      <c r="F305">
        <v>0</v>
      </c>
      <c r="G305">
        <v>2791956</v>
      </c>
      <c r="H305">
        <v>3311721</v>
      </c>
      <c r="I305">
        <v>801249</v>
      </c>
      <c r="J305">
        <v>0</v>
      </c>
      <c r="K305">
        <v>0</v>
      </c>
      <c r="L305">
        <v>0</v>
      </c>
      <c r="M305">
        <v>0</v>
      </c>
      <c r="N305">
        <v>12253195</v>
      </c>
      <c r="O305">
        <v>0</v>
      </c>
      <c r="P305">
        <v>12253195</v>
      </c>
      <c r="Q305">
        <v>0</v>
      </c>
      <c r="R305">
        <v>2021</v>
      </c>
      <c r="S305">
        <v>25</v>
      </c>
      <c r="T305">
        <v>5</v>
      </c>
      <c r="U305">
        <v>184</v>
      </c>
      <c r="V305" t="s">
        <v>502</v>
      </c>
      <c r="W305" t="s">
        <v>26</v>
      </c>
      <c r="X305" t="s">
        <v>27</v>
      </c>
      <c r="Y305" t="s">
        <v>503</v>
      </c>
      <c r="Z305" t="s">
        <v>257</v>
      </c>
      <c r="AA305" s="3" t="str">
        <f t="shared" si="8"/>
        <v>5184</v>
      </c>
      <c r="AB305" s="4" t="str">
        <f t="shared" si="9"/>
        <v>TIF</v>
      </c>
    </row>
    <row r="306" spans="1:28" x14ac:dyDescent="0.25">
      <c r="A306">
        <v>2021</v>
      </c>
      <c r="B306">
        <v>25</v>
      </c>
      <c r="C306" t="s">
        <v>24</v>
      </c>
      <c r="D306">
        <v>225787180</v>
      </c>
      <c r="E306">
        <v>0</v>
      </c>
      <c r="F306">
        <v>0</v>
      </c>
      <c r="G306">
        <v>366131802</v>
      </c>
      <c r="H306">
        <v>4939089</v>
      </c>
      <c r="I306">
        <v>19902600</v>
      </c>
      <c r="J306">
        <v>0</v>
      </c>
      <c r="K306">
        <v>0</v>
      </c>
      <c r="L306">
        <v>0</v>
      </c>
      <c r="M306">
        <v>0</v>
      </c>
      <c r="N306">
        <v>616760671</v>
      </c>
      <c r="O306">
        <v>12964</v>
      </c>
      <c r="P306">
        <v>616747707</v>
      </c>
      <c r="Q306">
        <v>0</v>
      </c>
      <c r="R306">
        <v>2021</v>
      </c>
      <c r="S306">
        <v>25</v>
      </c>
      <c r="T306">
        <v>6</v>
      </c>
      <c r="U306">
        <v>822</v>
      </c>
      <c r="V306" t="s">
        <v>504</v>
      </c>
      <c r="W306" t="s">
        <v>26</v>
      </c>
      <c r="X306" t="s">
        <v>27</v>
      </c>
      <c r="Y306" t="s">
        <v>505</v>
      </c>
      <c r="Z306" t="s">
        <v>257</v>
      </c>
      <c r="AA306" s="3" t="str">
        <f t="shared" si="8"/>
        <v>6822</v>
      </c>
      <c r="AB306" s="4" t="str">
        <f t="shared" si="9"/>
        <v>TIF</v>
      </c>
    </row>
    <row r="307" spans="1:28" x14ac:dyDescent="0.25">
      <c r="A307">
        <v>2021</v>
      </c>
      <c r="B307">
        <v>25</v>
      </c>
      <c r="C307" t="s">
        <v>32</v>
      </c>
      <c r="D307">
        <v>71055565</v>
      </c>
      <c r="E307">
        <v>32555193</v>
      </c>
      <c r="F307">
        <v>814017</v>
      </c>
      <c r="G307">
        <v>12775584</v>
      </c>
      <c r="H307">
        <v>541323</v>
      </c>
      <c r="I307">
        <v>390748</v>
      </c>
      <c r="J307">
        <v>0</v>
      </c>
      <c r="K307">
        <v>0</v>
      </c>
      <c r="L307">
        <v>188680736</v>
      </c>
      <c r="M307">
        <v>760216</v>
      </c>
      <c r="N307">
        <v>307573382</v>
      </c>
      <c r="O307">
        <v>185200</v>
      </c>
      <c r="P307">
        <v>307388182</v>
      </c>
      <c r="Q307">
        <v>7412164</v>
      </c>
      <c r="R307">
        <v>2021</v>
      </c>
      <c r="S307">
        <v>25</v>
      </c>
      <c r="T307">
        <v>6</v>
      </c>
      <c r="U307">
        <v>264</v>
      </c>
      <c r="V307">
        <v>256264</v>
      </c>
      <c r="W307" t="s">
        <v>27</v>
      </c>
      <c r="X307" t="s">
        <v>27</v>
      </c>
      <c r="Y307" t="s">
        <v>34</v>
      </c>
      <c r="Z307" t="s">
        <v>257</v>
      </c>
      <c r="AA307" s="3" t="str">
        <f t="shared" si="8"/>
        <v>6264</v>
      </c>
      <c r="AB307" s="4" t="str">
        <f t="shared" si="9"/>
        <v>Non-TIF</v>
      </c>
    </row>
    <row r="308" spans="1:28" x14ac:dyDescent="0.25">
      <c r="A308">
        <v>2021</v>
      </c>
      <c r="B308">
        <v>25</v>
      </c>
      <c r="C308" t="s">
        <v>32</v>
      </c>
      <c r="D308">
        <v>3257280587</v>
      </c>
      <c r="E308">
        <v>18081936</v>
      </c>
      <c r="F308">
        <v>632935</v>
      </c>
      <c r="G308">
        <v>684269809</v>
      </c>
      <c r="H308">
        <v>4472046</v>
      </c>
      <c r="I308">
        <v>169959334</v>
      </c>
      <c r="J308">
        <v>0</v>
      </c>
      <c r="K308">
        <v>0</v>
      </c>
      <c r="L308">
        <v>3491400</v>
      </c>
      <c r="M308">
        <v>5386617</v>
      </c>
      <c r="N308">
        <v>4143574664</v>
      </c>
      <c r="O308">
        <v>1966824</v>
      </c>
      <c r="P308">
        <v>4141607840</v>
      </c>
      <c r="Q308">
        <v>40334422</v>
      </c>
      <c r="R308">
        <v>2021</v>
      </c>
      <c r="S308">
        <v>25</v>
      </c>
      <c r="T308">
        <v>6</v>
      </c>
      <c r="U308">
        <v>822</v>
      </c>
      <c r="V308">
        <v>256822</v>
      </c>
      <c r="W308" t="s">
        <v>27</v>
      </c>
      <c r="X308" t="s">
        <v>27</v>
      </c>
      <c r="Y308" t="s">
        <v>366</v>
      </c>
      <c r="Z308" t="s">
        <v>257</v>
      </c>
      <c r="AA308" s="3" t="str">
        <f t="shared" si="8"/>
        <v>6822</v>
      </c>
      <c r="AB308" s="4" t="str">
        <f t="shared" si="9"/>
        <v>Non-TIF</v>
      </c>
    </row>
    <row r="309" spans="1:28" x14ac:dyDescent="0.25">
      <c r="A309">
        <v>2021</v>
      </c>
      <c r="B309">
        <v>26</v>
      </c>
      <c r="C309" t="s">
        <v>32</v>
      </c>
      <c r="D309">
        <v>2610556</v>
      </c>
      <c r="E309">
        <v>4978906</v>
      </c>
      <c r="F309">
        <v>343193</v>
      </c>
      <c r="G309">
        <v>4284</v>
      </c>
      <c r="H309">
        <v>0</v>
      </c>
      <c r="I309">
        <v>0</v>
      </c>
      <c r="J309">
        <v>0</v>
      </c>
      <c r="K309">
        <v>0</v>
      </c>
      <c r="L309">
        <v>516783</v>
      </c>
      <c r="M309">
        <v>0</v>
      </c>
      <c r="N309">
        <v>8453722</v>
      </c>
      <c r="O309">
        <v>1852</v>
      </c>
      <c r="P309">
        <v>8451870</v>
      </c>
      <c r="Q309">
        <v>1382232</v>
      </c>
      <c r="R309">
        <v>2021</v>
      </c>
      <c r="S309">
        <v>26</v>
      </c>
      <c r="T309">
        <v>4</v>
      </c>
      <c r="U309">
        <v>518</v>
      </c>
      <c r="V309">
        <v>44518</v>
      </c>
      <c r="W309" t="s">
        <v>27</v>
      </c>
      <c r="X309" t="s">
        <v>27</v>
      </c>
      <c r="Y309" t="s">
        <v>107</v>
      </c>
      <c r="Z309" t="s">
        <v>292</v>
      </c>
      <c r="AA309" s="3" t="str">
        <f t="shared" si="8"/>
        <v>4518</v>
      </c>
      <c r="AB309" s="4" t="str">
        <f t="shared" si="9"/>
        <v>Non-TIF</v>
      </c>
    </row>
    <row r="310" spans="1:28" x14ac:dyDescent="0.25">
      <c r="A310">
        <v>2021</v>
      </c>
      <c r="B310">
        <v>26</v>
      </c>
      <c r="C310" t="s">
        <v>32</v>
      </c>
      <c r="D310">
        <v>1147414</v>
      </c>
      <c r="E310">
        <v>5091616</v>
      </c>
      <c r="F310">
        <v>315766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285340</v>
      </c>
      <c r="M310">
        <v>0</v>
      </c>
      <c r="N310">
        <v>6840136</v>
      </c>
      <c r="O310">
        <v>1852</v>
      </c>
      <c r="P310">
        <v>6838284</v>
      </c>
      <c r="Q310">
        <v>113229</v>
      </c>
      <c r="R310">
        <v>2021</v>
      </c>
      <c r="S310">
        <v>26</v>
      </c>
      <c r="T310">
        <v>6</v>
      </c>
      <c r="U310">
        <v>592</v>
      </c>
      <c r="V310">
        <v>896592</v>
      </c>
      <c r="W310" t="s">
        <v>27</v>
      </c>
      <c r="X310" t="s">
        <v>27</v>
      </c>
      <c r="Y310" t="s">
        <v>845</v>
      </c>
      <c r="Z310" t="s">
        <v>292</v>
      </c>
      <c r="AA310" s="3" t="str">
        <f t="shared" si="8"/>
        <v>6592</v>
      </c>
      <c r="AB310" s="4" t="str">
        <f t="shared" si="9"/>
        <v>Non-TIF</v>
      </c>
    </row>
    <row r="311" spans="1:28" x14ac:dyDescent="0.25">
      <c r="A311">
        <v>2021</v>
      </c>
      <c r="B311">
        <v>26</v>
      </c>
      <c r="C311" t="s">
        <v>32</v>
      </c>
      <c r="D311">
        <v>490306</v>
      </c>
      <c r="E311">
        <v>775394</v>
      </c>
      <c r="F311">
        <v>97696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20283</v>
      </c>
      <c r="M311">
        <v>0</v>
      </c>
      <c r="N311">
        <v>1383679</v>
      </c>
      <c r="O311">
        <v>0</v>
      </c>
      <c r="P311">
        <v>1383679</v>
      </c>
      <c r="Q311">
        <v>883</v>
      </c>
      <c r="R311">
        <v>2021</v>
      </c>
      <c r="S311">
        <v>26</v>
      </c>
      <c r="T311">
        <v>0</v>
      </c>
      <c r="U311">
        <v>657</v>
      </c>
      <c r="V311">
        <v>900657</v>
      </c>
      <c r="W311" t="s">
        <v>27</v>
      </c>
      <c r="X311" t="s">
        <v>27</v>
      </c>
      <c r="Y311" t="s">
        <v>506</v>
      </c>
      <c r="Z311" t="s">
        <v>292</v>
      </c>
      <c r="AA311" s="3" t="str">
        <f t="shared" si="8"/>
        <v>0657</v>
      </c>
      <c r="AB311" s="4" t="str">
        <f t="shared" si="9"/>
        <v>Non-TIF</v>
      </c>
    </row>
    <row r="312" spans="1:28" x14ac:dyDescent="0.25">
      <c r="A312">
        <v>2021</v>
      </c>
      <c r="B312">
        <v>26</v>
      </c>
      <c r="C312" t="s">
        <v>32</v>
      </c>
      <c r="D312">
        <v>1377750</v>
      </c>
      <c r="E312">
        <v>3032746</v>
      </c>
      <c r="F312">
        <v>101045</v>
      </c>
      <c r="G312">
        <v>68949</v>
      </c>
      <c r="H312">
        <v>0</v>
      </c>
      <c r="I312">
        <v>0</v>
      </c>
      <c r="J312">
        <v>0</v>
      </c>
      <c r="K312">
        <v>0</v>
      </c>
      <c r="L312">
        <v>800075</v>
      </c>
      <c r="M312">
        <v>0</v>
      </c>
      <c r="N312">
        <v>5380565</v>
      </c>
      <c r="O312">
        <v>1852</v>
      </c>
      <c r="P312">
        <v>5378713</v>
      </c>
      <c r="Q312">
        <v>86946</v>
      </c>
      <c r="R312">
        <v>2021</v>
      </c>
      <c r="S312">
        <v>26</v>
      </c>
      <c r="T312">
        <v>0</v>
      </c>
      <c r="U312">
        <v>977</v>
      </c>
      <c r="V312">
        <v>900977</v>
      </c>
      <c r="W312" t="s">
        <v>27</v>
      </c>
      <c r="X312" t="s">
        <v>27</v>
      </c>
      <c r="Y312" t="s">
        <v>507</v>
      </c>
      <c r="Z312" t="s">
        <v>292</v>
      </c>
      <c r="AA312" s="3" t="str">
        <f t="shared" si="8"/>
        <v>0977</v>
      </c>
      <c r="AB312" s="4" t="str">
        <f t="shared" si="9"/>
        <v>Non-TIF</v>
      </c>
    </row>
    <row r="313" spans="1:28" x14ac:dyDescent="0.25">
      <c r="A313">
        <v>2021</v>
      </c>
      <c r="B313">
        <v>27</v>
      </c>
      <c r="C313" t="s">
        <v>32</v>
      </c>
      <c r="D313">
        <v>7469350</v>
      </c>
      <c r="E313">
        <v>9315303</v>
      </c>
      <c r="F313">
        <v>438389</v>
      </c>
      <c r="G313">
        <v>352962</v>
      </c>
      <c r="H313">
        <v>5841</v>
      </c>
      <c r="I313">
        <v>17735</v>
      </c>
      <c r="J313">
        <v>0</v>
      </c>
      <c r="K313">
        <v>0</v>
      </c>
      <c r="L313">
        <v>460216</v>
      </c>
      <c r="M313">
        <v>0</v>
      </c>
      <c r="N313">
        <v>18059796</v>
      </c>
      <c r="O313">
        <v>52143</v>
      </c>
      <c r="P313">
        <v>18007653</v>
      </c>
      <c r="Q313">
        <v>381377</v>
      </c>
      <c r="R313">
        <v>2021</v>
      </c>
      <c r="S313">
        <v>27</v>
      </c>
      <c r="T313">
        <v>1</v>
      </c>
      <c r="U313">
        <v>211</v>
      </c>
      <c r="V313">
        <v>201211</v>
      </c>
      <c r="W313" t="s">
        <v>27</v>
      </c>
      <c r="X313" t="s">
        <v>27</v>
      </c>
      <c r="Y313" t="s">
        <v>225</v>
      </c>
      <c r="Z313" t="s">
        <v>294</v>
      </c>
      <c r="AA313" s="3" t="str">
        <f t="shared" si="8"/>
        <v>1211</v>
      </c>
      <c r="AB313" s="4" t="str">
        <f t="shared" si="9"/>
        <v>Non-TIF</v>
      </c>
    </row>
    <row r="314" spans="1:28" x14ac:dyDescent="0.25">
      <c r="A314">
        <v>2021</v>
      </c>
      <c r="B314">
        <v>27</v>
      </c>
      <c r="C314" t="s">
        <v>32</v>
      </c>
      <c r="D314">
        <v>40125463</v>
      </c>
      <c r="E314">
        <v>23113242</v>
      </c>
      <c r="F314">
        <v>1416523</v>
      </c>
      <c r="G314">
        <v>12449976</v>
      </c>
      <c r="H314">
        <v>2628636</v>
      </c>
      <c r="I314">
        <v>1309317</v>
      </c>
      <c r="J314">
        <v>0</v>
      </c>
      <c r="K314">
        <v>0</v>
      </c>
      <c r="L314">
        <v>1683475</v>
      </c>
      <c r="M314">
        <v>0</v>
      </c>
      <c r="N314">
        <v>82726632</v>
      </c>
      <c r="O314">
        <v>164828</v>
      </c>
      <c r="P314">
        <v>82561804</v>
      </c>
      <c r="Q314">
        <v>708495</v>
      </c>
      <c r="R314">
        <v>2021</v>
      </c>
      <c r="S314">
        <v>27</v>
      </c>
      <c r="T314">
        <v>3</v>
      </c>
      <c r="U314">
        <v>465</v>
      </c>
      <c r="V314">
        <v>273465</v>
      </c>
      <c r="W314" t="s">
        <v>27</v>
      </c>
      <c r="X314" t="s">
        <v>27</v>
      </c>
      <c r="Y314" t="s">
        <v>293</v>
      </c>
      <c r="Z314" t="s">
        <v>294</v>
      </c>
      <c r="AA314" s="3" t="str">
        <f t="shared" si="8"/>
        <v>3465</v>
      </c>
      <c r="AB314" s="4" t="str">
        <f t="shared" si="9"/>
        <v>Non-TIF</v>
      </c>
    </row>
    <row r="315" spans="1:28" x14ac:dyDescent="0.25">
      <c r="A315">
        <v>2021</v>
      </c>
      <c r="B315">
        <v>27</v>
      </c>
      <c r="C315" t="s">
        <v>32</v>
      </c>
      <c r="D315">
        <v>266846</v>
      </c>
      <c r="E315">
        <v>1310604</v>
      </c>
      <c r="F315">
        <v>86771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2945</v>
      </c>
      <c r="M315">
        <v>0</v>
      </c>
      <c r="N315">
        <v>1667166</v>
      </c>
      <c r="O315">
        <v>1852</v>
      </c>
      <c r="P315">
        <v>1665314</v>
      </c>
      <c r="Q315">
        <v>103338</v>
      </c>
      <c r="R315">
        <v>2021</v>
      </c>
      <c r="S315">
        <v>27</v>
      </c>
      <c r="T315">
        <v>4</v>
      </c>
      <c r="U315">
        <v>527</v>
      </c>
      <c r="V315">
        <v>804527</v>
      </c>
      <c r="W315" t="s">
        <v>27</v>
      </c>
      <c r="X315" t="s">
        <v>27</v>
      </c>
      <c r="Y315" t="s">
        <v>508</v>
      </c>
      <c r="Z315" t="s">
        <v>294</v>
      </c>
      <c r="AA315" s="3" t="str">
        <f t="shared" si="8"/>
        <v>4527</v>
      </c>
      <c r="AB315" s="4" t="str">
        <f t="shared" si="9"/>
        <v>Non-TIF</v>
      </c>
    </row>
    <row r="316" spans="1:28" x14ac:dyDescent="0.25">
      <c r="A316">
        <v>2021</v>
      </c>
      <c r="B316">
        <v>27</v>
      </c>
      <c r="C316" t="s">
        <v>32</v>
      </c>
      <c r="D316">
        <v>10697408</v>
      </c>
      <c r="E316">
        <v>23860731</v>
      </c>
      <c r="F316">
        <v>1872509</v>
      </c>
      <c r="G316">
        <v>307378</v>
      </c>
      <c r="H316">
        <v>0</v>
      </c>
      <c r="I316">
        <v>83928</v>
      </c>
      <c r="J316">
        <v>0</v>
      </c>
      <c r="K316">
        <v>0</v>
      </c>
      <c r="L316">
        <v>167854</v>
      </c>
      <c r="M316">
        <v>0</v>
      </c>
      <c r="N316">
        <v>36989808</v>
      </c>
      <c r="O316">
        <v>48152</v>
      </c>
      <c r="P316">
        <v>36941656</v>
      </c>
      <c r="Q316">
        <v>892192</v>
      </c>
      <c r="R316">
        <v>2021</v>
      </c>
      <c r="S316">
        <v>27</v>
      </c>
      <c r="T316">
        <v>4</v>
      </c>
      <c r="U316">
        <v>505</v>
      </c>
      <c r="V316">
        <v>934505</v>
      </c>
      <c r="W316" t="s">
        <v>27</v>
      </c>
      <c r="X316" t="s">
        <v>27</v>
      </c>
      <c r="Y316" t="s">
        <v>357</v>
      </c>
      <c r="Z316" t="s">
        <v>294</v>
      </c>
      <c r="AA316" s="3" t="str">
        <f t="shared" si="8"/>
        <v>4505</v>
      </c>
      <c r="AB316" s="4" t="str">
        <f t="shared" si="9"/>
        <v>Non-TIF</v>
      </c>
    </row>
    <row r="317" spans="1:28" x14ac:dyDescent="0.25">
      <c r="A317">
        <v>2021</v>
      </c>
      <c r="B317">
        <v>27</v>
      </c>
      <c r="C317" t="s">
        <v>32</v>
      </c>
      <c r="D317">
        <v>2587570</v>
      </c>
      <c r="E317">
        <v>4914291</v>
      </c>
      <c r="F317">
        <v>386814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1030804</v>
      </c>
      <c r="M317">
        <v>0</v>
      </c>
      <c r="N317">
        <v>8919479</v>
      </c>
      <c r="O317">
        <v>7408</v>
      </c>
      <c r="P317">
        <v>8912071</v>
      </c>
      <c r="Q317">
        <v>161288</v>
      </c>
      <c r="R317">
        <v>2021</v>
      </c>
      <c r="S317">
        <v>27</v>
      </c>
      <c r="T317">
        <v>6</v>
      </c>
      <c r="U317">
        <v>854</v>
      </c>
      <c r="V317">
        <v>936854</v>
      </c>
      <c r="W317" t="s">
        <v>27</v>
      </c>
      <c r="X317" t="s">
        <v>27</v>
      </c>
      <c r="Y317" t="s">
        <v>509</v>
      </c>
      <c r="Z317" t="s">
        <v>294</v>
      </c>
      <c r="AA317" s="3" t="str">
        <f t="shared" si="8"/>
        <v>6854</v>
      </c>
      <c r="AB317" s="4" t="str">
        <f t="shared" si="9"/>
        <v>Non-TIF</v>
      </c>
    </row>
    <row r="318" spans="1:28" x14ac:dyDescent="0.25">
      <c r="A318">
        <v>2021</v>
      </c>
      <c r="B318">
        <v>28</v>
      </c>
      <c r="C318" t="s">
        <v>45</v>
      </c>
      <c r="D318">
        <v>4772209</v>
      </c>
      <c r="E318">
        <v>247623</v>
      </c>
      <c r="F318">
        <v>0</v>
      </c>
      <c r="G318">
        <v>11179357</v>
      </c>
      <c r="H318">
        <v>22415852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38615041</v>
      </c>
      <c r="O318">
        <v>16668</v>
      </c>
      <c r="P318">
        <v>38598373</v>
      </c>
      <c r="Q318">
        <v>0</v>
      </c>
      <c r="R318">
        <v>2021</v>
      </c>
      <c r="S318">
        <v>28</v>
      </c>
      <c r="T318">
        <v>6</v>
      </c>
      <c r="U318">
        <v>961</v>
      </c>
      <c r="V318">
        <v>316961</v>
      </c>
      <c r="W318" t="s">
        <v>27</v>
      </c>
      <c r="X318" t="s">
        <v>27</v>
      </c>
      <c r="Y318" t="s">
        <v>247</v>
      </c>
      <c r="Z318" t="s">
        <v>299</v>
      </c>
      <c r="AA318" s="3" t="str">
        <f t="shared" si="8"/>
        <v>6961</v>
      </c>
      <c r="AB318" s="4" t="str">
        <f t="shared" si="9"/>
        <v>Non-TIF</v>
      </c>
    </row>
    <row r="319" spans="1:28" x14ac:dyDescent="0.25">
      <c r="A319">
        <v>2021</v>
      </c>
      <c r="B319">
        <v>28</v>
      </c>
      <c r="C319" t="s">
        <v>24</v>
      </c>
      <c r="D319">
        <v>9078845</v>
      </c>
      <c r="E319">
        <v>0</v>
      </c>
      <c r="F319">
        <v>0</v>
      </c>
      <c r="G319">
        <v>10427213</v>
      </c>
      <c r="H319">
        <v>17355958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36862016</v>
      </c>
      <c r="O319">
        <v>0</v>
      </c>
      <c r="P319">
        <v>36862016</v>
      </c>
      <c r="Q319">
        <v>0</v>
      </c>
      <c r="R319">
        <v>2021</v>
      </c>
      <c r="S319">
        <v>28</v>
      </c>
      <c r="T319">
        <v>6</v>
      </c>
      <c r="U319">
        <v>961</v>
      </c>
      <c r="V319" t="s">
        <v>510</v>
      </c>
      <c r="W319" t="s">
        <v>26</v>
      </c>
      <c r="X319" t="s">
        <v>27</v>
      </c>
      <c r="Y319" t="s">
        <v>511</v>
      </c>
      <c r="Z319" t="s">
        <v>299</v>
      </c>
      <c r="AA319" s="3" t="str">
        <f t="shared" si="8"/>
        <v>6961</v>
      </c>
      <c r="AB319" s="4" t="str">
        <f t="shared" si="9"/>
        <v>TIF</v>
      </c>
    </row>
    <row r="320" spans="1:28" x14ac:dyDescent="0.25">
      <c r="A320">
        <v>2021</v>
      </c>
      <c r="B320">
        <v>30</v>
      </c>
      <c r="C320" t="s">
        <v>45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2021</v>
      </c>
      <c r="S320">
        <v>30</v>
      </c>
      <c r="T320">
        <v>2</v>
      </c>
      <c r="U320">
        <v>846</v>
      </c>
      <c r="V320">
        <v>302846</v>
      </c>
      <c r="W320" t="s">
        <v>27</v>
      </c>
      <c r="X320" t="s">
        <v>27</v>
      </c>
      <c r="Y320" t="s">
        <v>345</v>
      </c>
      <c r="Z320" t="s">
        <v>340</v>
      </c>
      <c r="AA320" s="3" t="str">
        <f t="shared" si="8"/>
        <v>2846</v>
      </c>
      <c r="AB320" s="4" t="str">
        <f t="shared" si="9"/>
        <v>Non-TIF</v>
      </c>
    </row>
    <row r="321" spans="1:28" x14ac:dyDescent="0.25">
      <c r="A321">
        <v>2021</v>
      </c>
      <c r="B321">
        <v>30</v>
      </c>
      <c r="C321" t="s">
        <v>24</v>
      </c>
      <c r="D321">
        <v>75502655</v>
      </c>
      <c r="E321">
        <v>0</v>
      </c>
      <c r="F321">
        <v>0</v>
      </c>
      <c r="G321">
        <v>37953314</v>
      </c>
      <c r="H321">
        <v>7049210</v>
      </c>
      <c r="I321">
        <v>12077005</v>
      </c>
      <c r="J321">
        <v>0</v>
      </c>
      <c r="K321">
        <v>0</v>
      </c>
      <c r="L321">
        <v>0</v>
      </c>
      <c r="M321">
        <v>0</v>
      </c>
      <c r="N321">
        <v>132582184</v>
      </c>
      <c r="O321">
        <v>38892</v>
      </c>
      <c r="P321">
        <v>132543292</v>
      </c>
      <c r="Q321">
        <v>0</v>
      </c>
      <c r="R321">
        <v>2021</v>
      </c>
      <c r="S321">
        <v>30</v>
      </c>
      <c r="T321">
        <v>6</v>
      </c>
      <c r="U321">
        <v>120</v>
      </c>
      <c r="V321" t="s">
        <v>512</v>
      </c>
      <c r="W321" t="s">
        <v>26</v>
      </c>
      <c r="X321" t="s">
        <v>27</v>
      </c>
      <c r="Y321" t="s">
        <v>513</v>
      </c>
      <c r="Z321" t="s">
        <v>340</v>
      </c>
      <c r="AA321" s="3" t="str">
        <f t="shared" si="8"/>
        <v>6120</v>
      </c>
      <c r="AB321" s="4" t="str">
        <f t="shared" si="9"/>
        <v>TIF</v>
      </c>
    </row>
    <row r="322" spans="1:28" x14ac:dyDescent="0.25">
      <c r="A322">
        <v>2021</v>
      </c>
      <c r="B322">
        <v>30</v>
      </c>
      <c r="C322" t="s">
        <v>24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2021</v>
      </c>
      <c r="S322">
        <v>30</v>
      </c>
      <c r="T322">
        <v>2</v>
      </c>
      <c r="U322">
        <v>124</v>
      </c>
      <c r="V322" t="s">
        <v>440</v>
      </c>
      <c r="W322" t="s">
        <v>26</v>
      </c>
      <c r="X322" t="s">
        <v>27</v>
      </c>
      <c r="Y322" t="s">
        <v>441</v>
      </c>
      <c r="Z322" t="s">
        <v>340</v>
      </c>
      <c r="AA322" s="3" t="str">
        <f t="shared" si="8"/>
        <v>2124</v>
      </c>
      <c r="AB322" s="4" t="str">
        <f t="shared" si="9"/>
        <v>TIF</v>
      </c>
    </row>
    <row r="323" spans="1:28" x14ac:dyDescent="0.25">
      <c r="A323">
        <v>2021</v>
      </c>
      <c r="B323">
        <v>30</v>
      </c>
      <c r="C323" t="s">
        <v>24</v>
      </c>
      <c r="D323">
        <v>1550670</v>
      </c>
      <c r="E323">
        <v>0</v>
      </c>
      <c r="F323">
        <v>0</v>
      </c>
      <c r="G323">
        <v>1293868</v>
      </c>
      <c r="H323">
        <v>10329</v>
      </c>
      <c r="I323">
        <v>14966</v>
      </c>
      <c r="J323">
        <v>0</v>
      </c>
      <c r="K323">
        <v>0</v>
      </c>
      <c r="L323">
        <v>0</v>
      </c>
      <c r="M323">
        <v>0</v>
      </c>
      <c r="N323">
        <v>2869833</v>
      </c>
      <c r="O323">
        <v>0</v>
      </c>
      <c r="P323">
        <v>2869833</v>
      </c>
      <c r="Q323">
        <v>0</v>
      </c>
      <c r="R323">
        <v>2021</v>
      </c>
      <c r="S323">
        <v>30</v>
      </c>
      <c r="T323">
        <v>2</v>
      </c>
      <c r="U323">
        <v>556</v>
      </c>
      <c r="V323" t="s">
        <v>576</v>
      </c>
      <c r="W323" t="s">
        <v>26</v>
      </c>
      <c r="X323" t="s">
        <v>27</v>
      </c>
      <c r="Y323" t="s">
        <v>577</v>
      </c>
      <c r="Z323" t="s">
        <v>340</v>
      </c>
      <c r="AA323" s="3" t="str">
        <f t="shared" ref="AA323:AA386" si="10">CONCATENATE(T323,TEXT(U323,"000"))</f>
        <v>2556</v>
      </c>
      <c r="AB323" s="4" t="str">
        <f t="shared" ref="AB323:AB386" si="11">IF(C323="I","TIF","Non-TIF")</f>
        <v>TIF</v>
      </c>
    </row>
    <row r="324" spans="1:28" x14ac:dyDescent="0.25">
      <c r="A324">
        <v>2021</v>
      </c>
      <c r="B324">
        <v>25</v>
      </c>
      <c r="C324" t="s">
        <v>45</v>
      </c>
      <c r="D324">
        <v>9611601</v>
      </c>
      <c r="E324">
        <v>266215</v>
      </c>
      <c r="F324">
        <v>22570</v>
      </c>
      <c r="G324">
        <v>3020999</v>
      </c>
      <c r="H324">
        <v>461565</v>
      </c>
      <c r="I324">
        <v>5467</v>
      </c>
      <c r="J324">
        <v>0</v>
      </c>
      <c r="K324">
        <v>0</v>
      </c>
      <c r="L324">
        <v>0</v>
      </c>
      <c r="M324">
        <v>0</v>
      </c>
      <c r="N324">
        <v>13388417</v>
      </c>
      <c r="O324">
        <v>27780</v>
      </c>
      <c r="P324">
        <v>13360637</v>
      </c>
      <c r="Q324">
        <v>0</v>
      </c>
      <c r="R324">
        <v>2021</v>
      </c>
      <c r="S324">
        <v>25</v>
      </c>
      <c r="T324">
        <v>6</v>
      </c>
      <c r="U324">
        <v>264</v>
      </c>
      <c r="V324">
        <v>256264</v>
      </c>
      <c r="W324" t="s">
        <v>27</v>
      </c>
      <c r="X324" t="s">
        <v>27</v>
      </c>
      <c r="Y324" t="s">
        <v>34</v>
      </c>
      <c r="Z324" t="s">
        <v>257</v>
      </c>
      <c r="AA324" s="3" t="str">
        <f t="shared" si="10"/>
        <v>6264</v>
      </c>
      <c r="AB324" s="4" t="str">
        <f t="shared" si="11"/>
        <v>Non-TIF</v>
      </c>
    </row>
    <row r="325" spans="1:28" x14ac:dyDescent="0.25">
      <c r="A325">
        <v>2021</v>
      </c>
      <c r="B325">
        <v>25</v>
      </c>
      <c r="C325" t="s">
        <v>45</v>
      </c>
      <c r="D325">
        <v>407270715</v>
      </c>
      <c r="E325">
        <v>557801</v>
      </c>
      <c r="F325">
        <v>21655</v>
      </c>
      <c r="G325">
        <v>689423683</v>
      </c>
      <c r="H325">
        <v>1182414</v>
      </c>
      <c r="I325">
        <v>48818244</v>
      </c>
      <c r="J325">
        <v>0</v>
      </c>
      <c r="K325">
        <v>0</v>
      </c>
      <c r="L325">
        <v>0</v>
      </c>
      <c r="M325">
        <v>0</v>
      </c>
      <c r="N325">
        <v>1147274512</v>
      </c>
      <c r="O325">
        <v>357436</v>
      </c>
      <c r="P325">
        <v>1146917076</v>
      </c>
      <c r="Q325">
        <v>0</v>
      </c>
      <c r="R325">
        <v>2021</v>
      </c>
      <c r="S325">
        <v>25</v>
      </c>
      <c r="T325">
        <v>6</v>
      </c>
      <c r="U325">
        <v>822</v>
      </c>
      <c r="V325">
        <v>256822</v>
      </c>
      <c r="W325" t="s">
        <v>27</v>
      </c>
      <c r="X325" t="s">
        <v>27</v>
      </c>
      <c r="Y325" t="s">
        <v>366</v>
      </c>
      <c r="Z325" t="s">
        <v>257</v>
      </c>
      <c r="AA325" s="3" t="str">
        <f t="shared" si="10"/>
        <v>6822</v>
      </c>
      <c r="AB325" s="4" t="str">
        <f t="shared" si="11"/>
        <v>Non-TIF</v>
      </c>
    </row>
    <row r="326" spans="1:28" x14ac:dyDescent="0.25">
      <c r="A326">
        <v>2021</v>
      </c>
      <c r="B326">
        <v>25</v>
      </c>
      <c r="C326" t="s">
        <v>45</v>
      </c>
      <c r="D326">
        <v>5904636</v>
      </c>
      <c r="E326">
        <v>377116</v>
      </c>
      <c r="F326">
        <v>0</v>
      </c>
      <c r="G326">
        <v>13611668</v>
      </c>
      <c r="H326">
        <v>0</v>
      </c>
      <c r="I326">
        <v>1510798</v>
      </c>
      <c r="J326">
        <v>0</v>
      </c>
      <c r="K326">
        <v>0</v>
      </c>
      <c r="L326">
        <v>0</v>
      </c>
      <c r="M326">
        <v>0</v>
      </c>
      <c r="N326">
        <v>21404218</v>
      </c>
      <c r="O326">
        <v>12964</v>
      </c>
      <c r="P326">
        <v>21391254</v>
      </c>
      <c r="Q326">
        <v>0</v>
      </c>
      <c r="R326">
        <v>2021</v>
      </c>
      <c r="S326">
        <v>25</v>
      </c>
      <c r="T326">
        <v>7</v>
      </c>
      <c r="U326">
        <v>110</v>
      </c>
      <c r="V326">
        <v>257110</v>
      </c>
      <c r="W326" t="s">
        <v>27</v>
      </c>
      <c r="X326" t="s">
        <v>27</v>
      </c>
      <c r="Y326" t="s">
        <v>63</v>
      </c>
      <c r="Z326" t="s">
        <v>257</v>
      </c>
      <c r="AA326" s="3" t="str">
        <f t="shared" si="10"/>
        <v>7110</v>
      </c>
      <c r="AB326" s="4" t="str">
        <f t="shared" si="11"/>
        <v>Non-TIF</v>
      </c>
    </row>
    <row r="327" spans="1:28" x14ac:dyDescent="0.25">
      <c r="A327">
        <v>2021</v>
      </c>
      <c r="B327">
        <v>25</v>
      </c>
      <c r="C327" t="s">
        <v>24</v>
      </c>
      <c r="D327">
        <v>24652717</v>
      </c>
      <c r="E327">
        <v>0</v>
      </c>
      <c r="F327">
        <v>0</v>
      </c>
      <c r="G327">
        <v>10134563</v>
      </c>
      <c r="H327">
        <v>731437</v>
      </c>
      <c r="I327">
        <v>1005555</v>
      </c>
      <c r="J327">
        <v>0</v>
      </c>
      <c r="K327">
        <v>0</v>
      </c>
      <c r="L327">
        <v>0</v>
      </c>
      <c r="M327">
        <v>0</v>
      </c>
      <c r="N327">
        <v>36524272</v>
      </c>
      <c r="O327">
        <v>1852</v>
      </c>
      <c r="P327">
        <v>36522420</v>
      </c>
      <c r="Q327">
        <v>0</v>
      </c>
      <c r="R327">
        <v>2021</v>
      </c>
      <c r="S327">
        <v>25</v>
      </c>
      <c r="T327">
        <v>0</v>
      </c>
      <c r="U327">
        <v>27</v>
      </c>
      <c r="V327" t="s">
        <v>367</v>
      </c>
      <c r="W327" t="s">
        <v>26</v>
      </c>
      <c r="X327" t="s">
        <v>27</v>
      </c>
      <c r="Y327" t="s">
        <v>368</v>
      </c>
      <c r="Z327" t="s">
        <v>257</v>
      </c>
      <c r="AA327" s="3" t="str">
        <f t="shared" si="10"/>
        <v>0027</v>
      </c>
      <c r="AB327" s="4" t="str">
        <f t="shared" si="11"/>
        <v>TIF</v>
      </c>
    </row>
    <row r="328" spans="1:28" x14ac:dyDescent="0.25">
      <c r="A328">
        <v>2021</v>
      </c>
      <c r="B328">
        <v>25</v>
      </c>
      <c r="C328" t="s">
        <v>32</v>
      </c>
      <c r="D328">
        <v>7172682</v>
      </c>
      <c r="E328">
        <v>2173969</v>
      </c>
      <c r="F328">
        <v>14682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17746</v>
      </c>
      <c r="M328">
        <v>0</v>
      </c>
      <c r="N328">
        <v>9379079</v>
      </c>
      <c r="O328">
        <v>12964</v>
      </c>
      <c r="P328">
        <v>9366115</v>
      </c>
      <c r="Q328">
        <v>67774</v>
      </c>
      <c r="R328">
        <v>2021</v>
      </c>
      <c r="S328">
        <v>25</v>
      </c>
      <c r="T328">
        <v>3</v>
      </c>
      <c r="U328">
        <v>942</v>
      </c>
      <c r="V328">
        <v>83942</v>
      </c>
      <c r="W328" t="s">
        <v>27</v>
      </c>
      <c r="X328" t="s">
        <v>27</v>
      </c>
      <c r="Y328" t="s">
        <v>60</v>
      </c>
      <c r="Z328" t="s">
        <v>257</v>
      </c>
      <c r="AA328" s="3" t="str">
        <f t="shared" si="10"/>
        <v>3942</v>
      </c>
      <c r="AB328" s="4" t="str">
        <f t="shared" si="11"/>
        <v>Non-TIF</v>
      </c>
    </row>
    <row r="329" spans="1:28" x14ac:dyDescent="0.25">
      <c r="A329">
        <v>2021</v>
      </c>
      <c r="B329">
        <v>25</v>
      </c>
      <c r="C329" t="s">
        <v>32</v>
      </c>
      <c r="D329">
        <v>282478317</v>
      </c>
      <c r="E329">
        <v>78319819</v>
      </c>
      <c r="F329">
        <v>3088508</v>
      </c>
      <c r="G329">
        <v>29976310</v>
      </c>
      <c r="H329">
        <v>8197812</v>
      </c>
      <c r="I329">
        <v>4773538</v>
      </c>
      <c r="J329">
        <v>0</v>
      </c>
      <c r="K329">
        <v>0</v>
      </c>
      <c r="L329">
        <v>15497788</v>
      </c>
      <c r="M329">
        <v>1011891</v>
      </c>
      <c r="N329">
        <v>423343983</v>
      </c>
      <c r="O329">
        <v>421974</v>
      </c>
      <c r="P329">
        <v>422922009</v>
      </c>
      <c r="Q329">
        <v>56595080</v>
      </c>
      <c r="R329">
        <v>2021</v>
      </c>
      <c r="S329">
        <v>25</v>
      </c>
      <c r="T329">
        <v>0</v>
      </c>
      <c r="U329">
        <v>27</v>
      </c>
      <c r="V329">
        <v>250027</v>
      </c>
      <c r="W329" t="s">
        <v>27</v>
      </c>
      <c r="X329" t="s">
        <v>27</v>
      </c>
      <c r="Y329" t="s">
        <v>328</v>
      </c>
      <c r="Z329" t="s">
        <v>257</v>
      </c>
      <c r="AA329" s="3" t="str">
        <f t="shared" si="10"/>
        <v>0027</v>
      </c>
      <c r="AB329" s="4" t="str">
        <f t="shared" si="11"/>
        <v>Non-TIF</v>
      </c>
    </row>
    <row r="330" spans="1:28" x14ac:dyDescent="0.25">
      <c r="A330">
        <v>2021</v>
      </c>
      <c r="B330">
        <v>25</v>
      </c>
      <c r="C330" t="s">
        <v>32</v>
      </c>
      <c r="D330">
        <v>13140337</v>
      </c>
      <c r="E330">
        <v>20824842</v>
      </c>
      <c r="F330">
        <v>595936</v>
      </c>
      <c r="G330">
        <v>640200</v>
      </c>
      <c r="H330">
        <v>0</v>
      </c>
      <c r="I330">
        <v>308880</v>
      </c>
      <c r="J330">
        <v>0</v>
      </c>
      <c r="K330">
        <v>0</v>
      </c>
      <c r="L330">
        <v>10190447</v>
      </c>
      <c r="M330">
        <v>0</v>
      </c>
      <c r="N330">
        <v>45700642</v>
      </c>
      <c r="O330">
        <v>61115</v>
      </c>
      <c r="P330">
        <v>45639527</v>
      </c>
      <c r="Q330">
        <v>475427</v>
      </c>
      <c r="R330">
        <v>2021</v>
      </c>
      <c r="S330">
        <v>25</v>
      </c>
      <c r="T330">
        <v>5</v>
      </c>
      <c r="U330">
        <v>121</v>
      </c>
      <c r="V330">
        <v>395121</v>
      </c>
      <c r="W330" t="s">
        <v>27</v>
      </c>
      <c r="X330" t="s">
        <v>27</v>
      </c>
      <c r="Y330" t="s">
        <v>369</v>
      </c>
      <c r="Z330" t="s">
        <v>257</v>
      </c>
      <c r="AA330" s="3" t="str">
        <f t="shared" si="10"/>
        <v>5121</v>
      </c>
      <c r="AB330" s="4" t="str">
        <f t="shared" si="11"/>
        <v>Non-TIF</v>
      </c>
    </row>
    <row r="331" spans="1:28" x14ac:dyDescent="0.25">
      <c r="A331">
        <v>2021</v>
      </c>
      <c r="B331">
        <v>25</v>
      </c>
      <c r="C331" t="s">
        <v>32</v>
      </c>
      <c r="D331">
        <v>56701579</v>
      </c>
      <c r="E331">
        <v>9590194</v>
      </c>
      <c r="F331">
        <v>372064</v>
      </c>
      <c r="G331">
        <v>3047085</v>
      </c>
      <c r="H331">
        <v>0</v>
      </c>
      <c r="I331">
        <v>354113</v>
      </c>
      <c r="J331">
        <v>0</v>
      </c>
      <c r="K331">
        <v>0</v>
      </c>
      <c r="L331">
        <v>289650</v>
      </c>
      <c r="M331">
        <v>0</v>
      </c>
      <c r="N331">
        <v>70354685</v>
      </c>
      <c r="O331">
        <v>64820</v>
      </c>
      <c r="P331">
        <v>70289865</v>
      </c>
      <c r="Q331">
        <v>1119894</v>
      </c>
      <c r="R331">
        <v>2021</v>
      </c>
      <c r="S331">
        <v>25</v>
      </c>
      <c r="T331">
        <v>1</v>
      </c>
      <c r="U331">
        <v>953</v>
      </c>
      <c r="V331">
        <v>611953</v>
      </c>
      <c r="W331" t="s">
        <v>27</v>
      </c>
      <c r="X331" t="s">
        <v>27</v>
      </c>
      <c r="Y331" t="s">
        <v>370</v>
      </c>
      <c r="Z331" t="s">
        <v>257</v>
      </c>
      <c r="AA331" s="3" t="str">
        <f t="shared" si="10"/>
        <v>1953</v>
      </c>
      <c r="AB331" s="4" t="str">
        <f t="shared" si="11"/>
        <v>Non-TIF</v>
      </c>
    </row>
    <row r="332" spans="1:28" x14ac:dyDescent="0.25">
      <c r="A332">
        <v>2021</v>
      </c>
      <c r="B332">
        <v>26</v>
      </c>
      <c r="C332" t="s">
        <v>45</v>
      </c>
      <c r="D332">
        <v>9853017</v>
      </c>
      <c r="E332">
        <v>0</v>
      </c>
      <c r="F332">
        <v>0</v>
      </c>
      <c r="G332">
        <v>18010090</v>
      </c>
      <c r="H332">
        <v>4085604</v>
      </c>
      <c r="I332">
        <v>1662099</v>
      </c>
      <c r="J332">
        <v>0</v>
      </c>
      <c r="K332">
        <v>0</v>
      </c>
      <c r="L332">
        <v>0</v>
      </c>
      <c r="M332">
        <v>0</v>
      </c>
      <c r="N332">
        <v>33610810</v>
      </c>
      <c r="O332">
        <v>51856</v>
      </c>
      <c r="P332">
        <v>33558954</v>
      </c>
      <c r="Q332">
        <v>0</v>
      </c>
      <c r="R332">
        <v>2021</v>
      </c>
      <c r="S332">
        <v>26</v>
      </c>
      <c r="T332">
        <v>1</v>
      </c>
      <c r="U332">
        <v>619</v>
      </c>
      <c r="V332">
        <v>261619</v>
      </c>
      <c r="W332" t="s">
        <v>27</v>
      </c>
      <c r="X332" t="s">
        <v>27</v>
      </c>
      <c r="Y332" t="s">
        <v>292</v>
      </c>
      <c r="Z332" t="s">
        <v>292</v>
      </c>
      <c r="AA332" s="3" t="str">
        <f t="shared" si="10"/>
        <v>1619</v>
      </c>
      <c r="AB332" s="4" t="str">
        <f t="shared" si="11"/>
        <v>Non-TIF</v>
      </c>
    </row>
    <row r="333" spans="1:28" x14ac:dyDescent="0.25">
      <c r="A333">
        <v>2021</v>
      </c>
      <c r="B333">
        <v>27</v>
      </c>
      <c r="C333" t="s">
        <v>45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2021</v>
      </c>
      <c r="S333">
        <v>27</v>
      </c>
      <c r="T333">
        <v>1</v>
      </c>
      <c r="U333">
        <v>93</v>
      </c>
      <c r="V333">
        <v>271093</v>
      </c>
      <c r="W333" t="s">
        <v>27</v>
      </c>
      <c r="X333" t="s">
        <v>27</v>
      </c>
      <c r="Y333" t="s">
        <v>297</v>
      </c>
      <c r="Z333" t="s">
        <v>294</v>
      </c>
      <c r="AA333" s="3" t="str">
        <f t="shared" si="10"/>
        <v>1093</v>
      </c>
      <c r="AB333" s="4" t="str">
        <f t="shared" si="11"/>
        <v>Non-TIF</v>
      </c>
    </row>
    <row r="334" spans="1:28" x14ac:dyDescent="0.25">
      <c r="A334">
        <v>2021</v>
      </c>
      <c r="B334">
        <v>28</v>
      </c>
      <c r="C334" t="s">
        <v>45</v>
      </c>
      <c r="D334">
        <v>20136651</v>
      </c>
      <c r="E334">
        <v>310931</v>
      </c>
      <c r="F334">
        <v>8637</v>
      </c>
      <c r="G334">
        <v>6459207</v>
      </c>
      <c r="H334">
        <v>3515566</v>
      </c>
      <c r="I334">
        <v>467420</v>
      </c>
      <c r="J334">
        <v>0</v>
      </c>
      <c r="K334">
        <v>0</v>
      </c>
      <c r="L334">
        <v>0</v>
      </c>
      <c r="M334">
        <v>0</v>
      </c>
      <c r="N334">
        <v>30898412</v>
      </c>
      <c r="O334">
        <v>77784</v>
      </c>
      <c r="P334">
        <v>30820628</v>
      </c>
      <c r="Q334">
        <v>0</v>
      </c>
      <c r="R334">
        <v>2021</v>
      </c>
      <c r="S334">
        <v>28</v>
      </c>
      <c r="T334">
        <v>4</v>
      </c>
      <c r="U334">
        <v>43</v>
      </c>
      <c r="V334">
        <v>284043</v>
      </c>
      <c r="W334" t="s">
        <v>27</v>
      </c>
      <c r="X334" t="s">
        <v>27</v>
      </c>
      <c r="Y334" t="s">
        <v>302</v>
      </c>
      <c r="Z334" t="s">
        <v>299</v>
      </c>
      <c r="AA334" s="3" t="str">
        <f t="shared" si="10"/>
        <v>4043</v>
      </c>
      <c r="AB334" s="4" t="str">
        <f t="shared" si="11"/>
        <v>Non-TIF</v>
      </c>
    </row>
    <row r="335" spans="1:28" x14ac:dyDescent="0.25">
      <c r="A335">
        <v>2021</v>
      </c>
      <c r="B335">
        <v>28</v>
      </c>
      <c r="C335" t="s">
        <v>24</v>
      </c>
      <c r="D335">
        <v>517644</v>
      </c>
      <c r="E335">
        <v>0</v>
      </c>
      <c r="F335">
        <v>0</v>
      </c>
      <c r="G335">
        <v>1308423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1826067</v>
      </c>
      <c r="O335">
        <v>0</v>
      </c>
      <c r="P335">
        <v>1826067</v>
      </c>
      <c r="Q335">
        <v>0</v>
      </c>
      <c r="R335">
        <v>2021</v>
      </c>
      <c r="S335">
        <v>28</v>
      </c>
      <c r="T335">
        <v>1</v>
      </c>
      <c r="U335">
        <v>989</v>
      </c>
      <c r="V335" t="s">
        <v>371</v>
      </c>
      <c r="W335" t="s">
        <v>26</v>
      </c>
      <c r="X335" t="s">
        <v>27</v>
      </c>
      <c r="Y335" t="s">
        <v>372</v>
      </c>
      <c r="Z335" t="s">
        <v>299</v>
      </c>
      <c r="AA335" s="3" t="str">
        <f t="shared" si="10"/>
        <v>1989</v>
      </c>
      <c r="AB335" s="4" t="str">
        <f t="shared" si="11"/>
        <v>TIF</v>
      </c>
    </row>
    <row r="336" spans="1:28" x14ac:dyDescent="0.25">
      <c r="A336">
        <v>2021</v>
      </c>
      <c r="B336">
        <v>28</v>
      </c>
      <c r="C336" t="s">
        <v>24</v>
      </c>
      <c r="D336">
        <v>11250413</v>
      </c>
      <c r="E336">
        <v>0</v>
      </c>
      <c r="F336">
        <v>0</v>
      </c>
      <c r="G336">
        <v>10475785</v>
      </c>
      <c r="H336">
        <v>2156953</v>
      </c>
      <c r="I336">
        <v>972711</v>
      </c>
      <c r="J336">
        <v>0</v>
      </c>
      <c r="K336">
        <v>0</v>
      </c>
      <c r="L336">
        <v>0</v>
      </c>
      <c r="M336">
        <v>0</v>
      </c>
      <c r="N336">
        <v>24855862</v>
      </c>
      <c r="O336">
        <v>0</v>
      </c>
      <c r="P336">
        <v>24855862</v>
      </c>
      <c r="Q336">
        <v>0</v>
      </c>
      <c r="R336">
        <v>2021</v>
      </c>
      <c r="S336">
        <v>28</v>
      </c>
      <c r="T336">
        <v>6</v>
      </c>
      <c r="U336">
        <v>950</v>
      </c>
      <c r="V336" t="s">
        <v>373</v>
      </c>
      <c r="W336" t="s">
        <v>26</v>
      </c>
      <c r="X336" t="s">
        <v>27</v>
      </c>
      <c r="Y336" t="s">
        <v>374</v>
      </c>
      <c r="Z336" t="s">
        <v>299</v>
      </c>
      <c r="AA336" s="3" t="str">
        <f t="shared" si="10"/>
        <v>6950</v>
      </c>
      <c r="AB336" s="4" t="str">
        <f t="shared" si="11"/>
        <v>TIF</v>
      </c>
    </row>
    <row r="337" spans="1:28" x14ac:dyDescent="0.25">
      <c r="A337">
        <v>2021</v>
      </c>
      <c r="B337">
        <v>28</v>
      </c>
      <c r="C337" t="s">
        <v>32</v>
      </c>
      <c r="D337">
        <v>42821764</v>
      </c>
      <c r="E337">
        <v>32212958</v>
      </c>
      <c r="F337">
        <v>3921104</v>
      </c>
      <c r="G337">
        <v>14904429</v>
      </c>
      <c r="H337">
        <v>3905550</v>
      </c>
      <c r="I337">
        <v>1765319</v>
      </c>
      <c r="J337">
        <v>0</v>
      </c>
      <c r="K337">
        <v>0</v>
      </c>
      <c r="L337">
        <v>280078</v>
      </c>
      <c r="M337">
        <v>0</v>
      </c>
      <c r="N337">
        <v>99811202</v>
      </c>
      <c r="O337">
        <v>101860</v>
      </c>
      <c r="P337">
        <v>99709342</v>
      </c>
      <c r="Q337">
        <v>928445</v>
      </c>
      <c r="R337">
        <v>2021</v>
      </c>
      <c r="S337">
        <v>28</v>
      </c>
      <c r="T337">
        <v>1</v>
      </c>
      <c r="U337">
        <v>989</v>
      </c>
      <c r="V337">
        <v>281989</v>
      </c>
      <c r="W337" t="s">
        <v>27</v>
      </c>
      <c r="X337" t="s">
        <v>27</v>
      </c>
      <c r="Y337" t="s">
        <v>298</v>
      </c>
      <c r="Z337" t="s">
        <v>299</v>
      </c>
      <c r="AA337" s="3" t="str">
        <f t="shared" si="10"/>
        <v>1989</v>
      </c>
      <c r="AB337" s="4" t="str">
        <f t="shared" si="11"/>
        <v>Non-TIF</v>
      </c>
    </row>
    <row r="338" spans="1:28" x14ac:dyDescent="0.25">
      <c r="A338">
        <v>2021</v>
      </c>
      <c r="B338">
        <v>29</v>
      </c>
      <c r="C338" t="s">
        <v>45</v>
      </c>
      <c r="D338">
        <v>67121598</v>
      </c>
      <c r="E338">
        <v>136321</v>
      </c>
      <c r="F338">
        <v>10685</v>
      </c>
      <c r="G338">
        <v>80694487</v>
      </c>
      <c r="H338">
        <v>7157259</v>
      </c>
      <c r="I338">
        <v>1711096</v>
      </c>
      <c r="J338">
        <v>0</v>
      </c>
      <c r="K338">
        <v>0</v>
      </c>
      <c r="L338">
        <v>0</v>
      </c>
      <c r="M338">
        <v>0</v>
      </c>
      <c r="N338">
        <v>156831446</v>
      </c>
      <c r="O338">
        <v>222240</v>
      </c>
      <c r="P338">
        <v>156609206</v>
      </c>
      <c r="Q338">
        <v>0</v>
      </c>
      <c r="R338">
        <v>2021</v>
      </c>
      <c r="S338">
        <v>29</v>
      </c>
      <c r="T338">
        <v>6</v>
      </c>
      <c r="U338">
        <v>937</v>
      </c>
      <c r="V338">
        <v>296937</v>
      </c>
      <c r="W338" t="s">
        <v>27</v>
      </c>
      <c r="X338" t="s">
        <v>27</v>
      </c>
      <c r="Y338" t="s">
        <v>308</v>
      </c>
      <c r="Z338" t="s">
        <v>304</v>
      </c>
      <c r="AA338" s="3" t="str">
        <f t="shared" si="10"/>
        <v>6937</v>
      </c>
      <c r="AB338" s="4" t="str">
        <f t="shared" si="11"/>
        <v>Non-TIF</v>
      </c>
    </row>
    <row r="339" spans="1:28" x14ac:dyDescent="0.25">
      <c r="A339">
        <v>2021</v>
      </c>
      <c r="B339">
        <v>29</v>
      </c>
      <c r="C339" t="s">
        <v>24</v>
      </c>
      <c r="D339">
        <v>26662855</v>
      </c>
      <c r="E339">
        <v>0</v>
      </c>
      <c r="F339">
        <v>0</v>
      </c>
      <c r="G339">
        <v>86626294</v>
      </c>
      <c r="H339">
        <v>10173842</v>
      </c>
      <c r="I339">
        <v>6816871</v>
      </c>
      <c r="J339">
        <v>0</v>
      </c>
      <c r="K339">
        <v>0</v>
      </c>
      <c r="L339">
        <v>0</v>
      </c>
      <c r="M339">
        <v>0</v>
      </c>
      <c r="N339">
        <v>130279862</v>
      </c>
      <c r="O339">
        <v>0</v>
      </c>
      <c r="P339">
        <v>130279862</v>
      </c>
      <c r="Q339">
        <v>0</v>
      </c>
      <c r="R339">
        <v>2021</v>
      </c>
      <c r="S339">
        <v>29</v>
      </c>
      <c r="T339">
        <v>0</v>
      </c>
      <c r="U339">
        <v>882</v>
      </c>
      <c r="V339" t="s">
        <v>375</v>
      </c>
      <c r="W339" t="s">
        <v>26</v>
      </c>
      <c r="X339" t="s">
        <v>27</v>
      </c>
      <c r="Y339" t="s">
        <v>376</v>
      </c>
      <c r="Z339" t="s">
        <v>304</v>
      </c>
      <c r="AA339" s="3" t="str">
        <f t="shared" si="10"/>
        <v>0882</v>
      </c>
      <c r="AB339" s="4" t="str">
        <f t="shared" si="11"/>
        <v>TIF</v>
      </c>
    </row>
    <row r="340" spans="1:28" x14ac:dyDescent="0.25">
      <c r="A340">
        <v>2021</v>
      </c>
      <c r="B340">
        <v>29</v>
      </c>
      <c r="C340" t="s">
        <v>32</v>
      </c>
      <c r="D340">
        <v>647362888</v>
      </c>
      <c r="E340">
        <v>19478365</v>
      </c>
      <c r="F340">
        <v>1086388</v>
      </c>
      <c r="G340">
        <v>152926444</v>
      </c>
      <c r="H340">
        <v>22965732</v>
      </c>
      <c r="I340">
        <v>24190977</v>
      </c>
      <c r="J340">
        <v>0</v>
      </c>
      <c r="K340">
        <v>0</v>
      </c>
      <c r="L340">
        <v>3043676</v>
      </c>
      <c r="M340">
        <v>16309020</v>
      </c>
      <c r="N340">
        <v>887363490</v>
      </c>
      <c r="O340">
        <v>2472420</v>
      </c>
      <c r="P340">
        <v>884891070</v>
      </c>
      <c r="Q340">
        <v>48683885</v>
      </c>
      <c r="R340">
        <v>2021</v>
      </c>
      <c r="S340">
        <v>29</v>
      </c>
      <c r="T340">
        <v>0</v>
      </c>
      <c r="U340">
        <v>882</v>
      </c>
      <c r="V340">
        <v>290882</v>
      </c>
      <c r="W340" t="s">
        <v>27</v>
      </c>
      <c r="X340" t="s">
        <v>27</v>
      </c>
      <c r="Y340" t="s">
        <v>303</v>
      </c>
      <c r="Z340" t="s">
        <v>304</v>
      </c>
      <c r="AA340" s="3" t="str">
        <f t="shared" si="10"/>
        <v>0882</v>
      </c>
      <c r="AB340" s="4" t="str">
        <f t="shared" si="11"/>
        <v>Non-TIF</v>
      </c>
    </row>
    <row r="341" spans="1:28" x14ac:dyDescent="0.25">
      <c r="A341">
        <v>2021</v>
      </c>
      <c r="B341">
        <v>29</v>
      </c>
      <c r="C341" t="s">
        <v>32</v>
      </c>
      <c r="D341">
        <v>88305877</v>
      </c>
      <c r="E341">
        <v>42778150</v>
      </c>
      <c r="F341">
        <v>2349170</v>
      </c>
      <c r="G341">
        <v>6607341</v>
      </c>
      <c r="H341">
        <v>4411080</v>
      </c>
      <c r="I341">
        <v>1271801</v>
      </c>
      <c r="J341">
        <v>0</v>
      </c>
      <c r="K341">
        <v>0</v>
      </c>
      <c r="L341">
        <v>2655266</v>
      </c>
      <c r="M341">
        <v>7287668</v>
      </c>
      <c r="N341">
        <v>155666353</v>
      </c>
      <c r="O341">
        <v>255576</v>
      </c>
      <c r="P341">
        <v>155410777</v>
      </c>
      <c r="Q341">
        <v>1364054</v>
      </c>
      <c r="R341">
        <v>2021</v>
      </c>
      <c r="S341">
        <v>29</v>
      </c>
      <c r="T341">
        <v>1</v>
      </c>
      <c r="U341">
        <v>602</v>
      </c>
      <c r="V341">
        <v>291602</v>
      </c>
      <c r="W341" t="s">
        <v>27</v>
      </c>
      <c r="X341" t="s">
        <v>27</v>
      </c>
      <c r="Y341" t="s">
        <v>377</v>
      </c>
      <c r="Z341" t="s">
        <v>304</v>
      </c>
      <c r="AA341" s="3" t="str">
        <f t="shared" si="10"/>
        <v>1602</v>
      </c>
      <c r="AB341" s="4" t="str">
        <f t="shared" si="11"/>
        <v>Non-TIF</v>
      </c>
    </row>
    <row r="342" spans="1:28" x14ac:dyDescent="0.25">
      <c r="A342">
        <v>2021</v>
      </c>
      <c r="B342">
        <v>29</v>
      </c>
      <c r="C342" t="s">
        <v>32</v>
      </c>
      <c r="D342">
        <v>242882</v>
      </c>
      <c r="E342">
        <v>1242478</v>
      </c>
      <c r="F342">
        <v>83254</v>
      </c>
      <c r="G342">
        <v>305829</v>
      </c>
      <c r="H342">
        <v>0</v>
      </c>
      <c r="I342">
        <v>0</v>
      </c>
      <c r="J342">
        <v>0</v>
      </c>
      <c r="K342">
        <v>0</v>
      </c>
      <c r="L342">
        <v>6649</v>
      </c>
      <c r="M342">
        <v>0</v>
      </c>
      <c r="N342">
        <v>1881092</v>
      </c>
      <c r="O342">
        <v>0</v>
      </c>
      <c r="P342">
        <v>1881092</v>
      </c>
      <c r="Q342">
        <v>5318</v>
      </c>
      <c r="R342">
        <v>2021</v>
      </c>
      <c r="S342">
        <v>29</v>
      </c>
      <c r="T342">
        <v>6</v>
      </c>
      <c r="U342">
        <v>759</v>
      </c>
      <c r="V342">
        <v>586759</v>
      </c>
      <c r="W342" t="s">
        <v>27</v>
      </c>
      <c r="X342" t="s">
        <v>27</v>
      </c>
      <c r="Y342" t="s">
        <v>378</v>
      </c>
      <c r="Z342" t="s">
        <v>304</v>
      </c>
      <c r="AA342" s="3" t="str">
        <f t="shared" si="10"/>
        <v>6759</v>
      </c>
      <c r="AB342" s="4" t="str">
        <f t="shared" si="11"/>
        <v>Non-TIF</v>
      </c>
    </row>
    <row r="343" spans="1:28" x14ac:dyDescent="0.25">
      <c r="A343">
        <v>2021</v>
      </c>
      <c r="B343">
        <v>30</v>
      </c>
      <c r="C343" t="s">
        <v>45</v>
      </c>
      <c r="D343">
        <v>18391006</v>
      </c>
      <c r="E343">
        <v>156713</v>
      </c>
      <c r="F343">
        <v>0</v>
      </c>
      <c r="G343">
        <v>78823930</v>
      </c>
      <c r="H343">
        <v>21370450</v>
      </c>
      <c r="I343">
        <v>2442334</v>
      </c>
      <c r="J343">
        <v>0</v>
      </c>
      <c r="K343">
        <v>0</v>
      </c>
      <c r="L343">
        <v>0</v>
      </c>
      <c r="M343">
        <v>0</v>
      </c>
      <c r="N343">
        <v>121184433</v>
      </c>
      <c r="O343">
        <v>81488</v>
      </c>
      <c r="P343">
        <v>121102945</v>
      </c>
      <c r="Q343">
        <v>0</v>
      </c>
      <c r="R343">
        <v>2021</v>
      </c>
      <c r="S343">
        <v>30</v>
      </c>
      <c r="T343">
        <v>6</v>
      </c>
      <c r="U343">
        <v>120</v>
      </c>
      <c r="V343">
        <v>306120</v>
      </c>
      <c r="W343" t="s">
        <v>27</v>
      </c>
      <c r="X343" t="s">
        <v>27</v>
      </c>
      <c r="Y343" t="s">
        <v>379</v>
      </c>
      <c r="Z343" t="s">
        <v>340</v>
      </c>
      <c r="AA343" s="3" t="str">
        <f t="shared" si="10"/>
        <v>6120</v>
      </c>
      <c r="AB343" s="4" t="str">
        <f t="shared" si="11"/>
        <v>Non-TIF</v>
      </c>
    </row>
    <row r="344" spans="1:28" x14ac:dyDescent="0.25">
      <c r="A344">
        <v>2021</v>
      </c>
      <c r="B344">
        <v>33</v>
      </c>
      <c r="C344" t="s">
        <v>24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2021</v>
      </c>
      <c r="S344">
        <v>33</v>
      </c>
      <c r="T344">
        <v>6</v>
      </c>
      <c r="U344">
        <v>273</v>
      </c>
      <c r="V344" t="s">
        <v>204</v>
      </c>
      <c r="W344" t="s">
        <v>26</v>
      </c>
      <c r="X344" t="s">
        <v>27</v>
      </c>
      <c r="Y344" t="s">
        <v>205</v>
      </c>
      <c r="Z344" t="s">
        <v>380</v>
      </c>
      <c r="AA344" s="3" t="str">
        <f t="shared" si="10"/>
        <v>6273</v>
      </c>
      <c r="AB344" s="4" t="str">
        <f t="shared" si="11"/>
        <v>TIF</v>
      </c>
    </row>
    <row r="345" spans="1:28" x14ac:dyDescent="0.25">
      <c r="A345">
        <v>2021</v>
      </c>
      <c r="B345">
        <v>33</v>
      </c>
      <c r="C345" t="s">
        <v>24</v>
      </c>
      <c r="D345">
        <v>0</v>
      </c>
      <c r="E345">
        <v>0</v>
      </c>
      <c r="F345">
        <v>0</v>
      </c>
      <c r="G345">
        <v>6680276</v>
      </c>
      <c r="H345">
        <v>21890199</v>
      </c>
      <c r="I345">
        <v>457497</v>
      </c>
      <c r="J345">
        <v>0</v>
      </c>
      <c r="K345">
        <v>0</v>
      </c>
      <c r="L345">
        <v>0</v>
      </c>
      <c r="M345">
        <v>0</v>
      </c>
      <c r="N345">
        <v>29027972</v>
      </c>
      <c r="O345">
        <v>0</v>
      </c>
      <c r="P345">
        <v>29027972</v>
      </c>
      <c r="Q345">
        <v>0</v>
      </c>
      <c r="R345">
        <v>2021</v>
      </c>
      <c r="S345">
        <v>33</v>
      </c>
      <c r="T345">
        <v>4</v>
      </c>
      <c r="U345">
        <v>869</v>
      </c>
      <c r="V345" t="s">
        <v>70</v>
      </c>
      <c r="W345" t="s">
        <v>26</v>
      </c>
      <c r="X345" t="s">
        <v>27</v>
      </c>
      <c r="Y345" t="s">
        <v>71</v>
      </c>
      <c r="Z345" t="s">
        <v>380</v>
      </c>
      <c r="AA345" s="3" t="str">
        <f t="shared" si="10"/>
        <v>4869</v>
      </c>
      <c r="AB345" s="4" t="str">
        <f t="shared" si="11"/>
        <v>TIF</v>
      </c>
    </row>
    <row r="346" spans="1:28" x14ac:dyDescent="0.25">
      <c r="A346">
        <v>2021</v>
      </c>
      <c r="B346">
        <v>33</v>
      </c>
      <c r="C346" t="s">
        <v>32</v>
      </c>
      <c r="D346">
        <v>14427147</v>
      </c>
      <c r="E346">
        <v>50748798</v>
      </c>
      <c r="F346">
        <v>2717141</v>
      </c>
      <c r="G346">
        <v>577799</v>
      </c>
      <c r="H346">
        <v>11038239</v>
      </c>
      <c r="I346">
        <v>10685</v>
      </c>
      <c r="J346">
        <v>0</v>
      </c>
      <c r="K346">
        <v>0</v>
      </c>
      <c r="L346">
        <v>8999803</v>
      </c>
      <c r="M346">
        <v>0</v>
      </c>
      <c r="N346">
        <v>88519612</v>
      </c>
      <c r="O346">
        <v>25928</v>
      </c>
      <c r="P346">
        <v>88493684</v>
      </c>
      <c r="Q346">
        <v>1103548</v>
      </c>
      <c r="R346">
        <v>2021</v>
      </c>
      <c r="S346">
        <v>33</v>
      </c>
      <c r="T346">
        <v>6</v>
      </c>
      <c r="U346">
        <v>273</v>
      </c>
      <c r="V346">
        <v>96273</v>
      </c>
      <c r="W346" t="s">
        <v>27</v>
      </c>
      <c r="X346" t="s">
        <v>27</v>
      </c>
      <c r="Y346" t="s">
        <v>145</v>
      </c>
      <c r="Z346" t="s">
        <v>380</v>
      </c>
      <c r="AA346" s="3" t="str">
        <f t="shared" si="10"/>
        <v>6273</v>
      </c>
      <c r="AB346" s="4" t="str">
        <f t="shared" si="11"/>
        <v>Non-TIF</v>
      </c>
    </row>
    <row r="347" spans="1:28" x14ac:dyDescent="0.25">
      <c r="A347">
        <v>2021</v>
      </c>
      <c r="B347">
        <v>33</v>
      </c>
      <c r="C347" t="s">
        <v>32</v>
      </c>
      <c r="D347">
        <v>25969781</v>
      </c>
      <c r="E347">
        <v>63851418</v>
      </c>
      <c r="F347">
        <v>5262619</v>
      </c>
      <c r="G347">
        <v>2293973</v>
      </c>
      <c r="H347">
        <v>1270161</v>
      </c>
      <c r="I347">
        <v>222855</v>
      </c>
      <c r="J347">
        <v>0</v>
      </c>
      <c r="K347">
        <v>0</v>
      </c>
      <c r="L347">
        <v>802698</v>
      </c>
      <c r="M347">
        <v>0</v>
      </c>
      <c r="N347">
        <v>99673505</v>
      </c>
      <c r="O347">
        <v>87044</v>
      </c>
      <c r="P347">
        <v>99586461</v>
      </c>
      <c r="Q347">
        <v>1244944</v>
      </c>
      <c r="R347">
        <v>2021</v>
      </c>
      <c r="S347">
        <v>33</v>
      </c>
      <c r="T347">
        <v>6</v>
      </c>
      <c r="U347">
        <v>175</v>
      </c>
      <c r="V347">
        <v>226175</v>
      </c>
      <c r="W347" t="s">
        <v>27</v>
      </c>
      <c r="X347" t="s">
        <v>27</v>
      </c>
      <c r="Y347" t="s">
        <v>176</v>
      </c>
      <c r="Z347" t="s">
        <v>380</v>
      </c>
      <c r="AA347" s="3" t="str">
        <f t="shared" si="10"/>
        <v>6175</v>
      </c>
      <c r="AB347" s="4" t="str">
        <f t="shared" si="11"/>
        <v>Non-TIF</v>
      </c>
    </row>
    <row r="348" spans="1:28" x14ac:dyDescent="0.25">
      <c r="A348">
        <v>2021</v>
      </c>
      <c r="B348">
        <v>33</v>
      </c>
      <c r="C348" t="s">
        <v>32</v>
      </c>
      <c r="D348">
        <v>136923146</v>
      </c>
      <c r="E348">
        <v>66678489</v>
      </c>
      <c r="F348">
        <v>3117113</v>
      </c>
      <c r="G348">
        <v>14042712</v>
      </c>
      <c r="H348">
        <v>4129470</v>
      </c>
      <c r="I348">
        <v>4799695</v>
      </c>
      <c r="J348">
        <v>0</v>
      </c>
      <c r="K348">
        <v>0</v>
      </c>
      <c r="L348">
        <v>11783266</v>
      </c>
      <c r="M348">
        <v>1591055</v>
      </c>
      <c r="N348">
        <v>243064946</v>
      </c>
      <c r="O348">
        <v>727836</v>
      </c>
      <c r="P348">
        <v>242337110</v>
      </c>
      <c r="Q348">
        <v>5493415</v>
      </c>
      <c r="R348">
        <v>2021</v>
      </c>
      <c r="S348">
        <v>33</v>
      </c>
      <c r="T348">
        <v>4</v>
      </c>
      <c r="U348">
        <v>869</v>
      </c>
      <c r="V348">
        <v>334869</v>
      </c>
      <c r="W348" t="s">
        <v>27</v>
      </c>
      <c r="X348" t="s">
        <v>27</v>
      </c>
      <c r="Y348" t="s">
        <v>72</v>
      </c>
      <c r="Z348" t="s">
        <v>380</v>
      </c>
      <c r="AA348" s="3" t="str">
        <f t="shared" si="10"/>
        <v>4869</v>
      </c>
      <c r="AB348" s="4" t="str">
        <f t="shared" si="11"/>
        <v>Non-TIF</v>
      </c>
    </row>
    <row r="349" spans="1:28" x14ac:dyDescent="0.25">
      <c r="A349">
        <v>2021</v>
      </c>
      <c r="B349">
        <v>34</v>
      </c>
      <c r="C349" t="s">
        <v>45</v>
      </c>
      <c r="D349">
        <v>5556</v>
      </c>
      <c r="E349">
        <v>106626</v>
      </c>
      <c r="F349">
        <v>0</v>
      </c>
      <c r="G349">
        <v>5556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117738</v>
      </c>
      <c r="O349">
        <v>11112</v>
      </c>
      <c r="P349">
        <v>106626</v>
      </c>
      <c r="Q349">
        <v>0</v>
      </c>
      <c r="R349">
        <v>2021</v>
      </c>
      <c r="S349">
        <v>34</v>
      </c>
      <c r="T349">
        <v>4</v>
      </c>
      <c r="U349">
        <v>772</v>
      </c>
      <c r="V349">
        <v>984772</v>
      </c>
      <c r="W349" t="s">
        <v>27</v>
      </c>
      <c r="X349" t="s">
        <v>27</v>
      </c>
      <c r="Y349" t="s">
        <v>320</v>
      </c>
      <c r="Z349" t="s">
        <v>390</v>
      </c>
      <c r="AA349" s="3" t="str">
        <f t="shared" si="10"/>
        <v>4772</v>
      </c>
      <c r="AB349" s="4" t="str">
        <f t="shared" si="11"/>
        <v>Non-TIF</v>
      </c>
    </row>
    <row r="350" spans="1:28" x14ac:dyDescent="0.25">
      <c r="A350">
        <v>2021</v>
      </c>
      <c r="B350">
        <v>34</v>
      </c>
      <c r="C350" t="s">
        <v>32</v>
      </c>
      <c r="D350">
        <v>7787156</v>
      </c>
      <c r="E350">
        <v>20169192</v>
      </c>
      <c r="F350">
        <v>914061</v>
      </c>
      <c r="G350">
        <v>968670</v>
      </c>
      <c r="H350">
        <v>2457729</v>
      </c>
      <c r="I350">
        <v>0</v>
      </c>
      <c r="J350">
        <v>0</v>
      </c>
      <c r="K350">
        <v>0</v>
      </c>
      <c r="L350">
        <v>204699</v>
      </c>
      <c r="M350">
        <v>360473</v>
      </c>
      <c r="N350">
        <v>32861980</v>
      </c>
      <c r="O350">
        <v>11112</v>
      </c>
      <c r="P350">
        <v>32850868</v>
      </c>
      <c r="Q350">
        <v>205422</v>
      </c>
      <c r="R350">
        <v>2021</v>
      </c>
      <c r="S350">
        <v>34</v>
      </c>
      <c r="T350">
        <v>0</v>
      </c>
      <c r="U350">
        <v>153</v>
      </c>
      <c r="V350">
        <v>120153</v>
      </c>
      <c r="W350" t="s">
        <v>27</v>
      </c>
      <c r="X350" t="s">
        <v>27</v>
      </c>
      <c r="Y350" t="s">
        <v>181</v>
      </c>
      <c r="Z350" t="s">
        <v>390</v>
      </c>
      <c r="AA350" s="3" t="str">
        <f t="shared" si="10"/>
        <v>0153</v>
      </c>
      <c r="AB350" s="4" t="str">
        <f t="shared" si="11"/>
        <v>Non-TIF</v>
      </c>
    </row>
    <row r="351" spans="1:28" x14ac:dyDescent="0.25">
      <c r="A351">
        <v>2021</v>
      </c>
      <c r="B351">
        <v>35</v>
      </c>
      <c r="C351" t="s">
        <v>45</v>
      </c>
      <c r="D351">
        <v>0</v>
      </c>
      <c r="E351">
        <v>40336</v>
      </c>
      <c r="F351">
        <v>0</v>
      </c>
      <c r="G351">
        <v>743760</v>
      </c>
      <c r="H351">
        <v>211500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995596</v>
      </c>
      <c r="O351">
        <v>0</v>
      </c>
      <c r="P351">
        <v>995596</v>
      </c>
      <c r="Q351">
        <v>0</v>
      </c>
      <c r="R351">
        <v>2021</v>
      </c>
      <c r="S351">
        <v>35</v>
      </c>
      <c r="T351">
        <v>0</v>
      </c>
      <c r="U351">
        <v>916</v>
      </c>
      <c r="V351">
        <v>350916</v>
      </c>
      <c r="W351" t="s">
        <v>27</v>
      </c>
      <c r="X351" t="s">
        <v>27</v>
      </c>
      <c r="Y351" t="s">
        <v>424</v>
      </c>
      <c r="Z351" t="s">
        <v>394</v>
      </c>
      <c r="AA351" s="3" t="str">
        <f t="shared" si="10"/>
        <v>0916</v>
      </c>
      <c r="AB351" s="4" t="str">
        <f t="shared" si="11"/>
        <v>Non-TIF</v>
      </c>
    </row>
    <row r="352" spans="1:28" x14ac:dyDescent="0.25">
      <c r="A352">
        <v>2021</v>
      </c>
      <c r="B352">
        <v>35</v>
      </c>
      <c r="C352" t="s">
        <v>24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2021</v>
      </c>
      <c r="S352">
        <v>35</v>
      </c>
      <c r="T352">
        <v>3</v>
      </c>
      <c r="U352">
        <v>150</v>
      </c>
      <c r="V352" t="s">
        <v>425</v>
      </c>
      <c r="W352" t="s">
        <v>26</v>
      </c>
      <c r="X352" t="s">
        <v>27</v>
      </c>
      <c r="Y352" t="s">
        <v>426</v>
      </c>
      <c r="Z352" t="s">
        <v>394</v>
      </c>
      <c r="AA352" s="3" t="str">
        <f t="shared" si="10"/>
        <v>3150</v>
      </c>
      <c r="AB352" s="4" t="str">
        <f t="shared" si="11"/>
        <v>TIF</v>
      </c>
    </row>
    <row r="353" spans="1:28" x14ac:dyDescent="0.25">
      <c r="A353">
        <v>2021</v>
      </c>
      <c r="B353">
        <v>35</v>
      </c>
      <c r="C353" t="s">
        <v>24</v>
      </c>
      <c r="D353">
        <v>0</v>
      </c>
      <c r="E353">
        <v>0</v>
      </c>
      <c r="F353">
        <v>0</v>
      </c>
      <c r="G353">
        <v>8996310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8996310</v>
      </c>
      <c r="O353">
        <v>0</v>
      </c>
      <c r="P353">
        <v>8996310</v>
      </c>
      <c r="Q353">
        <v>0</v>
      </c>
      <c r="R353">
        <v>2021</v>
      </c>
      <c r="S353">
        <v>35</v>
      </c>
      <c r="T353">
        <v>0</v>
      </c>
      <c r="U353">
        <v>594</v>
      </c>
      <c r="V353" t="s">
        <v>427</v>
      </c>
      <c r="W353" t="s">
        <v>26</v>
      </c>
      <c r="X353" t="s">
        <v>27</v>
      </c>
      <c r="Y353" t="s">
        <v>428</v>
      </c>
      <c r="Z353" t="s">
        <v>394</v>
      </c>
      <c r="AA353" s="3" t="str">
        <f t="shared" si="10"/>
        <v>0594</v>
      </c>
      <c r="AB353" s="4" t="str">
        <f t="shared" si="11"/>
        <v>TIF</v>
      </c>
    </row>
    <row r="354" spans="1:28" x14ac:dyDescent="0.25">
      <c r="A354">
        <v>2021</v>
      </c>
      <c r="B354">
        <v>35</v>
      </c>
      <c r="C354" t="s">
        <v>24</v>
      </c>
      <c r="D354">
        <v>0</v>
      </c>
      <c r="E354">
        <v>27513</v>
      </c>
      <c r="F354">
        <v>0</v>
      </c>
      <c r="G354">
        <v>1102487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1130000</v>
      </c>
      <c r="O354">
        <v>0</v>
      </c>
      <c r="P354">
        <v>1130000</v>
      </c>
      <c r="Q354">
        <v>0</v>
      </c>
      <c r="R354">
        <v>2021</v>
      </c>
      <c r="S354">
        <v>35</v>
      </c>
      <c r="T354">
        <v>1</v>
      </c>
      <c r="U354">
        <v>854</v>
      </c>
      <c r="V354" t="s">
        <v>429</v>
      </c>
      <c r="W354" t="s">
        <v>26</v>
      </c>
      <c r="X354" t="s">
        <v>27</v>
      </c>
      <c r="Y354" t="s">
        <v>430</v>
      </c>
      <c r="Z354" t="s">
        <v>394</v>
      </c>
      <c r="AA354" s="3" t="str">
        <f t="shared" si="10"/>
        <v>1854</v>
      </c>
      <c r="AB354" s="4" t="str">
        <f t="shared" si="11"/>
        <v>TIF</v>
      </c>
    </row>
    <row r="355" spans="1:28" x14ac:dyDescent="0.25">
      <c r="A355">
        <v>2021</v>
      </c>
      <c r="B355">
        <v>35</v>
      </c>
      <c r="C355" t="s">
        <v>32</v>
      </c>
      <c r="D355">
        <v>14803210</v>
      </c>
      <c r="E355">
        <v>56931776</v>
      </c>
      <c r="F355">
        <v>5268213</v>
      </c>
      <c r="G355">
        <v>4596930</v>
      </c>
      <c r="H355">
        <v>0</v>
      </c>
      <c r="I355">
        <v>0</v>
      </c>
      <c r="J355">
        <v>0</v>
      </c>
      <c r="K355">
        <v>0</v>
      </c>
      <c r="L355">
        <v>6099764</v>
      </c>
      <c r="M355">
        <v>223656</v>
      </c>
      <c r="N355">
        <v>87923549</v>
      </c>
      <c r="O355">
        <v>55560</v>
      </c>
      <c r="P355">
        <v>87867989</v>
      </c>
      <c r="Q355">
        <v>14703100</v>
      </c>
      <c r="R355">
        <v>2021</v>
      </c>
      <c r="S355">
        <v>35</v>
      </c>
      <c r="T355">
        <v>0</v>
      </c>
      <c r="U355">
        <v>9</v>
      </c>
      <c r="V355">
        <v>380009</v>
      </c>
      <c r="W355" t="s">
        <v>27</v>
      </c>
      <c r="X355" t="s">
        <v>27</v>
      </c>
      <c r="Y355" t="s">
        <v>229</v>
      </c>
      <c r="Z355" t="s">
        <v>394</v>
      </c>
      <c r="AA355" s="3" t="str">
        <f t="shared" si="10"/>
        <v>0009</v>
      </c>
      <c r="AB355" s="4" t="str">
        <f t="shared" si="11"/>
        <v>Non-TIF</v>
      </c>
    </row>
    <row r="356" spans="1:28" x14ac:dyDescent="0.25">
      <c r="A356">
        <v>2021</v>
      </c>
      <c r="B356">
        <v>35</v>
      </c>
      <c r="C356" t="s">
        <v>32</v>
      </c>
      <c r="D356">
        <v>7547266</v>
      </c>
      <c r="E356">
        <v>33109891</v>
      </c>
      <c r="F356">
        <v>5811453</v>
      </c>
      <c r="G356">
        <v>4175559</v>
      </c>
      <c r="H356">
        <v>1192050</v>
      </c>
      <c r="I356">
        <v>19693</v>
      </c>
      <c r="J356">
        <v>0</v>
      </c>
      <c r="K356">
        <v>0</v>
      </c>
      <c r="L356">
        <v>616091</v>
      </c>
      <c r="M356">
        <v>6116368</v>
      </c>
      <c r="N356">
        <v>58588371</v>
      </c>
      <c r="O356">
        <v>24076</v>
      </c>
      <c r="P356">
        <v>58564295</v>
      </c>
      <c r="Q356">
        <v>13871737</v>
      </c>
      <c r="R356">
        <v>2021</v>
      </c>
      <c r="S356">
        <v>35</v>
      </c>
      <c r="T356">
        <v>3</v>
      </c>
      <c r="U356">
        <v>150</v>
      </c>
      <c r="V356">
        <v>423150</v>
      </c>
      <c r="W356" t="s">
        <v>27</v>
      </c>
      <c r="X356" t="s">
        <v>27</v>
      </c>
      <c r="Y356" t="s">
        <v>395</v>
      </c>
      <c r="Z356" t="s">
        <v>394</v>
      </c>
      <c r="AA356" s="3" t="str">
        <f t="shared" si="10"/>
        <v>3150</v>
      </c>
      <c r="AB356" s="4" t="str">
        <f t="shared" si="11"/>
        <v>Non-TIF</v>
      </c>
    </row>
    <row r="357" spans="1:28" x14ac:dyDescent="0.25">
      <c r="A357">
        <v>2021</v>
      </c>
      <c r="B357">
        <v>35</v>
      </c>
      <c r="C357" t="s">
        <v>32</v>
      </c>
      <c r="D357">
        <v>32587</v>
      </c>
      <c r="E357">
        <v>528549</v>
      </c>
      <c r="F357">
        <v>0</v>
      </c>
      <c r="G357">
        <v>40860</v>
      </c>
      <c r="H357">
        <v>0</v>
      </c>
      <c r="I357">
        <v>0</v>
      </c>
      <c r="J357">
        <v>0</v>
      </c>
      <c r="K357">
        <v>0</v>
      </c>
      <c r="L357">
        <v>1074</v>
      </c>
      <c r="M357">
        <v>0</v>
      </c>
      <c r="N357">
        <v>603070</v>
      </c>
      <c r="O357">
        <v>0</v>
      </c>
      <c r="P357">
        <v>603070</v>
      </c>
      <c r="Q357">
        <v>2794</v>
      </c>
      <c r="R357">
        <v>2021</v>
      </c>
      <c r="S357">
        <v>35</v>
      </c>
      <c r="T357">
        <v>0</v>
      </c>
      <c r="U357">
        <v>594</v>
      </c>
      <c r="V357">
        <v>990594</v>
      </c>
      <c r="W357" t="s">
        <v>27</v>
      </c>
      <c r="X357" t="s">
        <v>27</v>
      </c>
      <c r="Y357" t="s">
        <v>416</v>
      </c>
      <c r="Z357" t="s">
        <v>394</v>
      </c>
      <c r="AA357" s="3" t="str">
        <f t="shared" si="10"/>
        <v>0594</v>
      </c>
      <c r="AB357" s="4" t="str">
        <f t="shared" si="11"/>
        <v>Non-TIF</v>
      </c>
    </row>
    <row r="358" spans="1:28" x14ac:dyDescent="0.25">
      <c r="A358">
        <v>2021</v>
      </c>
      <c r="B358">
        <v>35</v>
      </c>
      <c r="C358" t="s">
        <v>32</v>
      </c>
      <c r="D358">
        <v>6498553</v>
      </c>
      <c r="E358">
        <v>29466489</v>
      </c>
      <c r="F358">
        <v>2224875</v>
      </c>
      <c r="G358">
        <v>3765690</v>
      </c>
      <c r="H358">
        <v>0</v>
      </c>
      <c r="I358">
        <v>0</v>
      </c>
      <c r="J358">
        <v>0</v>
      </c>
      <c r="K358">
        <v>0</v>
      </c>
      <c r="L358">
        <v>941428</v>
      </c>
      <c r="M358">
        <v>0</v>
      </c>
      <c r="N358">
        <v>42897035</v>
      </c>
      <c r="O358">
        <v>31484</v>
      </c>
      <c r="P358">
        <v>42865551</v>
      </c>
      <c r="Q358">
        <v>905660</v>
      </c>
      <c r="R358">
        <v>2021</v>
      </c>
      <c r="S358">
        <v>35</v>
      </c>
      <c r="T358">
        <v>1</v>
      </c>
      <c r="U358">
        <v>854</v>
      </c>
      <c r="V358">
        <v>991854</v>
      </c>
      <c r="W358" t="s">
        <v>27</v>
      </c>
      <c r="X358" t="s">
        <v>27</v>
      </c>
      <c r="Y358" t="s">
        <v>431</v>
      </c>
      <c r="Z358" t="s">
        <v>394</v>
      </c>
      <c r="AA358" s="3" t="str">
        <f t="shared" si="10"/>
        <v>1854</v>
      </c>
      <c r="AB358" s="4" t="str">
        <f t="shared" si="11"/>
        <v>Non-TIF</v>
      </c>
    </row>
    <row r="359" spans="1:28" x14ac:dyDescent="0.25">
      <c r="A359">
        <v>2021</v>
      </c>
      <c r="B359">
        <v>36</v>
      </c>
      <c r="C359" t="s">
        <v>24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2021</v>
      </c>
      <c r="S359">
        <v>36</v>
      </c>
      <c r="T359">
        <v>6</v>
      </c>
      <c r="U359">
        <v>3</v>
      </c>
      <c r="V359" t="s">
        <v>432</v>
      </c>
      <c r="W359" t="s">
        <v>26</v>
      </c>
      <c r="X359" t="s">
        <v>27</v>
      </c>
      <c r="Y359" t="s">
        <v>433</v>
      </c>
      <c r="Z359" t="s">
        <v>399</v>
      </c>
      <c r="AA359" s="3" t="str">
        <f t="shared" si="10"/>
        <v>6003</v>
      </c>
      <c r="AB359" s="4" t="str">
        <f t="shared" si="11"/>
        <v>TIF</v>
      </c>
    </row>
    <row r="360" spans="1:28" x14ac:dyDescent="0.25">
      <c r="A360">
        <v>2021</v>
      </c>
      <c r="B360">
        <v>36</v>
      </c>
      <c r="C360" t="s">
        <v>32</v>
      </c>
      <c r="D360">
        <v>59944254</v>
      </c>
      <c r="E360">
        <v>103244466</v>
      </c>
      <c r="F360">
        <v>2498795</v>
      </c>
      <c r="G360">
        <v>5741100</v>
      </c>
      <c r="H360">
        <v>113382</v>
      </c>
      <c r="I360">
        <v>888913</v>
      </c>
      <c r="J360">
        <v>0</v>
      </c>
      <c r="K360">
        <v>0</v>
      </c>
      <c r="L360">
        <v>792305</v>
      </c>
      <c r="M360">
        <v>5408123</v>
      </c>
      <c r="N360">
        <v>178631338</v>
      </c>
      <c r="O360">
        <v>251872</v>
      </c>
      <c r="P360">
        <v>178379466</v>
      </c>
      <c r="Q360">
        <v>4961145</v>
      </c>
      <c r="R360">
        <v>2021</v>
      </c>
      <c r="S360">
        <v>36</v>
      </c>
      <c r="T360">
        <v>6</v>
      </c>
      <c r="U360">
        <v>3</v>
      </c>
      <c r="V360">
        <v>366003</v>
      </c>
      <c r="W360" t="s">
        <v>27</v>
      </c>
      <c r="X360" t="s">
        <v>27</v>
      </c>
      <c r="Y360" t="s">
        <v>434</v>
      </c>
      <c r="Z360" t="s">
        <v>399</v>
      </c>
      <c r="AA360" s="3" t="str">
        <f t="shared" si="10"/>
        <v>6003</v>
      </c>
      <c r="AB360" s="4" t="str">
        <f t="shared" si="11"/>
        <v>Non-TIF</v>
      </c>
    </row>
    <row r="361" spans="1:28" x14ac:dyDescent="0.25">
      <c r="A361">
        <v>2021</v>
      </c>
      <c r="B361">
        <v>37</v>
      </c>
      <c r="C361" t="s">
        <v>24</v>
      </c>
      <c r="D361">
        <v>3444062</v>
      </c>
      <c r="E361">
        <v>0</v>
      </c>
      <c r="F361">
        <v>0</v>
      </c>
      <c r="G361">
        <v>23138829</v>
      </c>
      <c r="H361">
        <v>41426301</v>
      </c>
      <c r="I361">
        <v>143293</v>
      </c>
      <c r="J361">
        <v>0</v>
      </c>
      <c r="K361">
        <v>0</v>
      </c>
      <c r="L361">
        <v>0</v>
      </c>
      <c r="M361">
        <v>0</v>
      </c>
      <c r="N361">
        <v>68152485</v>
      </c>
      <c r="O361">
        <v>0</v>
      </c>
      <c r="P361">
        <v>68152485</v>
      </c>
      <c r="Q361">
        <v>0</v>
      </c>
      <c r="R361">
        <v>2021</v>
      </c>
      <c r="S361">
        <v>37</v>
      </c>
      <c r="T361">
        <v>3</v>
      </c>
      <c r="U361">
        <v>195</v>
      </c>
      <c r="V361" t="s">
        <v>435</v>
      </c>
      <c r="W361" t="s">
        <v>26</v>
      </c>
      <c r="X361" t="s">
        <v>27</v>
      </c>
      <c r="Y361" t="s">
        <v>436</v>
      </c>
      <c r="Z361" t="s">
        <v>64</v>
      </c>
      <c r="AA361" s="3" t="str">
        <f t="shared" si="10"/>
        <v>3195</v>
      </c>
      <c r="AB361" s="4" t="str">
        <f t="shared" si="11"/>
        <v>TIF</v>
      </c>
    </row>
    <row r="362" spans="1:28" x14ac:dyDescent="0.25">
      <c r="A362">
        <v>2021</v>
      </c>
      <c r="B362">
        <v>29</v>
      </c>
      <c r="C362" t="s">
        <v>24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2743800</v>
      </c>
      <c r="J362">
        <v>0</v>
      </c>
      <c r="K362">
        <v>0</v>
      </c>
      <c r="L362">
        <v>0</v>
      </c>
      <c r="M362">
        <v>0</v>
      </c>
      <c r="N362">
        <v>2743800</v>
      </c>
      <c r="O362">
        <v>0</v>
      </c>
      <c r="P362">
        <v>2743800</v>
      </c>
      <c r="Q362">
        <v>0</v>
      </c>
      <c r="R362">
        <v>2021</v>
      </c>
      <c r="S362">
        <v>29</v>
      </c>
      <c r="T362">
        <v>6</v>
      </c>
      <c r="U362">
        <v>937</v>
      </c>
      <c r="V362" t="s">
        <v>306</v>
      </c>
      <c r="W362" t="s">
        <v>26</v>
      </c>
      <c r="X362" t="s">
        <v>27</v>
      </c>
      <c r="Y362" t="s">
        <v>307</v>
      </c>
      <c r="Z362" t="s">
        <v>304</v>
      </c>
      <c r="AA362" s="3" t="str">
        <f t="shared" si="10"/>
        <v>6937</v>
      </c>
      <c r="AB362" s="4" t="str">
        <f t="shared" si="11"/>
        <v>TIF</v>
      </c>
    </row>
    <row r="363" spans="1:28" x14ac:dyDescent="0.25">
      <c r="A363">
        <v>2021</v>
      </c>
      <c r="B363">
        <v>29</v>
      </c>
      <c r="C363" t="s">
        <v>32</v>
      </c>
      <c r="D363">
        <v>2453072</v>
      </c>
      <c r="E363">
        <v>191882</v>
      </c>
      <c r="F363">
        <v>7123</v>
      </c>
      <c r="G363">
        <v>16131524</v>
      </c>
      <c r="H363">
        <v>3923910</v>
      </c>
      <c r="I363">
        <v>0</v>
      </c>
      <c r="J363">
        <v>0</v>
      </c>
      <c r="K363">
        <v>0</v>
      </c>
      <c r="L363">
        <v>327416</v>
      </c>
      <c r="M363">
        <v>886577</v>
      </c>
      <c r="N363">
        <v>23921504</v>
      </c>
      <c r="O363">
        <v>5556</v>
      </c>
      <c r="P363">
        <v>23915948</v>
      </c>
      <c r="Q363">
        <v>4716676</v>
      </c>
      <c r="R363">
        <v>2021</v>
      </c>
      <c r="S363">
        <v>29</v>
      </c>
      <c r="T363">
        <v>6</v>
      </c>
      <c r="U363">
        <v>937</v>
      </c>
      <c r="V363">
        <v>296937</v>
      </c>
      <c r="W363" t="s">
        <v>27</v>
      </c>
      <c r="X363" t="s">
        <v>27</v>
      </c>
      <c r="Y363" t="s">
        <v>308</v>
      </c>
      <c r="Z363" t="s">
        <v>304</v>
      </c>
      <c r="AA363" s="3" t="str">
        <f t="shared" si="10"/>
        <v>6937</v>
      </c>
      <c r="AB363" s="4" t="str">
        <f t="shared" si="11"/>
        <v>Non-TIF</v>
      </c>
    </row>
    <row r="364" spans="1:28" x14ac:dyDescent="0.25">
      <c r="A364">
        <v>2021</v>
      </c>
      <c r="B364">
        <v>29</v>
      </c>
      <c r="C364" t="s">
        <v>32</v>
      </c>
      <c r="D364">
        <v>591479</v>
      </c>
      <c r="E364">
        <v>3766000</v>
      </c>
      <c r="F364">
        <v>312000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4089</v>
      </c>
      <c r="M364">
        <v>0</v>
      </c>
      <c r="N364">
        <v>4673568</v>
      </c>
      <c r="O364">
        <v>0</v>
      </c>
      <c r="P364">
        <v>4673568</v>
      </c>
      <c r="Q364">
        <v>85220</v>
      </c>
      <c r="R364">
        <v>2021</v>
      </c>
      <c r="S364">
        <v>29</v>
      </c>
      <c r="T364">
        <v>7</v>
      </c>
      <c r="U364">
        <v>47</v>
      </c>
      <c r="V364">
        <v>447047</v>
      </c>
      <c r="W364" t="s">
        <v>27</v>
      </c>
      <c r="X364" t="s">
        <v>27</v>
      </c>
      <c r="Y364" t="s">
        <v>309</v>
      </c>
      <c r="Z364" t="s">
        <v>304</v>
      </c>
      <c r="AA364" s="3" t="str">
        <f t="shared" si="10"/>
        <v>7047</v>
      </c>
      <c r="AB364" s="4" t="str">
        <f t="shared" si="11"/>
        <v>Non-TIF</v>
      </c>
    </row>
    <row r="365" spans="1:28" x14ac:dyDescent="0.25">
      <c r="A365">
        <v>2021</v>
      </c>
      <c r="B365">
        <v>29</v>
      </c>
      <c r="C365" t="s">
        <v>32</v>
      </c>
      <c r="D365">
        <v>1203854</v>
      </c>
      <c r="E365">
        <v>147452</v>
      </c>
      <c r="F365">
        <v>9349</v>
      </c>
      <c r="G365">
        <v>26280</v>
      </c>
      <c r="H365">
        <v>0</v>
      </c>
      <c r="I365">
        <v>0</v>
      </c>
      <c r="J365">
        <v>0</v>
      </c>
      <c r="K365">
        <v>0</v>
      </c>
      <c r="L365">
        <v>857</v>
      </c>
      <c r="M365">
        <v>0</v>
      </c>
      <c r="N365">
        <v>1387792</v>
      </c>
      <c r="O365">
        <v>3704</v>
      </c>
      <c r="P365">
        <v>1384088</v>
      </c>
      <c r="Q365">
        <v>34783</v>
      </c>
      <c r="R365">
        <v>2021</v>
      </c>
      <c r="S365">
        <v>29</v>
      </c>
      <c r="T365">
        <v>2</v>
      </c>
      <c r="U365">
        <v>322</v>
      </c>
      <c r="V365">
        <v>562322</v>
      </c>
      <c r="W365" t="s">
        <v>27</v>
      </c>
      <c r="X365" t="s">
        <v>27</v>
      </c>
      <c r="Y365" t="s">
        <v>310</v>
      </c>
      <c r="Z365" t="s">
        <v>304</v>
      </c>
      <c r="AA365" s="3" t="str">
        <f t="shared" si="10"/>
        <v>2322</v>
      </c>
      <c r="AB365" s="4" t="str">
        <f t="shared" si="11"/>
        <v>Non-TIF</v>
      </c>
    </row>
    <row r="366" spans="1:28" x14ac:dyDescent="0.25">
      <c r="A366">
        <v>2021</v>
      </c>
      <c r="B366">
        <v>30</v>
      </c>
      <c r="C366" t="s">
        <v>45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2021</v>
      </c>
      <c r="S366">
        <v>30</v>
      </c>
      <c r="T366">
        <v>2</v>
      </c>
      <c r="U366">
        <v>124</v>
      </c>
      <c r="V366">
        <v>322124</v>
      </c>
      <c r="W366" t="s">
        <v>27</v>
      </c>
      <c r="X366" t="s">
        <v>27</v>
      </c>
      <c r="Y366" t="s">
        <v>383</v>
      </c>
      <c r="Z366" t="s">
        <v>340</v>
      </c>
      <c r="AA366" s="3" t="str">
        <f t="shared" si="10"/>
        <v>2124</v>
      </c>
      <c r="AB366" s="4" t="str">
        <f t="shared" si="11"/>
        <v>Non-TIF</v>
      </c>
    </row>
    <row r="367" spans="1:28" x14ac:dyDescent="0.25">
      <c r="A367">
        <v>2021</v>
      </c>
      <c r="B367">
        <v>30</v>
      </c>
      <c r="C367" t="s">
        <v>45</v>
      </c>
      <c r="D367">
        <v>3626109</v>
      </c>
      <c r="E367">
        <v>0</v>
      </c>
      <c r="F367">
        <v>0</v>
      </c>
      <c r="G367">
        <v>5887952</v>
      </c>
      <c r="H367">
        <v>47001</v>
      </c>
      <c r="I367">
        <v>43875</v>
      </c>
      <c r="J367">
        <v>0</v>
      </c>
      <c r="K367">
        <v>0</v>
      </c>
      <c r="L367">
        <v>0</v>
      </c>
      <c r="M367">
        <v>0</v>
      </c>
      <c r="N367">
        <v>9604937</v>
      </c>
      <c r="O367">
        <v>22224</v>
      </c>
      <c r="P367">
        <v>9582713</v>
      </c>
      <c r="Q367">
        <v>0</v>
      </c>
      <c r="R367">
        <v>2021</v>
      </c>
      <c r="S367">
        <v>30</v>
      </c>
      <c r="T367">
        <v>2</v>
      </c>
      <c r="U367">
        <v>556</v>
      </c>
      <c r="V367">
        <v>742556</v>
      </c>
      <c r="W367" t="s">
        <v>27</v>
      </c>
      <c r="X367" t="s">
        <v>27</v>
      </c>
      <c r="Y367" t="s">
        <v>245</v>
      </c>
      <c r="Z367" t="s">
        <v>340</v>
      </c>
      <c r="AA367" s="3" t="str">
        <f t="shared" si="10"/>
        <v>2556</v>
      </c>
      <c r="AB367" s="4" t="str">
        <f t="shared" si="11"/>
        <v>Non-TIF</v>
      </c>
    </row>
    <row r="368" spans="1:28" x14ac:dyDescent="0.25">
      <c r="A368">
        <v>2021</v>
      </c>
      <c r="B368">
        <v>30</v>
      </c>
      <c r="C368" t="s">
        <v>32</v>
      </c>
      <c r="D368">
        <v>1050922511</v>
      </c>
      <c r="E368">
        <v>49645449</v>
      </c>
      <c r="F368">
        <v>1606652</v>
      </c>
      <c r="G368">
        <v>66774759</v>
      </c>
      <c r="H368">
        <v>19403730</v>
      </c>
      <c r="I368">
        <v>7403492</v>
      </c>
      <c r="J368">
        <v>0</v>
      </c>
      <c r="K368">
        <v>0</v>
      </c>
      <c r="L368">
        <v>1906392</v>
      </c>
      <c r="M368">
        <v>1428957</v>
      </c>
      <c r="N368">
        <v>1199091942</v>
      </c>
      <c r="O368">
        <v>629680</v>
      </c>
      <c r="P368">
        <v>1198462262</v>
      </c>
      <c r="Q368">
        <v>18068360</v>
      </c>
      <c r="R368">
        <v>2021</v>
      </c>
      <c r="S368">
        <v>30</v>
      </c>
      <c r="T368">
        <v>6</v>
      </c>
      <c r="U368">
        <v>120</v>
      </c>
      <c r="V368">
        <v>306120</v>
      </c>
      <c r="W368" t="s">
        <v>27</v>
      </c>
      <c r="X368" t="s">
        <v>27</v>
      </c>
      <c r="Y368" t="s">
        <v>379</v>
      </c>
      <c r="Z368" t="s">
        <v>340</v>
      </c>
      <c r="AA368" s="3" t="str">
        <f t="shared" si="10"/>
        <v>6120</v>
      </c>
      <c r="AB368" s="4" t="str">
        <f t="shared" si="11"/>
        <v>Non-TIF</v>
      </c>
    </row>
    <row r="369" spans="1:28" x14ac:dyDescent="0.25">
      <c r="A369">
        <v>2021</v>
      </c>
      <c r="B369">
        <v>30</v>
      </c>
      <c r="C369" t="s">
        <v>32</v>
      </c>
      <c r="D369">
        <v>0</v>
      </c>
      <c r="E369">
        <v>233643</v>
      </c>
      <c r="F369">
        <v>0</v>
      </c>
      <c r="G369">
        <v>0</v>
      </c>
      <c r="H369">
        <v>169470</v>
      </c>
      <c r="I369">
        <v>0</v>
      </c>
      <c r="J369">
        <v>0</v>
      </c>
      <c r="K369">
        <v>0</v>
      </c>
      <c r="L369">
        <v>39022</v>
      </c>
      <c r="M369">
        <v>0</v>
      </c>
      <c r="N369">
        <v>442135</v>
      </c>
      <c r="O369">
        <v>0</v>
      </c>
      <c r="P369">
        <v>442135</v>
      </c>
      <c r="Q369">
        <v>0</v>
      </c>
      <c r="R369">
        <v>2021</v>
      </c>
      <c r="S369">
        <v>30</v>
      </c>
      <c r="T369">
        <v>2</v>
      </c>
      <c r="U369">
        <v>862</v>
      </c>
      <c r="V369">
        <v>712862</v>
      </c>
      <c r="W369" t="s">
        <v>27</v>
      </c>
      <c r="X369" t="s">
        <v>27</v>
      </c>
      <c r="Y369" t="s">
        <v>404</v>
      </c>
      <c r="Z369" t="s">
        <v>340</v>
      </c>
      <c r="AA369" s="3" t="str">
        <f t="shared" si="10"/>
        <v>2862</v>
      </c>
      <c r="AB369" s="4" t="str">
        <f t="shared" si="11"/>
        <v>Non-TIF</v>
      </c>
    </row>
    <row r="370" spans="1:28" x14ac:dyDescent="0.25">
      <c r="A370">
        <v>2021</v>
      </c>
      <c r="B370">
        <v>31</v>
      </c>
      <c r="C370" t="s">
        <v>45</v>
      </c>
      <c r="D370">
        <v>12596626</v>
      </c>
      <c r="E370">
        <v>42263</v>
      </c>
      <c r="F370">
        <v>0</v>
      </c>
      <c r="G370">
        <v>28513591</v>
      </c>
      <c r="H370">
        <v>32639758</v>
      </c>
      <c r="I370">
        <v>4103786</v>
      </c>
      <c r="J370">
        <v>0</v>
      </c>
      <c r="K370">
        <v>0</v>
      </c>
      <c r="L370">
        <v>0</v>
      </c>
      <c r="M370">
        <v>0</v>
      </c>
      <c r="N370">
        <v>77896024</v>
      </c>
      <c r="O370">
        <v>29632</v>
      </c>
      <c r="P370">
        <v>77866392</v>
      </c>
      <c r="Q370">
        <v>0</v>
      </c>
      <c r="R370">
        <v>2021</v>
      </c>
      <c r="S370">
        <v>31</v>
      </c>
      <c r="T370">
        <v>6</v>
      </c>
      <c r="U370">
        <v>961</v>
      </c>
      <c r="V370">
        <v>316961</v>
      </c>
      <c r="W370" t="s">
        <v>27</v>
      </c>
      <c r="X370" t="s">
        <v>27</v>
      </c>
      <c r="Y370" t="s">
        <v>247</v>
      </c>
      <c r="Z370" t="s">
        <v>382</v>
      </c>
      <c r="AA370" s="3" t="str">
        <f t="shared" si="10"/>
        <v>6961</v>
      </c>
      <c r="AB370" s="4" t="str">
        <f t="shared" si="11"/>
        <v>Non-TIF</v>
      </c>
    </row>
    <row r="371" spans="1:28" x14ac:dyDescent="0.25">
      <c r="A371">
        <v>2021</v>
      </c>
      <c r="B371">
        <v>31</v>
      </c>
      <c r="C371" t="s">
        <v>24</v>
      </c>
      <c r="D371">
        <v>132468073</v>
      </c>
      <c r="E371">
        <v>24028</v>
      </c>
      <c r="F371">
        <v>742</v>
      </c>
      <c r="G371">
        <v>283268657</v>
      </c>
      <c r="H371">
        <v>59892549</v>
      </c>
      <c r="I371">
        <v>20683495</v>
      </c>
      <c r="J371">
        <v>0</v>
      </c>
      <c r="K371">
        <v>172706</v>
      </c>
      <c r="L371">
        <v>0</v>
      </c>
      <c r="M371">
        <v>0</v>
      </c>
      <c r="N371">
        <v>496510250</v>
      </c>
      <c r="O371">
        <v>51856</v>
      </c>
      <c r="P371">
        <v>496458394</v>
      </c>
      <c r="Q371">
        <v>0</v>
      </c>
      <c r="R371">
        <v>2021</v>
      </c>
      <c r="S371">
        <v>31</v>
      </c>
      <c r="T371">
        <v>1</v>
      </c>
      <c r="U371">
        <v>863</v>
      </c>
      <c r="V371" t="s">
        <v>437</v>
      </c>
      <c r="W371" t="s">
        <v>26</v>
      </c>
      <c r="X371" t="s">
        <v>27</v>
      </c>
      <c r="Y371" t="s">
        <v>438</v>
      </c>
      <c r="Z371" t="s">
        <v>382</v>
      </c>
      <c r="AA371" s="3" t="str">
        <f t="shared" si="10"/>
        <v>1863</v>
      </c>
      <c r="AB371" s="4" t="str">
        <f t="shared" si="11"/>
        <v>TIF</v>
      </c>
    </row>
    <row r="372" spans="1:28" x14ac:dyDescent="0.25">
      <c r="A372">
        <v>2021</v>
      </c>
      <c r="B372">
        <v>31</v>
      </c>
      <c r="C372" t="s">
        <v>32</v>
      </c>
      <c r="D372">
        <v>2577089077</v>
      </c>
      <c r="E372">
        <v>86932814</v>
      </c>
      <c r="F372">
        <v>6308666</v>
      </c>
      <c r="G372">
        <v>765701998</v>
      </c>
      <c r="H372">
        <v>73061507</v>
      </c>
      <c r="I372">
        <v>127967472</v>
      </c>
      <c r="J372">
        <v>0</v>
      </c>
      <c r="K372">
        <v>0</v>
      </c>
      <c r="L372">
        <v>32846055</v>
      </c>
      <c r="M372">
        <v>10937900</v>
      </c>
      <c r="N372">
        <v>3680845489</v>
      </c>
      <c r="O372">
        <v>5264953</v>
      </c>
      <c r="P372">
        <v>3675580536</v>
      </c>
      <c r="Q372">
        <v>81462539</v>
      </c>
      <c r="R372">
        <v>2021</v>
      </c>
      <c r="S372">
        <v>31</v>
      </c>
      <c r="T372">
        <v>1</v>
      </c>
      <c r="U372">
        <v>863</v>
      </c>
      <c r="V372">
        <v>311863</v>
      </c>
      <c r="W372" t="s">
        <v>27</v>
      </c>
      <c r="X372" t="s">
        <v>27</v>
      </c>
      <c r="Y372" t="s">
        <v>439</v>
      </c>
      <c r="Z372" t="s">
        <v>382</v>
      </c>
      <c r="AA372" s="3" t="str">
        <f t="shared" si="10"/>
        <v>1863</v>
      </c>
      <c r="AB372" s="4" t="str">
        <f t="shared" si="11"/>
        <v>Non-TIF</v>
      </c>
    </row>
    <row r="373" spans="1:28" x14ac:dyDescent="0.25">
      <c r="A373">
        <v>2021</v>
      </c>
      <c r="B373">
        <v>32</v>
      </c>
      <c r="C373" t="s">
        <v>24</v>
      </c>
      <c r="D373">
        <v>44731</v>
      </c>
      <c r="E373">
        <v>0</v>
      </c>
      <c r="F373">
        <v>0</v>
      </c>
      <c r="G373">
        <v>2221194</v>
      </c>
      <c r="H373">
        <v>1700114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3966039</v>
      </c>
      <c r="O373">
        <v>0</v>
      </c>
      <c r="P373">
        <v>3966039</v>
      </c>
      <c r="Q373">
        <v>0</v>
      </c>
      <c r="R373">
        <v>2021</v>
      </c>
      <c r="S373">
        <v>32</v>
      </c>
      <c r="T373">
        <v>2</v>
      </c>
      <c r="U373">
        <v>124</v>
      </c>
      <c r="V373" t="s">
        <v>440</v>
      </c>
      <c r="W373" t="s">
        <v>26</v>
      </c>
      <c r="X373" t="s">
        <v>27</v>
      </c>
      <c r="Y373" t="s">
        <v>441</v>
      </c>
      <c r="Z373" t="s">
        <v>384</v>
      </c>
      <c r="AA373" s="3" t="str">
        <f t="shared" si="10"/>
        <v>2124</v>
      </c>
      <c r="AB373" s="4" t="str">
        <f t="shared" si="11"/>
        <v>TIF</v>
      </c>
    </row>
    <row r="374" spans="1:28" x14ac:dyDescent="0.25">
      <c r="A374">
        <v>2021</v>
      </c>
      <c r="B374">
        <v>32</v>
      </c>
      <c r="C374" t="s">
        <v>32</v>
      </c>
      <c r="D374">
        <v>153715446</v>
      </c>
      <c r="E374">
        <v>130059602</v>
      </c>
      <c r="F374">
        <v>13658280</v>
      </c>
      <c r="G374">
        <v>34784206</v>
      </c>
      <c r="H374">
        <v>19013670</v>
      </c>
      <c r="I374">
        <v>7739565</v>
      </c>
      <c r="J374">
        <v>0</v>
      </c>
      <c r="K374">
        <v>0</v>
      </c>
      <c r="L374">
        <v>2052504</v>
      </c>
      <c r="M374">
        <v>24497942</v>
      </c>
      <c r="N374">
        <v>385521215</v>
      </c>
      <c r="O374">
        <v>627828</v>
      </c>
      <c r="P374">
        <v>384893387</v>
      </c>
      <c r="Q374">
        <v>4094745</v>
      </c>
      <c r="R374">
        <v>2021</v>
      </c>
      <c r="S374">
        <v>32</v>
      </c>
      <c r="T374">
        <v>2</v>
      </c>
      <c r="U374">
        <v>124</v>
      </c>
      <c r="V374">
        <v>322124</v>
      </c>
      <c r="W374" t="s">
        <v>27</v>
      </c>
      <c r="X374" t="s">
        <v>27</v>
      </c>
      <c r="Y374" t="s">
        <v>383</v>
      </c>
      <c r="Z374" t="s">
        <v>384</v>
      </c>
      <c r="AA374" s="3" t="str">
        <f t="shared" si="10"/>
        <v>2124</v>
      </c>
      <c r="AB374" s="4" t="str">
        <f t="shared" si="11"/>
        <v>Non-TIF</v>
      </c>
    </row>
    <row r="375" spans="1:28" x14ac:dyDescent="0.25">
      <c r="A375">
        <v>2021</v>
      </c>
      <c r="B375">
        <v>32</v>
      </c>
      <c r="C375" t="s">
        <v>32</v>
      </c>
      <c r="D375">
        <v>9059456</v>
      </c>
      <c r="E375">
        <v>36492013</v>
      </c>
      <c r="F375">
        <v>2062458</v>
      </c>
      <c r="G375">
        <v>32940</v>
      </c>
      <c r="H375">
        <v>0</v>
      </c>
      <c r="I375">
        <v>0</v>
      </c>
      <c r="J375">
        <v>0</v>
      </c>
      <c r="K375">
        <v>0</v>
      </c>
      <c r="L375">
        <v>373454</v>
      </c>
      <c r="M375">
        <v>3637343</v>
      </c>
      <c r="N375">
        <v>51657664</v>
      </c>
      <c r="O375">
        <v>29632</v>
      </c>
      <c r="P375">
        <v>51628032</v>
      </c>
      <c r="Q375">
        <v>488769</v>
      </c>
      <c r="R375">
        <v>2021</v>
      </c>
      <c r="S375">
        <v>32</v>
      </c>
      <c r="T375">
        <v>2</v>
      </c>
      <c r="U375">
        <v>556</v>
      </c>
      <c r="V375">
        <v>742556</v>
      </c>
      <c r="W375" t="s">
        <v>27</v>
      </c>
      <c r="X375" t="s">
        <v>27</v>
      </c>
      <c r="Y375" t="s">
        <v>245</v>
      </c>
      <c r="Z375" t="s">
        <v>384</v>
      </c>
      <c r="AA375" s="3" t="str">
        <f t="shared" si="10"/>
        <v>2556</v>
      </c>
      <c r="AB375" s="4" t="str">
        <f t="shared" si="11"/>
        <v>Non-TIF</v>
      </c>
    </row>
    <row r="376" spans="1:28" x14ac:dyDescent="0.25">
      <c r="A376">
        <v>2021</v>
      </c>
      <c r="B376">
        <v>33</v>
      </c>
      <c r="C376" t="s">
        <v>45</v>
      </c>
      <c r="D376">
        <v>1068198</v>
      </c>
      <c r="E376">
        <v>118967</v>
      </c>
      <c r="F376">
        <v>0</v>
      </c>
      <c r="G376">
        <v>19395213</v>
      </c>
      <c r="H376">
        <v>4070850</v>
      </c>
      <c r="I376">
        <v>1572240</v>
      </c>
      <c r="J376">
        <v>0</v>
      </c>
      <c r="K376">
        <v>0</v>
      </c>
      <c r="L376">
        <v>0</v>
      </c>
      <c r="M376">
        <v>0</v>
      </c>
      <c r="N376">
        <v>26225468</v>
      </c>
      <c r="O376">
        <v>7408</v>
      </c>
      <c r="P376">
        <v>26218060</v>
      </c>
      <c r="Q376">
        <v>0</v>
      </c>
      <c r="R376">
        <v>2021</v>
      </c>
      <c r="S376">
        <v>33</v>
      </c>
      <c r="T376">
        <v>4</v>
      </c>
      <c r="U376">
        <v>869</v>
      </c>
      <c r="V376">
        <v>334869</v>
      </c>
      <c r="W376" t="s">
        <v>27</v>
      </c>
      <c r="X376" t="s">
        <v>27</v>
      </c>
      <c r="Y376" t="s">
        <v>72</v>
      </c>
      <c r="Z376" t="s">
        <v>380</v>
      </c>
      <c r="AA376" s="3" t="str">
        <f t="shared" si="10"/>
        <v>4869</v>
      </c>
      <c r="AB376" s="4" t="str">
        <f t="shared" si="11"/>
        <v>Non-TIF</v>
      </c>
    </row>
    <row r="377" spans="1:28" x14ac:dyDescent="0.25">
      <c r="A377">
        <v>2021</v>
      </c>
      <c r="B377">
        <v>33</v>
      </c>
      <c r="C377" t="s">
        <v>45</v>
      </c>
      <c r="D377">
        <v>4940319</v>
      </c>
      <c r="E377">
        <v>154265</v>
      </c>
      <c r="F377">
        <v>0</v>
      </c>
      <c r="G377">
        <v>613036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5707620</v>
      </c>
      <c r="O377">
        <v>20372</v>
      </c>
      <c r="P377">
        <v>5687248</v>
      </c>
      <c r="Q377">
        <v>0</v>
      </c>
      <c r="R377">
        <v>2021</v>
      </c>
      <c r="S377">
        <v>33</v>
      </c>
      <c r="T377">
        <v>6</v>
      </c>
      <c r="U377">
        <v>943</v>
      </c>
      <c r="V377">
        <v>336943</v>
      </c>
      <c r="W377" t="s">
        <v>27</v>
      </c>
      <c r="X377" t="s">
        <v>27</v>
      </c>
      <c r="Y377" t="s">
        <v>442</v>
      </c>
      <c r="Z377" t="s">
        <v>380</v>
      </c>
      <c r="AA377" s="3" t="str">
        <f t="shared" si="10"/>
        <v>6943</v>
      </c>
      <c r="AB377" s="4" t="str">
        <f t="shared" si="11"/>
        <v>Non-TIF</v>
      </c>
    </row>
    <row r="378" spans="1:28" x14ac:dyDescent="0.25">
      <c r="A378">
        <v>2021</v>
      </c>
      <c r="B378">
        <v>33</v>
      </c>
      <c r="C378" t="s">
        <v>32</v>
      </c>
      <c r="D378">
        <v>1429813</v>
      </c>
      <c r="E378">
        <v>2539912</v>
      </c>
      <c r="F378">
        <v>236904</v>
      </c>
      <c r="G378">
        <v>0</v>
      </c>
      <c r="H378">
        <v>351846</v>
      </c>
      <c r="I378">
        <v>0</v>
      </c>
      <c r="J378">
        <v>0</v>
      </c>
      <c r="K378">
        <v>0</v>
      </c>
      <c r="L378">
        <v>114187</v>
      </c>
      <c r="M378">
        <v>0</v>
      </c>
      <c r="N378">
        <v>4672662</v>
      </c>
      <c r="O378">
        <v>3704</v>
      </c>
      <c r="P378">
        <v>4668958</v>
      </c>
      <c r="Q378">
        <v>97703</v>
      </c>
      <c r="R378">
        <v>2021</v>
      </c>
      <c r="S378">
        <v>33</v>
      </c>
      <c r="T378">
        <v>5</v>
      </c>
      <c r="U378">
        <v>310</v>
      </c>
      <c r="V378">
        <v>35310</v>
      </c>
      <c r="W378" t="s">
        <v>27</v>
      </c>
      <c r="X378" t="s">
        <v>27</v>
      </c>
      <c r="Y378" t="s">
        <v>90</v>
      </c>
      <c r="Z378" t="s">
        <v>380</v>
      </c>
      <c r="AA378" s="3" t="str">
        <f t="shared" si="10"/>
        <v>5310</v>
      </c>
      <c r="AB378" s="4" t="str">
        <f t="shared" si="11"/>
        <v>Non-TIF</v>
      </c>
    </row>
    <row r="379" spans="1:28" x14ac:dyDescent="0.25">
      <c r="A379">
        <v>2021</v>
      </c>
      <c r="B379">
        <v>34</v>
      </c>
      <c r="C379" t="s">
        <v>24</v>
      </c>
      <c r="D379">
        <v>6959684</v>
      </c>
      <c r="E379">
        <v>470486</v>
      </c>
      <c r="F379">
        <v>2378</v>
      </c>
      <c r="G379">
        <v>12722740</v>
      </c>
      <c r="H379">
        <v>47780573</v>
      </c>
      <c r="I379">
        <v>2500149</v>
      </c>
      <c r="J379">
        <v>0</v>
      </c>
      <c r="K379">
        <v>0</v>
      </c>
      <c r="L379">
        <v>0</v>
      </c>
      <c r="M379">
        <v>0</v>
      </c>
      <c r="N379">
        <v>70436010</v>
      </c>
      <c r="O379">
        <v>0</v>
      </c>
      <c r="P379">
        <v>70436010</v>
      </c>
      <c r="Q379">
        <v>0</v>
      </c>
      <c r="R379">
        <v>2021</v>
      </c>
      <c r="S379">
        <v>34</v>
      </c>
      <c r="T379">
        <v>1</v>
      </c>
      <c r="U379">
        <v>116</v>
      </c>
      <c r="V379" t="s">
        <v>443</v>
      </c>
      <c r="W379" t="s">
        <v>26</v>
      </c>
      <c r="X379" t="s">
        <v>27</v>
      </c>
      <c r="Y379" t="s">
        <v>444</v>
      </c>
      <c r="Z379" t="s">
        <v>390</v>
      </c>
      <c r="AA379" s="3" t="str">
        <f t="shared" si="10"/>
        <v>1116</v>
      </c>
      <c r="AB379" s="4" t="str">
        <f t="shared" si="11"/>
        <v>TIF</v>
      </c>
    </row>
    <row r="380" spans="1:28" x14ac:dyDescent="0.25">
      <c r="A380">
        <v>2021</v>
      </c>
      <c r="B380">
        <v>34</v>
      </c>
      <c r="C380" t="s">
        <v>32</v>
      </c>
      <c r="D380">
        <v>245632632</v>
      </c>
      <c r="E380">
        <v>125454982</v>
      </c>
      <c r="F380">
        <v>9387957</v>
      </c>
      <c r="G380">
        <v>22458825</v>
      </c>
      <c r="H380">
        <v>27577836</v>
      </c>
      <c r="I380">
        <v>4814823</v>
      </c>
      <c r="J380">
        <v>0</v>
      </c>
      <c r="K380">
        <v>0</v>
      </c>
      <c r="L380">
        <v>6312392</v>
      </c>
      <c r="M380">
        <v>8133892</v>
      </c>
      <c r="N380">
        <v>449773339</v>
      </c>
      <c r="O380">
        <v>931556</v>
      </c>
      <c r="P380">
        <v>448841783</v>
      </c>
      <c r="Q380">
        <v>24524287</v>
      </c>
      <c r="R380">
        <v>2021</v>
      </c>
      <c r="S380">
        <v>34</v>
      </c>
      <c r="T380">
        <v>1</v>
      </c>
      <c r="U380">
        <v>116</v>
      </c>
      <c r="V380">
        <v>341116</v>
      </c>
      <c r="W380" t="s">
        <v>27</v>
      </c>
      <c r="X380" t="s">
        <v>27</v>
      </c>
      <c r="Y380" t="s">
        <v>324</v>
      </c>
      <c r="Z380" t="s">
        <v>390</v>
      </c>
      <c r="AA380" s="3" t="str">
        <f t="shared" si="10"/>
        <v>1116</v>
      </c>
      <c r="AB380" s="4" t="str">
        <f t="shared" si="11"/>
        <v>Non-TIF</v>
      </c>
    </row>
    <row r="381" spans="1:28" x14ac:dyDescent="0.25">
      <c r="A381">
        <v>2021</v>
      </c>
      <c r="B381">
        <v>35</v>
      </c>
      <c r="C381" t="s">
        <v>45</v>
      </c>
      <c r="D381">
        <v>0</v>
      </c>
      <c r="E381">
        <v>493555</v>
      </c>
      <c r="F381">
        <v>51200</v>
      </c>
      <c r="G381">
        <v>1200643</v>
      </c>
      <c r="H381">
        <v>10143360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11888758</v>
      </c>
      <c r="O381">
        <v>11112</v>
      </c>
      <c r="P381">
        <v>11877646</v>
      </c>
      <c r="Q381">
        <v>0</v>
      </c>
      <c r="R381">
        <v>2021</v>
      </c>
      <c r="S381">
        <v>35</v>
      </c>
      <c r="T381">
        <v>5</v>
      </c>
      <c r="U381">
        <v>922</v>
      </c>
      <c r="V381">
        <v>355922</v>
      </c>
      <c r="W381" t="s">
        <v>27</v>
      </c>
      <c r="X381" t="s">
        <v>27</v>
      </c>
      <c r="Y381" t="s">
        <v>168</v>
      </c>
      <c r="Z381" t="s">
        <v>394</v>
      </c>
      <c r="AA381" s="3" t="str">
        <f t="shared" si="10"/>
        <v>5922</v>
      </c>
      <c r="AB381" s="4" t="str">
        <f t="shared" si="11"/>
        <v>Non-TIF</v>
      </c>
    </row>
    <row r="382" spans="1:28" x14ac:dyDescent="0.25">
      <c r="A382">
        <v>2021</v>
      </c>
      <c r="B382">
        <v>35</v>
      </c>
      <c r="C382" t="s">
        <v>45</v>
      </c>
      <c r="D382">
        <v>252896</v>
      </c>
      <c r="E382">
        <v>27959</v>
      </c>
      <c r="F382">
        <v>34192</v>
      </c>
      <c r="G382">
        <v>1586879</v>
      </c>
      <c r="H382">
        <v>8766450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10668376</v>
      </c>
      <c r="O382">
        <v>0</v>
      </c>
      <c r="P382">
        <v>10668376</v>
      </c>
      <c r="Q382">
        <v>0</v>
      </c>
      <c r="R382">
        <v>2021</v>
      </c>
      <c r="S382">
        <v>35</v>
      </c>
      <c r="T382">
        <v>0</v>
      </c>
      <c r="U382">
        <v>9</v>
      </c>
      <c r="V382">
        <v>380009</v>
      </c>
      <c r="W382" t="s">
        <v>27</v>
      </c>
      <c r="X382" t="s">
        <v>27</v>
      </c>
      <c r="Y382" t="s">
        <v>229</v>
      </c>
      <c r="Z382" t="s">
        <v>394</v>
      </c>
      <c r="AA382" s="3" t="str">
        <f t="shared" si="10"/>
        <v>0009</v>
      </c>
      <c r="AB382" s="4" t="str">
        <f t="shared" si="11"/>
        <v>Non-TIF</v>
      </c>
    </row>
    <row r="383" spans="1:28" x14ac:dyDescent="0.25">
      <c r="A383">
        <v>2021</v>
      </c>
      <c r="B383">
        <v>35</v>
      </c>
      <c r="C383" t="s">
        <v>32</v>
      </c>
      <c r="D383">
        <v>102034868</v>
      </c>
      <c r="E383">
        <v>110578747</v>
      </c>
      <c r="F383">
        <v>10110802</v>
      </c>
      <c r="G383">
        <v>8015395</v>
      </c>
      <c r="H383">
        <v>4050810</v>
      </c>
      <c r="I383">
        <v>1682815</v>
      </c>
      <c r="J383">
        <v>0</v>
      </c>
      <c r="K383">
        <v>0</v>
      </c>
      <c r="L383">
        <v>9447705</v>
      </c>
      <c r="M383">
        <v>14441118</v>
      </c>
      <c r="N383">
        <v>260362260</v>
      </c>
      <c r="O383">
        <v>370400</v>
      </c>
      <c r="P383">
        <v>259991860</v>
      </c>
      <c r="Q383">
        <v>10810564</v>
      </c>
      <c r="R383">
        <v>2021</v>
      </c>
      <c r="S383">
        <v>35</v>
      </c>
      <c r="T383">
        <v>2</v>
      </c>
      <c r="U383">
        <v>781</v>
      </c>
      <c r="V383">
        <v>352781</v>
      </c>
      <c r="W383" t="s">
        <v>27</v>
      </c>
      <c r="X383" t="s">
        <v>27</v>
      </c>
      <c r="Y383" t="s">
        <v>148</v>
      </c>
      <c r="Z383" t="s">
        <v>394</v>
      </c>
      <c r="AA383" s="3" t="str">
        <f t="shared" si="10"/>
        <v>2781</v>
      </c>
      <c r="AB383" s="4" t="str">
        <f t="shared" si="11"/>
        <v>Non-TIF</v>
      </c>
    </row>
    <row r="384" spans="1:28" x14ac:dyDescent="0.25">
      <c r="A384">
        <v>2021</v>
      </c>
      <c r="B384">
        <v>36</v>
      </c>
      <c r="C384" t="s">
        <v>45</v>
      </c>
      <c r="D384">
        <v>0</v>
      </c>
      <c r="E384">
        <v>0</v>
      </c>
      <c r="F384">
        <v>50976</v>
      </c>
      <c r="G384">
        <v>3576654</v>
      </c>
      <c r="H384">
        <v>6450048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10077678</v>
      </c>
      <c r="O384">
        <v>0</v>
      </c>
      <c r="P384">
        <v>10077678</v>
      </c>
      <c r="Q384">
        <v>0</v>
      </c>
      <c r="R384">
        <v>2021</v>
      </c>
      <c r="S384">
        <v>36</v>
      </c>
      <c r="T384">
        <v>5</v>
      </c>
      <c r="U384">
        <v>976</v>
      </c>
      <c r="V384">
        <v>735976</v>
      </c>
      <c r="W384" t="s">
        <v>27</v>
      </c>
      <c r="X384" t="s">
        <v>27</v>
      </c>
      <c r="Y384" t="s">
        <v>445</v>
      </c>
      <c r="Z384" t="s">
        <v>399</v>
      </c>
      <c r="AA384" s="3" t="str">
        <f t="shared" si="10"/>
        <v>5976</v>
      </c>
      <c r="AB384" s="4" t="str">
        <f t="shared" si="11"/>
        <v>Non-TIF</v>
      </c>
    </row>
    <row r="385" spans="1:28" x14ac:dyDescent="0.25">
      <c r="A385">
        <v>2021</v>
      </c>
      <c r="B385">
        <v>36</v>
      </c>
      <c r="C385" t="s">
        <v>32</v>
      </c>
      <c r="D385">
        <v>35308647</v>
      </c>
      <c r="E385">
        <v>64533780</v>
      </c>
      <c r="F385">
        <v>1455156</v>
      </c>
      <c r="G385">
        <v>9854014</v>
      </c>
      <c r="H385">
        <v>4173777</v>
      </c>
      <c r="I385">
        <v>297975</v>
      </c>
      <c r="J385">
        <v>0</v>
      </c>
      <c r="K385">
        <v>710</v>
      </c>
      <c r="L385">
        <v>2919042</v>
      </c>
      <c r="M385">
        <v>9060825</v>
      </c>
      <c r="N385">
        <v>127603926</v>
      </c>
      <c r="O385">
        <v>153634</v>
      </c>
      <c r="P385">
        <v>127450292</v>
      </c>
      <c r="Q385">
        <v>2205226</v>
      </c>
      <c r="R385">
        <v>2021</v>
      </c>
      <c r="S385">
        <v>36</v>
      </c>
      <c r="T385">
        <v>2</v>
      </c>
      <c r="U385">
        <v>772</v>
      </c>
      <c r="V385">
        <v>362772</v>
      </c>
      <c r="W385" t="s">
        <v>27</v>
      </c>
      <c r="X385" t="s">
        <v>27</v>
      </c>
      <c r="Y385" t="s">
        <v>398</v>
      </c>
      <c r="Z385" t="s">
        <v>399</v>
      </c>
      <c r="AA385" s="3" t="str">
        <f t="shared" si="10"/>
        <v>2772</v>
      </c>
      <c r="AB385" s="4" t="str">
        <f t="shared" si="11"/>
        <v>Non-TIF</v>
      </c>
    </row>
    <row r="386" spans="1:28" x14ac:dyDescent="0.25">
      <c r="A386">
        <v>2021</v>
      </c>
      <c r="B386">
        <v>37</v>
      </c>
      <c r="C386" t="s">
        <v>45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2021</v>
      </c>
      <c r="S386">
        <v>37</v>
      </c>
      <c r="T386">
        <v>5</v>
      </c>
      <c r="U386">
        <v>139</v>
      </c>
      <c r="V386">
        <v>375139</v>
      </c>
      <c r="W386" t="s">
        <v>27</v>
      </c>
      <c r="X386" t="s">
        <v>27</v>
      </c>
      <c r="Y386" t="s">
        <v>446</v>
      </c>
      <c r="Z386" t="s">
        <v>64</v>
      </c>
      <c r="AA386" s="3" t="str">
        <f t="shared" si="10"/>
        <v>5139</v>
      </c>
      <c r="AB386" s="4" t="str">
        <f t="shared" si="11"/>
        <v>Non-TIF</v>
      </c>
    </row>
    <row r="387" spans="1:28" x14ac:dyDescent="0.25">
      <c r="A387">
        <v>2021</v>
      </c>
      <c r="B387">
        <v>37</v>
      </c>
      <c r="C387" t="s">
        <v>32</v>
      </c>
      <c r="D387">
        <v>1849792</v>
      </c>
      <c r="E387">
        <v>10737392</v>
      </c>
      <c r="F387">
        <v>391691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13932</v>
      </c>
      <c r="M387">
        <v>0</v>
      </c>
      <c r="N387">
        <v>12992807</v>
      </c>
      <c r="O387">
        <v>10507</v>
      </c>
      <c r="P387">
        <v>12982300</v>
      </c>
      <c r="Q387">
        <v>48622</v>
      </c>
      <c r="R387">
        <v>2021</v>
      </c>
      <c r="S387">
        <v>37</v>
      </c>
      <c r="T387">
        <v>6</v>
      </c>
      <c r="U387">
        <v>91</v>
      </c>
      <c r="V387">
        <v>136091</v>
      </c>
      <c r="W387" t="s">
        <v>27</v>
      </c>
      <c r="X387" t="s">
        <v>27</v>
      </c>
      <c r="Y387" t="s">
        <v>184</v>
      </c>
      <c r="Z387" t="s">
        <v>64</v>
      </c>
      <c r="AA387" s="3" t="str">
        <f t="shared" ref="AA387:AA450" si="12">CONCATENATE(T387,TEXT(U387,"000"))</f>
        <v>6091</v>
      </c>
      <c r="AB387" s="4" t="str">
        <f t="shared" ref="AB387:AB450" si="13">IF(C387="I","TIF","Non-TIF")</f>
        <v>Non-TIF</v>
      </c>
    </row>
    <row r="388" spans="1:28" x14ac:dyDescent="0.25">
      <c r="A388">
        <v>2021</v>
      </c>
      <c r="B388">
        <v>37</v>
      </c>
      <c r="C388" t="s">
        <v>32</v>
      </c>
      <c r="D388">
        <v>40652</v>
      </c>
      <c r="E388">
        <v>206843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247495</v>
      </c>
      <c r="O388">
        <v>1852</v>
      </c>
      <c r="P388">
        <v>245643</v>
      </c>
      <c r="Q388">
        <v>0</v>
      </c>
      <c r="R388">
        <v>2021</v>
      </c>
      <c r="S388">
        <v>37</v>
      </c>
      <c r="T388">
        <v>6</v>
      </c>
      <c r="U388">
        <v>96</v>
      </c>
      <c r="V388">
        <v>946096</v>
      </c>
      <c r="W388" t="s">
        <v>27</v>
      </c>
      <c r="X388" t="s">
        <v>27</v>
      </c>
      <c r="Y388" t="s">
        <v>65</v>
      </c>
      <c r="Z388" t="s">
        <v>64</v>
      </c>
      <c r="AA388" s="3" t="str">
        <f t="shared" si="12"/>
        <v>6096</v>
      </c>
      <c r="AB388" s="4" t="str">
        <f t="shared" si="13"/>
        <v>Non-TIF</v>
      </c>
    </row>
    <row r="389" spans="1:28" x14ac:dyDescent="0.25">
      <c r="A389">
        <v>2021</v>
      </c>
      <c r="B389">
        <v>38</v>
      </c>
      <c r="C389" t="s">
        <v>24</v>
      </c>
      <c r="D389">
        <v>2039073</v>
      </c>
      <c r="E389">
        <v>55660</v>
      </c>
      <c r="F389">
        <v>2903</v>
      </c>
      <c r="G389">
        <v>778914</v>
      </c>
      <c r="H389">
        <v>327639</v>
      </c>
      <c r="I389">
        <v>1261367</v>
      </c>
      <c r="J389">
        <v>0</v>
      </c>
      <c r="K389">
        <v>0</v>
      </c>
      <c r="L389">
        <v>0</v>
      </c>
      <c r="M389">
        <v>0</v>
      </c>
      <c r="N389">
        <v>4465556</v>
      </c>
      <c r="O389">
        <v>0</v>
      </c>
      <c r="P389">
        <v>4465556</v>
      </c>
      <c r="Q389">
        <v>0</v>
      </c>
      <c r="R389">
        <v>2021</v>
      </c>
      <c r="S389">
        <v>38</v>
      </c>
      <c r="T389">
        <v>2</v>
      </c>
      <c r="U389">
        <v>502</v>
      </c>
      <c r="V389" t="s">
        <v>447</v>
      </c>
      <c r="W389" t="s">
        <v>26</v>
      </c>
      <c r="X389" t="s">
        <v>27</v>
      </c>
      <c r="Y389" t="s">
        <v>448</v>
      </c>
      <c r="Z389" t="s">
        <v>410</v>
      </c>
      <c r="AA389" s="3" t="str">
        <f t="shared" si="12"/>
        <v>2502</v>
      </c>
      <c r="AB389" s="4" t="str">
        <f t="shared" si="13"/>
        <v>TIF</v>
      </c>
    </row>
    <row r="390" spans="1:28" x14ac:dyDescent="0.25">
      <c r="A390">
        <v>2021</v>
      </c>
      <c r="B390">
        <v>39</v>
      </c>
      <c r="C390" t="s">
        <v>24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2021</v>
      </c>
      <c r="S390">
        <v>39</v>
      </c>
      <c r="T390">
        <v>1</v>
      </c>
      <c r="U390">
        <v>413</v>
      </c>
      <c r="V390" t="s">
        <v>346</v>
      </c>
      <c r="W390" t="s">
        <v>26</v>
      </c>
      <c r="X390" t="s">
        <v>27</v>
      </c>
      <c r="Y390" t="s">
        <v>347</v>
      </c>
      <c r="Z390" t="s">
        <v>411</v>
      </c>
      <c r="AA390" s="3" t="str">
        <f t="shared" si="12"/>
        <v>1413</v>
      </c>
      <c r="AB390" s="4" t="str">
        <f t="shared" si="13"/>
        <v>TIF</v>
      </c>
    </row>
    <row r="391" spans="1:28" x14ac:dyDescent="0.25">
      <c r="A391">
        <v>2021</v>
      </c>
      <c r="B391">
        <v>39</v>
      </c>
      <c r="C391" t="s">
        <v>24</v>
      </c>
      <c r="D391">
        <v>370278</v>
      </c>
      <c r="E391">
        <v>107356</v>
      </c>
      <c r="F391">
        <v>0</v>
      </c>
      <c r="G391">
        <v>1030236</v>
      </c>
      <c r="H391">
        <v>0</v>
      </c>
      <c r="I391">
        <v>40593</v>
      </c>
      <c r="J391">
        <v>0</v>
      </c>
      <c r="K391">
        <v>0</v>
      </c>
      <c r="L391">
        <v>0</v>
      </c>
      <c r="M391">
        <v>0</v>
      </c>
      <c r="N391">
        <v>1548463</v>
      </c>
      <c r="O391">
        <v>0</v>
      </c>
      <c r="P391">
        <v>1548463</v>
      </c>
      <c r="Q391">
        <v>0</v>
      </c>
      <c r="R391">
        <v>2021</v>
      </c>
      <c r="S391">
        <v>39</v>
      </c>
      <c r="T391">
        <v>2</v>
      </c>
      <c r="U391">
        <v>754</v>
      </c>
      <c r="V391" t="s">
        <v>449</v>
      </c>
      <c r="W391" t="s">
        <v>26</v>
      </c>
      <c r="X391" t="s">
        <v>27</v>
      </c>
      <c r="Y391" t="s">
        <v>450</v>
      </c>
      <c r="Z391" t="s">
        <v>411</v>
      </c>
      <c r="AA391" s="3" t="str">
        <f t="shared" si="12"/>
        <v>2754</v>
      </c>
      <c r="AB391" s="4" t="str">
        <f t="shared" si="13"/>
        <v>TIF</v>
      </c>
    </row>
    <row r="392" spans="1:28" x14ac:dyDescent="0.25">
      <c r="A392">
        <v>2021</v>
      </c>
      <c r="B392">
        <v>39</v>
      </c>
      <c r="C392" t="s">
        <v>24</v>
      </c>
      <c r="D392">
        <v>120111266</v>
      </c>
      <c r="E392">
        <v>161699</v>
      </c>
      <c r="F392">
        <v>3280</v>
      </c>
      <c r="G392">
        <v>6872013</v>
      </c>
      <c r="H392">
        <v>0</v>
      </c>
      <c r="I392">
        <v>974139</v>
      </c>
      <c r="J392">
        <v>0</v>
      </c>
      <c r="K392">
        <v>0</v>
      </c>
      <c r="L392">
        <v>0</v>
      </c>
      <c r="M392">
        <v>0</v>
      </c>
      <c r="N392">
        <v>128122397</v>
      </c>
      <c r="O392">
        <v>0</v>
      </c>
      <c r="P392">
        <v>128122397</v>
      </c>
      <c r="Q392">
        <v>0</v>
      </c>
      <c r="R392">
        <v>2021</v>
      </c>
      <c r="S392">
        <v>39</v>
      </c>
      <c r="T392">
        <v>5</v>
      </c>
      <c r="U392">
        <v>121</v>
      </c>
      <c r="V392" t="s">
        <v>451</v>
      </c>
      <c r="W392" t="s">
        <v>26</v>
      </c>
      <c r="X392" t="s">
        <v>27</v>
      </c>
      <c r="Y392" t="s">
        <v>452</v>
      </c>
      <c r="Z392" t="s">
        <v>411</v>
      </c>
      <c r="AA392" s="3" t="str">
        <f t="shared" si="12"/>
        <v>5121</v>
      </c>
      <c r="AB392" s="4" t="str">
        <f t="shared" si="13"/>
        <v>TIF</v>
      </c>
    </row>
    <row r="393" spans="1:28" x14ac:dyDescent="0.25">
      <c r="A393">
        <v>2021</v>
      </c>
      <c r="B393">
        <v>39</v>
      </c>
      <c r="C393" t="s">
        <v>32</v>
      </c>
      <c r="D393">
        <v>17352949</v>
      </c>
      <c r="E393">
        <v>49541276</v>
      </c>
      <c r="F393">
        <v>1790878</v>
      </c>
      <c r="G393">
        <v>8296380</v>
      </c>
      <c r="H393">
        <v>17875890</v>
      </c>
      <c r="I393">
        <v>445933</v>
      </c>
      <c r="J393">
        <v>0</v>
      </c>
      <c r="K393">
        <v>0</v>
      </c>
      <c r="L393">
        <v>1588450</v>
      </c>
      <c r="M393">
        <v>3351264</v>
      </c>
      <c r="N393">
        <v>100243020</v>
      </c>
      <c r="O393">
        <v>96304</v>
      </c>
      <c r="P393">
        <v>100146716</v>
      </c>
      <c r="Q393">
        <v>1446249</v>
      </c>
      <c r="R393">
        <v>2021</v>
      </c>
      <c r="S393">
        <v>39</v>
      </c>
      <c r="T393">
        <v>1</v>
      </c>
      <c r="U393">
        <v>413</v>
      </c>
      <c r="V393">
        <v>141413</v>
      </c>
      <c r="W393" t="s">
        <v>27</v>
      </c>
      <c r="X393" t="s">
        <v>27</v>
      </c>
      <c r="Y393" t="s">
        <v>97</v>
      </c>
      <c r="Z393" t="s">
        <v>411</v>
      </c>
      <c r="AA393" s="3" t="str">
        <f t="shared" si="12"/>
        <v>1413</v>
      </c>
      <c r="AB393" s="4" t="str">
        <f t="shared" si="13"/>
        <v>Non-TIF</v>
      </c>
    </row>
    <row r="394" spans="1:28" x14ac:dyDescent="0.25">
      <c r="A394">
        <v>2021</v>
      </c>
      <c r="B394">
        <v>39</v>
      </c>
      <c r="C394" t="s">
        <v>32</v>
      </c>
      <c r="D394">
        <v>63298549</v>
      </c>
      <c r="E394">
        <v>90269570</v>
      </c>
      <c r="F394">
        <v>4737414</v>
      </c>
      <c r="G394">
        <v>9328060</v>
      </c>
      <c r="H394">
        <v>197730</v>
      </c>
      <c r="I394">
        <v>680626</v>
      </c>
      <c r="J394">
        <v>0</v>
      </c>
      <c r="K394">
        <v>0</v>
      </c>
      <c r="L394">
        <v>27334365</v>
      </c>
      <c r="M394">
        <v>0</v>
      </c>
      <c r="N394">
        <v>195846314</v>
      </c>
      <c r="O394">
        <v>200016</v>
      </c>
      <c r="P394">
        <v>195646298</v>
      </c>
      <c r="Q394">
        <v>8291845</v>
      </c>
      <c r="R394">
        <v>2021</v>
      </c>
      <c r="S394">
        <v>39</v>
      </c>
      <c r="T394">
        <v>2</v>
      </c>
      <c r="U394">
        <v>754</v>
      </c>
      <c r="V394">
        <v>392754</v>
      </c>
      <c r="W394" t="s">
        <v>27</v>
      </c>
      <c r="X394" t="s">
        <v>27</v>
      </c>
      <c r="Y394" t="s">
        <v>98</v>
      </c>
      <c r="Z394" t="s">
        <v>411</v>
      </c>
      <c r="AA394" s="3" t="str">
        <f t="shared" si="12"/>
        <v>2754</v>
      </c>
      <c r="AB394" s="4" t="str">
        <f t="shared" si="13"/>
        <v>Non-TIF</v>
      </c>
    </row>
    <row r="395" spans="1:28" x14ac:dyDescent="0.25">
      <c r="A395">
        <v>2021</v>
      </c>
      <c r="B395">
        <v>39</v>
      </c>
      <c r="C395" t="s">
        <v>32</v>
      </c>
      <c r="D395">
        <v>72862476</v>
      </c>
      <c r="E395">
        <v>95027698</v>
      </c>
      <c r="F395">
        <v>3392636</v>
      </c>
      <c r="G395">
        <v>15007617</v>
      </c>
      <c r="H395">
        <v>792990</v>
      </c>
      <c r="I395">
        <v>2156308</v>
      </c>
      <c r="J395">
        <v>0</v>
      </c>
      <c r="K395">
        <v>0</v>
      </c>
      <c r="L395">
        <v>10135101</v>
      </c>
      <c r="M395">
        <v>0</v>
      </c>
      <c r="N395">
        <v>199374826</v>
      </c>
      <c r="O395">
        <v>261132</v>
      </c>
      <c r="P395">
        <v>199113694</v>
      </c>
      <c r="Q395">
        <v>5204106</v>
      </c>
      <c r="R395">
        <v>2021</v>
      </c>
      <c r="S395">
        <v>39</v>
      </c>
      <c r="T395">
        <v>5</v>
      </c>
      <c r="U395">
        <v>121</v>
      </c>
      <c r="V395">
        <v>395121</v>
      </c>
      <c r="W395" t="s">
        <v>27</v>
      </c>
      <c r="X395" t="s">
        <v>27</v>
      </c>
      <c r="Y395" t="s">
        <v>369</v>
      </c>
      <c r="Z395" t="s">
        <v>411</v>
      </c>
      <c r="AA395" s="3" t="str">
        <f t="shared" si="12"/>
        <v>5121</v>
      </c>
      <c r="AB395" s="4" t="str">
        <f t="shared" si="13"/>
        <v>Non-TIF</v>
      </c>
    </row>
    <row r="396" spans="1:28" x14ac:dyDescent="0.25">
      <c r="A396">
        <v>2021</v>
      </c>
      <c r="B396">
        <v>40</v>
      </c>
      <c r="C396" t="s">
        <v>45</v>
      </c>
      <c r="D396">
        <v>9900741</v>
      </c>
      <c r="E396">
        <v>927853</v>
      </c>
      <c r="F396">
        <v>63566</v>
      </c>
      <c r="G396">
        <v>13384821</v>
      </c>
      <c r="H396">
        <v>23289066</v>
      </c>
      <c r="I396">
        <v>150815</v>
      </c>
      <c r="J396">
        <v>0</v>
      </c>
      <c r="K396">
        <v>200</v>
      </c>
      <c r="L396">
        <v>0</v>
      </c>
      <c r="M396">
        <v>0</v>
      </c>
      <c r="N396">
        <v>47717062</v>
      </c>
      <c r="O396">
        <v>31484</v>
      </c>
      <c r="P396">
        <v>47685578</v>
      </c>
      <c r="Q396">
        <v>0</v>
      </c>
      <c r="R396">
        <v>2021</v>
      </c>
      <c r="S396">
        <v>40</v>
      </c>
      <c r="T396">
        <v>6</v>
      </c>
      <c r="U396">
        <v>95</v>
      </c>
      <c r="V396">
        <v>406095</v>
      </c>
      <c r="W396" t="s">
        <v>27</v>
      </c>
      <c r="X396" t="s">
        <v>27</v>
      </c>
      <c r="Y396" t="s">
        <v>142</v>
      </c>
      <c r="Z396" t="s">
        <v>453</v>
      </c>
      <c r="AA396" s="3" t="str">
        <f t="shared" si="12"/>
        <v>6095</v>
      </c>
      <c r="AB396" s="4" t="str">
        <f t="shared" si="13"/>
        <v>Non-TIF</v>
      </c>
    </row>
    <row r="397" spans="1:28" x14ac:dyDescent="0.25">
      <c r="A397">
        <v>2021</v>
      </c>
      <c r="B397">
        <v>40</v>
      </c>
      <c r="C397" t="s">
        <v>32</v>
      </c>
      <c r="D397">
        <v>29064845</v>
      </c>
      <c r="E397">
        <v>113910482</v>
      </c>
      <c r="F397">
        <v>3271394</v>
      </c>
      <c r="G397">
        <v>22250287</v>
      </c>
      <c r="H397">
        <v>39735999</v>
      </c>
      <c r="I397">
        <v>148250</v>
      </c>
      <c r="J397">
        <v>0</v>
      </c>
      <c r="K397">
        <v>0</v>
      </c>
      <c r="L397">
        <v>1212640</v>
      </c>
      <c r="M397">
        <v>7580505</v>
      </c>
      <c r="N397">
        <v>217174402</v>
      </c>
      <c r="O397">
        <v>120380</v>
      </c>
      <c r="P397">
        <v>217054022</v>
      </c>
      <c r="Q397">
        <v>2017017</v>
      </c>
      <c r="R397">
        <v>2021</v>
      </c>
      <c r="S397">
        <v>40</v>
      </c>
      <c r="T397">
        <v>4</v>
      </c>
      <c r="U397">
        <v>775</v>
      </c>
      <c r="V397">
        <v>404775</v>
      </c>
      <c r="W397" t="s">
        <v>27</v>
      </c>
      <c r="X397" t="s">
        <v>27</v>
      </c>
      <c r="Y397" t="s">
        <v>454</v>
      </c>
      <c r="Z397" t="s">
        <v>453</v>
      </c>
      <c r="AA397" s="3" t="str">
        <f t="shared" si="12"/>
        <v>4775</v>
      </c>
      <c r="AB397" s="4" t="str">
        <f t="shared" si="13"/>
        <v>Non-TIF</v>
      </c>
    </row>
    <row r="398" spans="1:28" x14ac:dyDescent="0.25">
      <c r="A398">
        <v>2021</v>
      </c>
      <c r="B398">
        <v>41</v>
      </c>
      <c r="C398" t="s">
        <v>45</v>
      </c>
      <c r="D398">
        <v>136890</v>
      </c>
      <c r="E398">
        <v>0</v>
      </c>
      <c r="F398">
        <v>0</v>
      </c>
      <c r="G398">
        <v>3468751</v>
      </c>
      <c r="H398">
        <v>1227094</v>
      </c>
      <c r="I398">
        <v>17424</v>
      </c>
      <c r="J398">
        <v>0</v>
      </c>
      <c r="K398">
        <v>0</v>
      </c>
      <c r="L398">
        <v>0</v>
      </c>
      <c r="M398">
        <v>0</v>
      </c>
      <c r="N398">
        <v>4850159</v>
      </c>
      <c r="O398">
        <v>3704</v>
      </c>
      <c r="P398">
        <v>4846455</v>
      </c>
      <c r="Q398">
        <v>0</v>
      </c>
      <c r="R398">
        <v>2021</v>
      </c>
      <c r="S398">
        <v>41</v>
      </c>
      <c r="T398">
        <v>0</v>
      </c>
      <c r="U398">
        <v>594</v>
      </c>
      <c r="V398">
        <v>990594</v>
      </c>
      <c r="W398" t="s">
        <v>27</v>
      </c>
      <c r="X398" t="s">
        <v>27</v>
      </c>
      <c r="Y398" t="s">
        <v>416</v>
      </c>
      <c r="Z398" t="s">
        <v>413</v>
      </c>
      <c r="AA398" s="3" t="str">
        <f t="shared" si="12"/>
        <v>0594</v>
      </c>
      <c r="AB398" s="4" t="str">
        <f t="shared" si="13"/>
        <v>Non-TIF</v>
      </c>
    </row>
    <row r="399" spans="1:28" x14ac:dyDescent="0.25">
      <c r="A399">
        <v>2021</v>
      </c>
      <c r="B399">
        <v>41</v>
      </c>
      <c r="C399" t="s">
        <v>24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2021</v>
      </c>
      <c r="S399">
        <v>41</v>
      </c>
      <c r="T399">
        <v>0</v>
      </c>
      <c r="U399">
        <v>819</v>
      </c>
      <c r="V399" t="s">
        <v>455</v>
      </c>
      <c r="W399" t="s">
        <v>26</v>
      </c>
      <c r="X399" t="s">
        <v>27</v>
      </c>
      <c r="Y399" t="s">
        <v>456</v>
      </c>
      <c r="Z399" t="s">
        <v>413</v>
      </c>
      <c r="AA399" s="3" t="str">
        <f t="shared" si="12"/>
        <v>0819</v>
      </c>
      <c r="AB399" s="4" t="str">
        <f t="shared" si="13"/>
        <v>TIF</v>
      </c>
    </row>
    <row r="400" spans="1:28" x14ac:dyDescent="0.25">
      <c r="A400">
        <v>2021</v>
      </c>
      <c r="B400">
        <v>37</v>
      </c>
      <c r="C400" t="s">
        <v>32</v>
      </c>
      <c r="D400">
        <v>155166530</v>
      </c>
      <c r="E400">
        <v>276828084</v>
      </c>
      <c r="F400">
        <v>9619558</v>
      </c>
      <c r="G400">
        <v>14586660</v>
      </c>
      <c r="H400">
        <v>42383970</v>
      </c>
      <c r="I400">
        <v>3313923</v>
      </c>
      <c r="J400">
        <v>0</v>
      </c>
      <c r="K400">
        <v>0</v>
      </c>
      <c r="L400">
        <v>13636782</v>
      </c>
      <c r="M400">
        <v>33547997</v>
      </c>
      <c r="N400">
        <v>549083504</v>
      </c>
      <c r="O400">
        <v>650149</v>
      </c>
      <c r="P400">
        <v>548433355</v>
      </c>
      <c r="Q400">
        <v>20561607</v>
      </c>
      <c r="R400">
        <v>2021</v>
      </c>
      <c r="S400">
        <v>37</v>
      </c>
      <c r="T400">
        <v>3</v>
      </c>
      <c r="U400">
        <v>195</v>
      </c>
      <c r="V400">
        <v>373195</v>
      </c>
      <c r="W400" t="s">
        <v>27</v>
      </c>
      <c r="X400" t="s">
        <v>27</v>
      </c>
      <c r="Y400" t="s">
        <v>64</v>
      </c>
      <c r="Z400" t="s">
        <v>64</v>
      </c>
      <c r="AA400" s="3" t="str">
        <f t="shared" si="12"/>
        <v>3195</v>
      </c>
      <c r="AB400" s="4" t="str">
        <f t="shared" si="13"/>
        <v>Non-TIF</v>
      </c>
    </row>
    <row r="401" spans="1:28" x14ac:dyDescent="0.25">
      <c r="A401">
        <v>2021</v>
      </c>
      <c r="B401">
        <v>38</v>
      </c>
      <c r="C401" t="s">
        <v>45</v>
      </c>
      <c r="D401">
        <v>70199959</v>
      </c>
      <c r="E401">
        <v>0</v>
      </c>
      <c r="F401">
        <v>0</v>
      </c>
      <c r="G401">
        <v>20250892</v>
      </c>
      <c r="H401">
        <v>1630318</v>
      </c>
      <c r="I401">
        <v>1780526</v>
      </c>
      <c r="J401">
        <v>0</v>
      </c>
      <c r="K401">
        <v>0</v>
      </c>
      <c r="L401">
        <v>0</v>
      </c>
      <c r="M401">
        <v>0</v>
      </c>
      <c r="N401">
        <v>93861695</v>
      </c>
      <c r="O401">
        <v>237056</v>
      </c>
      <c r="P401">
        <v>93624639</v>
      </c>
      <c r="Q401">
        <v>0</v>
      </c>
      <c r="R401">
        <v>2021</v>
      </c>
      <c r="S401">
        <v>38</v>
      </c>
      <c r="T401">
        <v>2</v>
      </c>
      <c r="U401">
        <v>727</v>
      </c>
      <c r="V401">
        <v>382727</v>
      </c>
      <c r="W401" t="s">
        <v>27</v>
      </c>
      <c r="X401" t="s">
        <v>27</v>
      </c>
      <c r="Y401" t="s">
        <v>481</v>
      </c>
      <c r="Z401" t="s">
        <v>410</v>
      </c>
      <c r="AA401" s="3" t="str">
        <f t="shared" si="12"/>
        <v>2727</v>
      </c>
      <c r="AB401" s="4" t="str">
        <f t="shared" si="13"/>
        <v>Non-TIF</v>
      </c>
    </row>
    <row r="402" spans="1:28" x14ac:dyDescent="0.25">
      <c r="A402">
        <v>2021</v>
      </c>
      <c r="B402">
        <v>38</v>
      </c>
      <c r="C402" t="s">
        <v>45</v>
      </c>
      <c r="D402">
        <v>10748699</v>
      </c>
      <c r="E402">
        <v>515700</v>
      </c>
      <c r="F402">
        <v>25475</v>
      </c>
      <c r="G402">
        <v>11096064</v>
      </c>
      <c r="H402">
        <v>4667406</v>
      </c>
      <c r="I402">
        <v>470306</v>
      </c>
      <c r="J402">
        <v>0</v>
      </c>
      <c r="K402">
        <v>0</v>
      </c>
      <c r="L402">
        <v>0</v>
      </c>
      <c r="M402">
        <v>0</v>
      </c>
      <c r="N402">
        <v>27523650</v>
      </c>
      <c r="O402">
        <v>16668</v>
      </c>
      <c r="P402">
        <v>27506982</v>
      </c>
      <c r="Q402">
        <v>0</v>
      </c>
      <c r="R402">
        <v>2021</v>
      </c>
      <c r="S402">
        <v>38</v>
      </c>
      <c r="T402">
        <v>2</v>
      </c>
      <c r="U402">
        <v>502</v>
      </c>
      <c r="V402">
        <v>862502</v>
      </c>
      <c r="W402" t="s">
        <v>27</v>
      </c>
      <c r="X402" t="s">
        <v>27</v>
      </c>
      <c r="Y402" t="s">
        <v>59</v>
      </c>
      <c r="Z402" t="s">
        <v>410</v>
      </c>
      <c r="AA402" s="3" t="str">
        <f t="shared" si="12"/>
        <v>2502</v>
      </c>
      <c r="AB402" s="4" t="str">
        <f t="shared" si="13"/>
        <v>Non-TIF</v>
      </c>
    </row>
    <row r="403" spans="1:28" x14ac:dyDescent="0.25">
      <c r="A403">
        <v>2021</v>
      </c>
      <c r="B403">
        <v>38</v>
      </c>
      <c r="C403" t="s">
        <v>24</v>
      </c>
      <c r="D403">
        <v>675247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675247</v>
      </c>
      <c r="O403">
        <v>0</v>
      </c>
      <c r="P403">
        <v>675247</v>
      </c>
      <c r="Q403">
        <v>0</v>
      </c>
      <c r="R403">
        <v>2021</v>
      </c>
      <c r="S403">
        <v>38</v>
      </c>
      <c r="T403">
        <v>0</v>
      </c>
      <c r="U403">
        <v>9</v>
      </c>
      <c r="V403" t="s">
        <v>396</v>
      </c>
      <c r="W403" t="s">
        <v>26</v>
      </c>
      <c r="X403" t="s">
        <v>27</v>
      </c>
      <c r="Y403" t="s">
        <v>397</v>
      </c>
      <c r="Z403" t="s">
        <v>410</v>
      </c>
      <c r="AA403" s="3" t="str">
        <f t="shared" si="12"/>
        <v>0009</v>
      </c>
      <c r="AB403" s="4" t="str">
        <f t="shared" si="13"/>
        <v>TIF</v>
      </c>
    </row>
    <row r="404" spans="1:28" x14ac:dyDescent="0.25">
      <c r="A404">
        <v>2021</v>
      </c>
      <c r="B404">
        <v>38</v>
      </c>
      <c r="C404" t="s">
        <v>24</v>
      </c>
      <c r="D404">
        <v>4830176</v>
      </c>
      <c r="E404">
        <v>0</v>
      </c>
      <c r="F404">
        <v>0</v>
      </c>
      <c r="G404">
        <v>1039661</v>
      </c>
      <c r="H404">
        <v>397430</v>
      </c>
      <c r="I404">
        <v>697910</v>
      </c>
      <c r="J404">
        <v>0</v>
      </c>
      <c r="K404">
        <v>0</v>
      </c>
      <c r="L404">
        <v>0</v>
      </c>
      <c r="M404">
        <v>0</v>
      </c>
      <c r="N404">
        <v>6965177</v>
      </c>
      <c r="O404">
        <v>0</v>
      </c>
      <c r="P404">
        <v>6965177</v>
      </c>
      <c r="Q404">
        <v>0</v>
      </c>
      <c r="R404">
        <v>2021</v>
      </c>
      <c r="S404">
        <v>38</v>
      </c>
      <c r="T404">
        <v>0</v>
      </c>
      <c r="U404">
        <v>540</v>
      </c>
      <c r="V404" t="s">
        <v>482</v>
      </c>
      <c r="W404" t="s">
        <v>26</v>
      </c>
      <c r="X404" t="s">
        <v>27</v>
      </c>
      <c r="Y404" t="s">
        <v>483</v>
      </c>
      <c r="Z404" t="s">
        <v>410</v>
      </c>
      <c r="AA404" s="3" t="str">
        <f t="shared" si="12"/>
        <v>0540</v>
      </c>
      <c r="AB404" s="4" t="str">
        <f t="shared" si="13"/>
        <v>TIF</v>
      </c>
    </row>
    <row r="405" spans="1:28" x14ac:dyDescent="0.25">
      <c r="A405">
        <v>2021</v>
      </c>
      <c r="B405">
        <v>38</v>
      </c>
      <c r="C405" t="s">
        <v>32</v>
      </c>
      <c r="D405">
        <v>14247294</v>
      </c>
      <c r="E405">
        <v>36929895</v>
      </c>
      <c r="F405">
        <v>2816250</v>
      </c>
      <c r="G405">
        <v>197352</v>
      </c>
      <c r="H405">
        <v>0</v>
      </c>
      <c r="I405">
        <v>0</v>
      </c>
      <c r="J405">
        <v>0</v>
      </c>
      <c r="K405">
        <v>0</v>
      </c>
      <c r="L405">
        <v>523872</v>
      </c>
      <c r="M405">
        <v>0</v>
      </c>
      <c r="N405">
        <v>54714663</v>
      </c>
      <c r="O405">
        <v>42596</v>
      </c>
      <c r="P405">
        <v>54672067</v>
      </c>
      <c r="Q405">
        <v>353039</v>
      </c>
      <c r="R405">
        <v>2021</v>
      </c>
      <c r="S405">
        <v>38</v>
      </c>
      <c r="T405">
        <v>0</v>
      </c>
      <c r="U405">
        <v>279</v>
      </c>
      <c r="V405">
        <v>120279</v>
      </c>
      <c r="W405" t="s">
        <v>27</v>
      </c>
      <c r="X405" t="s">
        <v>27</v>
      </c>
      <c r="Y405" t="s">
        <v>147</v>
      </c>
      <c r="Z405" t="s">
        <v>410</v>
      </c>
      <c r="AA405" s="3" t="str">
        <f t="shared" si="12"/>
        <v>0279</v>
      </c>
      <c r="AB405" s="4" t="str">
        <f t="shared" si="13"/>
        <v>Non-TIF</v>
      </c>
    </row>
    <row r="406" spans="1:28" x14ac:dyDescent="0.25">
      <c r="A406">
        <v>2021</v>
      </c>
      <c r="B406">
        <v>38</v>
      </c>
      <c r="C406" t="s">
        <v>32</v>
      </c>
      <c r="D406">
        <v>39520180</v>
      </c>
      <c r="E406">
        <v>95384127</v>
      </c>
      <c r="F406">
        <v>5889345</v>
      </c>
      <c r="G406">
        <v>8773358</v>
      </c>
      <c r="H406">
        <v>54775288</v>
      </c>
      <c r="I406">
        <v>202469</v>
      </c>
      <c r="J406">
        <v>0</v>
      </c>
      <c r="K406">
        <v>0</v>
      </c>
      <c r="L406">
        <v>16779975</v>
      </c>
      <c r="M406">
        <v>0</v>
      </c>
      <c r="N406">
        <v>221324742</v>
      </c>
      <c r="O406">
        <v>133344</v>
      </c>
      <c r="P406">
        <v>221191398</v>
      </c>
      <c r="Q406">
        <v>2844453</v>
      </c>
      <c r="R406">
        <v>2021</v>
      </c>
      <c r="S406">
        <v>38</v>
      </c>
      <c r="T406">
        <v>0</v>
      </c>
      <c r="U406">
        <v>9</v>
      </c>
      <c r="V406">
        <v>380009</v>
      </c>
      <c r="W406" t="s">
        <v>27</v>
      </c>
      <c r="X406" t="s">
        <v>27</v>
      </c>
      <c r="Y406" t="s">
        <v>229</v>
      </c>
      <c r="Z406" t="s">
        <v>410</v>
      </c>
      <c r="AA406" s="3" t="str">
        <f t="shared" si="12"/>
        <v>0009</v>
      </c>
      <c r="AB406" s="4" t="str">
        <f t="shared" si="13"/>
        <v>Non-TIF</v>
      </c>
    </row>
    <row r="407" spans="1:28" x14ac:dyDescent="0.25">
      <c r="A407">
        <v>2021</v>
      </c>
      <c r="B407">
        <v>38</v>
      </c>
      <c r="C407" t="s">
        <v>32</v>
      </c>
      <c r="D407">
        <v>33559725</v>
      </c>
      <c r="E407">
        <v>76191930</v>
      </c>
      <c r="F407">
        <v>2482511</v>
      </c>
      <c r="G407">
        <v>5047372</v>
      </c>
      <c r="H407">
        <v>4543077</v>
      </c>
      <c r="I407">
        <v>167504</v>
      </c>
      <c r="J407">
        <v>0</v>
      </c>
      <c r="K407">
        <v>0</v>
      </c>
      <c r="L407">
        <v>6269350</v>
      </c>
      <c r="M407">
        <v>0</v>
      </c>
      <c r="N407">
        <v>128261469</v>
      </c>
      <c r="O407">
        <v>125936</v>
      </c>
      <c r="P407">
        <v>128135533</v>
      </c>
      <c r="Q407">
        <v>3403202</v>
      </c>
      <c r="R407">
        <v>2021</v>
      </c>
      <c r="S407">
        <v>38</v>
      </c>
      <c r="T407">
        <v>0</v>
      </c>
      <c r="U407">
        <v>540</v>
      </c>
      <c r="V407">
        <v>380540</v>
      </c>
      <c r="W407" t="s">
        <v>27</v>
      </c>
      <c r="X407" t="s">
        <v>27</v>
      </c>
      <c r="Y407" t="s">
        <v>409</v>
      </c>
      <c r="Z407" t="s">
        <v>410</v>
      </c>
      <c r="AA407" s="3" t="str">
        <f t="shared" si="12"/>
        <v>0540</v>
      </c>
      <c r="AB407" s="4" t="str">
        <f t="shared" si="13"/>
        <v>Non-TIF</v>
      </c>
    </row>
    <row r="408" spans="1:28" x14ac:dyDescent="0.25">
      <c r="A408">
        <v>2021</v>
      </c>
      <c r="B408">
        <v>38</v>
      </c>
      <c r="C408" t="s">
        <v>32</v>
      </c>
      <c r="D408">
        <v>1388526</v>
      </c>
      <c r="E408">
        <v>9335402</v>
      </c>
      <c r="F408">
        <v>702811</v>
      </c>
      <c r="G408">
        <v>0</v>
      </c>
      <c r="H408">
        <v>16837522</v>
      </c>
      <c r="I408">
        <v>0</v>
      </c>
      <c r="J408">
        <v>0</v>
      </c>
      <c r="K408">
        <v>0</v>
      </c>
      <c r="L408">
        <v>462764</v>
      </c>
      <c r="M408">
        <v>0</v>
      </c>
      <c r="N408">
        <v>28727025</v>
      </c>
      <c r="O408">
        <v>3704</v>
      </c>
      <c r="P408">
        <v>28723321</v>
      </c>
      <c r="Q408">
        <v>98849</v>
      </c>
      <c r="R408">
        <v>2021</v>
      </c>
      <c r="S408">
        <v>38</v>
      </c>
      <c r="T408">
        <v>2</v>
      </c>
      <c r="U408">
        <v>7</v>
      </c>
      <c r="V408">
        <v>422007</v>
      </c>
      <c r="W408" t="s">
        <v>27</v>
      </c>
      <c r="X408" t="s">
        <v>27</v>
      </c>
      <c r="Y408" t="s">
        <v>458</v>
      </c>
      <c r="Z408" t="s">
        <v>410</v>
      </c>
      <c r="AA408" s="3" t="str">
        <f t="shared" si="12"/>
        <v>2007</v>
      </c>
      <c r="AB408" s="4" t="str">
        <f t="shared" si="13"/>
        <v>Non-TIF</v>
      </c>
    </row>
    <row r="409" spans="1:28" x14ac:dyDescent="0.25">
      <c r="A409">
        <v>2021</v>
      </c>
      <c r="B409">
        <v>39</v>
      </c>
      <c r="C409" t="s">
        <v>45</v>
      </c>
      <c r="D409">
        <v>5288734</v>
      </c>
      <c r="E409">
        <v>21087</v>
      </c>
      <c r="F409">
        <v>867</v>
      </c>
      <c r="G409">
        <v>3230494</v>
      </c>
      <c r="H409">
        <v>0</v>
      </c>
      <c r="I409">
        <v>41738</v>
      </c>
      <c r="J409">
        <v>0</v>
      </c>
      <c r="K409">
        <v>0</v>
      </c>
      <c r="L409">
        <v>0</v>
      </c>
      <c r="M409">
        <v>0</v>
      </c>
      <c r="N409">
        <v>8582920</v>
      </c>
      <c r="O409">
        <v>57412</v>
      </c>
      <c r="P409">
        <v>8525508</v>
      </c>
      <c r="Q409">
        <v>0</v>
      </c>
      <c r="R409">
        <v>2021</v>
      </c>
      <c r="S409">
        <v>39</v>
      </c>
      <c r="T409">
        <v>0</v>
      </c>
      <c r="U409">
        <v>18</v>
      </c>
      <c r="V409">
        <v>390018</v>
      </c>
      <c r="W409" t="s">
        <v>27</v>
      </c>
      <c r="X409" t="s">
        <v>27</v>
      </c>
      <c r="Y409" t="s">
        <v>35</v>
      </c>
      <c r="Z409" t="s">
        <v>411</v>
      </c>
      <c r="AA409" s="3" t="str">
        <f t="shared" si="12"/>
        <v>0018</v>
      </c>
      <c r="AB409" s="4" t="str">
        <f t="shared" si="13"/>
        <v>Non-TIF</v>
      </c>
    </row>
    <row r="410" spans="1:28" x14ac:dyDescent="0.25">
      <c r="A410">
        <v>2021</v>
      </c>
      <c r="B410">
        <v>39</v>
      </c>
      <c r="C410" t="s">
        <v>45</v>
      </c>
      <c r="D410">
        <v>173871291</v>
      </c>
      <c r="E410">
        <v>494345</v>
      </c>
      <c r="F410">
        <v>10076</v>
      </c>
      <c r="G410">
        <v>11637871</v>
      </c>
      <c r="H410">
        <v>0</v>
      </c>
      <c r="I410">
        <v>1392718</v>
      </c>
      <c r="J410">
        <v>0</v>
      </c>
      <c r="K410">
        <v>0</v>
      </c>
      <c r="L410">
        <v>0</v>
      </c>
      <c r="M410">
        <v>0</v>
      </c>
      <c r="N410">
        <v>187406301</v>
      </c>
      <c r="O410">
        <v>161124</v>
      </c>
      <c r="P410">
        <v>187245177</v>
      </c>
      <c r="Q410">
        <v>0</v>
      </c>
      <c r="R410">
        <v>2021</v>
      </c>
      <c r="S410">
        <v>39</v>
      </c>
      <c r="T410">
        <v>5</v>
      </c>
      <c r="U410">
        <v>121</v>
      </c>
      <c r="V410">
        <v>395121</v>
      </c>
      <c r="W410" t="s">
        <v>27</v>
      </c>
      <c r="X410" t="s">
        <v>27</v>
      </c>
      <c r="Y410" t="s">
        <v>369</v>
      </c>
      <c r="Z410" t="s">
        <v>411</v>
      </c>
      <c r="AA410" s="3" t="str">
        <f t="shared" si="12"/>
        <v>5121</v>
      </c>
      <c r="AB410" s="4" t="str">
        <f t="shared" si="13"/>
        <v>Non-TIF</v>
      </c>
    </row>
    <row r="411" spans="1:28" x14ac:dyDescent="0.25">
      <c r="A411">
        <v>2021</v>
      </c>
      <c r="B411">
        <v>39</v>
      </c>
      <c r="C411" t="s">
        <v>24</v>
      </c>
      <c r="D411">
        <v>455732</v>
      </c>
      <c r="E411">
        <v>549</v>
      </c>
      <c r="F411">
        <v>23</v>
      </c>
      <c r="G411">
        <v>161867</v>
      </c>
      <c r="H411">
        <v>62622990</v>
      </c>
      <c r="I411">
        <v>3015</v>
      </c>
      <c r="J411">
        <v>0</v>
      </c>
      <c r="K411">
        <v>0</v>
      </c>
      <c r="L411">
        <v>0</v>
      </c>
      <c r="M411">
        <v>0</v>
      </c>
      <c r="N411">
        <v>63244176</v>
      </c>
      <c r="O411">
        <v>0</v>
      </c>
      <c r="P411">
        <v>63244176</v>
      </c>
      <c r="Q411">
        <v>0</v>
      </c>
      <c r="R411">
        <v>2021</v>
      </c>
      <c r="S411">
        <v>39</v>
      </c>
      <c r="T411">
        <v>0</v>
      </c>
      <c r="U411">
        <v>18</v>
      </c>
      <c r="V411" t="s">
        <v>30</v>
      </c>
      <c r="W411" t="s">
        <v>26</v>
      </c>
      <c r="X411" t="s">
        <v>27</v>
      </c>
      <c r="Y411" t="s">
        <v>31</v>
      </c>
      <c r="Z411" t="s">
        <v>411</v>
      </c>
      <c r="AA411" s="3" t="str">
        <f t="shared" si="12"/>
        <v>0018</v>
      </c>
      <c r="AB411" s="4" t="str">
        <f t="shared" si="13"/>
        <v>TIF</v>
      </c>
    </row>
    <row r="412" spans="1:28" x14ac:dyDescent="0.25">
      <c r="A412">
        <v>2021</v>
      </c>
      <c r="B412">
        <v>39</v>
      </c>
      <c r="C412" t="s">
        <v>32</v>
      </c>
      <c r="D412">
        <v>758</v>
      </c>
      <c r="E412">
        <v>392046</v>
      </c>
      <c r="F412">
        <v>22616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415420</v>
      </c>
      <c r="O412">
        <v>0</v>
      </c>
      <c r="P412">
        <v>415420</v>
      </c>
      <c r="Q412">
        <v>0</v>
      </c>
      <c r="R412">
        <v>2021</v>
      </c>
      <c r="S412">
        <v>39</v>
      </c>
      <c r="T412">
        <v>2</v>
      </c>
      <c r="U412">
        <v>151</v>
      </c>
      <c r="V412">
        <v>52151</v>
      </c>
      <c r="W412" t="s">
        <v>27</v>
      </c>
      <c r="X412" t="s">
        <v>27</v>
      </c>
      <c r="Y412" t="s">
        <v>44</v>
      </c>
      <c r="Z412" t="s">
        <v>411</v>
      </c>
      <c r="AA412" s="3" t="str">
        <f t="shared" si="12"/>
        <v>2151</v>
      </c>
      <c r="AB412" s="4" t="str">
        <f t="shared" si="13"/>
        <v>Non-TIF</v>
      </c>
    </row>
    <row r="413" spans="1:28" x14ac:dyDescent="0.25">
      <c r="A413">
        <v>2021</v>
      </c>
      <c r="B413">
        <v>40</v>
      </c>
      <c r="C413" t="s">
        <v>45</v>
      </c>
      <c r="D413">
        <v>3350475</v>
      </c>
      <c r="E413">
        <v>36756</v>
      </c>
      <c r="F413">
        <v>0</v>
      </c>
      <c r="G413">
        <v>2719981</v>
      </c>
      <c r="H413">
        <v>0</v>
      </c>
      <c r="I413">
        <v>73456</v>
      </c>
      <c r="J413">
        <v>0</v>
      </c>
      <c r="K413">
        <v>0</v>
      </c>
      <c r="L413">
        <v>0</v>
      </c>
      <c r="M413">
        <v>0</v>
      </c>
      <c r="N413">
        <v>6180668</v>
      </c>
      <c r="O413">
        <v>7408</v>
      </c>
      <c r="P413">
        <v>6173260</v>
      </c>
      <c r="Q413">
        <v>0</v>
      </c>
      <c r="R413">
        <v>2021</v>
      </c>
      <c r="S413">
        <v>40</v>
      </c>
      <c r="T413">
        <v>6</v>
      </c>
      <c r="U413">
        <v>246</v>
      </c>
      <c r="V413">
        <v>406246</v>
      </c>
      <c r="W413" t="s">
        <v>27</v>
      </c>
      <c r="X413" t="s">
        <v>27</v>
      </c>
      <c r="Y413" t="s">
        <v>143</v>
      </c>
      <c r="Z413" t="s">
        <v>453</v>
      </c>
      <c r="AA413" s="3" t="str">
        <f t="shared" si="12"/>
        <v>6246</v>
      </c>
      <c r="AB413" s="4" t="str">
        <f t="shared" si="13"/>
        <v>Non-TIF</v>
      </c>
    </row>
    <row r="414" spans="1:28" x14ac:dyDescent="0.25">
      <c r="A414">
        <v>2021</v>
      </c>
      <c r="B414">
        <v>40</v>
      </c>
      <c r="C414" t="s">
        <v>45</v>
      </c>
      <c r="D414">
        <v>15216832</v>
      </c>
      <c r="E414">
        <v>1442981</v>
      </c>
      <c r="F414">
        <v>7693</v>
      </c>
      <c r="G414">
        <v>31175185</v>
      </c>
      <c r="H414">
        <v>23969167</v>
      </c>
      <c r="I414">
        <v>2003943</v>
      </c>
      <c r="J414">
        <v>0</v>
      </c>
      <c r="K414">
        <v>100</v>
      </c>
      <c r="L414">
        <v>0</v>
      </c>
      <c r="M414">
        <v>0</v>
      </c>
      <c r="N414">
        <v>73815901</v>
      </c>
      <c r="O414">
        <v>27780</v>
      </c>
      <c r="P414">
        <v>73788121</v>
      </c>
      <c r="Q414">
        <v>0</v>
      </c>
      <c r="R414">
        <v>2021</v>
      </c>
      <c r="S414">
        <v>40</v>
      </c>
      <c r="T414">
        <v>6</v>
      </c>
      <c r="U414">
        <v>867</v>
      </c>
      <c r="V414">
        <v>406867</v>
      </c>
      <c r="W414" t="s">
        <v>27</v>
      </c>
      <c r="X414" t="s">
        <v>27</v>
      </c>
      <c r="Y414" t="s">
        <v>484</v>
      </c>
      <c r="Z414" t="s">
        <v>453</v>
      </c>
      <c r="AA414" s="3" t="str">
        <f t="shared" si="12"/>
        <v>6867</v>
      </c>
      <c r="AB414" s="4" t="str">
        <f t="shared" si="13"/>
        <v>Non-TIF</v>
      </c>
    </row>
    <row r="415" spans="1:28" x14ac:dyDescent="0.25">
      <c r="A415">
        <v>2021</v>
      </c>
      <c r="B415">
        <v>40</v>
      </c>
      <c r="C415" t="s">
        <v>32</v>
      </c>
      <c r="D415">
        <v>5389152</v>
      </c>
      <c r="E415">
        <v>27006089</v>
      </c>
      <c r="F415">
        <v>1062449</v>
      </c>
      <c r="G415">
        <v>35757</v>
      </c>
      <c r="H415">
        <v>0</v>
      </c>
      <c r="I415">
        <v>0</v>
      </c>
      <c r="J415">
        <v>0</v>
      </c>
      <c r="K415">
        <v>0</v>
      </c>
      <c r="L415">
        <v>2195778</v>
      </c>
      <c r="M415">
        <v>0</v>
      </c>
      <c r="N415">
        <v>35689225</v>
      </c>
      <c r="O415">
        <v>9260</v>
      </c>
      <c r="P415">
        <v>35679965</v>
      </c>
      <c r="Q415">
        <v>659513</v>
      </c>
      <c r="R415">
        <v>2021</v>
      </c>
      <c r="S415">
        <v>40</v>
      </c>
      <c r="T415">
        <v>3</v>
      </c>
      <c r="U415">
        <v>33</v>
      </c>
      <c r="V415">
        <v>423033</v>
      </c>
      <c r="W415" t="s">
        <v>27</v>
      </c>
      <c r="X415" t="s">
        <v>27</v>
      </c>
      <c r="Y415" t="s">
        <v>459</v>
      </c>
      <c r="Z415" t="s">
        <v>453</v>
      </c>
      <c r="AA415" s="3" t="str">
        <f t="shared" si="12"/>
        <v>3033</v>
      </c>
      <c r="AB415" s="4" t="str">
        <f t="shared" si="13"/>
        <v>Non-TIF</v>
      </c>
    </row>
    <row r="416" spans="1:28" x14ac:dyDescent="0.25">
      <c r="A416">
        <v>2021</v>
      </c>
      <c r="B416">
        <v>40</v>
      </c>
      <c r="C416" t="s">
        <v>32</v>
      </c>
      <c r="D416">
        <v>6396571</v>
      </c>
      <c r="E416">
        <v>10878526</v>
      </c>
      <c r="F416">
        <v>289847</v>
      </c>
      <c r="G416">
        <v>1149282</v>
      </c>
      <c r="H416">
        <v>0</v>
      </c>
      <c r="I416">
        <v>0</v>
      </c>
      <c r="J416">
        <v>0</v>
      </c>
      <c r="K416">
        <v>0</v>
      </c>
      <c r="L416">
        <v>2364041</v>
      </c>
      <c r="M416">
        <v>0</v>
      </c>
      <c r="N416">
        <v>21078267</v>
      </c>
      <c r="O416">
        <v>14816</v>
      </c>
      <c r="P416">
        <v>21063451</v>
      </c>
      <c r="Q416">
        <v>259191</v>
      </c>
      <c r="R416">
        <v>2021</v>
      </c>
      <c r="S416">
        <v>40</v>
      </c>
      <c r="T416">
        <v>5</v>
      </c>
      <c r="U416">
        <v>643</v>
      </c>
      <c r="V416">
        <v>855643</v>
      </c>
      <c r="W416" t="s">
        <v>27</v>
      </c>
      <c r="X416" t="s">
        <v>27</v>
      </c>
      <c r="Y416" t="s">
        <v>209</v>
      </c>
      <c r="Z416" t="s">
        <v>453</v>
      </c>
      <c r="AA416" s="3" t="str">
        <f t="shared" si="12"/>
        <v>5643</v>
      </c>
      <c r="AB416" s="4" t="str">
        <f t="shared" si="13"/>
        <v>Non-TIF</v>
      </c>
    </row>
    <row r="417" spans="1:28" x14ac:dyDescent="0.25">
      <c r="A417">
        <v>2021</v>
      </c>
      <c r="B417">
        <v>41</v>
      </c>
      <c r="C417" t="s">
        <v>32</v>
      </c>
      <c r="D417">
        <v>81677214</v>
      </c>
      <c r="E417">
        <v>131106018</v>
      </c>
      <c r="F417">
        <v>8770533</v>
      </c>
      <c r="G417">
        <v>33387455</v>
      </c>
      <c r="H417">
        <v>16677315</v>
      </c>
      <c r="I417">
        <v>3532240</v>
      </c>
      <c r="J417">
        <v>0</v>
      </c>
      <c r="K417">
        <v>0</v>
      </c>
      <c r="L417">
        <v>2348878</v>
      </c>
      <c r="M417">
        <v>6508269</v>
      </c>
      <c r="N417">
        <v>284007922</v>
      </c>
      <c r="O417">
        <v>329656</v>
      </c>
      <c r="P417">
        <v>283678266</v>
      </c>
      <c r="Q417">
        <v>5058212</v>
      </c>
      <c r="R417">
        <v>2021</v>
      </c>
      <c r="S417">
        <v>41</v>
      </c>
      <c r="T417">
        <v>0</v>
      </c>
      <c r="U417">
        <v>819</v>
      </c>
      <c r="V417">
        <v>410819</v>
      </c>
      <c r="W417" t="s">
        <v>27</v>
      </c>
      <c r="X417" t="s">
        <v>27</v>
      </c>
      <c r="Y417" t="s">
        <v>412</v>
      </c>
      <c r="Z417" t="s">
        <v>413</v>
      </c>
      <c r="AA417" s="3" t="str">
        <f t="shared" si="12"/>
        <v>0819</v>
      </c>
      <c r="AB417" s="4" t="str">
        <f t="shared" si="13"/>
        <v>Non-TIF</v>
      </c>
    </row>
    <row r="418" spans="1:28" x14ac:dyDescent="0.25">
      <c r="A418">
        <v>2021</v>
      </c>
      <c r="B418">
        <v>41</v>
      </c>
      <c r="C418" t="s">
        <v>32</v>
      </c>
      <c r="D418">
        <v>132349229</v>
      </c>
      <c r="E418">
        <v>81249858</v>
      </c>
      <c r="F418">
        <v>7727964</v>
      </c>
      <c r="G418">
        <v>11149040</v>
      </c>
      <c r="H418">
        <v>8315784</v>
      </c>
      <c r="I418">
        <v>3974217</v>
      </c>
      <c r="J418">
        <v>0</v>
      </c>
      <c r="K418">
        <v>0</v>
      </c>
      <c r="L418">
        <v>92404678</v>
      </c>
      <c r="M418">
        <v>5589290</v>
      </c>
      <c r="N418">
        <v>342760060</v>
      </c>
      <c r="O418">
        <v>419618</v>
      </c>
      <c r="P418">
        <v>342340442</v>
      </c>
      <c r="Q418">
        <v>6956089</v>
      </c>
      <c r="R418">
        <v>2021</v>
      </c>
      <c r="S418">
        <v>41</v>
      </c>
      <c r="T418">
        <v>2</v>
      </c>
      <c r="U418">
        <v>403</v>
      </c>
      <c r="V418">
        <v>412403</v>
      </c>
      <c r="W418" t="s">
        <v>27</v>
      </c>
      <c r="X418" t="s">
        <v>27</v>
      </c>
      <c r="Y418" t="s">
        <v>217</v>
      </c>
      <c r="Z418" t="s">
        <v>413</v>
      </c>
      <c r="AA418" s="3" t="str">
        <f t="shared" si="12"/>
        <v>2403</v>
      </c>
      <c r="AB418" s="4" t="str">
        <f t="shared" si="13"/>
        <v>Non-TIF</v>
      </c>
    </row>
    <row r="419" spans="1:28" x14ac:dyDescent="0.25">
      <c r="A419">
        <v>2021</v>
      </c>
      <c r="B419">
        <v>41</v>
      </c>
      <c r="C419" t="s">
        <v>32</v>
      </c>
      <c r="D419">
        <v>7555772</v>
      </c>
      <c r="E419">
        <v>34776468</v>
      </c>
      <c r="F419">
        <v>13729190</v>
      </c>
      <c r="G419">
        <v>6745804</v>
      </c>
      <c r="H419">
        <v>0</v>
      </c>
      <c r="I419">
        <v>0</v>
      </c>
      <c r="J419">
        <v>0</v>
      </c>
      <c r="K419">
        <v>0</v>
      </c>
      <c r="L419">
        <v>324648</v>
      </c>
      <c r="M419">
        <v>504574</v>
      </c>
      <c r="N419">
        <v>63636456</v>
      </c>
      <c r="O419">
        <v>42596</v>
      </c>
      <c r="P419">
        <v>63593860</v>
      </c>
      <c r="Q419">
        <v>239024</v>
      </c>
      <c r="R419">
        <v>2021</v>
      </c>
      <c r="S419">
        <v>41</v>
      </c>
      <c r="T419">
        <v>3</v>
      </c>
      <c r="U419">
        <v>897</v>
      </c>
      <c r="V419">
        <v>553897</v>
      </c>
      <c r="W419" t="s">
        <v>27</v>
      </c>
      <c r="X419" t="s">
        <v>27</v>
      </c>
      <c r="Y419" t="s">
        <v>457</v>
      </c>
      <c r="Z419" t="s">
        <v>413</v>
      </c>
      <c r="AA419" s="3" t="str">
        <f t="shared" si="12"/>
        <v>3897</v>
      </c>
      <c r="AB419" s="4" t="str">
        <f t="shared" si="13"/>
        <v>Non-TIF</v>
      </c>
    </row>
    <row r="420" spans="1:28" x14ac:dyDescent="0.25">
      <c r="A420">
        <v>2021</v>
      </c>
      <c r="B420">
        <v>42</v>
      </c>
      <c r="C420" t="s">
        <v>45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2021</v>
      </c>
      <c r="S420">
        <v>42</v>
      </c>
      <c r="T420">
        <v>0</v>
      </c>
      <c r="U420">
        <v>108</v>
      </c>
      <c r="V420">
        <v>420108</v>
      </c>
      <c r="W420" t="s">
        <v>27</v>
      </c>
      <c r="X420" t="s">
        <v>27</v>
      </c>
      <c r="Y420" t="s">
        <v>393</v>
      </c>
      <c r="Z420" t="s">
        <v>418</v>
      </c>
      <c r="AA420" s="3" t="str">
        <f t="shared" si="12"/>
        <v>0108</v>
      </c>
      <c r="AB420" s="4" t="str">
        <f t="shared" si="13"/>
        <v>Non-TIF</v>
      </c>
    </row>
    <row r="421" spans="1:28" x14ac:dyDescent="0.25">
      <c r="A421">
        <v>2021</v>
      </c>
      <c r="B421">
        <v>42</v>
      </c>
      <c r="C421" t="s">
        <v>45</v>
      </c>
      <c r="D421">
        <v>562928</v>
      </c>
      <c r="E421">
        <v>0</v>
      </c>
      <c r="F421">
        <v>0</v>
      </c>
      <c r="G421">
        <v>4580881</v>
      </c>
      <c r="H421">
        <v>49406</v>
      </c>
      <c r="I421">
        <v>89074</v>
      </c>
      <c r="J421">
        <v>0</v>
      </c>
      <c r="K421">
        <v>0</v>
      </c>
      <c r="L421">
        <v>0</v>
      </c>
      <c r="M421">
        <v>0</v>
      </c>
      <c r="N421">
        <v>5282289</v>
      </c>
      <c r="O421">
        <v>24076</v>
      </c>
      <c r="P421">
        <v>5258213</v>
      </c>
      <c r="Q421">
        <v>0</v>
      </c>
      <c r="R421">
        <v>2021</v>
      </c>
      <c r="S421">
        <v>42</v>
      </c>
      <c r="T421">
        <v>2</v>
      </c>
      <c r="U421">
        <v>7</v>
      </c>
      <c r="V421">
        <v>422007</v>
      </c>
      <c r="W421" t="s">
        <v>27</v>
      </c>
      <c r="X421" t="s">
        <v>27</v>
      </c>
      <c r="Y421" t="s">
        <v>458</v>
      </c>
      <c r="Z421" t="s">
        <v>418</v>
      </c>
      <c r="AA421" s="3" t="str">
        <f t="shared" si="12"/>
        <v>2007</v>
      </c>
      <c r="AB421" s="4" t="str">
        <f t="shared" si="13"/>
        <v>Non-TIF</v>
      </c>
    </row>
    <row r="422" spans="1:28" x14ac:dyDescent="0.25">
      <c r="A422">
        <v>2021</v>
      </c>
      <c r="B422">
        <v>42</v>
      </c>
      <c r="C422" t="s">
        <v>45</v>
      </c>
      <c r="D422">
        <v>0</v>
      </c>
      <c r="E422">
        <v>0</v>
      </c>
      <c r="F422">
        <v>0</v>
      </c>
      <c r="G422">
        <v>0</v>
      </c>
      <c r="H422">
        <v>8463141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8463141</v>
      </c>
      <c r="O422">
        <v>0</v>
      </c>
      <c r="P422">
        <v>8463141</v>
      </c>
      <c r="Q422">
        <v>0</v>
      </c>
      <c r="R422">
        <v>2021</v>
      </c>
      <c r="S422">
        <v>42</v>
      </c>
      <c r="T422">
        <v>3</v>
      </c>
      <c r="U422">
        <v>33</v>
      </c>
      <c r="V422">
        <v>423033</v>
      </c>
      <c r="W422" t="s">
        <v>27</v>
      </c>
      <c r="X422" t="s">
        <v>27</v>
      </c>
      <c r="Y422" t="s">
        <v>459</v>
      </c>
      <c r="Z422" t="s">
        <v>418</v>
      </c>
      <c r="AA422" s="3" t="str">
        <f t="shared" si="12"/>
        <v>3033</v>
      </c>
      <c r="AB422" s="4" t="str">
        <f t="shared" si="13"/>
        <v>Non-TIF</v>
      </c>
    </row>
    <row r="423" spans="1:28" x14ac:dyDescent="0.25">
      <c r="A423">
        <v>2021</v>
      </c>
      <c r="B423">
        <v>42</v>
      </c>
      <c r="C423" t="s">
        <v>45</v>
      </c>
      <c r="D423">
        <v>263560</v>
      </c>
      <c r="E423">
        <v>0</v>
      </c>
      <c r="F423">
        <v>0</v>
      </c>
      <c r="G423">
        <v>3260624</v>
      </c>
      <c r="H423">
        <v>2578564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6102748</v>
      </c>
      <c r="O423">
        <v>7408</v>
      </c>
      <c r="P423">
        <v>6095340</v>
      </c>
      <c r="Q423">
        <v>0</v>
      </c>
      <c r="R423">
        <v>2021</v>
      </c>
      <c r="S423">
        <v>42</v>
      </c>
      <c r="T423">
        <v>3</v>
      </c>
      <c r="U423">
        <v>150</v>
      </c>
      <c r="V423">
        <v>423150</v>
      </c>
      <c r="W423" t="s">
        <v>27</v>
      </c>
      <c r="X423" t="s">
        <v>27</v>
      </c>
      <c r="Y423" t="s">
        <v>395</v>
      </c>
      <c r="Z423" t="s">
        <v>418</v>
      </c>
      <c r="AA423" s="3" t="str">
        <f t="shared" si="12"/>
        <v>3150</v>
      </c>
      <c r="AB423" s="4" t="str">
        <f t="shared" si="13"/>
        <v>Non-TIF</v>
      </c>
    </row>
    <row r="424" spans="1:28" x14ac:dyDescent="0.25">
      <c r="A424">
        <v>2021</v>
      </c>
      <c r="B424">
        <v>42</v>
      </c>
      <c r="C424" t="s">
        <v>24</v>
      </c>
      <c r="D424">
        <v>772916</v>
      </c>
      <c r="E424">
        <v>0</v>
      </c>
      <c r="F424">
        <v>0</v>
      </c>
      <c r="G424">
        <v>113089</v>
      </c>
      <c r="H424">
        <v>906070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1792075</v>
      </c>
      <c r="O424">
        <v>0</v>
      </c>
      <c r="P424">
        <v>1792075</v>
      </c>
      <c r="Q424">
        <v>0</v>
      </c>
      <c r="R424">
        <v>2021</v>
      </c>
      <c r="S424">
        <v>42</v>
      </c>
      <c r="T424">
        <v>0</v>
      </c>
      <c r="U424">
        <v>9</v>
      </c>
      <c r="V424" t="s">
        <v>396</v>
      </c>
      <c r="W424" t="s">
        <v>26</v>
      </c>
      <c r="X424" t="s">
        <v>27</v>
      </c>
      <c r="Y424" t="s">
        <v>397</v>
      </c>
      <c r="Z424" t="s">
        <v>418</v>
      </c>
      <c r="AA424" s="3" t="str">
        <f t="shared" si="12"/>
        <v>0009</v>
      </c>
      <c r="AB424" s="4" t="str">
        <f t="shared" si="13"/>
        <v>TIF</v>
      </c>
    </row>
    <row r="425" spans="1:28" x14ac:dyDescent="0.25">
      <c r="A425">
        <v>2021</v>
      </c>
      <c r="B425">
        <v>42</v>
      </c>
      <c r="C425" t="s">
        <v>24</v>
      </c>
      <c r="D425">
        <v>2440578</v>
      </c>
      <c r="E425">
        <v>0</v>
      </c>
      <c r="F425">
        <v>0</v>
      </c>
      <c r="G425">
        <v>4378772</v>
      </c>
      <c r="H425">
        <v>47227</v>
      </c>
      <c r="I425">
        <v>198218</v>
      </c>
      <c r="J425">
        <v>0</v>
      </c>
      <c r="K425">
        <v>0</v>
      </c>
      <c r="L425">
        <v>0</v>
      </c>
      <c r="M425">
        <v>0</v>
      </c>
      <c r="N425">
        <v>7064795</v>
      </c>
      <c r="O425">
        <v>0</v>
      </c>
      <c r="P425">
        <v>7064795</v>
      </c>
      <c r="Q425">
        <v>0</v>
      </c>
      <c r="R425">
        <v>2021</v>
      </c>
      <c r="S425">
        <v>42</v>
      </c>
      <c r="T425">
        <v>2</v>
      </c>
      <c r="U425">
        <v>7</v>
      </c>
      <c r="V425" t="s">
        <v>485</v>
      </c>
      <c r="W425" t="s">
        <v>26</v>
      </c>
      <c r="X425" t="s">
        <v>27</v>
      </c>
      <c r="Y425" t="s">
        <v>486</v>
      </c>
      <c r="Z425" t="s">
        <v>418</v>
      </c>
      <c r="AA425" s="3" t="str">
        <f t="shared" si="12"/>
        <v>2007</v>
      </c>
      <c r="AB425" s="4" t="str">
        <f t="shared" si="13"/>
        <v>TIF</v>
      </c>
    </row>
    <row r="426" spans="1:28" x14ac:dyDescent="0.25">
      <c r="A426">
        <v>2021</v>
      </c>
      <c r="B426">
        <v>42</v>
      </c>
      <c r="C426" t="s">
        <v>32</v>
      </c>
      <c r="D426">
        <v>45089022</v>
      </c>
      <c r="E426">
        <v>53925080</v>
      </c>
      <c r="F426">
        <v>3220521</v>
      </c>
      <c r="G426">
        <v>12142548</v>
      </c>
      <c r="H426">
        <v>7353000</v>
      </c>
      <c r="I426">
        <v>501459</v>
      </c>
      <c r="J426">
        <v>0</v>
      </c>
      <c r="K426">
        <v>0</v>
      </c>
      <c r="L426">
        <v>6437760</v>
      </c>
      <c r="M426">
        <v>1757179</v>
      </c>
      <c r="N426">
        <v>130426569</v>
      </c>
      <c r="O426">
        <v>233352</v>
      </c>
      <c r="P426">
        <v>130193217</v>
      </c>
      <c r="Q426">
        <v>2001465</v>
      </c>
      <c r="R426">
        <v>2021</v>
      </c>
      <c r="S426">
        <v>42</v>
      </c>
      <c r="T426">
        <v>0</v>
      </c>
      <c r="U426">
        <v>9</v>
      </c>
      <c r="V426">
        <v>380009</v>
      </c>
      <c r="W426" t="s">
        <v>27</v>
      </c>
      <c r="X426" t="s">
        <v>27</v>
      </c>
      <c r="Y426" t="s">
        <v>229</v>
      </c>
      <c r="Z426" t="s">
        <v>418</v>
      </c>
      <c r="AA426" s="3" t="str">
        <f t="shared" si="12"/>
        <v>0009</v>
      </c>
      <c r="AB426" s="4" t="str">
        <f t="shared" si="13"/>
        <v>Non-TIF</v>
      </c>
    </row>
    <row r="427" spans="1:28" x14ac:dyDescent="0.25">
      <c r="A427">
        <v>2021</v>
      </c>
      <c r="B427">
        <v>42</v>
      </c>
      <c r="C427" t="s">
        <v>32</v>
      </c>
      <c r="D427">
        <v>814310</v>
      </c>
      <c r="E427">
        <v>4878703</v>
      </c>
      <c r="F427">
        <v>60157</v>
      </c>
      <c r="G427">
        <v>0</v>
      </c>
      <c r="H427">
        <v>7068132</v>
      </c>
      <c r="I427">
        <v>0</v>
      </c>
      <c r="J427">
        <v>0</v>
      </c>
      <c r="K427">
        <v>0</v>
      </c>
      <c r="L427">
        <v>8937</v>
      </c>
      <c r="M427">
        <v>541272</v>
      </c>
      <c r="N427">
        <v>13371511</v>
      </c>
      <c r="O427">
        <v>3704</v>
      </c>
      <c r="P427">
        <v>13367807</v>
      </c>
      <c r="Q427">
        <v>134364</v>
      </c>
      <c r="R427">
        <v>2021</v>
      </c>
      <c r="S427">
        <v>42</v>
      </c>
      <c r="T427">
        <v>1</v>
      </c>
      <c r="U427">
        <v>359</v>
      </c>
      <c r="V427">
        <v>851359</v>
      </c>
      <c r="W427" t="s">
        <v>27</v>
      </c>
      <c r="X427" t="s">
        <v>27</v>
      </c>
      <c r="Y427" t="s">
        <v>487</v>
      </c>
      <c r="Z427" t="s">
        <v>418</v>
      </c>
      <c r="AA427" s="3" t="str">
        <f t="shared" si="12"/>
        <v>1359</v>
      </c>
      <c r="AB427" s="4" t="str">
        <f t="shared" si="13"/>
        <v>Non-TIF</v>
      </c>
    </row>
    <row r="428" spans="1:28" x14ac:dyDescent="0.25">
      <c r="A428">
        <v>2021</v>
      </c>
      <c r="B428">
        <v>43</v>
      </c>
      <c r="C428" t="s">
        <v>45</v>
      </c>
      <c r="D428">
        <v>0</v>
      </c>
      <c r="E428">
        <v>75273</v>
      </c>
      <c r="F428">
        <v>1145</v>
      </c>
      <c r="G428">
        <v>10190379</v>
      </c>
      <c r="H428">
        <v>2940100</v>
      </c>
      <c r="I428">
        <v>22318</v>
      </c>
      <c r="J428">
        <v>0</v>
      </c>
      <c r="K428">
        <v>0</v>
      </c>
      <c r="L428">
        <v>0</v>
      </c>
      <c r="M428">
        <v>0</v>
      </c>
      <c r="N428">
        <v>13229215</v>
      </c>
      <c r="O428">
        <v>14816</v>
      </c>
      <c r="P428">
        <v>13214399</v>
      </c>
      <c r="Q428">
        <v>0</v>
      </c>
      <c r="R428">
        <v>2021</v>
      </c>
      <c r="S428">
        <v>43</v>
      </c>
      <c r="T428">
        <v>1</v>
      </c>
      <c r="U428">
        <v>917</v>
      </c>
      <c r="V428">
        <v>431917</v>
      </c>
      <c r="W428" t="s">
        <v>27</v>
      </c>
      <c r="X428" t="s">
        <v>27</v>
      </c>
      <c r="Y428" t="s">
        <v>365</v>
      </c>
      <c r="Z428" t="s">
        <v>423</v>
      </c>
      <c r="AA428" s="3" t="str">
        <f t="shared" si="12"/>
        <v>1917</v>
      </c>
      <c r="AB428" s="4" t="str">
        <f t="shared" si="13"/>
        <v>Non-TIF</v>
      </c>
    </row>
    <row r="429" spans="1:28" x14ac:dyDescent="0.25">
      <c r="A429">
        <v>2021</v>
      </c>
      <c r="B429">
        <v>43</v>
      </c>
      <c r="C429" t="s">
        <v>32</v>
      </c>
      <c r="D429">
        <v>68364585</v>
      </c>
      <c r="E429">
        <v>121946568</v>
      </c>
      <c r="F429">
        <v>3233742</v>
      </c>
      <c r="G429">
        <v>8778286</v>
      </c>
      <c r="H429">
        <v>78555</v>
      </c>
      <c r="I429">
        <v>384591</v>
      </c>
      <c r="J429">
        <v>0</v>
      </c>
      <c r="K429">
        <v>112</v>
      </c>
      <c r="L429">
        <v>710413</v>
      </c>
      <c r="M429">
        <v>20644090</v>
      </c>
      <c r="N429">
        <v>224140942</v>
      </c>
      <c r="O429">
        <v>246316</v>
      </c>
      <c r="P429">
        <v>223894626</v>
      </c>
      <c r="Q429">
        <v>3727602</v>
      </c>
      <c r="R429">
        <v>2021</v>
      </c>
      <c r="S429">
        <v>43</v>
      </c>
      <c r="T429">
        <v>6</v>
      </c>
      <c r="U429">
        <v>969</v>
      </c>
      <c r="V429">
        <v>436969</v>
      </c>
      <c r="W429" t="s">
        <v>27</v>
      </c>
      <c r="X429" t="s">
        <v>27</v>
      </c>
      <c r="Y429" t="s">
        <v>488</v>
      </c>
      <c r="Z429" t="s">
        <v>423</v>
      </c>
      <c r="AA429" s="3" t="str">
        <f t="shared" si="12"/>
        <v>6969</v>
      </c>
      <c r="AB429" s="4" t="str">
        <f t="shared" si="13"/>
        <v>Non-TIF</v>
      </c>
    </row>
    <row r="430" spans="1:28" x14ac:dyDescent="0.25">
      <c r="A430">
        <v>2021</v>
      </c>
      <c r="B430">
        <v>43</v>
      </c>
      <c r="C430" t="s">
        <v>32</v>
      </c>
      <c r="D430">
        <v>1088872</v>
      </c>
      <c r="E430">
        <v>3727251</v>
      </c>
      <c r="F430">
        <v>91482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20095</v>
      </c>
      <c r="M430">
        <v>0</v>
      </c>
      <c r="N430">
        <v>4927700</v>
      </c>
      <c r="O430">
        <v>7408</v>
      </c>
      <c r="P430">
        <v>4920292</v>
      </c>
      <c r="Q430">
        <v>86553</v>
      </c>
      <c r="R430">
        <v>2021</v>
      </c>
      <c r="S430">
        <v>43</v>
      </c>
      <c r="T430">
        <v>2</v>
      </c>
      <c r="U430">
        <v>826</v>
      </c>
      <c r="V430">
        <v>832826</v>
      </c>
      <c r="W430" t="s">
        <v>27</v>
      </c>
      <c r="X430" t="s">
        <v>27</v>
      </c>
      <c r="Y430" t="s">
        <v>489</v>
      </c>
      <c r="Z430" t="s">
        <v>423</v>
      </c>
      <c r="AA430" s="3" t="str">
        <f t="shared" si="12"/>
        <v>2826</v>
      </c>
      <c r="AB430" s="4" t="str">
        <f t="shared" si="13"/>
        <v>Non-TIF</v>
      </c>
    </row>
    <row r="431" spans="1:28" x14ac:dyDescent="0.25">
      <c r="A431">
        <v>2021</v>
      </c>
      <c r="B431">
        <v>44</v>
      </c>
      <c r="C431" t="s">
        <v>45</v>
      </c>
      <c r="D431">
        <v>16195015</v>
      </c>
      <c r="E431">
        <v>342204</v>
      </c>
      <c r="F431">
        <v>8744</v>
      </c>
      <c r="G431">
        <v>4789717</v>
      </c>
      <c r="H431">
        <v>553221</v>
      </c>
      <c r="I431">
        <v>1733916</v>
      </c>
      <c r="J431">
        <v>0</v>
      </c>
      <c r="K431">
        <v>0</v>
      </c>
      <c r="L431">
        <v>0</v>
      </c>
      <c r="M431">
        <v>0</v>
      </c>
      <c r="N431">
        <v>23622817</v>
      </c>
      <c r="O431">
        <v>79636</v>
      </c>
      <c r="P431">
        <v>23543181</v>
      </c>
      <c r="Q431">
        <v>0</v>
      </c>
      <c r="R431">
        <v>2021</v>
      </c>
      <c r="S431">
        <v>44</v>
      </c>
      <c r="T431">
        <v>7</v>
      </c>
      <c r="U431">
        <v>47</v>
      </c>
      <c r="V431">
        <v>447047</v>
      </c>
      <c r="W431" t="s">
        <v>27</v>
      </c>
      <c r="X431" t="s">
        <v>27</v>
      </c>
      <c r="Y431" t="s">
        <v>309</v>
      </c>
      <c r="Z431" t="s">
        <v>464</v>
      </c>
      <c r="AA431" s="3" t="str">
        <f t="shared" si="12"/>
        <v>7047</v>
      </c>
      <c r="AB431" s="4" t="str">
        <f t="shared" si="13"/>
        <v>Non-TIF</v>
      </c>
    </row>
    <row r="432" spans="1:28" x14ac:dyDescent="0.25">
      <c r="A432">
        <v>2021</v>
      </c>
      <c r="B432">
        <v>44</v>
      </c>
      <c r="C432" t="s">
        <v>24</v>
      </c>
      <c r="D432">
        <v>2102489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2102489</v>
      </c>
      <c r="O432">
        <v>0</v>
      </c>
      <c r="P432">
        <v>2102489</v>
      </c>
      <c r="Q432">
        <v>0</v>
      </c>
      <c r="R432">
        <v>2021</v>
      </c>
      <c r="S432">
        <v>44</v>
      </c>
      <c r="T432">
        <v>7</v>
      </c>
      <c r="U432">
        <v>47</v>
      </c>
      <c r="V432" t="s">
        <v>490</v>
      </c>
      <c r="W432" t="s">
        <v>26</v>
      </c>
      <c r="X432" t="s">
        <v>27</v>
      </c>
      <c r="Y432" t="s">
        <v>491</v>
      </c>
      <c r="Z432" t="s">
        <v>464</v>
      </c>
      <c r="AA432" s="3" t="str">
        <f t="shared" si="12"/>
        <v>7047</v>
      </c>
      <c r="AB432" s="4" t="str">
        <f t="shared" si="13"/>
        <v>TIF</v>
      </c>
    </row>
    <row r="433" spans="1:28" x14ac:dyDescent="0.25">
      <c r="A433">
        <v>2021</v>
      </c>
      <c r="B433">
        <v>44</v>
      </c>
      <c r="C433" t="s">
        <v>32</v>
      </c>
      <c r="D433">
        <v>86706</v>
      </c>
      <c r="E433">
        <v>733861</v>
      </c>
      <c r="F433">
        <v>22554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107045</v>
      </c>
      <c r="M433">
        <v>0</v>
      </c>
      <c r="N433">
        <v>950166</v>
      </c>
      <c r="O433">
        <v>0</v>
      </c>
      <c r="P433">
        <v>950166</v>
      </c>
      <c r="Q433">
        <v>2914</v>
      </c>
      <c r="R433">
        <v>2021</v>
      </c>
      <c r="S433">
        <v>44</v>
      </c>
      <c r="T433">
        <v>2</v>
      </c>
      <c r="U433">
        <v>169</v>
      </c>
      <c r="V433">
        <v>512169</v>
      </c>
      <c r="W433" t="s">
        <v>27</v>
      </c>
      <c r="X433" t="s">
        <v>27</v>
      </c>
      <c r="Y433" t="s">
        <v>492</v>
      </c>
      <c r="Z433" t="s">
        <v>464</v>
      </c>
      <c r="AA433" s="3" t="str">
        <f t="shared" si="12"/>
        <v>2169</v>
      </c>
      <c r="AB433" s="4" t="str">
        <f t="shared" si="13"/>
        <v>Non-TIF</v>
      </c>
    </row>
    <row r="434" spans="1:28" x14ac:dyDescent="0.25">
      <c r="A434">
        <v>2021</v>
      </c>
      <c r="B434">
        <v>44</v>
      </c>
      <c r="C434" t="s">
        <v>32</v>
      </c>
      <c r="D434">
        <v>45886</v>
      </c>
      <c r="E434">
        <v>73797</v>
      </c>
      <c r="F434">
        <v>2716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38</v>
      </c>
      <c r="M434">
        <v>0</v>
      </c>
      <c r="N434">
        <v>122437</v>
      </c>
      <c r="O434">
        <v>0</v>
      </c>
      <c r="P434">
        <v>122437</v>
      </c>
      <c r="Q434">
        <v>0</v>
      </c>
      <c r="R434">
        <v>2021</v>
      </c>
      <c r="S434">
        <v>44</v>
      </c>
      <c r="T434">
        <v>2</v>
      </c>
      <c r="U434">
        <v>322</v>
      </c>
      <c r="V434">
        <v>562322</v>
      </c>
      <c r="W434" t="s">
        <v>27</v>
      </c>
      <c r="X434" t="s">
        <v>27</v>
      </c>
      <c r="Y434" t="s">
        <v>310</v>
      </c>
      <c r="Z434" t="s">
        <v>464</v>
      </c>
      <c r="AA434" s="3" t="str">
        <f t="shared" si="12"/>
        <v>2322</v>
      </c>
      <c r="AB434" s="4" t="str">
        <f t="shared" si="13"/>
        <v>Non-TIF</v>
      </c>
    </row>
    <row r="435" spans="1:28" x14ac:dyDescent="0.25">
      <c r="A435">
        <v>2021</v>
      </c>
      <c r="B435">
        <v>45</v>
      </c>
      <c r="C435" t="s">
        <v>24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2021</v>
      </c>
      <c r="S435">
        <v>45</v>
      </c>
      <c r="T435">
        <v>6</v>
      </c>
      <c r="U435">
        <v>509</v>
      </c>
      <c r="V435" t="s">
        <v>493</v>
      </c>
      <c r="W435" t="s">
        <v>26</v>
      </c>
      <c r="X435" t="s">
        <v>27</v>
      </c>
      <c r="Y435" t="s">
        <v>494</v>
      </c>
      <c r="Z435" t="s">
        <v>466</v>
      </c>
      <c r="AA435" s="3" t="str">
        <f t="shared" si="12"/>
        <v>6509</v>
      </c>
      <c r="AB435" s="4" t="str">
        <f t="shared" si="13"/>
        <v>TIF</v>
      </c>
    </row>
    <row r="436" spans="1:28" x14ac:dyDescent="0.25">
      <c r="A436">
        <v>2021</v>
      </c>
      <c r="B436">
        <v>45</v>
      </c>
      <c r="C436" t="s">
        <v>24</v>
      </c>
      <c r="D436">
        <v>0</v>
      </c>
      <c r="E436">
        <v>0</v>
      </c>
      <c r="F436">
        <v>0</v>
      </c>
      <c r="G436">
        <v>1428814</v>
      </c>
      <c r="H436">
        <v>47410973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48839787</v>
      </c>
      <c r="O436">
        <v>0</v>
      </c>
      <c r="P436">
        <v>48839787</v>
      </c>
      <c r="Q436">
        <v>0</v>
      </c>
      <c r="R436">
        <v>2021</v>
      </c>
      <c r="S436">
        <v>45</v>
      </c>
      <c r="T436">
        <v>5</v>
      </c>
      <c r="U436">
        <v>508</v>
      </c>
      <c r="V436" t="s">
        <v>495</v>
      </c>
      <c r="W436" t="s">
        <v>26</v>
      </c>
      <c r="X436" t="s">
        <v>27</v>
      </c>
      <c r="Y436" t="s">
        <v>496</v>
      </c>
      <c r="Z436" t="s">
        <v>466</v>
      </c>
      <c r="AA436" s="3" t="str">
        <f t="shared" si="12"/>
        <v>5508</v>
      </c>
      <c r="AB436" s="4" t="str">
        <f t="shared" si="13"/>
        <v>TIF</v>
      </c>
    </row>
    <row r="437" spans="1:28" x14ac:dyDescent="0.25">
      <c r="A437">
        <v>2021</v>
      </c>
      <c r="B437">
        <v>45</v>
      </c>
      <c r="C437" t="s">
        <v>32</v>
      </c>
      <c r="D437">
        <v>5870990</v>
      </c>
      <c r="E437">
        <v>744866</v>
      </c>
      <c r="F437">
        <v>9706</v>
      </c>
      <c r="G437">
        <v>2678850</v>
      </c>
      <c r="H437">
        <v>0</v>
      </c>
      <c r="I437">
        <v>0</v>
      </c>
      <c r="J437">
        <v>0</v>
      </c>
      <c r="K437">
        <v>0</v>
      </c>
      <c r="L437">
        <v>134223</v>
      </c>
      <c r="M437">
        <v>0</v>
      </c>
      <c r="N437">
        <v>9438635</v>
      </c>
      <c r="O437">
        <v>22224</v>
      </c>
      <c r="P437">
        <v>9416411</v>
      </c>
      <c r="Q437">
        <v>105072</v>
      </c>
      <c r="R437">
        <v>2021</v>
      </c>
      <c r="S437">
        <v>45</v>
      </c>
      <c r="T437">
        <v>6</v>
      </c>
      <c r="U437">
        <v>509</v>
      </c>
      <c r="V437">
        <v>336509</v>
      </c>
      <c r="W437" t="s">
        <v>27</v>
      </c>
      <c r="X437" t="s">
        <v>27</v>
      </c>
      <c r="Y437" t="s">
        <v>224</v>
      </c>
      <c r="Z437" t="s">
        <v>466</v>
      </c>
      <c r="AA437" s="3" t="str">
        <f t="shared" si="12"/>
        <v>6509</v>
      </c>
      <c r="AB437" s="4" t="str">
        <f t="shared" si="13"/>
        <v>Non-TIF</v>
      </c>
    </row>
    <row r="438" spans="1:28" x14ac:dyDescent="0.25">
      <c r="A438">
        <v>2021</v>
      </c>
      <c r="B438">
        <v>30</v>
      </c>
      <c r="C438" t="s">
        <v>32</v>
      </c>
      <c r="D438">
        <v>2056028</v>
      </c>
      <c r="E438">
        <v>12647685</v>
      </c>
      <c r="F438">
        <v>558735</v>
      </c>
      <c r="G438">
        <v>86220</v>
      </c>
      <c r="H438">
        <v>4914630</v>
      </c>
      <c r="I438">
        <v>0</v>
      </c>
      <c r="J438">
        <v>0</v>
      </c>
      <c r="K438">
        <v>0</v>
      </c>
      <c r="L438">
        <v>21964</v>
      </c>
      <c r="M438">
        <v>0</v>
      </c>
      <c r="N438">
        <v>20285262</v>
      </c>
      <c r="O438">
        <v>7408</v>
      </c>
      <c r="P438">
        <v>20277854</v>
      </c>
      <c r="Q438">
        <v>67393</v>
      </c>
      <c r="R438">
        <v>2021</v>
      </c>
      <c r="S438">
        <v>30</v>
      </c>
      <c r="T438">
        <v>1</v>
      </c>
      <c r="U438">
        <v>218</v>
      </c>
      <c r="V438">
        <v>211218</v>
      </c>
      <c r="W438" t="s">
        <v>27</v>
      </c>
      <c r="X438" t="s">
        <v>27</v>
      </c>
      <c r="Y438" t="s">
        <v>241</v>
      </c>
      <c r="Z438" t="s">
        <v>340</v>
      </c>
      <c r="AA438" s="3" t="str">
        <f t="shared" si="12"/>
        <v>1218</v>
      </c>
      <c r="AB438" s="4" t="str">
        <f t="shared" si="13"/>
        <v>Non-TIF</v>
      </c>
    </row>
    <row r="439" spans="1:28" x14ac:dyDescent="0.25">
      <c r="A439">
        <v>2021</v>
      </c>
      <c r="B439">
        <v>30</v>
      </c>
      <c r="C439" t="s">
        <v>32</v>
      </c>
      <c r="D439">
        <v>983136412</v>
      </c>
      <c r="E439">
        <v>75777466</v>
      </c>
      <c r="F439">
        <v>2511226</v>
      </c>
      <c r="G439">
        <v>106369193</v>
      </c>
      <c r="H439">
        <v>63303120</v>
      </c>
      <c r="I439">
        <v>14270764</v>
      </c>
      <c r="J439">
        <v>0</v>
      </c>
      <c r="K439">
        <v>0</v>
      </c>
      <c r="L439">
        <v>10134119</v>
      </c>
      <c r="M439">
        <v>0</v>
      </c>
      <c r="N439">
        <v>1255502300</v>
      </c>
      <c r="O439">
        <v>524116</v>
      </c>
      <c r="P439">
        <v>1254978184</v>
      </c>
      <c r="Q439">
        <v>6485997</v>
      </c>
      <c r="R439">
        <v>2021</v>
      </c>
      <c r="S439">
        <v>30</v>
      </c>
      <c r="T439">
        <v>4</v>
      </c>
      <c r="U439">
        <v>890</v>
      </c>
      <c r="V439">
        <v>304890</v>
      </c>
      <c r="W439" t="s">
        <v>27</v>
      </c>
      <c r="X439" t="s">
        <v>27</v>
      </c>
      <c r="Y439" t="s">
        <v>264</v>
      </c>
      <c r="Z439" t="s">
        <v>340</v>
      </c>
      <c r="AA439" s="3" t="str">
        <f t="shared" si="12"/>
        <v>4890</v>
      </c>
      <c r="AB439" s="4" t="str">
        <f t="shared" si="13"/>
        <v>Non-TIF</v>
      </c>
    </row>
    <row r="440" spans="1:28" x14ac:dyDescent="0.25">
      <c r="A440">
        <v>2021</v>
      </c>
      <c r="B440">
        <v>30</v>
      </c>
      <c r="C440" t="s">
        <v>32</v>
      </c>
      <c r="D440">
        <v>3734299</v>
      </c>
      <c r="E440">
        <v>7592548</v>
      </c>
      <c r="F440">
        <v>456692</v>
      </c>
      <c r="G440">
        <v>1784430</v>
      </c>
      <c r="H440">
        <v>1281330</v>
      </c>
      <c r="I440">
        <v>0</v>
      </c>
      <c r="J440">
        <v>0</v>
      </c>
      <c r="K440">
        <v>0</v>
      </c>
      <c r="L440">
        <v>668018</v>
      </c>
      <c r="M440">
        <v>1991878</v>
      </c>
      <c r="N440">
        <v>17509195</v>
      </c>
      <c r="O440">
        <v>16668</v>
      </c>
      <c r="P440">
        <v>17492527</v>
      </c>
      <c r="Q440">
        <v>108489</v>
      </c>
      <c r="R440">
        <v>2021</v>
      </c>
      <c r="S440">
        <v>30</v>
      </c>
      <c r="T440">
        <v>2</v>
      </c>
      <c r="U440">
        <v>124</v>
      </c>
      <c r="V440">
        <v>322124</v>
      </c>
      <c r="W440" t="s">
        <v>27</v>
      </c>
      <c r="X440" t="s">
        <v>27</v>
      </c>
      <c r="Y440" t="s">
        <v>383</v>
      </c>
      <c r="Z440" t="s">
        <v>340</v>
      </c>
      <c r="AA440" s="3" t="str">
        <f t="shared" si="12"/>
        <v>2124</v>
      </c>
      <c r="AB440" s="4" t="str">
        <f t="shared" si="13"/>
        <v>Non-TIF</v>
      </c>
    </row>
    <row r="441" spans="1:28" x14ac:dyDescent="0.25">
      <c r="A441">
        <v>2021</v>
      </c>
      <c r="B441">
        <v>30</v>
      </c>
      <c r="C441" t="s">
        <v>32</v>
      </c>
      <c r="D441">
        <v>12422283</v>
      </c>
      <c r="E441">
        <v>52154551</v>
      </c>
      <c r="F441">
        <v>1069643</v>
      </c>
      <c r="G441">
        <v>701640</v>
      </c>
      <c r="H441">
        <v>0</v>
      </c>
      <c r="I441">
        <v>0</v>
      </c>
      <c r="J441">
        <v>0</v>
      </c>
      <c r="K441">
        <v>0</v>
      </c>
      <c r="L441">
        <v>1453330</v>
      </c>
      <c r="M441">
        <v>0</v>
      </c>
      <c r="N441">
        <v>67801447</v>
      </c>
      <c r="O441">
        <v>33336</v>
      </c>
      <c r="P441">
        <v>67768111</v>
      </c>
      <c r="Q441">
        <v>869557</v>
      </c>
      <c r="R441">
        <v>2021</v>
      </c>
      <c r="S441">
        <v>30</v>
      </c>
      <c r="T441">
        <v>2</v>
      </c>
      <c r="U441">
        <v>556</v>
      </c>
      <c r="V441">
        <v>742556</v>
      </c>
      <c r="W441" t="s">
        <v>27</v>
      </c>
      <c r="X441" t="s">
        <v>27</v>
      </c>
      <c r="Y441" t="s">
        <v>245</v>
      </c>
      <c r="Z441" t="s">
        <v>340</v>
      </c>
      <c r="AA441" s="3" t="str">
        <f t="shared" si="12"/>
        <v>2556</v>
      </c>
      <c r="AB441" s="4" t="str">
        <f t="shared" si="13"/>
        <v>Non-TIF</v>
      </c>
    </row>
    <row r="442" spans="1:28" x14ac:dyDescent="0.25">
      <c r="A442">
        <v>2021</v>
      </c>
      <c r="B442">
        <v>31</v>
      </c>
      <c r="C442" t="s">
        <v>45</v>
      </c>
      <c r="D442">
        <v>78505029</v>
      </c>
      <c r="E442">
        <v>256105</v>
      </c>
      <c r="F442">
        <v>460</v>
      </c>
      <c r="G442">
        <v>98195052</v>
      </c>
      <c r="H442">
        <v>43621411</v>
      </c>
      <c r="I442">
        <v>13760003</v>
      </c>
      <c r="J442">
        <v>0</v>
      </c>
      <c r="K442">
        <v>461911</v>
      </c>
      <c r="L442">
        <v>0</v>
      </c>
      <c r="M442">
        <v>0</v>
      </c>
      <c r="N442">
        <v>234799971</v>
      </c>
      <c r="O442">
        <v>251872</v>
      </c>
      <c r="P442">
        <v>234548099</v>
      </c>
      <c r="Q442">
        <v>0</v>
      </c>
      <c r="R442">
        <v>2021</v>
      </c>
      <c r="S442">
        <v>31</v>
      </c>
      <c r="T442">
        <v>1</v>
      </c>
      <c r="U442">
        <v>863</v>
      </c>
      <c r="V442">
        <v>311863</v>
      </c>
      <c r="W442" t="s">
        <v>27</v>
      </c>
      <c r="X442" t="s">
        <v>27</v>
      </c>
      <c r="Y442" t="s">
        <v>439</v>
      </c>
      <c r="Z442" t="s">
        <v>382</v>
      </c>
      <c r="AA442" s="3" t="str">
        <f t="shared" si="12"/>
        <v>1863</v>
      </c>
      <c r="AB442" s="4" t="str">
        <f t="shared" si="13"/>
        <v>Non-TIF</v>
      </c>
    </row>
    <row r="443" spans="1:28" x14ac:dyDescent="0.25">
      <c r="A443">
        <v>2021</v>
      </c>
      <c r="B443">
        <v>31</v>
      </c>
      <c r="C443" t="s">
        <v>24</v>
      </c>
      <c r="D443">
        <v>35556008</v>
      </c>
      <c r="E443">
        <v>65237</v>
      </c>
      <c r="F443">
        <v>0</v>
      </c>
      <c r="G443">
        <v>26181520</v>
      </c>
      <c r="H443">
        <v>40545082</v>
      </c>
      <c r="I443">
        <v>3177212</v>
      </c>
      <c r="J443">
        <v>0</v>
      </c>
      <c r="K443">
        <v>0</v>
      </c>
      <c r="L443">
        <v>0</v>
      </c>
      <c r="M443">
        <v>0</v>
      </c>
      <c r="N443">
        <v>105525059</v>
      </c>
      <c r="O443">
        <v>18520</v>
      </c>
      <c r="P443">
        <v>105506539</v>
      </c>
      <c r="Q443">
        <v>0</v>
      </c>
      <c r="R443">
        <v>2021</v>
      </c>
      <c r="S443">
        <v>31</v>
      </c>
      <c r="T443">
        <v>6</v>
      </c>
      <c r="U443">
        <v>961</v>
      </c>
      <c r="V443" t="s">
        <v>510</v>
      </c>
      <c r="W443" t="s">
        <v>26</v>
      </c>
      <c r="X443" t="s">
        <v>27</v>
      </c>
      <c r="Y443" t="s">
        <v>511</v>
      </c>
      <c r="Z443" t="s">
        <v>382</v>
      </c>
      <c r="AA443" s="3" t="str">
        <f t="shared" si="12"/>
        <v>6961</v>
      </c>
      <c r="AB443" s="4" t="str">
        <f t="shared" si="13"/>
        <v>TIF</v>
      </c>
    </row>
    <row r="444" spans="1:28" x14ac:dyDescent="0.25">
      <c r="A444">
        <v>2021</v>
      </c>
      <c r="B444">
        <v>31</v>
      </c>
      <c r="C444" t="s">
        <v>32</v>
      </c>
      <c r="D444">
        <v>741036471</v>
      </c>
      <c r="E444">
        <v>275968682</v>
      </c>
      <c r="F444">
        <v>16944429</v>
      </c>
      <c r="G444">
        <v>140470890</v>
      </c>
      <c r="H444">
        <v>33189422</v>
      </c>
      <c r="I444">
        <v>15538357</v>
      </c>
      <c r="J444">
        <v>0</v>
      </c>
      <c r="K444">
        <v>0</v>
      </c>
      <c r="L444">
        <v>17055041</v>
      </c>
      <c r="M444">
        <v>3798059</v>
      </c>
      <c r="N444">
        <v>1244001351</v>
      </c>
      <c r="O444">
        <v>1279732</v>
      </c>
      <c r="P444">
        <v>1242721619</v>
      </c>
      <c r="Q444">
        <v>16224425</v>
      </c>
      <c r="R444">
        <v>2021</v>
      </c>
      <c r="S444">
        <v>31</v>
      </c>
      <c r="T444">
        <v>6</v>
      </c>
      <c r="U444">
        <v>961</v>
      </c>
      <c r="V444">
        <v>316961</v>
      </c>
      <c r="W444" t="s">
        <v>27</v>
      </c>
      <c r="X444" t="s">
        <v>27</v>
      </c>
      <c r="Y444" t="s">
        <v>247</v>
      </c>
      <c r="Z444" t="s">
        <v>382</v>
      </c>
      <c r="AA444" s="3" t="str">
        <f t="shared" si="12"/>
        <v>6961</v>
      </c>
      <c r="AB444" s="4" t="str">
        <f t="shared" si="13"/>
        <v>Non-TIF</v>
      </c>
    </row>
    <row r="445" spans="1:28" x14ac:dyDescent="0.25">
      <c r="A445">
        <v>2021</v>
      </c>
      <c r="B445">
        <v>31</v>
      </c>
      <c r="C445" t="s">
        <v>32</v>
      </c>
      <c r="D445">
        <v>377060</v>
      </c>
      <c r="E445">
        <v>590550</v>
      </c>
      <c r="F445">
        <v>19509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2994</v>
      </c>
      <c r="M445">
        <v>0</v>
      </c>
      <c r="N445">
        <v>990113</v>
      </c>
      <c r="O445">
        <v>0</v>
      </c>
      <c r="P445">
        <v>990113</v>
      </c>
      <c r="Q445">
        <v>1145</v>
      </c>
      <c r="R445">
        <v>2021</v>
      </c>
      <c r="S445">
        <v>31</v>
      </c>
      <c r="T445">
        <v>4</v>
      </c>
      <c r="U445">
        <v>446</v>
      </c>
      <c r="V445">
        <v>534446</v>
      </c>
      <c r="W445" t="s">
        <v>27</v>
      </c>
      <c r="X445" t="s">
        <v>27</v>
      </c>
      <c r="Y445" t="s">
        <v>335</v>
      </c>
      <c r="Z445" t="s">
        <v>382</v>
      </c>
      <c r="AA445" s="3" t="str">
        <f t="shared" si="12"/>
        <v>4446</v>
      </c>
      <c r="AB445" s="4" t="str">
        <f t="shared" si="13"/>
        <v>Non-TIF</v>
      </c>
    </row>
    <row r="446" spans="1:28" x14ac:dyDescent="0.25">
      <c r="A446">
        <v>2021</v>
      </c>
      <c r="B446">
        <v>32</v>
      </c>
      <c r="C446" t="s">
        <v>45</v>
      </c>
      <c r="D446">
        <v>199757</v>
      </c>
      <c r="E446">
        <v>0</v>
      </c>
      <c r="F446">
        <v>0</v>
      </c>
      <c r="G446">
        <v>0</v>
      </c>
      <c r="H446">
        <v>0</v>
      </c>
      <c r="I446">
        <v>675009</v>
      </c>
      <c r="J446">
        <v>0</v>
      </c>
      <c r="K446">
        <v>0</v>
      </c>
      <c r="L446">
        <v>0</v>
      </c>
      <c r="M446">
        <v>0</v>
      </c>
      <c r="N446">
        <v>874766</v>
      </c>
      <c r="O446">
        <v>0</v>
      </c>
      <c r="P446">
        <v>874766</v>
      </c>
      <c r="Q446">
        <v>0</v>
      </c>
      <c r="R446">
        <v>2021</v>
      </c>
      <c r="S446">
        <v>32</v>
      </c>
      <c r="T446">
        <v>0</v>
      </c>
      <c r="U446">
        <v>333</v>
      </c>
      <c r="V446">
        <v>320333</v>
      </c>
      <c r="W446" t="s">
        <v>27</v>
      </c>
      <c r="X446" t="s">
        <v>27</v>
      </c>
      <c r="Y446" t="s">
        <v>387</v>
      </c>
      <c r="Z446" t="s">
        <v>384</v>
      </c>
      <c r="AA446" s="3" t="str">
        <f t="shared" si="12"/>
        <v>0333</v>
      </c>
      <c r="AB446" s="4" t="str">
        <f t="shared" si="13"/>
        <v>Non-TIF</v>
      </c>
    </row>
    <row r="447" spans="1:28" x14ac:dyDescent="0.25">
      <c r="A447">
        <v>2021</v>
      </c>
      <c r="B447">
        <v>33</v>
      </c>
      <c r="C447" t="s">
        <v>24</v>
      </c>
      <c r="D447">
        <v>33761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33761</v>
      </c>
      <c r="O447">
        <v>0</v>
      </c>
      <c r="P447">
        <v>33761</v>
      </c>
      <c r="Q447">
        <v>0</v>
      </c>
      <c r="R447">
        <v>2021</v>
      </c>
      <c r="S447">
        <v>33</v>
      </c>
      <c r="T447">
        <v>6</v>
      </c>
      <c r="U447">
        <v>762</v>
      </c>
      <c r="V447" t="s">
        <v>172</v>
      </c>
      <c r="W447" t="s">
        <v>26</v>
      </c>
      <c r="X447" t="s">
        <v>27</v>
      </c>
      <c r="Y447" t="s">
        <v>173</v>
      </c>
      <c r="Z447" t="s">
        <v>380</v>
      </c>
      <c r="AA447" s="3" t="str">
        <f t="shared" si="12"/>
        <v>6762</v>
      </c>
      <c r="AB447" s="4" t="str">
        <f t="shared" si="13"/>
        <v>TIF</v>
      </c>
    </row>
    <row r="448" spans="1:28" x14ac:dyDescent="0.25">
      <c r="A448">
        <v>2021</v>
      </c>
      <c r="B448">
        <v>33</v>
      </c>
      <c r="C448" t="s">
        <v>24</v>
      </c>
      <c r="D448">
        <v>0</v>
      </c>
      <c r="E448">
        <v>0</v>
      </c>
      <c r="F448">
        <v>0</v>
      </c>
      <c r="G448">
        <v>1250540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1250540</v>
      </c>
      <c r="O448">
        <v>0</v>
      </c>
      <c r="P448">
        <v>1250540</v>
      </c>
      <c r="Q448">
        <v>0</v>
      </c>
      <c r="R448">
        <v>2021</v>
      </c>
      <c r="S448">
        <v>33</v>
      </c>
      <c r="T448">
        <v>6</v>
      </c>
      <c r="U448">
        <v>943</v>
      </c>
      <c r="V448" t="s">
        <v>578</v>
      </c>
      <c r="W448" t="s">
        <v>26</v>
      </c>
      <c r="X448" t="s">
        <v>27</v>
      </c>
      <c r="Y448" t="s">
        <v>579</v>
      </c>
      <c r="Z448" t="s">
        <v>380</v>
      </c>
      <c r="AA448" s="3" t="str">
        <f t="shared" si="12"/>
        <v>6943</v>
      </c>
      <c r="AB448" s="4" t="str">
        <f t="shared" si="13"/>
        <v>TIF</v>
      </c>
    </row>
    <row r="449" spans="1:28" x14ac:dyDescent="0.25">
      <c r="A449">
        <v>2021</v>
      </c>
      <c r="B449">
        <v>33</v>
      </c>
      <c r="C449" t="s">
        <v>32</v>
      </c>
      <c r="D449">
        <v>13662418</v>
      </c>
      <c r="E449">
        <v>19071482</v>
      </c>
      <c r="F449">
        <v>2375570</v>
      </c>
      <c r="G449">
        <v>2089802</v>
      </c>
      <c r="H449">
        <v>8707599</v>
      </c>
      <c r="I449">
        <v>45640</v>
      </c>
      <c r="J449">
        <v>0</v>
      </c>
      <c r="K449">
        <v>0</v>
      </c>
      <c r="L449">
        <v>84780</v>
      </c>
      <c r="M449">
        <v>646366</v>
      </c>
      <c r="N449">
        <v>46683657</v>
      </c>
      <c r="O449">
        <v>44448</v>
      </c>
      <c r="P449">
        <v>46639209</v>
      </c>
      <c r="Q449">
        <v>281974</v>
      </c>
      <c r="R449">
        <v>2021</v>
      </c>
      <c r="S449">
        <v>33</v>
      </c>
      <c r="T449">
        <v>6</v>
      </c>
      <c r="U449">
        <v>762</v>
      </c>
      <c r="V449">
        <v>96762</v>
      </c>
      <c r="W449" t="s">
        <v>27</v>
      </c>
      <c r="X449" t="s">
        <v>27</v>
      </c>
      <c r="Y449" t="s">
        <v>57</v>
      </c>
      <c r="Z449" t="s">
        <v>380</v>
      </c>
      <c r="AA449" s="3" t="str">
        <f t="shared" si="12"/>
        <v>6762</v>
      </c>
      <c r="AB449" s="4" t="str">
        <f t="shared" si="13"/>
        <v>Non-TIF</v>
      </c>
    </row>
    <row r="450" spans="1:28" x14ac:dyDescent="0.25">
      <c r="A450">
        <v>2021</v>
      </c>
      <c r="B450">
        <v>33</v>
      </c>
      <c r="C450" t="s">
        <v>32</v>
      </c>
      <c r="D450">
        <v>183480559</v>
      </c>
      <c r="E450">
        <v>174510933</v>
      </c>
      <c r="F450">
        <v>16579066</v>
      </c>
      <c r="G450">
        <v>21052664</v>
      </c>
      <c r="H450">
        <v>5897331</v>
      </c>
      <c r="I450">
        <v>3186259</v>
      </c>
      <c r="J450">
        <v>0</v>
      </c>
      <c r="K450">
        <v>0</v>
      </c>
      <c r="L450">
        <v>5177600</v>
      </c>
      <c r="M450">
        <v>0</v>
      </c>
      <c r="N450">
        <v>409884412</v>
      </c>
      <c r="O450">
        <v>653756</v>
      </c>
      <c r="P450">
        <v>409230656</v>
      </c>
      <c r="Q450">
        <v>7261734</v>
      </c>
      <c r="R450">
        <v>2021</v>
      </c>
      <c r="S450">
        <v>33</v>
      </c>
      <c r="T450">
        <v>4</v>
      </c>
      <c r="U450">
        <v>774</v>
      </c>
      <c r="V450">
        <v>334774</v>
      </c>
      <c r="W450" t="s">
        <v>27</v>
      </c>
      <c r="X450" t="s">
        <v>27</v>
      </c>
      <c r="Y450" t="s">
        <v>1467</v>
      </c>
      <c r="Z450" t="s">
        <v>380</v>
      </c>
      <c r="AA450" s="3" t="str">
        <f t="shared" si="12"/>
        <v>4774</v>
      </c>
      <c r="AB450" s="4" t="str">
        <f t="shared" si="13"/>
        <v>Non-TIF</v>
      </c>
    </row>
    <row r="451" spans="1:28" x14ac:dyDescent="0.25">
      <c r="A451">
        <v>2021</v>
      </c>
      <c r="B451">
        <v>33</v>
      </c>
      <c r="C451" t="s">
        <v>32</v>
      </c>
      <c r="D451">
        <v>41260980</v>
      </c>
      <c r="E451">
        <v>110891078</v>
      </c>
      <c r="F451">
        <v>9402136</v>
      </c>
      <c r="G451">
        <v>3013081</v>
      </c>
      <c r="H451">
        <v>128538</v>
      </c>
      <c r="I451">
        <v>397026</v>
      </c>
      <c r="J451">
        <v>0</v>
      </c>
      <c r="K451">
        <v>0</v>
      </c>
      <c r="L451">
        <v>12088779</v>
      </c>
      <c r="M451">
        <v>0</v>
      </c>
      <c r="N451">
        <v>177181618</v>
      </c>
      <c r="O451">
        <v>144456</v>
      </c>
      <c r="P451">
        <v>177037162</v>
      </c>
      <c r="Q451">
        <v>2688678</v>
      </c>
      <c r="R451">
        <v>2021</v>
      </c>
      <c r="S451">
        <v>33</v>
      </c>
      <c r="T451">
        <v>6</v>
      </c>
      <c r="U451">
        <v>943</v>
      </c>
      <c r="V451">
        <v>336943</v>
      </c>
      <c r="W451" t="s">
        <v>27</v>
      </c>
      <c r="X451" t="s">
        <v>27</v>
      </c>
      <c r="Y451" t="s">
        <v>442</v>
      </c>
      <c r="Z451" t="s">
        <v>380</v>
      </c>
      <c r="AA451" s="3" t="str">
        <f t="shared" ref="AA451:AA514" si="14">CONCATENATE(T451,TEXT(U451,"000"))</f>
        <v>6943</v>
      </c>
      <c r="AB451" s="4" t="str">
        <f t="shared" ref="AB451:AB514" si="15">IF(C451="I","TIF","Non-TIF")</f>
        <v>Non-TIF</v>
      </c>
    </row>
    <row r="452" spans="1:28" x14ac:dyDescent="0.25">
      <c r="A452">
        <v>2021</v>
      </c>
      <c r="B452">
        <v>34</v>
      </c>
      <c r="C452" t="s">
        <v>24</v>
      </c>
      <c r="D452">
        <v>3660657</v>
      </c>
      <c r="E452">
        <v>103840</v>
      </c>
      <c r="F452">
        <v>3980</v>
      </c>
      <c r="G452">
        <v>3456222</v>
      </c>
      <c r="H452">
        <v>84033</v>
      </c>
      <c r="I452">
        <v>1577731</v>
      </c>
      <c r="J452">
        <v>0</v>
      </c>
      <c r="K452">
        <v>0</v>
      </c>
      <c r="L452">
        <v>0</v>
      </c>
      <c r="M452">
        <v>0</v>
      </c>
      <c r="N452">
        <v>8886463</v>
      </c>
      <c r="O452">
        <v>0</v>
      </c>
      <c r="P452">
        <v>8886463</v>
      </c>
      <c r="Q452">
        <v>0</v>
      </c>
      <c r="R452">
        <v>2021</v>
      </c>
      <c r="S452">
        <v>34</v>
      </c>
      <c r="T452">
        <v>4</v>
      </c>
      <c r="U452">
        <v>772</v>
      </c>
      <c r="V452" t="s">
        <v>315</v>
      </c>
      <c r="W452" t="s">
        <v>26</v>
      </c>
      <c r="X452" t="s">
        <v>27</v>
      </c>
      <c r="Y452" t="s">
        <v>316</v>
      </c>
      <c r="Z452" t="s">
        <v>390</v>
      </c>
      <c r="AA452" s="3" t="str">
        <f t="shared" si="14"/>
        <v>4772</v>
      </c>
      <c r="AB452" s="4" t="str">
        <f t="shared" si="15"/>
        <v>TIF</v>
      </c>
    </row>
    <row r="453" spans="1:28" x14ac:dyDescent="0.25">
      <c r="A453">
        <v>2021</v>
      </c>
      <c r="B453">
        <v>34</v>
      </c>
      <c r="C453" t="s">
        <v>32</v>
      </c>
      <c r="D453">
        <v>74212152</v>
      </c>
      <c r="E453">
        <v>123004794</v>
      </c>
      <c r="F453">
        <v>6848231</v>
      </c>
      <c r="G453">
        <v>8499572</v>
      </c>
      <c r="H453">
        <v>1098720</v>
      </c>
      <c r="I453">
        <v>842533</v>
      </c>
      <c r="J453">
        <v>0</v>
      </c>
      <c r="K453">
        <v>0</v>
      </c>
      <c r="L453">
        <v>2152081</v>
      </c>
      <c r="M453">
        <v>5767231</v>
      </c>
      <c r="N453">
        <v>222425314</v>
      </c>
      <c r="O453">
        <v>266688</v>
      </c>
      <c r="P453">
        <v>222158626</v>
      </c>
      <c r="Q453">
        <v>3495036</v>
      </c>
      <c r="R453">
        <v>2021</v>
      </c>
      <c r="S453">
        <v>34</v>
      </c>
      <c r="T453">
        <v>5</v>
      </c>
      <c r="U453">
        <v>697</v>
      </c>
      <c r="V453">
        <v>345697</v>
      </c>
      <c r="W453" t="s">
        <v>27</v>
      </c>
      <c r="X453" t="s">
        <v>27</v>
      </c>
      <c r="Y453" t="s">
        <v>318</v>
      </c>
      <c r="Z453" t="s">
        <v>390</v>
      </c>
      <c r="AA453" s="3" t="str">
        <f t="shared" si="14"/>
        <v>5697</v>
      </c>
      <c r="AB453" s="4" t="str">
        <f t="shared" si="15"/>
        <v>Non-TIF</v>
      </c>
    </row>
    <row r="454" spans="1:28" x14ac:dyDescent="0.25">
      <c r="A454">
        <v>2021</v>
      </c>
      <c r="B454">
        <v>34</v>
      </c>
      <c r="C454" t="s">
        <v>32</v>
      </c>
      <c r="D454">
        <v>6838808</v>
      </c>
      <c r="E454">
        <v>17491565</v>
      </c>
      <c r="F454">
        <v>934318</v>
      </c>
      <c r="G454">
        <v>200592</v>
      </c>
      <c r="H454">
        <v>0</v>
      </c>
      <c r="I454">
        <v>0</v>
      </c>
      <c r="J454">
        <v>0</v>
      </c>
      <c r="K454">
        <v>0</v>
      </c>
      <c r="L454">
        <v>447985</v>
      </c>
      <c r="M454">
        <v>734516</v>
      </c>
      <c r="N454">
        <v>26647784</v>
      </c>
      <c r="O454">
        <v>14816</v>
      </c>
      <c r="P454">
        <v>26632968</v>
      </c>
      <c r="Q454">
        <v>284956</v>
      </c>
      <c r="R454">
        <v>2021</v>
      </c>
      <c r="S454">
        <v>34</v>
      </c>
      <c r="T454">
        <v>4</v>
      </c>
      <c r="U454">
        <v>995</v>
      </c>
      <c r="V454">
        <v>664995</v>
      </c>
      <c r="W454" t="s">
        <v>27</v>
      </c>
      <c r="X454" t="s">
        <v>27</v>
      </c>
      <c r="Y454" t="s">
        <v>580</v>
      </c>
      <c r="Z454" t="s">
        <v>390</v>
      </c>
      <c r="AA454" s="3" t="str">
        <f t="shared" si="14"/>
        <v>4995</v>
      </c>
      <c r="AB454" s="4" t="str">
        <f t="shared" si="15"/>
        <v>Non-TIF</v>
      </c>
    </row>
    <row r="455" spans="1:28" x14ac:dyDescent="0.25">
      <c r="A455">
        <v>2021</v>
      </c>
      <c r="B455">
        <v>34</v>
      </c>
      <c r="C455" t="s">
        <v>32</v>
      </c>
      <c r="D455">
        <v>38875033</v>
      </c>
      <c r="E455">
        <v>18654055</v>
      </c>
      <c r="F455">
        <v>718966</v>
      </c>
      <c r="G455">
        <v>1935870</v>
      </c>
      <c r="H455">
        <v>413046</v>
      </c>
      <c r="I455">
        <v>617678</v>
      </c>
      <c r="J455">
        <v>0</v>
      </c>
      <c r="K455">
        <v>0</v>
      </c>
      <c r="L455">
        <v>349983</v>
      </c>
      <c r="M455">
        <v>1704083</v>
      </c>
      <c r="N455">
        <v>63268714</v>
      </c>
      <c r="O455">
        <v>122232</v>
      </c>
      <c r="P455">
        <v>63146482</v>
      </c>
      <c r="Q455">
        <v>1359096</v>
      </c>
      <c r="R455">
        <v>2021</v>
      </c>
      <c r="S455">
        <v>34</v>
      </c>
      <c r="T455">
        <v>4</v>
      </c>
      <c r="U455">
        <v>772</v>
      </c>
      <c r="V455">
        <v>984772</v>
      </c>
      <c r="W455" t="s">
        <v>27</v>
      </c>
      <c r="X455" t="s">
        <v>27</v>
      </c>
      <c r="Y455" t="s">
        <v>320</v>
      </c>
      <c r="Z455" t="s">
        <v>390</v>
      </c>
      <c r="AA455" s="3" t="str">
        <f t="shared" si="14"/>
        <v>4772</v>
      </c>
      <c r="AB455" s="4" t="str">
        <f t="shared" si="15"/>
        <v>Non-TIF</v>
      </c>
    </row>
    <row r="456" spans="1:28" x14ac:dyDescent="0.25">
      <c r="A456">
        <v>2021</v>
      </c>
      <c r="B456">
        <v>35</v>
      </c>
      <c r="C456" t="s">
        <v>45</v>
      </c>
      <c r="D456">
        <v>10307844</v>
      </c>
      <c r="E456">
        <v>202746</v>
      </c>
      <c r="F456">
        <v>2226</v>
      </c>
      <c r="G456">
        <v>20629992</v>
      </c>
      <c r="H456">
        <v>62057923</v>
      </c>
      <c r="I456">
        <v>4284762</v>
      </c>
      <c r="J456">
        <v>0</v>
      </c>
      <c r="K456">
        <v>0</v>
      </c>
      <c r="L456">
        <v>0</v>
      </c>
      <c r="M456">
        <v>0</v>
      </c>
      <c r="N456">
        <v>97485493</v>
      </c>
      <c r="O456">
        <v>92600</v>
      </c>
      <c r="P456">
        <v>97392893</v>
      </c>
      <c r="Q456">
        <v>0</v>
      </c>
      <c r="R456">
        <v>2021</v>
      </c>
      <c r="S456">
        <v>35</v>
      </c>
      <c r="T456">
        <v>2</v>
      </c>
      <c r="U456">
        <v>781</v>
      </c>
      <c r="V456">
        <v>352781</v>
      </c>
      <c r="W456" t="s">
        <v>27</v>
      </c>
      <c r="X456" t="s">
        <v>27</v>
      </c>
      <c r="Y456" t="s">
        <v>148</v>
      </c>
      <c r="Z456" t="s">
        <v>394</v>
      </c>
      <c r="AA456" s="3" t="str">
        <f t="shared" si="14"/>
        <v>2781</v>
      </c>
      <c r="AB456" s="4" t="str">
        <f t="shared" si="15"/>
        <v>Non-TIF</v>
      </c>
    </row>
    <row r="457" spans="1:28" x14ac:dyDescent="0.25">
      <c r="A457">
        <v>2021</v>
      </c>
      <c r="B457">
        <v>42</v>
      </c>
      <c r="C457" t="s">
        <v>45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2021</v>
      </c>
      <c r="S457">
        <v>42</v>
      </c>
      <c r="T457">
        <v>1</v>
      </c>
      <c r="U457">
        <v>359</v>
      </c>
      <c r="V457">
        <v>851359</v>
      </c>
      <c r="W457" t="s">
        <v>27</v>
      </c>
      <c r="X457" t="s">
        <v>27</v>
      </c>
      <c r="Y457" t="s">
        <v>487</v>
      </c>
      <c r="Z457" t="s">
        <v>418</v>
      </c>
      <c r="AA457" s="3" t="str">
        <f t="shared" si="14"/>
        <v>1359</v>
      </c>
      <c r="AB457" s="4" t="str">
        <f t="shared" si="15"/>
        <v>Non-TIF</v>
      </c>
    </row>
    <row r="458" spans="1:28" x14ac:dyDescent="0.25">
      <c r="A458">
        <v>2021</v>
      </c>
      <c r="B458">
        <v>42</v>
      </c>
      <c r="C458" t="s">
        <v>24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2021</v>
      </c>
      <c r="S458">
        <v>42</v>
      </c>
      <c r="T458">
        <v>1</v>
      </c>
      <c r="U458">
        <v>359</v>
      </c>
      <c r="V458" t="s">
        <v>514</v>
      </c>
      <c r="W458" t="s">
        <v>26</v>
      </c>
      <c r="X458" t="s">
        <v>27</v>
      </c>
      <c r="Y458" t="s">
        <v>515</v>
      </c>
      <c r="Z458" t="s">
        <v>418</v>
      </c>
      <c r="AA458" s="3" t="str">
        <f t="shared" si="14"/>
        <v>1359</v>
      </c>
      <c r="AB458" s="4" t="str">
        <f t="shared" si="15"/>
        <v>TIF</v>
      </c>
    </row>
    <row r="459" spans="1:28" x14ac:dyDescent="0.25">
      <c r="A459">
        <v>2021</v>
      </c>
      <c r="B459">
        <v>42</v>
      </c>
      <c r="C459" t="s">
        <v>32</v>
      </c>
      <c r="D459">
        <v>75133299</v>
      </c>
      <c r="E459">
        <v>94344630</v>
      </c>
      <c r="F459">
        <v>5092179</v>
      </c>
      <c r="G459">
        <v>6502833</v>
      </c>
      <c r="H459">
        <v>11928654</v>
      </c>
      <c r="I459">
        <v>451973</v>
      </c>
      <c r="J459">
        <v>0</v>
      </c>
      <c r="K459">
        <v>0</v>
      </c>
      <c r="L459">
        <v>6613014</v>
      </c>
      <c r="M459">
        <v>0</v>
      </c>
      <c r="N459">
        <v>200066582</v>
      </c>
      <c r="O459">
        <v>314840</v>
      </c>
      <c r="P459">
        <v>199751742</v>
      </c>
      <c r="Q459">
        <v>5287275</v>
      </c>
      <c r="R459">
        <v>2021</v>
      </c>
      <c r="S459">
        <v>42</v>
      </c>
      <c r="T459">
        <v>2</v>
      </c>
      <c r="U459">
        <v>7</v>
      </c>
      <c r="V459">
        <v>422007</v>
      </c>
      <c r="W459" t="s">
        <v>27</v>
      </c>
      <c r="X459" t="s">
        <v>27</v>
      </c>
      <c r="Y459" t="s">
        <v>458</v>
      </c>
      <c r="Z459" t="s">
        <v>418</v>
      </c>
      <c r="AA459" s="3" t="str">
        <f t="shared" si="14"/>
        <v>2007</v>
      </c>
      <c r="AB459" s="4" t="str">
        <f t="shared" si="15"/>
        <v>Non-TIF</v>
      </c>
    </row>
    <row r="460" spans="1:28" x14ac:dyDescent="0.25">
      <c r="A460">
        <v>2021</v>
      </c>
      <c r="B460">
        <v>43</v>
      </c>
      <c r="C460" t="s">
        <v>24</v>
      </c>
      <c r="D460">
        <v>1011373</v>
      </c>
      <c r="E460">
        <v>0</v>
      </c>
      <c r="F460">
        <v>0</v>
      </c>
      <c r="G460">
        <v>704858</v>
      </c>
      <c r="H460">
        <v>96981</v>
      </c>
      <c r="I460">
        <v>194861</v>
      </c>
      <c r="J460">
        <v>0</v>
      </c>
      <c r="K460">
        <v>0</v>
      </c>
      <c r="L460">
        <v>0</v>
      </c>
      <c r="M460">
        <v>0</v>
      </c>
      <c r="N460">
        <v>2008073</v>
      </c>
      <c r="O460">
        <v>0</v>
      </c>
      <c r="P460">
        <v>2008073</v>
      </c>
      <c r="Q460">
        <v>0</v>
      </c>
      <c r="R460">
        <v>2021</v>
      </c>
      <c r="S460">
        <v>43</v>
      </c>
      <c r="T460">
        <v>7</v>
      </c>
      <c r="U460">
        <v>92</v>
      </c>
      <c r="V460" t="s">
        <v>516</v>
      </c>
      <c r="W460" t="s">
        <v>26</v>
      </c>
      <c r="X460" t="s">
        <v>27</v>
      </c>
      <c r="Y460" t="s">
        <v>517</v>
      </c>
      <c r="Z460" t="s">
        <v>423</v>
      </c>
      <c r="AA460" s="3" t="str">
        <f t="shared" si="14"/>
        <v>7092</v>
      </c>
      <c r="AB460" s="4" t="str">
        <f t="shared" si="15"/>
        <v>TIF</v>
      </c>
    </row>
    <row r="461" spans="1:28" x14ac:dyDescent="0.25">
      <c r="A461">
        <v>2021</v>
      </c>
      <c r="B461">
        <v>43</v>
      </c>
      <c r="C461" t="s">
        <v>32</v>
      </c>
      <c r="D461">
        <v>102657751</v>
      </c>
      <c r="E461">
        <v>87916382</v>
      </c>
      <c r="F461">
        <v>4015086</v>
      </c>
      <c r="G461">
        <v>11851047</v>
      </c>
      <c r="H461">
        <v>933153</v>
      </c>
      <c r="I461">
        <v>1279663</v>
      </c>
      <c r="J461">
        <v>0</v>
      </c>
      <c r="K461">
        <v>0</v>
      </c>
      <c r="L461">
        <v>1152418</v>
      </c>
      <c r="M461">
        <v>9879100</v>
      </c>
      <c r="N461">
        <v>219684600</v>
      </c>
      <c r="O461">
        <v>284282</v>
      </c>
      <c r="P461">
        <v>219400318</v>
      </c>
      <c r="Q461">
        <v>3589997</v>
      </c>
      <c r="R461">
        <v>2021</v>
      </c>
      <c r="S461">
        <v>43</v>
      </c>
      <c r="T461">
        <v>3</v>
      </c>
      <c r="U461">
        <v>798</v>
      </c>
      <c r="V461">
        <v>433798</v>
      </c>
      <c r="W461" t="s">
        <v>27</v>
      </c>
      <c r="X461" t="s">
        <v>27</v>
      </c>
      <c r="Y461" t="s">
        <v>518</v>
      </c>
      <c r="Z461" t="s">
        <v>423</v>
      </c>
      <c r="AA461" s="3" t="str">
        <f t="shared" si="14"/>
        <v>3798</v>
      </c>
      <c r="AB461" s="4" t="str">
        <f t="shared" si="15"/>
        <v>Non-TIF</v>
      </c>
    </row>
    <row r="462" spans="1:28" x14ac:dyDescent="0.25">
      <c r="A462">
        <v>2021</v>
      </c>
      <c r="B462">
        <v>43</v>
      </c>
      <c r="C462" t="s">
        <v>32</v>
      </c>
      <c r="D462">
        <v>991760</v>
      </c>
      <c r="E462">
        <v>3050251</v>
      </c>
      <c r="F462">
        <v>35116</v>
      </c>
      <c r="G462">
        <v>0</v>
      </c>
      <c r="H462">
        <v>0</v>
      </c>
      <c r="I462">
        <v>507615</v>
      </c>
      <c r="J462">
        <v>0</v>
      </c>
      <c r="K462">
        <v>0</v>
      </c>
      <c r="L462">
        <v>34219</v>
      </c>
      <c r="M462">
        <v>1136670</v>
      </c>
      <c r="N462">
        <v>5755631</v>
      </c>
      <c r="O462">
        <v>1852</v>
      </c>
      <c r="P462">
        <v>5753779</v>
      </c>
      <c r="Q462">
        <v>29931</v>
      </c>
      <c r="R462">
        <v>2021</v>
      </c>
      <c r="S462">
        <v>43</v>
      </c>
      <c r="T462">
        <v>6</v>
      </c>
      <c r="U462">
        <v>987</v>
      </c>
      <c r="V462">
        <v>676987</v>
      </c>
      <c r="W462" t="s">
        <v>27</v>
      </c>
      <c r="X462" t="s">
        <v>27</v>
      </c>
      <c r="Y462" t="s">
        <v>519</v>
      </c>
      <c r="Z462" t="s">
        <v>423</v>
      </c>
      <c r="AA462" s="3" t="str">
        <f t="shared" si="14"/>
        <v>6987</v>
      </c>
      <c r="AB462" s="4" t="str">
        <f t="shared" si="15"/>
        <v>Non-TIF</v>
      </c>
    </row>
    <row r="463" spans="1:28" x14ac:dyDescent="0.25">
      <c r="A463">
        <v>2021</v>
      </c>
      <c r="B463">
        <v>44</v>
      </c>
      <c r="C463" t="s">
        <v>45</v>
      </c>
      <c r="D463">
        <v>0</v>
      </c>
      <c r="E463">
        <v>33435</v>
      </c>
      <c r="F463">
        <v>0</v>
      </c>
      <c r="G463">
        <v>417573</v>
      </c>
      <c r="H463">
        <v>261027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712035</v>
      </c>
      <c r="O463">
        <v>0</v>
      </c>
      <c r="P463">
        <v>712035</v>
      </c>
      <c r="Q463">
        <v>0</v>
      </c>
      <c r="R463">
        <v>2021</v>
      </c>
      <c r="S463">
        <v>44</v>
      </c>
      <c r="T463">
        <v>4</v>
      </c>
      <c r="U463">
        <v>689</v>
      </c>
      <c r="V463">
        <v>444689</v>
      </c>
      <c r="W463" t="s">
        <v>27</v>
      </c>
      <c r="X463" t="s">
        <v>27</v>
      </c>
      <c r="Y463" t="s">
        <v>338</v>
      </c>
      <c r="Z463" t="s">
        <v>464</v>
      </c>
      <c r="AA463" s="3" t="str">
        <f t="shared" si="14"/>
        <v>4689</v>
      </c>
      <c r="AB463" s="4" t="str">
        <f t="shared" si="15"/>
        <v>Non-TIF</v>
      </c>
    </row>
    <row r="464" spans="1:28" x14ac:dyDescent="0.25">
      <c r="A464">
        <v>2021</v>
      </c>
      <c r="B464">
        <v>44</v>
      </c>
      <c r="C464" t="s">
        <v>24</v>
      </c>
      <c r="D464">
        <v>17758605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17758605</v>
      </c>
      <c r="O464">
        <v>0</v>
      </c>
      <c r="P464">
        <v>17758605</v>
      </c>
      <c r="Q464">
        <v>0</v>
      </c>
      <c r="R464">
        <v>2021</v>
      </c>
      <c r="S464">
        <v>44</v>
      </c>
      <c r="T464">
        <v>4</v>
      </c>
      <c r="U464">
        <v>536</v>
      </c>
      <c r="V464" t="s">
        <v>520</v>
      </c>
      <c r="W464" t="s">
        <v>26</v>
      </c>
      <c r="X464" t="s">
        <v>27</v>
      </c>
      <c r="Y464" t="s">
        <v>521</v>
      </c>
      <c r="Z464" t="s">
        <v>464</v>
      </c>
      <c r="AA464" s="3" t="str">
        <f t="shared" si="14"/>
        <v>4536</v>
      </c>
      <c r="AB464" s="4" t="str">
        <f t="shared" si="15"/>
        <v>TIF</v>
      </c>
    </row>
    <row r="465" spans="1:28" x14ac:dyDescent="0.25">
      <c r="A465">
        <v>2021</v>
      </c>
      <c r="B465">
        <v>44</v>
      </c>
      <c r="C465" t="s">
        <v>24</v>
      </c>
      <c r="D465">
        <v>280130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280130</v>
      </c>
      <c r="O465">
        <v>0</v>
      </c>
      <c r="P465">
        <v>280130</v>
      </c>
      <c r="Q465">
        <v>0</v>
      </c>
      <c r="R465">
        <v>2021</v>
      </c>
      <c r="S465">
        <v>44</v>
      </c>
      <c r="T465">
        <v>4</v>
      </c>
      <c r="U465">
        <v>689</v>
      </c>
      <c r="V465" t="s">
        <v>522</v>
      </c>
      <c r="W465" t="s">
        <v>26</v>
      </c>
      <c r="X465" t="s">
        <v>27</v>
      </c>
      <c r="Y465" t="s">
        <v>523</v>
      </c>
      <c r="Z465" t="s">
        <v>464</v>
      </c>
      <c r="AA465" s="3" t="str">
        <f t="shared" si="14"/>
        <v>4689</v>
      </c>
      <c r="AB465" s="4" t="str">
        <f t="shared" si="15"/>
        <v>TIF</v>
      </c>
    </row>
    <row r="466" spans="1:28" x14ac:dyDescent="0.25">
      <c r="A466">
        <v>2021</v>
      </c>
      <c r="B466">
        <v>44</v>
      </c>
      <c r="C466" t="s">
        <v>24</v>
      </c>
      <c r="D466">
        <v>3943476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3943476</v>
      </c>
      <c r="O466">
        <v>0</v>
      </c>
      <c r="P466">
        <v>3943476</v>
      </c>
      <c r="Q466">
        <v>0</v>
      </c>
      <c r="R466">
        <v>2021</v>
      </c>
      <c r="S466">
        <v>44</v>
      </c>
      <c r="T466">
        <v>6</v>
      </c>
      <c r="U466">
        <v>700</v>
      </c>
      <c r="V466" t="s">
        <v>524</v>
      </c>
      <c r="W466" t="s">
        <v>26</v>
      </c>
      <c r="X466" t="s">
        <v>27</v>
      </c>
      <c r="Y466" t="s">
        <v>525</v>
      </c>
      <c r="Z466" t="s">
        <v>464</v>
      </c>
      <c r="AA466" s="3" t="str">
        <f t="shared" si="14"/>
        <v>6700</v>
      </c>
      <c r="AB466" s="4" t="str">
        <f t="shared" si="15"/>
        <v>TIF</v>
      </c>
    </row>
    <row r="467" spans="1:28" x14ac:dyDescent="0.25">
      <c r="A467">
        <v>2021</v>
      </c>
      <c r="B467">
        <v>44</v>
      </c>
      <c r="C467" t="s">
        <v>32</v>
      </c>
      <c r="D467">
        <v>5537880</v>
      </c>
      <c r="E467">
        <v>1860842</v>
      </c>
      <c r="F467">
        <v>81739</v>
      </c>
      <c r="G467">
        <v>157635</v>
      </c>
      <c r="H467">
        <v>0</v>
      </c>
      <c r="I467">
        <v>0</v>
      </c>
      <c r="J467">
        <v>0</v>
      </c>
      <c r="K467">
        <v>0</v>
      </c>
      <c r="L467">
        <v>36341</v>
      </c>
      <c r="M467">
        <v>0</v>
      </c>
      <c r="N467">
        <v>7674437</v>
      </c>
      <c r="O467">
        <v>16668</v>
      </c>
      <c r="P467">
        <v>7657769</v>
      </c>
      <c r="Q467">
        <v>52781</v>
      </c>
      <c r="R467">
        <v>2021</v>
      </c>
      <c r="S467">
        <v>44</v>
      </c>
      <c r="T467">
        <v>1</v>
      </c>
      <c r="U467">
        <v>602</v>
      </c>
      <c r="V467">
        <v>291602</v>
      </c>
      <c r="W467" t="s">
        <v>27</v>
      </c>
      <c r="X467" t="s">
        <v>27</v>
      </c>
      <c r="Y467" t="s">
        <v>377</v>
      </c>
      <c r="Z467" t="s">
        <v>464</v>
      </c>
      <c r="AA467" s="3" t="str">
        <f t="shared" si="14"/>
        <v>1602</v>
      </c>
      <c r="AB467" s="4" t="str">
        <f t="shared" si="15"/>
        <v>Non-TIF</v>
      </c>
    </row>
    <row r="468" spans="1:28" x14ac:dyDescent="0.25">
      <c r="A468">
        <v>2021</v>
      </c>
      <c r="B468">
        <v>44</v>
      </c>
      <c r="C468" t="s">
        <v>32</v>
      </c>
      <c r="D468">
        <v>224019594</v>
      </c>
      <c r="E468">
        <v>97901553</v>
      </c>
      <c r="F468">
        <v>5206089</v>
      </c>
      <c r="G468">
        <v>18958366</v>
      </c>
      <c r="H468">
        <v>1458108</v>
      </c>
      <c r="I468">
        <v>3041284</v>
      </c>
      <c r="J468">
        <v>0</v>
      </c>
      <c r="K468">
        <v>0</v>
      </c>
      <c r="L468">
        <v>9031661</v>
      </c>
      <c r="M468">
        <v>12699557</v>
      </c>
      <c r="N468">
        <v>372316212</v>
      </c>
      <c r="O468">
        <v>607456</v>
      </c>
      <c r="P468">
        <v>371708756</v>
      </c>
      <c r="Q468">
        <v>4830068</v>
      </c>
      <c r="R468">
        <v>2021</v>
      </c>
      <c r="S468">
        <v>44</v>
      </c>
      <c r="T468">
        <v>4</v>
      </c>
      <c r="U468">
        <v>536</v>
      </c>
      <c r="V468">
        <v>444536</v>
      </c>
      <c r="W468" t="s">
        <v>27</v>
      </c>
      <c r="X468" t="s">
        <v>27</v>
      </c>
      <c r="Y468" t="s">
        <v>463</v>
      </c>
      <c r="Z468" t="s">
        <v>464</v>
      </c>
      <c r="AA468" s="3" t="str">
        <f t="shared" si="14"/>
        <v>4536</v>
      </c>
      <c r="AB468" s="4" t="str">
        <f t="shared" si="15"/>
        <v>Non-TIF</v>
      </c>
    </row>
    <row r="469" spans="1:28" x14ac:dyDescent="0.25">
      <c r="A469">
        <v>2021</v>
      </c>
      <c r="B469">
        <v>44</v>
      </c>
      <c r="C469" t="s">
        <v>32</v>
      </c>
      <c r="D469">
        <v>22541937</v>
      </c>
      <c r="E469">
        <v>36242849</v>
      </c>
      <c r="F469">
        <v>3561180</v>
      </c>
      <c r="G469">
        <v>3672374</v>
      </c>
      <c r="H469">
        <v>4140</v>
      </c>
      <c r="I469">
        <v>100116</v>
      </c>
      <c r="J469">
        <v>0</v>
      </c>
      <c r="K469">
        <v>0</v>
      </c>
      <c r="L469">
        <v>392932</v>
      </c>
      <c r="M469">
        <v>0</v>
      </c>
      <c r="N469">
        <v>66515528</v>
      </c>
      <c r="O469">
        <v>61116</v>
      </c>
      <c r="P469">
        <v>66454412</v>
      </c>
      <c r="Q469">
        <v>2656811</v>
      </c>
      <c r="R469">
        <v>2021</v>
      </c>
      <c r="S469">
        <v>44</v>
      </c>
      <c r="T469">
        <v>6</v>
      </c>
      <c r="U469">
        <v>700</v>
      </c>
      <c r="V469">
        <v>446700</v>
      </c>
      <c r="W469" t="s">
        <v>27</v>
      </c>
      <c r="X469" t="s">
        <v>27</v>
      </c>
      <c r="Y469" t="s">
        <v>465</v>
      </c>
      <c r="Z469" t="s">
        <v>464</v>
      </c>
      <c r="AA469" s="3" t="str">
        <f t="shared" si="14"/>
        <v>6700</v>
      </c>
      <c r="AB469" s="4" t="str">
        <f t="shared" si="15"/>
        <v>Non-TIF</v>
      </c>
    </row>
    <row r="470" spans="1:28" x14ac:dyDescent="0.25">
      <c r="A470">
        <v>2021</v>
      </c>
      <c r="B470">
        <v>44</v>
      </c>
      <c r="C470" t="s">
        <v>32</v>
      </c>
      <c r="D470">
        <v>3441617</v>
      </c>
      <c r="E470">
        <v>4203501</v>
      </c>
      <c r="F470">
        <v>150685</v>
      </c>
      <c r="G470">
        <v>2401659</v>
      </c>
      <c r="H470">
        <v>0</v>
      </c>
      <c r="I470">
        <v>0</v>
      </c>
      <c r="J470">
        <v>0</v>
      </c>
      <c r="K470">
        <v>0</v>
      </c>
      <c r="L470">
        <v>29232</v>
      </c>
      <c r="M470">
        <v>0</v>
      </c>
      <c r="N470">
        <v>10226694</v>
      </c>
      <c r="O470">
        <v>22224</v>
      </c>
      <c r="P470">
        <v>10204470</v>
      </c>
      <c r="Q470">
        <v>192370</v>
      </c>
      <c r="R470">
        <v>2021</v>
      </c>
      <c r="S470">
        <v>44</v>
      </c>
      <c r="T470">
        <v>6</v>
      </c>
      <c r="U470">
        <v>592</v>
      </c>
      <c r="V470">
        <v>896592</v>
      </c>
      <c r="W470" t="s">
        <v>27</v>
      </c>
      <c r="X470" t="s">
        <v>27</v>
      </c>
      <c r="Y470" t="s">
        <v>845</v>
      </c>
      <c r="Z470" t="s">
        <v>464</v>
      </c>
      <c r="AA470" s="3" t="str">
        <f t="shared" si="14"/>
        <v>6592</v>
      </c>
      <c r="AB470" s="4" t="str">
        <f t="shared" si="15"/>
        <v>Non-TIF</v>
      </c>
    </row>
    <row r="471" spans="1:28" x14ac:dyDescent="0.25">
      <c r="A471">
        <v>2021</v>
      </c>
      <c r="B471">
        <v>45</v>
      </c>
      <c r="C471" t="s">
        <v>45</v>
      </c>
      <c r="D471">
        <v>156194</v>
      </c>
      <c r="E471">
        <v>355149</v>
      </c>
      <c r="F471">
        <v>5253</v>
      </c>
      <c r="G471">
        <v>1506159</v>
      </c>
      <c r="H471">
        <v>0</v>
      </c>
      <c r="I471">
        <v>130076</v>
      </c>
      <c r="J471">
        <v>0</v>
      </c>
      <c r="K471">
        <v>0</v>
      </c>
      <c r="L471">
        <v>0</v>
      </c>
      <c r="M471">
        <v>0</v>
      </c>
      <c r="N471">
        <v>2152831</v>
      </c>
      <c r="O471">
        <v>0</v>
      </c>
      <c r="P471">
        <v>2152831</v>
      </c>
      <c r="Q471">
        <v>0</v>
      </c>
      <c r="R471">
        <v>2021</v>
      </c>
      <c r="S471">
        <v>45</v>
      </c>
      <c r="T471">
        <v>6</v>
      </c>
      <c r="U471">
        <v>509</v>
      </c>
      <c r="V471">
        <v>336509</v>
      </c>
      <c r="W471" t="s">
        <v>27</v>
      </c>
      <c r="X471" t="s">
        <v>27</v>
      </c>
      <c r="Y471" t="s">
        <v>224</v>
      </c>
      <c r="Z471" t="s">
        <v>466</v>
      </c>
      <c r="AA471" s="3" t="str">
        <f t="shared" si="14"/>
        <v>6509</v>
      </c>
      <c r="AB471" s="4" t="str">
        <f t="shared" si="15"/>
        <v>Non-TIF</v>
      </c>
    </row>
    <row r="472" spans="1:28" x14ac:dyDescent="0.25">
      <c r="A472">
        <v>2021</v>
      </c>
      <c r="B472">
        <v>45</v>
      </c>
      <c r="C472" t="s">
        <v>45</v>
      </c>
      <c r="D472">
        <v>0</v>
      </c>
      <c r="E472">
        <v>0</v>
      </c>
      <c r="F472">
        <v>0</v>
      </c>
      <c r="G472">
        <v>2066210</v>
      </c>
      <c r="H472">
        <v>57628642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59694852</v>
      </c>
      <c r="O472">
        <v>0</v>
      </c>
      <c r="P472">
        <v>59694852</v>
      </c>
      <c r="Q472">
        <v>0</v>
      </c>
      <c r="R472">
        <v>2021</v>
      </c>
      <c r="S472">
        <v>45</v>
      </c>
      <c r="T472">
        <v>5</v>
      </c>
      <c r="U472">
        <v>508</v>
      </c>
      <c r="V472">
        <v>455508</v>
      </c>
      <c r="W472" t="s">
        <v>27</v>
      </c>
      <c r="X472" t="s">
        <v>27</v>
      </c>
      <c r="Y472" t="s">
        <v>497</v>
      </c>
      <c r="Z472" t="s">
        <v>466</v>
      </c>
      <c r="AA472" s="3" t="str">
        <f t="shared" si="14"/>
        <v>5508</v>
      </c>
      <c r="AB472" s="4" t="str">
        <f t="shared" si="15"/>
        <v>Non-TIF</v>
      </c>
    </row>
    <row r="473" spans="1:28" x14ac:dyDescent="0.25">
      <c r="A473">
        <v>2021</v>
      </c>
      <c r="B473">
        <v>45</v>
      </c>
      <c r="C473" t="s">
        <v>32</v>
      </c>
      <c r="D473">
        <v>4570258</v>
      </c>
      <c r="E473">
        <v>16407490</v>
      </c>
      <c r="F473">
        <v>2239164</v>
      </c>
      <c r="G473">
        <v>305784</v>
      </c>
      <c r="H473">
        <v>0</v>
      </c>
      <c r="I473">
        <v>0</v>
      </c>
      <c r="J473">
        <v>0</v>
      </c>
      <c r="K473">
        <v>0</v>
      </c>
      <c r="L473">
        <v>670645</v>
      </c>
      <c r="M473">
        <v>0</v>
      </c>
      <c r="N473">
        <v>24193341</v>
      </c>
      <c r="O473">
        <v>18520</v>
      </c>
      <c r="P473">
        <v>24174821</v>
      </c>
      <c r="Q473">
        <v>139685</v>
      </c>
      <c r="R473">
        <v>2021</v>
      </c>
      <c r="S473">
        <v>45</v>
      </c>
      <c r="T473">
        <v>4</v>
      </c>
      <c r="U473">
        <v>662</v>
      </c>
      <c r="V473">
        <v>194662</v>
      </c>
      <c r="W473" t="s">
        <v>27</v>
      </c>
      <c r="X473" t="s">
        <v>27</v>
      </c>
      <c r="Y473" t="s">
        <v>223</v>
      </c>
      <c r="Z473" t="s">
        <v>466</v>
      </c>
      <c r="AA473" s="3" t="str">
        <f t="shared" si="14"/>
        <v>4662</v>
      </c>
      <c r="AB473" s="4" t="str">
        <f t="shared" si="15"/>
        <v>Non-TIF</v>
      </c>
    </row>
    <row r="474" spans="1:28" x14ac:dyDescent="0.25">
      <c r="A474">
        <v>2021</v>
      </c>
      <c r="B474">
        <v>45</v>
      </c>
      <c r="C474" t="s">
        <v>32</v>
      </c>
      <c r="D474">
        <v>187293711</v>
      </c>
      <c r="E474">
        <v>182050983</v>
      </c>
      <c r="F474">
        <v>19320648</v>
      </c>
      <c r="G474">
        <v>21811423</v>
      </c>
      <c r="H474">
        <v>4141773</v>
      </c>
      <c r="I474">
        <v>4433385</v>
      </c>
      <c r="J474">
        <v>0</v>
      </c>
      <c r="K474">
        <v>0</v>
      </c>
      <c r="L474">
        <v>8585640</v>
      </c>
      <c r="M474">
        <v>0</v>
      </c>
      <c r="N474">
        <v>427637563</v>
      </c>
      <c r="O474">
        <v>563008</v>
      </c>
      <c r="P474">
        <v>427074555</v>
      </c>
      <c r="Q474">
        <v>4099232</v>
      </c>
      <c r="R474">
        <v>2021</v>
      </c>
      <c r="S474">
        <v>45</v>
      </c>
      <c r="T474">
        <v>3</v>
      </c>
      <c r="U474">
        <v>29</v>
      </c>
      <c r="V474">
        <v>453029</v>
      </c>
      <c r="W474" t="s">
        <v>27</v>
      </c>
      <c r="X474" t="s">
        <v>27</v>
      </c>
      <c r="Y474" t="s">
        <v>325</v>
      </c>
      <c r="Z474" t="s">
        <v>466</v>
      </c>
      <c r="AA474" s="3" t="str">
        <f t="shared" si="14"/>
        <v>3029</v>
      </c>
      <c r="AB474" s="4" t="str">
        <f t="shared" si="15"/>
        <v>Non-TIF</v>
      </c>
    </row>
    <row r="475" spans="1:28" x14ac:dyDescent="0.25">
      <c r="A475">
        <v>2021</v>
      </c>
      <c r="B475">
        <v>46</v>
      </c>
      <c r="C475" t="s">
        <v>45</v>
      </c>
      <c r="D475">
        <v>748295</v>
      </c>
      <c r="E475">
        <v>237095</v>
      </c>
      <c r="F475">
        <v>54467</v>
      </c>
      <c r="G475">
        <v>1150767</v>
      </c>
      <c r="H475">
        <v>0</v>
      </c>
      <c r="I475">
        <v>12580</v>
      </c>
      <c r="J475">
        <v>0</v>
      </c>
      <c r="K475">
        <v>0</v>
      </c>
      <c r="L475">
        <v>0</v>
      </c>
      <c r="M475">
        <v>0</v>
      </c>
      <c r="N475">
        <v>2203204</v>
      </c>
      <c r="O475">
        <v>5556</v>
      </c>
      <c r="P475">
        <v>2197648</v>
      </c>
      <c r="Q475">
        <v>0</v>
      </c>
      <c r="R475">
        <v>2021</v>
      </c>
      <c r="S475">
        <v>46</v>
      </c>
      <c r="T475">
        <v>2</v>
      </c>
      <c r="U475">
        <v>493</v>
      </c>
      <c r="V475">
        <v>462493</v>
      </c>
      <c r="W475" t="s">
        <v>27</v>
      </c>
      <c r="X475" t="s">
        <v>27</v>
      </c>
      <c r="Y475" t="s">
        <v>473</v>
      </c>
      <c r="Z475" t="s">
        <v>470</v>
      </c>
      <c r="AA475" s="3" t="str">
        <f t="shared" si="14"/>
        <v>2493</v>
      </c>
      <c r="AB475" s="4" t="str">
        <f t="shared" si="15"/>
        <v>Non-TIF</v>
      </c>
    </row>
    <row r="476" spans="1:28" x14ac:dyDescent="0.25">
      <c r="A476">
        <v>2021</v>
      </c>
      <c r="B476">
        <v>46</v>
      </c>
      <c r="C476" t="s">
        <v>32</v>
      </c>
      <c r="D476">
        <v>18466592</v>
      </c>
      <c r="E476">
        <v>75456070</v>
      </c>
      <c r="F476">
        <v>4382420</v>
      </c>
      <c r="G476">
        <v>14134080</v>
      </c>
      <c r="H476">
        <v>832896</v>
      </c>
      <c r="I476">
        <v>206199</v>
      </c>
      <c r="J476">
        <v>0</v>
      </c>
      <c r="K476">
        <v>24836</v>
      </c>
      <c r="L476">
        <v>686925</v>
      </c>
      <c r="M476">
        <v>18771289</v>
      </c>
      <c r="N476">
        <v>132961307</v>
      </c>
      <c r="O476">
        <v>74080</v>
      </c>
      <c r="P476">
        <v>132887227</v>
      </c>
      <c r="Q476">
        <v>7864732</v>
      </c>
      <c r="R476">
        <v>2021</v>
      </c>
      <c r="S476">
        <v>46</v>
      </c>
      <c r="T476">
        <v>6</v>
      </c>
      <c r="U476">
        <v>516</v>
      </c>
      <c r="V476">
        <v>466516</v>
      </c>
      <c r="W476" t="s">
        <v>27</v>
      </c>
      <c r="X476" t="s">
        <v>27</v>
      </c>
      <c r="Y476" t="s">
        <v>469</v>
      </c>
      <c r="Z476" t="s">
        <v>470</v>
      </c>
      <c r="AA476" s="3" t="str">
        <f t="shared" si="14"/>
        <v>6516</v>
      </c>
      <c r="AB476" s="4" t="str">
        <f t="shared" si="15"/>
        <v>Non-TIF</v>
      </c>
    </row>
    <row r="477" spans="1:28" x14ac:dyDescent="0.25">
      <c r="A477">
        <v>2021</v>
      </c>
      <c r="B477">
        <v>47</v>
      </c>
      <c r="C477" t="s">
        <v>24</v>
      </c>
      <c r="D477">
        <v>675068</v>
      </c>
      <c r="E477">
        <v>0</v>
      </c>
      <c r="F477">
        <v>0</v>
      </c>
      <c r="G477">
        <v>0</v>
      </c>
      <c r="H477">
        <v>126709858</v>
      </c>
      <c r="I477">
        <v>1522822</v>
      </c>
      <c r="J477">
        <v>0</v>
      </c>
      <c r="K477">
        <v>0</v>
      </c>
      <c r="L477">
        <v>0</v>
      </c>
      <c r="M477">
        <v>0</v>
      </c>
      <c r="N477">
        <v>128907748</v>
      </c>
      <c r="O477">
        <v>0</v>
      </c>
      <c r="P477">
        <v>128907748</v>
      </c>
      <c r="Q477">
        <v>0</v>
      </c>
      <c r="R477">
        <v>2021</v>
      </c>
      <c r="S477">
        <v>47</v>
      </c>
      <c r="T477">
        <v>4</v>
      </c>
      <c r="U477">
        <v>860</v>
      </c>
      <c r="V477" t="s">
        <v>558</v>
      </c>
      <c r="W477" t="s">
        <v>26</v>
      </c>
      <c r="X477" t="s">
        <v>27</v>
      </c>
      <c r="Y477" t="s">
        <v>559</v>
      </c>
      <c r="Z477" t="s">
        <v>474</v>
      </c>
      <c r="AA477" s="3" t="str">
        <f t="shared" si="14"/>
        <v>4860</v>
      </c>
      <c r="AB477" s="4" t="str">
        <f t="shared" si="15"/>
        <v>TIF</v>
      </c>
    </row>
    <row r="478" spans="1:28" x14ac:dyDescent="0.25">
      <c r="A478">
        <v>2021</v>
      </c>
      <c r="B478">
        <v>47</v>
      </c>
      <c r="C478" t="s">
        <v>32</v>
      </c>
      <c r="D478">
        <v>334053</v>
      </c>
      <c r="E478">
        <v>1870816</v>
      </c>
      <c r="F478">
        <v>697647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2452</v>
      </c>
      <c r="M478">
        <v>0</v>
      </c>
      <c r="N478">
        <v>2904968</v>
      </c>
      <c r="O478">
        <v>0</v>
      </c>
      <c r="P478">
        <v>2904968</v>
      </c>
      <c r="Q478">
        <v>9285</v>
      </c>
      <c r="R478">
        <v>2021</v>
      </c>
      <c r="S478">
        <v>47</v>
      </c>
      <c r="T478">
        <v>1</v>
      </c>
      <c r="U478">
        <v>701</v>
      </c>
      <c r="V478">
        <v>241701</v>
      </c>
      <c r="W478" t="s">
        <v>27</v>
      </c>
      <c r="X478" t="s">
        <v>27</v>
      </c>
      <c r="Y478" t="s">
        <v>364</v>
      </c>
      <c r="Z478" t="s">
        <v>474</v>
      </c>
      <c r="AA478" s="3" t="str">
        <f t="shared" si="14"/>
        <v>1701</v>
      </c>
      <c r="AB478" s="4" t="str">
        <f t="shared" si="15"/>
        <v>Non-TIF</v>
      </c>
    </row>
    <row r="479" spans="1:28" x14ac:dyDescent="0.25">
      <c r="A479">
        <v>2021</v>
      </c>
      <c r="B479">
        <v>48</v>
      </c>
      <c r="C479" t="s">
        <v>32</v>
      </c>
      <c r="D479">
        <v>4966285</v>
      </c>
      <c r="E479">
        <v>7418293</v>
      </c>
      <c r="F479">
        <v>269583</v>
      </c>
      <c r="G479">
        <v>113265</v>
      </c>
      <c r="H479">
        <v>0</v>
      </c>
      <c r="I479">
        <v>0</v>
      </c>
      <c r="J479">
        <v>0</v>
      </c>
      <c r="K479">
        <v>0</v>
      </c>
      <c r="L479">
        <v>38949</v>
      </c>
      <c r="M479">
        <v>0</v>
      </c>
      <c r="N479">
        <v>12806375</v>
      </c>
      <c r="O479">
        <v>5556</v>
      </c>
      <c r="P479">
        <v>12800819</v>
      </c>
      <c r="Q479">
        <v>335435</v>
      </c>
      <c r="R479">
        <v>2021</v>
      </c>
      <c r="S479">
        <v>48</v>
      </c>
      <c r="T479">
        <v>0</v>
      </c>
      <c r="U479">
        <v>576</v>
      </c>
      <c r="V479">
        <v>60576</v>
      </c>
      <c r="W479" t="s">
        <v>27</v>
      </c>
      <c r="X479" t="s">
        <v>27</v>
      </c>
      <c r="Y479" t="s">
        <v>46</v>
      </c>
      <c r="Z479" t="s">
        <v>478</v>
      </c>
      <c r="AA479" s="3" t="str">
        <f t="shared" si="14"/>
        <v>0576</v>
      </c>
      <c r="AB479" s="4" t="str">
        <f t="shared" si="15"/>
        <v>Non-TIF</v>
      </c>
    </row>
    <row r="480" spans="1:28" x14ac:dyDescent="0.25">
      <c r="A480">
        <v>2021</v>
      </c>
      <c r="B480">
        <v>48</v>
      </c>
      <c r="C480" t="s">
        <v>32</v>
      </c>
      <c r="D480">
        <v>84402352</v>
      </c>
      <c r="E480">
        <v>16919514</v>
      </c>
      <c r="F480">
        <v>822099</v>
      </c>
      <c r="G480">
        <v>19139455</v>
      </c>
      <c r="H480">
        <v>11057319</v>
      </c>
      <c r="I480">
        <v>4597045</v>
      </c>
      <c r="J480">
        <v>0</v>
      </c>
      <c r="K480">
        <v>0</v>
      </c>
      <c r="L480">
        <v>1334050</v>
      </c>
      <c r="M480">
        <v>8109268</v>
      </c>
      <c r="N480">
        <v>146381102</v>
      </c>
      <c r="O480">
        <v>190756</v>
      </c>
      <c r="P480">
        <v>146190346</v>
      </c>
      <c r="Q480">
        <v>2566741</v>
      </c>
      <c r="R480">
        <v>2021</v>
      </c>
      <c r="S480">
        <v>48</v>
      </c>
      <c r="T480">
        <v>0</v>
      </c>
      <c r="U480">
        <v>216</v>
      </c>
      <c r="V480">
        <v>480216</v>
      </c>
      <c r="W480" t="s">
        <v>27</v>
      </c>
      <c r="X480" t="s">
        <v>27</v>
      </c>
      <c r="Y480" t="s">
        <v>552</v>
      </c>
      <c r="Z480" t="s">
        <v>478</v>
      </c>
      <c r="AA480" s="3" t="str">
        <f t="shared" si="14"/>
        <v>0216</v>
      </c>
      <c r="AB480" s="4" t="str">
        <f t="shared" si="15"/>
        <v>Non-TIF</v>
      </c>
    </row>
    <row r="481" spans="1:28" x14ac:dyDescent="0.25">
      <c r="A481">
        <v>2021</v>
      </c>
      <c r="B481">
        <v>48</v>
      </c>
      <c r="C481" t="s">
        <v>32</v>
      </c>
      <c r="D481">
        <v>2502445</v>
      </c>
      <c r="E481">
        <v>1436227</v>
      </c>
      <c r="F481">
        <v>76763</v>
      </c>
      <c r="G481">
        <v>1240155</v>
      </c>
      <c r="H481">
        <v>0</v>
      </c>
      <c r="I481">
        <v>0</v>
      </c>
      <c r="J481">
        <v>0</v>
      </c>
      <c r="K481">
        <v>0</v>
      </c>
      <c r="L481">
        <v>99518</v>
      </c>
      <c r="M481">
        <v>0</v>
      </c>
      <c r="N481">
        <v>5355108</v>
      </c>
      <c r="O481">
        <v>0</v>
      </c>
      <c r="P481">
        <v>5355108</v>
      </c>
      <c r="Q481">
        <v>163328</v>
      </c>
      <c r="R481">
        <v>2021</v>
      </c>
      <c r="S481">
        <v>48</v>
      </c>
      <c r="T481">
        <v>1</v>
      </c>
      <c r="U481">
        <v>221</v>
      </c>
      <c r="V481">
        <v>521221</v>
      </c>
      <c r="W481" t="s">
        <v>27</v>
      </c>
      <c r="X481" t="s">
        <v>27</v>
      </c>
      <c r="Y481" t="s">
        <v>560</v>
      </c>
      <c r="Z481" t="s">
        <v>478</v>
      </c>
      <c r="AA481" s="3" t="str">
        <f t="shared" si="14"/>
        <v>1221</v>
      </c>
      <c r="AB481" s="4" t="str">
        <f t="shared" si="15"/>
        <v>Non-TIF</v>
      </c>
    </row>
    <row r="482" spans="1:28" x14ac:dyDescent="0.25">
      <c r="A482">
        <v>2021</v>
      </c>
      <c r="B482">
        <v>48</v>
      </c>
      <c r="C482" t="s">
        <v>32</v>
      </c>
      <c r="D482">
        <v>1300089</v>
      </c>
      <c r="E482">
        <v>3427526</v>
      </c>
      <c r="F482">
        <v>184261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5802</v>
      </c>
      <c r="M482">
        <v>0</v>
      </c>
      <c r="N482">
        <v>4917678</v>
      </c>
      <c r="O482">
        <v>1852</v>
      </c>
      <c r="P482">
        <v>4915826</v>
      </c>
      <c r="Q482">
        <v>69990</v>
      </c>
      <c r="R482">
        <v>2021</v>
      </c>
      <c r="S482">
        <v>48</v>
      </c>
      <c r="T482">
        <v>6</v>
      </c>
      <c r="U482">
        <v>462</v>
      </c>
      <c r="V482">
        <v>546462</v>
      </c>
      <c r="W482" t="s">
        <v>27</v>
      </c>
      <c r="X482" t="s">
        <v>27</v>
      </c>
      <c r="Y482" t="s">
        <v>561</v>
      </c>
      <c r="Z482" t="s">
        <v>478</v>
      </c>
      <c r="AA482" s="3" t="str">
        <f t="shared" si="14"/>
        <v>6462</v>
      </c>
      <c r="AB482" s="4" t="str">
        <f t="shared" si="15"/>
        <v>Non-TIF</v>
      </c>
    </row>
    <row r="483" spans="1:28" x14ac:dyDescent="0.25">
      <c r="A483">
        <v>2021</v>
      </c>
      <c r="B483">
        <v>48</v>
      </c>
      <c r="C483" t="s">
        <v>32</v>
      </c>
      <c r="D483">
        <v>5926815</v>
      </c>
      <c r="E483">
        <v>5345464</v>
      </c>
      <c r="F483">
        <v>616528</v>
      </c>
      <c r="G483">
        <v>486549</v>
      </c>
      <c r="H483">
        <v>0</v>
      </c>
      <c r="I483">
        <v>0</v>
      </c>
      <c r="J483">
        <v>0</v>
      </c>
      <c r="K483">
        <v>0</v>
      </c>
      <c r="L483">
        <v>373299</v>
      </c>
      <c r="M483">
        <v>0</v>
      </c>
      <c r="N483">
        <v>12748655</v>
      </c>
      <c r="O483">
        <v>5556</v>
      </c>
      <c r="P483">
        <v>12743099</v>
      </c>
      <c r="Q483">
        <v>48475</v>
      </c>
      <c r="R483">
        <v>2021</v>
      </c>
      <c r="S483">
        <v>48</v>
      </c>
      <c r="T483">
        <v>4</v>
      </c>
      <c r="U483">
        <v>271</v>
      </c>
      <c r="V483">
        <v>924271</v>
      </c>
      <c r="W483" t="s">
        <v>27</v>
      </c>
      <c r="X483" t="s">
        <v>27</v>
      </c>
      <c r="Y483" t="s">
        <v>562</v>
      </c>
      <c r="Z483" t="s">
        <v>478</v>
      </c>
      <c r="AA483" s="3" t="str">
        <f t="shared" si="14"/>
        <v>4271</v>
      </c>
      <c r="AB483" s="4" t="str">
        <f t="shared" si="15"/>
        <v>Non-TIF</v>
      </c>
    </row>
    <row r="484" spans="1:28" x14ac:dyDescent="0.25">
      <c r="A484">
        <v>2021</v>
      </c>
      <c r="B484">
        <v>49</v>
      </c>
      <c r="C484" t="s">
        <v>45</v>
      </c>
      <c r="D484">
        <v>128180</v>
      </c>
      <c r="E484">
        <v>392939</v>
      </c>
      <c r="F484">
        <v>67671</v>
      </c>
      <c r="G484">
        <v>52156085</v>
      </c>
      <c r="H484">
        <v>6850750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59595625</v>
      </c>
      <c r="O484">
        <v>7408</v>
      </c>
      <c r="P484">
        <v>59588217</v>
      </c>
      <c r="Q484">
        <v>0</v>
      </c>
      <c r="R484">
        <v>2021</v>
      </c>
      <c r="S484">
        <v>49</v>
      </c>
      <c r="T484">
        <v>4</v>
      </c>
      <c r="U484">
        <v>41</v>
      </c>
      <c r="V484">
        <v>494041</v>
      </c>
      <c r="W484" t="s">
        <v>27</v>
      </c>
      <c r="X484" t="s">
        <v>27</v>
      </c>
      <c r="Y484" t="s">
        <v>381</v>
      </c>
      <c r="Z484" t="s">
        <v>479</v>
      </c>
      <c r="AA484" s="3" t="str">
        <f t="shared" si="14"/>
        <v>4041</v>
      </c>
      <c r="AB484" s="4" t="str">
        <f t="shared" si="15"/>
        <v>Non-TIF</v>
      </c>
    </row>
    <row r="485" spans="1:28" x14ac:dyDescent="0.25">
      <c r="A485">
        <v>2021</v>
      </c>
      <c r="B485">
        <v>49</v>
      </c>
      <c r="C485" t="s">
        <v>24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2021</v>
      </c>
      <c r="S485">
        <v>49</v>
      </c>
      <c r="T485">
        <v>1</v>
      </c>
      <c r="U485">
        <v>965</v>
      </c>
      <c r="V485" t="s">
        <v>563</v>
      </c>
      <c r="W485" t="s">
        <v>26</v>
      </c>
      <c r="X485" t="s">
        <v>27</v>
      </c>
      <c r="Y485" t="s">
        <v>564</v>
      </c>
      <c r="Z485" t="s">
        <v>479</v>
      </c>
      <c r="AA485" s="3" t="str">
        <f t="shared" si="14"/>
        <v>1965</v>
      </c>
      <c r="AB485" s="4" t="str">
        <f t="shared" si="15"/>
        <v>TIF</v>
      </c>
    </row>
    <row r="486" spans="1:28" x14ac:dyDescent="0.25">
      <c r="A486">
        <v>2021</v>
      </c>
      <c r="B486">
        <v>49</v>
      </c>
      <c r="C486" t="s">
        <v>24</v>
      </c>
      <c r="D486">
        <v>5592408</v>
      </c>
      <c r="E486">
        <v>0</v>
      </c>
      <c r="F486">
        <v>0</v>
      </c>
      <c r="G486">
        <v>8684104</v>
      </c>
      <c r="H486">
        <v>5032490</v>
      </c>
      <c r="I486">
        <v>3622912</v>
      </c>
      <c r="J486">
        <v>0</v>
      </c>
      <c r="K486">
        <v>0</v>
      </c>
      <c r="L486">
        <v>0</v>
      </c>
      <c r="M486">
        <v>0</v>
      </c>
      <c r="N486">
        <v>22931914</v>
      </c>
      <c r="O486">
        <v>0</v>
      </c>
      <c r="P486">
        <v>22931914</v>
      </c>
      <c r="Q486">
        <v>0</v>
      </c>
      <c r="R486">
        <v>2021</v>
      </c>
      <c r="S486">
        <v>49</v>
      </c>
      <c r="T486">
        <v>4</v>
      </c>
      <c r="U486">
        <v>41</v>
      </c>
      <c r="V486" t="s">
        <v>565</v>
      </c>
      <c r="W486" t="s">
        <v>26</v>
      </c>
      <c r="X486" t="s">
        <v>27</v>
      </c>
      <c r="Y486" t="s">
        <v>566</v>
      </c>
      <c r="Z486" t="s">
        <v>479</v>
      </c>
      <c r="AA486" s="3" t="str">
        <f t="shared" si="14"/>
        <v>4041</v>
      </c>
      <c r="AB486" s="4" t="str">
        <f t="shared" si="15"/>
        <v>TIF</v>
      </c>
    </row>
    <row r="487" spans="1:28" x14ac:dyDescent="0.25">
      <c r="A487">
        <v>2021</v>
      </c>
      <c r="B487">
        <v>49</v>
      </c>
      <c r="C487" t="s">
        <v>32</v>
      </c>
      <c r="D487">
        <v>129425</v>
      </c>
      <c r="E487">
        <v>959775</v>
      </c>
      <c r="F487">
        <v>43898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2256</v>
      </c>
      <c r="M487">
        <v>0</v>
      </c>
      <c r="N487">
        <v>1135354</v>
      </c>
      <c r="O487">
        <v>0</v>
      </c>
      <c r="P487">
        <v>1135354</v>
      </c>
      <c r="Q487">
        <v>18227</v>
      </c>
      <c r="R487">
        <v>2021</v>
      </c>
      <c r="S487">
        <v>49</v>
      </c>
      <c r="T487">
        <v>1</v>
      </c>
      <c r="U487">
        <v>675</v>
      </c>
      <c r="V487">
        <v>231675</v>
      </c>
      <c r="W487" t="s">
        <v>27</v>
      </c>
      <c r="X487" t="s">
        <v>27</v>
      </c>
      <c r="Y487" t="s">
        <v>276</v>
      </c>
      <c r="Z487" t="s">
        <v>479</v>
      </c>
      <c r="AA487" s="3" t="str">
        <f t="shared" si="14"/>
        <v>1675</v>
      </c>
      <c r="AB487" s="4" t="str">
        <f t="shared" si="15"/>
        <v>Non-TIF</v>
      </c>
    </row>
    <row r="488" spans="1:28" x14ac:dyDescent="0.25">
      <c r="A488">
        <v>2021</v>
      </c>
      <c r="B488">
        <v>49</v>
      </c>
      <c r="C488" t="s">
        <v>32</v>
      </c>
      <c r="D488">
        <v>14173797</v>
      </c>
      <c r="E488">
        <v>27888243</v>
      </c>
      <c r="F488">
        <v>1684568</v>
      </c>
      <c r="G488">
        <v>176670</v>
      </c>
      <c r="H488">
        <v>0</v>
      </c>
      <c r="I488">
        <v>0</v>
      </c>
      <c r="J488">
        <v>0</v>
      </c>
      <c r="K488">
        <v>0</v>
      </c>
      <c r="L488">
        <v>452200</v>
      </c>
      <c r="M488">
        <v>0</v>
      </c>
      <c r="N488">
        <v>44375478</v>
      </c>
      <c r="O488">
        <v>37040</v>
      </c>
      <c r="P488">
        <v>44338438</v>
      </c>
      <c r="Q488">
        <v>207215</v>
      </c>
      <c r="R488">
        <v>2021</v>
      </c>
      <c r="S488">
        <v>49</v>
      </c>
      <c r="T488">
        <v>6</v>
      </c>
      <c r="U488">
        <v>961</v>
      </c>
      <c r="V488">
        <v>316961</v>
      </c>
      <c r="W488" t="s">
        <v>27</v>
      </c>
      <c r="X488" t="s">
        <v>27</v>
      </c>
      <c r="Y488" t="s">
        <v>247</v>
      </c>
      <c r="Z488" t="s">
        <v>479</v>
      </c>
      <c r="AA488" s="3" t="str">
        <f t="shared" si="14"/>
        <v>6961</v>
      </c>
      <c r="AB488" s="4" t="str">
        <f t="shared" si="15"/>
        <v>Non-TIF</v>
      </c>
    </row>
    <row r="489" spans="1:28" x14ac:dyDescent="0.25">
      <c r="A489">
        <v>2021</v>
      </c>
      <c r="B489">
        <v>49</v>
      </c>
      <c r="C489" t="s">
        <v>32</v>
      </c>
      <c r="D489">
        <v>162191472</v>
      </c>
      <c r="E489">
        <v>62985855</v>
      </c>
      <c r="F489">
        <v>4581606</v>
      </c>
      <c r="G489">
        <v>13124269</v>
      </c>
      <c r="H489">
        <v>729450</v>
      </c>
      <c r="I489">
        <v>1235911</v>
      </c>
      <c r="J489">
        <v>0</v>
      </c>
      <c r="K489">
        <v>0</v>
      </c>
      <c r="L489">
        <v>1719300</v>
      </c>
      <c r="M489">
        <v>4553659</v>
      </c>
      <c r="N489">
        <v>251121522</v>
      </c>
      <c r="O489">
        <v>396328</v>
      </c>
      <c r="P489">
        <v>250725194</v>
      </c>
      <c r="Q489">
        <v>1814977</v>
      </c>
      <c r="R489">
        <v>2021</v>
      </c>
      <c r="S489">
        <v>49</v>
      </c>
      <c r="T489">
        <v>0</v>
      </c>
      <c r="U489">
        <v>585</v>
      </c>
      <c r="V489">
        <v>490585</v>
      </c>
      <c r="W489" t="s">
        <v>27</v>
      </c>
      <c r="X489" t="s">
        <v>27</v>
      </c>
      <c r="Y489" t="s">
        <v>531</v>
      </c>
      <c r="Z489" t="s">
        <v>479</v>
      </c>
      <c r="AA489" s="3" t="str">
        <f t="shared" si="14"/>
        <v>0585</v>
      </c>
      <c r="AB489" s="4" t="str">
        <f t="shared" si="15"/>
        <v>Non-TIF</v>
      </c>
    </row>
    <row r="490" spans="1:28" x14ac:dyDescent="0.25">
      <c r="A490">
        <v>2021</v>
      </c>
      <c r="B490">
        <v>50</v>
      </c>
      <c r="C490" t="s">
        <v>45</v>
      </c>
      <c r="D490">
        <v>11649805</v>
      </c>
      <c r="E490">
        <v>0</v>
      </c>
      <c r="F490">
        <v>0</v>
      </c>
      <c r="G490">
        <v>1615368</v>
      </c>
      <c r="H490">
        <v>0</v>
      </c>
      <c r="I490">
        <v>113827</v>
      </c>
      <c r="J490">
        <v>0</v>
      </c>
      <c r="K490">
        <v>0</v>
      </c>
      <c r="L490">
        <v>0</v>
      </c>
      <c r="M490">
        <v>0</v>
      </c>
      <c r="N490">
        <v>13379000</v>
      </c>
      <c r="O490">
        <v>22224</v>
      </c>
      <c r="P490">
        <v>13356776</v>
      </c>
      <c r="Q490">
        <v>0</v>
      </c>
      <c r="R490">
        <v>2021</v>
      </c>
      <c r="S490">
        <v>50</v>
      </c>
      <c r="T490">
        <v>0</v>
      </c>
      <c r="U490">
        <v>513</v>
      </c>
      <c r="V490">
        <v>500513</v>
      </c>
      <c r="W490" t="s">
        <v>27</v>
      </c>
      <c r="X490" t="s">
        <v>27</v>
      </c>
      <c r="Y490" t="s">
        <v>535</v>
      </c>
      <c r="Z490" t="s">
        <v>534</v>
      </c>
      <c r="AA490" s="3" t="str">
        <f t="shared" si="14"/>
        <v>0513</v>
      </c>
      <c r="AB490" s="4" t="str">
        <f t="shared" si="15"/>
        <v>Non-TIF</v>
      </c>
    </row>
    <row r="491" spans="1:28" x14ac:dyDescent="0.25">
      <c r="A491">
        <v>2021</v>
      </c>
      <c r="B491">
        <v>50</v>
      </c>
      <c r="C491" t="s">
        <v>45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2021</v>
      </c>
      <c r="S491">
        <v>50</v>
      </c>
      <c r="T491">
        <v>0</v>
      </c>
      <c r="U491">
        <v>720</v>
      </c>
      <c r="V491">
        <v>770720</v>
      </c>
      <c r="W491" t="s">
        <v>27</v>
      </c>
      <c r="X491" t="s">
        <v>27</v>
      </c>
      <c r="Y491" t="s">
        <v>567</v>
      </c>
      <c r="Z491" t="s">
        <v>534</v>
      </c>
      <c r="AA491" s="3" t="str">
        <f t="shared" si="14"/>
        <v>0720</v>
      </c>
      <c r="AB491" s="4" t="str">
        <f t="shared" si="15"/>
        <v>Non-TIF</v>
      </c>
    </row>
    <row r="492" spans="1:28" x14ac:dyDescent="0.25">
      <c r="A492">
        <v>2021</v>
      </c>
      <c r="B492">
        <v>50</v>
      </c>
      <c r="C492" t="s">
        <v>24</v>
      </c>
      <c r="D492">
        <v>2748603</v>
      </c>
      <c r="E492">
        <v>0</v>
      </c>
      <c r="F492">
        <v>0</v>
      </c>
      <c r="G492">
        <v>246687</v>
      </c>
      <c r="H492">
        <v>0</v>
      </c>
      <c r="I492">
        <v>26187</v>
      </c>
      <c r="J492">
        <v>0</v>
      </c>
      <c r="K492">
        <v>0</v>
      </c>
      <c r="L492">
        <v>0</v>
      </c>
      <c r="M492">
        <v>0</v>
      </c>
      <c r="N492">
        <v>3021477</v>
      </c>
      <c r="O492">
        <v>0</v>
      </c>
      <c r="P492">
        <v>3021477</v>
      </c>
      <c r="Q492">
        <v>0</v>
      </c>
      <c r="R492">
        <v>2021</v>
      </c>
      <c r="S492">
        <v>50</v>
      </c>
      <c r="T492">
        <v>0</v>
      </c>
      <c r="U492">
        <v>513</v>
      </c>
      <c r="V492" t="s">
        <v>568</v>
      </c>
      <c r="W492" t="s">
        <v>26</v>
      </c>
      <c r="X492" t="s">
        <v>27</v>
      </c>
      <c r="Y492" t="s">
        <v>569</v>
      </c>
      <c r="Z492" t="s">
        <v>534</v>
      </c>
      <c r="AA492" s="3" t="str">
        <f t="shared" si="14"/>
        <v>0513</v>
      </c>
      <c r="AB492" s="4" t="str">
        <f t="shared" si="15"/>
        <v>TIF</v>
      </c>
    </row>
    <row r="493" spans="1:28" x14ac:dyDescent="0.25">
      <c r="A493">
        <v>2021</v>
      </c>
      <c r="B493">
        <v>50</v>
      </c>
      <c r="C493" t="s">
        <v>24</v>
      </c>
      <c r="D493">
        <v>1765042</v>
      </c>
      <c r="E493">
        <v>0</v>
      </c>
      <c r="F493">
        <v>0</v>
      </c>
      <c r="G493">
        <v>3753972</v>
      </c>
      <c r="H493">
        <v>0</v>
      </c>
      <c r="I493">
        <v>16240</v>
      </c>
      <c r="J493">
        <v>0</v>
      </c>
      <c r="K493">
        <v>0</v>
      </c>
      <c r="L493">
        <v>0</v>
      </c>
      <c r="M493">
        <v>0</v>
      </c>
      <c r="N493">
        <v>5535254</v>
      </c>
      <c r="O493">
        <v>0</v>
      </c>
      <c r="P493">
        <v>5535254</v>
      </c>
      <c r="Q493">
        <v>0</v>
      </c>
      <c r="R493">
        <v>2021</v>
      </c>
      <c r="S493">
        <v>50</v>
      </c>
      <c r="T493">
        <v>3</v>
      </c>
      <c r="U493">
        <v>906</v>
      </c>
      <c r="V493" t="s">
        <v>570</v>
      </c>
      <c r="W493" t="s">
        <v>26</v>
      </c>
      <c r="X493" t="s">
        <v>27</v>
      </c>
      <c r="Y493" t="s">
        <v>571</v>
      </c>
      <c r="Z493" t="s">
        <v>534</v>
      </c>
      <c r="AA493" s="3" t="str">
        <f t="shared" si="14"/>
        <v>3906</v>
      </c>
      <c r="AB493" s="4" t="str">
        <f t="shared" si="15"/>
        <v>TIF</v>
      </c>
    </row>
    <row r="494" spans="1:28" x14ac:dyDescent="0.25">
      <c r="A494">
        <v>2021</v>
      </c>
      <c r="B494">
        <v>50</v>
      </c>
      <c r="C494" t="s">
        <v>24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2021</v>
      </c>
      <c r="S494">
        <v>50</v>
      </c>
      <c r="T494">
        <v>2</v>
      </c>
      <c r="U494">
        <v>709</v>
      </c>
      <c r="V494" t="s">
        <v>574</v>
      </c>
      <c r="W494" t="s">
        <v>26</v>
      </c>
      <c r="X494" t="s">
        <v>27</v>
      </c>
      <c r="Y494" t="s">
        <v>575</v>
      </c>
      <c r="Z494" t="s">
        <v>534</v>
      </c>
      <c r="AA494" s="3" t="str">
        <f t="shared" si="14"/>
        <v>2709</v>
      </c>
      <c r="AB494" s="4" t="str">
        <f t="shared" si="15"/>
        <v>TIF</v>
      </c>
    </row>
    <row r="495" spans="1:28" x14ac:dyDescent="0.25">
      <c r="A495">
        <v>2021</v>
      </c>
      <c r="B495">
        <v>45</v>
      </c>
      <c r="C495" t="s">
        <v>32</v>
      </c>
      <c r="D495">
        <v>31801711</v>
      </c>
      <c r="E495">
        <v>82273246</v>
      </c>
      <c r="F495">
        <v>10976229</v>
      </c>
      <c r="G495">
        <v>4218011</v>
      </c>
      <c r="H495">
        <v>1994085</v>
      </c>
      <c r="I495">
        <v>2507</v>
      </c>
      <c r="J495">
        <v>0</v>
      </c>
      <c r="K495">
        <v>0</v>
      </c>
      <c r="L495">
        <v>3252609</v>
      </c>
      <c r="M495">
        <v>0</v>
      </c>
      <c r="N495">
        <v>134518398</v>
      </c>
      <c r="O495">
        <v>88896</v>
      </c>
      <c r="P495">
        <v>134429502</v>
      </c>
      <c r="Q495">
        <v>1261194</v>
      </c>
      <c r="R495">
        <v>2021</v>
      </c>
      <c r="S495">
        <v>45</v>
      </c>
      <c r="T495">
        <v>5</v>
      </c>
      <c r="U495">
        <v>508</v>
      </c>
      <c r="V495">
        <v>455508</v>
      </c>
      <c r="W495" t="s">
        <v>27</v>
      </c>
      <c r="X495" t="s">
        <v>27</v>
      </c>
      <c r="Y495" t="s">
        <v>497</v>
      </c>
      <c r="Z495" t="s">
        <v>466</v>
      </c>
      <c r="AA495" s="3" t="str">
        <f t="shared" si="14"/>
        <v>5508</v>
      </c>
      <c r="AB495" s="4" t="str">
        <f t="shared" si="15"/>
        <v>Non-TIF</v>
      </c>
    </row>
    <row r="496" spans="1:28" x14ac:dyDescent="0.25">
      <c r="A496">
        <v>2021</v>
      </c>
      <c r="B496">
        <v>46</v>
      </c>
      <c r="C496" t="s">
        <v>45</v>
      </c>
      <c r="D496">
        <v>20753255</v>
      </c>
      <c r="E496">
        <v>329183</v>
      </c>
      <c r="F496">
        <v>101703</v>
      </c>
      <c r="G496">
        <v>38511756</v>
      </c>
      <c r="H496">
        <v>20715277</v>
      </c>
      <c r="I496">
        <v>1198708</v>
      </c>
      <c r="J496">
        <v>0</v>
      </c>
      <c r="K496">
        <v>0</v>
      </c>
      <c r="L496">
        <v>0</v>
      </c>
      <c r="M496">
        <v>0</v>
      </c>
      <c r="N496">
        <v>81609882</v>
      </c>
      <c r="O496">
        <v>29632</v>
      </c>
      <c r="P496">
        <v>81580250</v>
      </c>
      <c r="Q496">
        <v>0</v>
      </c>
      <c r="R496">
        <v>2021</v>
      </c>
      <c r="S496">
        <v>46</v>
      </c>
      <c r="T496">
        <v>3</v>
      </c>
      <c r="U496">
        <v>60</v>
      </c>
      <c r="V496">
        <v>463060</v>
      </c>
      <c r="W496" t="s">
        <v>27</v>
      </c>
      <c r="X496" t="s">
        <v>27</v>
      </c>
      <c r="Y496" t="s">
        <v>498</v>
      </c>
      <c r="Z496" t="s">
        <v>470</v>
      </c>
      <c r="AA496" s="3" t="str">
        <f t="shared" si="14"/>
        <v>3060</v>
      </c>
      <c r="AB496" s="4" t="str">
        <f t="shared" si="15"/>
        <v>Non-TIF</v>
      </c>
    </row>
    <row r="497" spans="1:28" x14ac:dyDescent="0.25">
      <c r="A497">
        <v>2021</v>
      </c>
      <c r="B497">
        <v>46</v>
      </c>
      <c r="C497" t="s">
        <v>24</v>
      </c>
      <c r="D497">
        <v>1388352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1388352</v>
      </c>
      <c r="O497">
        <v>1440</v>
      </c>
      <c r="P497">
        <v>1386912</v>
      </c>
      <c r="Q497">
        <v>0</v>
      </c>
      <c r="R497">
        <v>2021</v>
      </c>
      <c r="S497">
        <v>46</v>
      </c>
      <c r="T497">
        <v>6</v>
      </c>
      <c r="U497">
        <v>516</v>
      </c>
      <c r="V497" t="s">
        <v>499</v>
      </c>
      <c r="W497" t="s">
        <v>26</v>
      </c>
      <c r="X497" t="s">
        <v>27</v>
      </c>
      <c r="Y497" t="s">
        <v>500</v>
      </c>
      <c r="Z497" t="s">
        <v>470</v>
      </c>
      <c r="AA497" s="3" t="str">
        <f t="shared" si="14"/>
        <v>6516</v>
      </c>
      <c r="AB497" s="4" t="str">
        <f t="shared" si="15"/>
        <v>TIF</v>
      </c>
    </row>
    <row r="498" spans="1:28" x14ac:dyDescent="0.25">
      <c r="A498">
        <v>2021</v>
      </c>
      <c r="B498">
        <v>46</v>
      </c>
      <c r="C498" t="s">
        <v>32</v>
      </c>
      <c r="D498">
        <v>2376904</v>
      </c>
      <c r="E498">
        <v>15436163</v>
      </c>
      <c r="F498">
        <v>1294606</v>
      </c>
      <c r="G498">
        <v>5221197</v>
      </c>
      <c r="H498">
        <v>0</v>
      </c>
      <c r="I498">
        <v>0</v>
      </c>
      <c r="J498">
        <v>0</v>
      </c>
      <c r="K498">
        <v>0</v>
      </c>
      <c r="L498">
        <v>163969</v>
      </c>
      <c r="M498">
        <v>3615693</v>
      </c>
      <c r="N498">
        <v>28108532</v>
      </c>
      <c r="O498">
        <v>11112</v>
      </c>
      <c r="P498">
        <v>28097420</v>
      </c>
      <c r="Q498">
        <v>3045580</v>
      </c>
      <c r="R498">
        <v>2021</v>
      </c>
      <c r="S498">
        <v>46</v>
      </c>
      <c r="T498">
        <v>3</v>
      </c>
      <c r="U498">
        <v>897</v>
      </c>
      <c r="V498">
        <v>553897</v>
      </c>
      <c r="W498" t="s">
        <v>27</v>
      </c>
      <c r="X498" t="s">
        <v>27</v>
      </c>
      <c r="Y498" t="s">
        <v>457</v>
      </c>
      <c r="Z498" t="s">
        <v>470</v>
      </c>
      <c r="AA498" s="3" t="str">
        <f t="shared" si="14"/>
        <v>3897</v>
      </c>
      <c r="AB498" s="4" t="str">
        <f t="shared" si="15"/>
        <v>Non-TIF</v>
      </c>
    </row>
    <row r="499" spans="1:28" x14ac:dyDescent="0.25">
      <c r="A499">
        <v>2021</v>
      </c>
      <c r="B499">
        <v>46</v>
      </c>
      <c r="C499" t="s">
        <v>32</v>
      </c>
      <c r="D499">
        <v>6166414</v>
      </c>
      <c r="E499">
        <v>24488533</v>
      </c>
      <c r="F499">
        <v>784040</v>
      </c>
      <c r="G499">
        <v>4882347</v>
      </c>
      <c r="H499">
        <v>0</v>
      </c>
      <c r="I499">
        <v>61551</v>
      </c>
      <c r="J499">
        <v>0</v>
      </c>
      <c r="K499">
        <v>2849</v>
      </c>
      <c r="L499">
        <v>182149</v>
      </c>
      <c r="M499">
        <v>0</v>
      </c>
      <c r="N499">
        <v>36567883</v>
      </c>
      <c r="O499">
        <v>22224</v>
      </c>
      <c r="P499">
        <v>36545659</v>
      </c>
      <c r="Q499">
        <v>1210160</v>
      </c>
      <c r="R499">
        <v>2021</v>
      </c>
      <c r="S499">
        <v>46</v>
      </c>
      <c r="T499">
        <v>1</v>
      </c>
      <c r="U499">
        <v>944</v>
      </c>
      <c r="V499">
        <v>991944</v>
      </c>
      <c r="W499" t="s">
        <v>27</v>
      </c>
      <c r="X499" t="s">
        <v>27</v>
      </c>
      <c r="Y499" t="s">
        <v>501</v>
      </c>
      <c r="Z499" t="s">
        <v>470</v>
      </c>
      <c r="AA499" s="3" t="str">
        <f t="shared" si="14"/>
        <v>1944</v>
      </c>
      <c r="AB499" s="4" t="str">
        <f t="shared" si="15"/>
        <v>Non-TIF</v>
      </c>
    </row>
    <row r="500" spans="1:28" x14ac:dyDescent="0.25">
      <c r="A500">
        <v>2021</v>
      </c>
      <c r="B500">
        <v>47</v>
      </c>
      <c r="C500" t="s">
        <v>45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2021</v>
      </c>
      <c r="S500">
        <v>47</v>
      </c>
      <c r="T500">
        <v>5</v>
      </c>
      <c r="U500">
        <v>823</v>
      </c>
      <c r="V500">
        <v>815823</v>
      </c>
      <c r="W500" t="s">
        <v>27</v>
      </c>
      <c r="X500" t="s">
        <v>27</v>
      </c>
      <c r="Y500" t="s">
        <v>77</v>
      </c>
      <c r="Z500" t="s">
        <v>474</v>
      </c>
      <c r="AA500" s="3" t="str">
        <f t="shared" si="14"/>
        <v>5823</v>
      </c>
      <c r="AB500" s="4" t="str">
        <f t="shared" si="15"/>
        <v>Non-TIF</v>
      </c>
    </row>
    <row r="501" spans="1:28" x14ac:dyDescent="0.25">
      <c r="A501">
        <v>2021</v>
      </c>
      <c r="B501">
        <v>47</v>
      </c>
      <c r="C501" t="s">
        <v>24</v>
      </c>
      <c r="D501">
        <v>0</v>
      </c>
      <c r="E501">
        <v>0</v>
      </c>
      <c r="F501">
        <v>0</v>
      </c>
      <c r="G501">
        <v>0</v>
      </c>
      <c r="H501">
        <v>2490624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2490624</v>
      </c>
      <c r="O501">
        <v>0</v>
      </c>
      <c r="P501">
        <v>2490624</v>
      </c>
      <c r="Q501">
        <v>0</v>
      </c>
      <c r="R501">
        <v>2021</v>
      </c>
      <c r="S501">
        <v>47</v>
      </c>
      <c r="T501">
        <v>5</v>
      </c>
      <c r="U501">
        <v>832</v>
      </c>
      <c r="V501" t="s">
        <v>362</v>
      </c>
      <c r="W501" t="s">
        <v>26</v>
      </c>
      <c r="X501" t="s">
        <v>27</v>
      </c>
      <c r="Y501" t="s">
        <v>363</v>
      </c>
      <c r="Z501" t="s">
        <v>474</v>
      </c>
      <c r="AA501" s="3" t="str">
        <f t="shared" si="14"/>
        <v>5832</v>
      </c>
      <c r="AB501" s="4" t="str">
        <f t="shared" si="15"/>
        <v>TIF</v>
      </c>
    </row>
    <row r="502" spans="1:28" x14ac:dyDescent="0.25">
      <c r="A502">
        <v>2021</v>
      </c>
      <c r="B502">
        <v>47</v>
      </c>
      <c r="C502" t="s">
        <v>24</v>
      </c>
      <c r="D502">
        <v>0</v>
      </c>
      <c r="E502">
        <v>0</v>
      </c>
      <c r="F502">
        <v>0</v>
      </c>
      <c r="G502">
        <v>0</v>
      </c>
      <c r="H502">
        <v>169579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169579</v>
      </c>
      <c r="O502">
        <v>0</v>
      </c>
      <c r="P502">
        <v>169579</v>
      </c>
      <c r="Q502">
        <v>0</v>
      </c>
      <c r="R502">
        <v>2021</v>
      </c>
      <c r="S502">
        <v>47</v>
      </c>
      <c r="T502">
        <v>5</v>
      </c>
      <c r="U502">
        <v>823</v>
      </c>
      <c r="V502" t="s">
        <v>1741</v>
      </c>
      <c r="W502" t="s">
        <v>26</v>
      </c>
      <c r="X502" t="s">
        <v>27</v>
      </c>
      <c r="Y502" t="s">
        <v>1742</v>
      </c>
      <c r="Z502" t="s">
        <v>474</v>
      </c>
      <c r="AA502" s="3" t="str">
        <f t="shared" si="14"/>
        <v>5823</v>
      </c>
      <c r="AB502" s="4" t="str">
        <f t="shared" si="15"/>
        <v>TIF</v>
      </c>
    </row>
    <row r="503" spans="1:28" x14ac:dyDescent="0.25">
      <c r="A503">
        <v>2021</v>
      </c>
      <c r="B503">
        <v>47</v>
      </c>
      <c r="C503" t="s">
        <v>32</v>
      </c>
      <c r="D503">
        <v>2122373</v>
      </c>
      <c r="E503">
        <v>15062808</v>
      </c>
      <c r="F503">
        <v>1097574</v>
      </c>
      <c r="G503">
        <v>22950</v>
      </c>
      <c r="H503">
        <v>0</v>
      </c>
      <c r="I503">
        <v>0</v>
      </c>
      <c r="J503">
        <v>0</v>
      </c>
      <c r="K503">
        <v>0</v>
      </c>
      <c r="L503">
        <v>28268</v>
      </c>
      <c r="M503">
        <v>0</v>
      </c>
      <c r="N503">
        <v>18333973</v>
      </c>
      <c r="O503">
        <v>9260</v>
      </c>
      <c r="P503">
        <v>18324713</v>
      </c>
      <c r="Q503">
        <v>118298</v>
      </c>
      <c r="R503">
        <v>2021</v>
      </c>
      <c r="S503">
        <v>47</v>
      </c>
      <c r="T503">
        <v>5</v>
      </c>
      <c r="U503">
        <v>832</v>
      </c>
      <c r="V503">
        <v>245832</v>
      </c>
      <c r="W503" t="s">
        <v>27</v>
      </c>
      <c r="X503" t="s">
        <v>27</v>
      </c>
      <c r="Y503" t="s">
        <v>277</v>
      </c>
      <c r="Z503" t="s">
        <v>474</v>
      </c>
      <c r="AA503" s="3" t="str">
        <f t="shared" si="14"/>
        <v>5832</v>
      </c>
      <c r="AB503" s="4" t="str">
        <f t="shared" si="15"/>
        <v>Non-TIF</v>
      </c>
    </row>
    <row r="504" spans="1:28" x14ac:dyDescent="0.25">
      <c r="A504">
        <v>2021</v>
      </c>
      <c r="B504">
        <v>47</v>
      </c>
      <c r="C504" t="s">
        <v>32</v>
      </c>
      <c r="D504">
        <v>796237</v>
      </c>
      <c r="E504">
        <v>6532989</v>
      </c>
      <c r="F504">
        <v>635584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90340</v>
      </c>
      <c r="M504">
        <v>0</v>
      </c>
      <c r="N504">
        <v>8055150</v>
      </c>
      <c r="O504">
        <v>3704</v>
      </c>
      <c r="P504">
        <v>8051446</v>
      </c>
      <c r="Q504">
        <v>31264</v>
      </c>
      <c r="R504">
        <v>2021</v>
      </c>
      <c r="S504">
        <v>47</v>
      </c>
      <c r="T504">
        <v>4</v>
      </c>
      <c r="U504">
        <v>33</v>
      </c>
      <c r="V504">
        <v>674033</v>
      </c>
      <c r="W504" t="s">
        <v>27</v>
      </c>
      <c r="X504" t="s">
        <v>27</v>
      </c>
      <c r="Y504" t="s">
        <v>1738</v>
      </c>
      <c r="Z504" t="s">
        <v>474</v>
      </c>
      <c r="AA504" s="3" t="str">
        <f t="shared" si="14"/>
        <v>4033</v>
      </c>
      <c r="AB504" s="4" t="str">
        <f t="shared" si="15"/>
        <v>Non-TIF</v>
      </c>
    </row>
    <row r="505" spans="1:28" x14ac:dyDescent="0.25">
      <c r="A505">
        <v>2021</v>
      </c>
      <c r="B505">
        <v>47</v>
      </c>
      <c r="C505" t="s">
        <v>32</v>
      </c>
      <c r="D505">
        <v>71797819</v>
      </c>
      <c r="E505">
        <v>180665104</v>
      </c>
      <c r="F505">
        <v>14449265</v>
      </c>
      <c r="G505">
        <v>37178899</v>
      </c>
      <c r="H505">
        <v>13201826</v>
      </c>
      <c r="I505">
        <v>2049006</v>
      </c>
      <c r="J505">
        <v>0</v>
      </c>
      <c r="K505">
        <v>0</v>
      </c>
      <c r="L505">
        <v>2187264</v>
      </c>
      <c r="M505">
        <v>1785150</v>
      </c>
      <c r="N505">
        <v>323314333</v>
      </c>
      <c r="O505">
        <v>392624</v>
      </c>
      <c r="P505">
        <v>322921709</v>
      </c>
      <c r="Q505">
        <v>7562118</v>
      </c>
      <c r="R505">
        <v>2021</v>
      </c>
      <c r="S505">
        <v>47</v>
      </c>
      <c r="T505">
        <v>4</v>
      </c>
      <c r="U505">
        <v>860</v>
      </c>
      <c r="V505">
        <v>814860</v>
      </c>
      <c r="W505" t="s">
        <v>27</v>
      </c>
      <c r="X505" t="s">
        <v>27</v>
      </c>
      <c r="Y505" t="s">
        <v>256</v>
      </c>
      <c r="Z505" t="s">
        <v>474</v>
      </c>
      <c r="AA505" s="3" t="str">
        <f t="shared" si="14"/>
        <v>4860</v>
      </c>
      <c r="AB505" s="4" t="str">
        <f t="shared" si="15"/>
        <v>Non-TIF</v>
      </c>
    </row>
    <row r="506" spans="1:28" x14ac:dyDescent="0.25">
      <c r="A506">
        <v>2021</v>
      </c>
      <c r="B506">
        <v>48</v>
      </c>
      <c r="C506" t="s">
        <v>45</v>
      </c>
      <c r="D506">
        <v>56204</v>
      </c>
      <c r="E506">
        <v>110049</v>
      </c>
      <c r="F506">
        <v>1068</v>
      </c>
      <c r="G506">
        <v>2872119</v>
      </c>
      <c r="H506">
        <v>726633</v>
      </c>
      <c r="I506">
        <v>51811</v>
      </c>
      <c r="J506">
        <v>0</v>
      </c>
      <c r="K506">
        <v>0</v>
      </c>
      <c r="L506">
        <v>0</v>
      </c>
      <c r="M506">
        <v>0</v>
      </c>
      <c r="N506">
        <v>3817884</v>
      </c>
      <c r="O506">
        <v>1852</v>
      </c>
      <c r="P506">
        <v>3816032</v>
      </c>
      <c r="Q506">
        <v>0</v>
      </c>
      <c r="R506">
        <v>2021</v>
      </c>
      <c r="S506">
        <v>48</v>
      </c>
      <c r="T506">
        <v>3</v>
      </c>
      <c r="U506">
        <v>154</v>
      </c>
      <c r="V506">
        <v>483154</v>
      </c>
      <c r="W506" t="s">
        <v>27</v>
      </c>
      <c r="X506" t="s">
        <v>27</v>
      </c>
      <c r="Y506" t="s">
        <v>526</v>
      </c>
      <c r="Z506" t="s">
        <v>478</v>
      </c>
      <c r="AA506" s="3" t="str">
        <f t="shared" si="14"/>
        <v>3154</v>
      </c>
      <c r="AB506" s="4" t="str">
        <f t="shared" si="15"/>
        <v>Non-TIF</v>
      </c>
    </row>
    <row r="507" spans="1:28" x14ac:dyDescent="0.25">
      <c r="A507">
        <v>2021</v>
      </c>
      <c r="B507">
        <v>48</v>
      </c>
      <c r="C507" t="s">
        <v>45</v>
      </c>
      <c r="D507">
        <v>0</v>
      </c>
      <c r="E507">
        <v>566564</v>
      </c>
      <c r="F507">
        <v>650</v>
      </c>
      <c r="G507">
        <v>24351335</v>
      </c>
      <c r="H507">
        <v>9280826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34199375</v>
      </c>
      <c r="O507">
        <v>24076</v>
      </c>
      <c r="P507">
        <v>34175299</v>
      </c>
      <c r="Q507">
        <v>0</v>
      </c>
      <c r="R507">
        <v>2021</v>
      </c>
      <c r="S507">
        <v>48</v>
      </c>
      <c r="T507">
        <v>7</v>
      </c>
      <c r="U507">
        <v>29</v>
      </c>
      <c r="V507">
        <v>487029</v>
      </c>
      <c r="W507" t="s">
        <v>27</v>
      </c>
      <c r="X507" t="s">
        <v>27</v>
      </c>
      <c r="Y507" t="s">
        <v>527</v>
      </c>
      <c r="Z507" t="s">
        <v>478</v>
      </c>
      <c r="AA507" s="3" t="str">
        <f t="shared" si="14"/>
        <v>7029</v>
      </c>
      <c r="AB507" s="4" t="str">
        <f t="shared" si="15"/>
        <v>Non-TIF</v>
      </c>
    </row>
    <row r="508" spans="1:28" x14ac:dyDescent="0.25">
      <c r="A508">
        <v>2021</v>
      </c>
      <c r="B508">
        <v>48</v>
      </c>
      <c r="C508" t="s">
        <v>32</v>
      </c>
      <c r="D508">
        <v>31767284</v>
      </c>
      <c r="E508">
        <v>12990211</v>
      </c>
      <c r="F508">
        <v>459087</v>
      </c>
      <c r="G508">
        <v>431964</v>
      </c>
      <c r="H508">
        <v>0</v>
      </c>
      <c r="I508">
        <v>0</v>
      </c>
      <c r="J508">
        <v>0</v>
      </c>
      <c r="K508">
        <v>0</v>
      </c>
      <c r="L508">
        <v>170174</v>
      </c>
      <c r="M508">
        <v>2318431</v>
      </c>
      <c r="N508">
        <v>48137151</v>
      </c>
      <c r="O508">
        <v>46300</v>
      </c>
      <c r="P508">
        <v>48090851</v>
      </c>
      <c r="Q508">
        <v>278356</v>
      </c>
      <c r="R508">
        <v>2021</v>
      </c>
      <c r="S508">
        <v>48</v>
      </c>
      <c r="T508">
        <v>0</v>
      </c>
      <c r="U508">
        <v>609</v>
      </c>
      <c r="V508">
        <v>60609</v>
      </c>
      <c r="W508" t="s">
        <v>27</v>
      </c>
      <c r="X508" t="s">
        <v>27</v>
      </c>
      <c r="Y508" t="s">
        <v>48</v>
      </c>
      <c r="Z508" t="s">
        <v>478</v>
      </c>
      <c r="AA508" s="3" t="str">
        <f t="shared" si="14"/>
        <v>0609</v>
      </c>
      <c r="AB508" s="4" t="str">
        <f t="shared" si="15"/>
        <v>Non-TIF</v>
      </c>
    </row>
    <row r="509" spans="1:28" x14ac:dyDescent="0.25">
      <c r="A509">
        <v>2021</v>
      </c>
      <c r="B509">
        <v>48</v>
      </c>
      <c r="C509" t="s">
        <v>32</v>
      </c>
      <c r="D509">
        <v>51561961</v>
      </c>
      <c r="E509">
        <v>66105066</v>
      </c>
      <c r="F509">
        <v>2757255</v>
      </c>
      <c r="G509">
        <v>5984297</v>
      </c>
      <c r="H509">
        <v>1072629</v>
      </c>
      <c r="I509">
        <v>1901823</v>
      </c>
      <c r="J509">
        <v>0</v>
      </c>
      <c r="K509">
        <v>0</v>
      </c>
      <c r="L509">
        <v>6021687</v>
      </c>
      <c r="M509">
        <v>0</v>
      </c>
      <c r="N509">
        <v>135404718</v>
      </c>
      <c r="O509">
        <v>138900</v>
      </c>
      <c r="P509">
        <v>135265818</v>
      </c>
      <c r="Q509">
        <v>4471811</v>
      </c>
      <c r="R509">
        <v>2021</v>
      </c>
      <c r="S509">
        <v>48</v>
      </c>
      <c r="T509">
        <v>2</v>
      </c>
      <c r="U509">
        <v>97</v>
      </c>
      <c r="V509">
        <v>482097</v>
      </c>
      <c r="W509" t="s">
        <v>27</v>
      </c>
      <c r="X509" t="s">
        <v>27</v>
      </c>
      <c r="Y509" t="s">
        <v>528</v>
      </c>
      <c r="Z509" t="s">
        <v>478</v>
      </c>
      <c r="AA509" s="3" t="str">
        <f t="shared" si="14"/>
        <v>2097</v>
      </c>
      <c r="AB509" s="4" t="str">
        <f t="shared" si="15"/>
        <v>Non-TIF</v>
      </c>
    </row>
    <row r="510" spans="1:28" x14ac:dyDescent="0.25">
      <c r="A510">
        <v>2021</v>
      </c>
      <c r="B510">
        <v>49</v>
      </c>
      <c r="C510" t="s">
        <v>24</v>
      </c>
      <c r="D510">
        <v>9568855</v>
      </c>
      <c r="E510">
        <v>0</v>
      </c>
      <c r="F510">
        <v>0</v>
      </c>
      <c r="G510">
        <v>6227000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15795855</v>
      </c>
      <c r="O510">
        <v>0</v>
      </c>
      <c r="P510">
        <v>15795855</v>
      </c>
      <c r="Q510">
        <v>0</v>
      </c>
      <c r="R510">
        <v>2021</v>
      </c>
      <c r="S510">
        <v>49</v>
      </c>
      <c r="T510">
        <v>0</v>
      </c>
      <c r="U510">
        <v>585</v>
      </c>
      <c r="V510" t="s">
        <v>529</v>
      </c>
      <c r="W510" t="s">
        <v>26</v>
      </c>
      <c r="X510" t="s">
        <v>27</v>
      </c>
      <c r="Y510" t="s">
        <v>530</v>
      </c>
      <c r="Z510" t="s">
        <v>479</v>
      </c>
      <c r="AA510" s="3" t="str">
        <f t="shared" si="14"/>
        <v>0585</v>
      </c>
      <c r="AB510" s="4" t="str">
        <f t="shared" si="15"/>
        <v>TIF</v>
      </c>
    </row>
    <row r="511" spans="1:28" x14ac:dyDescent="0.25">
      <c r="A511">
        <v>2021</v>
      </c>
      <c r="B511">
        <v>49</v>
      </c>
      <c r="C511" t="s">
        <v>32</v>
      </c>
      <c r="D511">
        <v>223054673</v>
      </c>
      <c r="E511">
        <v>95554955</v>
      </c>
      <c r="F511">
        <v>4726928</v>
      </c>
      <c r="G511">
        <v>25035685</v>
      </c>
      <c r="H511">
        <v>1506240</v>
      </c>
      <c r="I511">
        <v>8571156</v>
      </c>
      <c r="J511">
        <v>0</v>
      </c>
      <c r="K511">
        <v>0</v>
      </c>
      <c r="L511">
        <v>4152474</v>
      </c>
      <c r="M511">
        <v>0</v>
      </c>
      <c r="N511">
        <v>362602111</v>
      </c>
      <c r="O511">
        <v>698204</v>
      </c>
      <c r="P511">
        <v>361903907</v>
      </c>
      <c r="Q511">
        <v>8843574</v>
      </c>
      <c r="R511">
        <v>2021</v>
      </c>
      <c r="S511">
        <v>49</v>
      </c>
      <c r="T511">
        <v>4</v>
      </c>
      <c r="U511">
        <v>41</v>
      </c>
      <c r="V511">
        <v>494041</v>
      </c>
      <c r="W511" t="s">
        <v>27</v>
      </c>
      <c r="X511" t="s">
        <v>27</v>
      </c>
      <c r="Y511" t="s">
        <v>381</v>
      </c>
      <c r="Z511" t="s">
        <v>479</v>
      </c>
      <c r="AA511" s="3" t="str">
        <f t="shared" si="14"/>
        <v>4041</v>
      </c>
      <c r="AB511" s="4" t="str">
        <f t="shared" si="15"/>
        <v>Non-TIF</v>
      </c>
    </row>
    <row r="512" spans="1:28" x14ac:dyDescent="0.25">
      <c r="A512">
        <v>2021</v>
      </c>
      <c r="B512">
        <v>50</v>
      </c>
      <c r="C512" t="s">
        <v>45</v>
      </c>
      <c r="D512">
        <v>28899883</v>
      </c>
      <c r="E512">
        <v>0</v>
      </c>
      <c r="F512">
        <v>0</v>
      </c>
      <c r="G512">
        <v>7770012</v>
      </c>
      <c r="H512">
        <v>1127540</v>
      </c>
      <c r="I512">
        <v>300198</v>
      </c>
      <c r="J512">
        <v>0</v>
      </c>
      <c r="K512">
        <v>0</v>
      </c>
      <c r="L512">
        <v>0</v>
      </c>
      <c r="M512">
        <v>0</v>
      </c>
      <c r="N512">
        <v>38097633</v>
      </c>
      <c r="O512">
        <v>75932</v>
      </c>
      <c r="P512">
        <v>38021701</v>
      </c>
      <c r="Q512">
        <v>0</v>
      </c>
      <c r="R512">
        <v>2021</v>
      </c>
      <c r="S512">
        <v>50</v>
      </c>
      <c r="T512">
        <v>5</v>
      </c>
      <c r="U512">
        <v>319</v>
      </c>
      <c r="V512">
        <v>505319</v>
      </c>
      <c r="W512" t="s">
        <v>27</v>
      </c>
      <c r="X512" t="s">
        <v>27</v>
      </c>
      <c r="Y512" t="s">
        <v>631</v>
      </c>
      <c r="Z512" t="s">
        <v>534</v>
      </c>
      <c r="AA512" s="3" t="str">
        <f t="shared" si="14"/>
        <v>5319</v>
      </c>
      <c r="AB512" s="4" t="str">
        <f t="shared" si="15"/>
        <v>Non-TIF</v>
      </c>
    </row>
    <row r="513" spans="1:28" x14ac:dyDescent="0.25">
      <c r="A513">
        <v>2021</v>
      </c>
      <c r="B513">
        <v>50</v>
      </c>
      <c r="C513" t="s">
        <v>24</v>
      </c>
      <c r="D513">
        <v>27258695</v>
      </c>
      <c r="E513">
        <v>0</v>
      </c>
      <c r="F513">
        <v>0</v>
      </c>
      <c r="G513">
        <v>49134236</v>
      </c>
      <c r="H513">
        <v>13155947</v>
      </c>
      <c r="I513">
        <v>4161455</v>
      </c>
      <c r="J513">
        <v>0</v>
      </c>
      <c r="K513">
        <v>0</v>
      </c>
      <c r="L513">
        <v>0</v>
      </c>
      <c r="M513">
        <v>0</v>
      </c>
      <c r="N513">
        <v>93710333</v>
      </c>
      <c r="O513">
        <v>31484</v>
      </c>
      <c r="P513">
        <v>93678849</v>
      </c>
      <c r="Q513">
        <v>0</v>
      </c>
      <c r="R513">
        <v>2021</v>
      </c>
      <c r="S513">
        <v>50</v>
      </c>
      <c r="T513">
        <v>4</v>
      </c>
      <c r="U513">
        <v>725</v>
      </c>
      <c r="V513" t="s">
        <v>572</v>
      </c>
      <c r="W513" t="s">
        <v>26</v>
      </c>
      <c r="X513" t="s">
        <v>27</v>
      </c>
      <c r="Y513" t="s">
        <v>573</v>
      </c>
      <c r="Z513" t="s">
        <v>534</v>
      </c>
      <c r="AA513" s="3" t="str">
        <f t="shared" si="14"/>
        <v>4725</v>
      </c>
      <c r="AB513" s="4" t="str">
        <f t="shared" si="15"/>
        <v>TIF</v>
      </c>
    </row>
    <row r="514" spans="1:28" x14ac:dyDescent="0.25">
      <c r="A514">
        <v>2021</v>
      </c>
      <c r="B514">
        <v>1</v>
      </c>
      <c r="C514" t="s">
        <v>24</v>
      </c>
      <c r="D514">
        <v>5578323</v>
      </c>
      <c r="E514">
        <v>0</v>
      </c>
      <c r="F514">
        <v>0</v>
      </c>
      <c r="G514">
        <v>27103124</v>
      </c>
      <c r="H514">
        <v>23990101</v>
      </c>
      <c r="I514">
        <v>648255</v>
      </c>
      <c r="J514">
        <v>0</v>
      </c>
      <c r="K514">
        <v>0</v>
      </c>
      <c r="L514">
        <v>0</v>
      </c>
      <c r="M514">
        <v>0</v>
      </c>
      <c r="N514">
        <v>57319803</v>
      </c>
      <c r="O514">
        <v>0</v>
      </c>
      <c r="P514">
        <v>57319803</v>
      </c>
      <c r="Q514">
        <v>0</v>
      </c>
      <c r="R514">
        <v>2021</v>
      </c>
      <c r="S514">
        <v>1</v>
      </c>
      <c r="T514">
        <v>6</v>
      </c>
      <c r="U514">
        <v>264</v>
      </c>
      <c r="V514" t="s">
        <v>25</v>
      </c>
      <c r="W514" t="s">
        <v>26</v>
      </c>
      <c r="X514" t="s">
        <v>27</v>
      </c>
      <c r="Y514" t="s">
        <v>28</v>
      </c>
      <c r="Z514" t="s">
        <v>29</v>
      </c>
      <c r="AA514" s="3" t="str">
        <f t="shared" si="14"/>
        <v>6264</v>
      </c>
      <c r="AB514" s="4" t="str">
        <f t="shared" si="15"/>
        <v>TIF</v>
      </c>
    </row>
    <row r="515" spans="1:28" x14ac:dyDescent="0.25">
      <c r="A515">
        <v>2021</v>
      </c>
      <c r="B515">
        <v>1</v>
      </c>
      <c r="C515" t="s">
        <v>24</v>
      </c>
      <c r="D515">
        <v>7373160</v>
      </c>
      <c r="E515">
        <v>27918</v>
      </c>
      <c r="F515">
        <v>0</v>
      </c>
      <c r="G515">
        <v>6249550</v>
      </c>
      <c r="H515">
        <v>78163832</v>
      </c>
      <c r="I515">
        <v>128853</v>
      </c>
      <c r="J515">
        <v>0</v>
      </c>
      <c r="K515">
        <v>0</v>
      </c>
      <c r="L515">
        <v>0</v>
      </c>
      <c r="M515">
        <v>0</v>
      </c>
      <c r="N515">
        <v>91943313</v>
      </c>
      <c r="O515">
        <v>0</v>
      </c>
      <c r="P515">
        <v>91943313</v>
      </c>
      <c r="Q515">
        <v>0</v>
      </c>
      <c r="R515">
        <v>2021</v>
      </c>
      <c r="S515">
        <v>1</v>
      </c>
      <c r="T515">
        <v>0</v>
      </c>
      <c r="U515">
        <v>18</v>
      </c>
      <c r="V515" t="s">
        <v>30</v>
      </c>
      <c r="W515" t="s">
        <v>26</v>
      </c>
      <c r="X515" t="s">
        <v>27</v>
      </c>
      <c r="Y515" t="s">
        <v>31</v>
      </c>
      <c r="Z515" t="s">
        <v>29</v>
      </c>
      <c r="AA515" s="3" t="str">
        <f t="shared" ref="AA515:AA578" si="16">CONCATENATE(T515,TEXT(U515,"000"))</f>
        <v>0018</v>
      </c>
      <c r="AB515" s="4" t="str">
        <f t="shared" ref="AB515:AB578" si="17">IF(C515="I","TIF","Non-TIF")</f>
        <v>TIF</v>
      </c>
    </row>
    <row r="516" spans="1:28" x14ac:dyDescent="0.25">
      <c r="A516">
        <v>2021</v>
      </c>
      <c r="B516">
        <v>1</v>
      </c>
      <c r="C516" t="s">
        <v>32</v>
      </c>
      <c r="D516">
        <v>1304362</v>
      </c>
      <c r="E516">
        <v>8411922</v>
      </c>
      <c r="F516">
        <v>178187</v>
      </c>
      <c r="G516">
        <v>213921</v>
      </c>
      <c r="H516">
        <v>0</v>
      </c>
      <c r="I516">
        <v>0</v>
      </c>
      <c r="J516">
        <v>0</v>
      </c>
      <c r="K516">
        <v>0</v>
      </c>
      <c r="L516">
        <v>33125</v>
      </c>
      <c r="M516">
        <v>225730</v>
      </c>
      <c r="N516">
        <v>10367247</v>
      </c>
      <c r="O516">
        <v>16668</v>
      </c>
      <c r="P516">
        <v>10350579</v>
      </c>
      <c r="Q516">
        <v>223597</v>
      </c>
      <c r="R516">
        <v>2021</v>
      </c>
      <c r="S516">
        <v>1</v>
      </c>
      <c r="T516">
        <v>0</v>
      </c>
      <c r="U516">
        <v>914</v>
      </c>
      <c r="V516">
        <v>150914</v>
      </c>
      <c r="W516" t="s">
        <v>27</v>
      </c>
      <c r="X516" t="s">
        <v>27</v>
      </c>
      <c r="Y516" t="s">
        <v>33</v>
      </c>
      <c r="Z516" t="s">
        <v>29</v>
      </c>
      <c r="AA516" s="3" t="str">
        <f t="shared" si="16"/>
        <v>0914</v>
      </c>
      <c r="AB516" s="4" t="str">
        <f t="shared" si="17"/>
        <v>Non-TIF</v>
      </c>
    </row>
    <row r="517" spans="1:28" x14ac:dyDescent="0.25">
      <c r="A517">
        <v>2021</v>
      </c>
      <c r="B517">
        <v>1</v>
      </c>
      <c r="C517" t="s">
        <v>32</v>
      </c>
      <c r="D517">
        <v>21722359</v>
      </c>
      <c r="E517">
        <v>57827201</v>
      </c>
      <c r="F517">
        <v>1367847</v>
      </c>
      <c r="G517">
        <v>7769502</v>
      </c>
      <c r="H517">
        <v>8608680</v>
      </c>
      <c r="I517">
        <v>2043131</v>
      </c>
      <c r="J517">
        <v>0</v>
      </c>
      <c r="K517">
        <v>0</v>
      </c>
      <c r="L517">
        <v>1285538</v>
      </c>
      <c r="M517">
        <v>853621</v>
      </c>
      <c r="N517">
        <v>101477879</v>
      </c>
      <c r="O517">
        <v>105564</v>
      </c>
      <c r="P517">
        <v>101372315</v>
      </c>
      <c r="Q517">
        <v>8139649</v>
      </c>
      <c r="R517">
        <v>2021</v>
      </c>
      <c r="S517">
        <v>1</v>
      </c>
      <c r="T517">
        <v>6</v>
      </c>
      <c r="U517">
        <v>264</v>
      </c>
      <c r="V517">
        <v>256264</v>
      </c>
      <c r="W517" t="s">
        <v>27</v>
      </c>
      <c r="X517" t="s">
        <v>27</v>
      </c>
      <c r="Y517" t="s">
        <v>34</v>
      </c>
      <c r="Z517" t="s">
        <v>29</v>
      </c>
      <c r="AA517" s="3" t="str">
        <f t="shared" si="16"/>
        <v>6264</v>
      </c>
      <c r="AB517" s="4" t="str">
        <f t="shared" si="17"/>
        <v>Non-TIF</v>
      </c>
    </row>
    <row r="518" spans="1:28" x14ac:dyDescent="0.25">
      <c r="A518">
        <v>2021</v>
      </c>
      <c r="B518">
        <v>1</v>
      </c>
      <c r="C518" t="s">
        <v>32</v>
      </c>
      <c r="D518">
        <v>13734820</v>
      </c>
      <c r="E518">
        <v>41331295</v>
      </c>
      <c r="F518">
        <v>880576</v>
      </c>
      <c r="G518">
        <v>4055832</v>
      </c>
      <c r="H518">
        <v>0</v>
      </c>
      <c r="I518">
        <v>97263</v>
      </c>
      <c r="J518">
        <v>0</v>
      </c>
      <c r="K518">
        <v>0</v>
      </c>
      <c r="L518">
        <v>377205</v>
      </c>
      <c r="M518">
        <v>1035242</v>
      </c>
      <c r="N518">
        <v>61512233</v>
      </c>
      <c r="O518">
        <v>59264</v>
      </c>
      <c r="P518">
        <v>61452969</v>
      </c>
      <c r="Q518">
        <v>13626068</v>
      </c>
      <c r="R518">
        <v>2021</v>
      </c>
      <c r="S518">
        <v>1</v>
      </c>
      <c r="T518">
        <v>0</v>
      </c>
      <c r="U518">
        <v>18</v>
      </c>
      <c r="V518">
        <v>390018</v>
      </c>
      <c r="W518" t="s">
        <v>27</v>
      </c>
      <c r="X518" t="s">
        <v>27</v>
      </c>
      <c r="Y518" t="s">
        <v>35</v>
      </c>
      <c r="Z518" t="s">
        <v>29</v>
      </c>
      <c r="AA518" s="3" t="str">
        <f t="shared" si="16"/>
        <v>0018</v>
      </c>
      <c r="AB518" s="4" t="str">
        <f t="shared" si="17"/>
        <v>Non-TIF</v>
      </c>
    </row>
    <row r="519" spans="1:28" x14ac:dyDescent="0.25">
      <c r="A519">
        <v>2021</v>
      </c>
      <c r="B519">
        <v>2</v>
      </c>
      <c r="C519" t="s">
        <v>45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2021</v>
      </c>
      <c r="S519">
        <v>2</v>
      </c>
      <c r="T519">
        <v>1</v>
      </c>
      <c r="U519">
        <v>431</v>
      </c>
      <c r="V519">
        <v>21431</v>
      </c>
      <c r="W519" t="s">
        <v>27</v>
      </c>
      <c r="X519" t="s">
        <v>27</v>
      </c>
      <c r="Y519" t="s">
        <v>102</v>
      </c>
      <c r="Z519" t="s">
        <v>36</v>
      </c>
      <c r="AA519" s="3" t="str">
        <f t="shared" si="16"/>
        <v>1431</v>
      </c>
      <c r="AB519" s="4" t="str">
        <f t="shared" si="17"/>
        <v>Non-TIF</v>
      </c>
    </row>
    <row r="520" spans="1:28" x14ac:dyDescent="0.25">
      <c r="A520">
        <v>2021</v>
      </c>
      <c r="B520">
        <v>2</v>
      </c>
      <c r="C520" t="s">
        <v>32</v>
      </c>
      <c r="D520">
        <v>0</v>
      </c>
      <c r="E520">
        <v>244239</v>
      </c>
      <c r="F520">
        <v>1425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245664</v>
      </c>
      <c r="O520">
        <v>0</v>
      </c>
      <c r="P520">
        <v>245664</v>
      </c>
      <c r="Q520">
        <v>1465</v>
      </c>
      <c r="R520">
        <v>2021</v>
      </c>
      <c r="S520">
        <v>2</v>
      </c>
      <c r="T520">
        <v>0</v>
      </c>
      <c r="U520">
        <v>914</v>
      </c>
      <c r="V520">
        <v>150914</v>
      </c>
      <c r="W520" t="s">
        <v>27</v>
      </c>
      <c r="X520" t="s">
        <v>27</v>
      </c>
      <c r="Y520" t="s">
        <v>33</v>
      </c>
      <c r="Z520" t="s">
        <v>36</v>
      </c>
      <c r="AA520" s="3" t="str">
        <f t="shared" si="16"/>
        <v>0914</v>
      </c>
      <c r="AB520" s="4" t="str">
        <f t="shared" si="17"/>
        <v>Non-TIF</v>
      </c>
    </row>
    <row r="521" spans="1:28" x14ac:dyDescent="0.25">
      <c r="A521">
        <v>2021</v>
      </c>
      <c r="B521">
        <v>2</v>
      </c>
      <c r="C521" t="s">
        <v>32</v>
      </c>
      <c r="D521">
        <v>15373</v>
      </c>
      <c r="E521">
        <v>227857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2225</v>
      </c>
      <c r="M521">
        <v>0</v>
      </c>
      <c r="N521">
        <v>245455</v>
      </c>
      <c r="O521">
        <v>0</v>
      </c>
      <c r="P521">
        <v>245455</v>
      </c>
      <c r="Q521">
        <v>1465</v>
      </c>
      <c r="R521">
        <v>2021</v>
      </c>
      <c r="S521">
        <v>2</v>
      </c>
      <c r="T521">
        <v>2</v>
      </c>
      <c r="U521">
        <v>718</v>
      </c>
      <c r="V521">
        <v>152718</v>
      </c>
      <c r="W521" t="s">
        <v>27</v>
      </c>
      <c r="X521" t="s">
        <v>27</v>
      </c>
      <c r="Y521" t="s">
        <v>37</v>
      </c>
      <c r="Z521" t="s">
        <v>36</v>
      </c>
      <c r="AA521" s="3" t="str">
        <f t="shared" si="16"/>
        <v>2718</v>
      </c>
      <c r="AB521" s="4" t="str">
        <f t="shared" si="17"/>
        <v>Non-TIF</v>
      </c>
    </row>
    <row r="522" spans="1:28" x14ac:dyDescent="0.25">
      <c r="A522">
        <v>2021</v>
      </c>
      <c r="B522">
        <v>3</v>
      </c>
      <c r="C522" t="s">
        <v>32</v>
      </c>
      <c r="D522">
        <v>60680</v>
      </c>
      <c r="E522">
        <v>162055</v>
      </c>
      <c r="F522">
        <v>13000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439</v>
      </c>
      <c r="M522">
        <v>0</v>
      </c>
      <c r="N522">
        <v>236174</v>
      </c>
      <c r="O522">
        <v>0</v>
      </c>
      <c r="P522">
        <v>236174</v>
      </c>
      <c r="Q522">
        <v>0</v>
      </c>
      <c r="R522">
        <v>2021</v>
      </c>
      <c r="S522">
        <v>3</v>
      </c>
      <c r="T522">
        <v>1</v>
      </c>
      <c r="U522">
        <v>638</v>
      </c>
      <c r="V522">
        <v>961638</v>
      </c>
      <c r="W522" t="s">
        <v>27</v>
      </c>
      <c r="X522" t="s">
        <v>27</v>
      </c>
      <c r="Y522" t="s">
        <v>1725</v>
      </c>
      <c r="Z522" t="s">
        <v>38</v>
      </c>
      <c r="AA522" s="3" t="str">
        <f t="shared" si="16"/>
        <v>1638</v>
      </c>
      <c r="AB522" s="4" t="str">
        <f t="shared" si="17"/>
        <v>Non-TIF</v>
      </c>
    </row>
    <row r="523" spans="1:28" x14ac:dyDescent="0.25">
      <c r="A523">
        <v>2021</v>
      </c>
      <c r="B523">
        <v>4</v>
      </c>
      <c r="C523" t="s">
        <v>24</v>
      </c>
      <c r="D523">
        <v>10524930</v>
      </c>
      <c r="E523">
        <v>4924</v>
      </c>
      <c r="F523">
        <v>0</v>
      </c>
      <c r="G523">
        <v>17192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10547046</v>
      </c>
      <c r="O523">
        <v>0</v>
      </c>
      <c r="P523">
        <v>10547046</v>
      </c>
      <c r="Q523">
        <v>0</v>
      </c>
      <c r="R523">
        <v>2021</v>
      </c>
      <c r="S523">
        <v>4</v>
      </c>
      <c r="T523">
        <v>4</v>
      </c>
      <c r="U523">
        <v>518</v>
      </c>
      <c r="V523" t="s">
        <v>39</v>
      </c>
      <c r="W523" t="s">
        <v>26</v>
      </c>
      <c r="X523" t="s">
        <v>27</v>
      </c>
      <c r="Y523" t="s">
        <v>40</v>
      </c>
      <c r="Z523" t="s">
        <v>41</v>
      </c>
      <c r="AA523" s="3" t="str">
        <f t="shared" si="16"/>
        <v>4518</v>
      </c>
      <c r="AB523" s="4" t="str">
        <f t="shared" si="17"/>
        <v>TIF</v>
      </c>
    </row>
    <row r="524" spans="1:28" x14ac:dyDescent="0.25">
      <c r="A524">
        <v>2021</v>
      </c>
      <c r="B524">
        <v>4</v>
      </c>
      <c r="C524" t="s">
        <v>32</v>
      </c>
      <c r="D524">
        <v>59939517</v>
      </c>
      <c r="E524">
        <v>25123196</v>
      </c>
      <c r="F524">
        <v>954119</v>
      </c>
      <c r="G524">
        <v>13986559</v>
      </c>
      <c r="H524">
        <v>689382</v>
      </c>
      <c r="I524">
        <v>83544</v>
      </c>
      <c r="J524">
        <v>0</v>
      </c>
      <c r="K524">
        <v>4009</v>
      </c>
      <c r="L524">
        <v>707747</v>
      </c>
      <c r="M524">
        <v>2177576</v>
      </c>
      <c r="N524">
        <v>103665649</v>
      </c>
      <c r="O524">
        <v>164828</v>
      </c>
      <c r="P524">
        <v>103500821</v>
      </c>
      <c r="Q524">
        <v>1338870</v>
      </c>
      <c r="R524">
        <v>2021</v>
      </c>
      <c r="S524">
        <v>4</v>
      </c>
      <c r="T524">
        <v>4</v>
      </c>
      <c r="U524">
        <v>491</v>
      </c>
      <c r="V524">
        <v>44491</v>
      </c>
      <c r="W524" t="s">
        <v>27</v>
      </c>
      <c r="X524" t="s">
        <v>27</v>
      </c>
      <c r="Y524" t="s">
        <v>42</v>
      </c>
      <c r="Z524" t="s">
        <v>41</v>
      </c>
      <c r="AA524" s="3" t="str">
        <f t="shared" si="16"/>
        <v>4491</v>
      </c>
      <c r="AB524" s="4" t="str">
        <f t="shared" si="17"/>
        <v>Non-TIF</v>
      </c>
    </row>
    <row r="525" spans="1:28" x14ac:dyDescent="0.25">
      <c r="A525">
        <v>2021</v>
      </c>
      <c r="B525">
        <v>5</v>
      </c>
      <c r="C525" t="s">
        <v>24</v>
      </c>
      <c r="D525">
        <v>0</v>
      </c>
      <c r="E525">
        <v>88854</v>
      </c>
      <c r="F525">
        <v>0</v>
      </c>
      <c r="G525">
        <v>0</v>
      </c>
      <c r="H525">
        <v>1901955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1990809</v>
      </c>
      <c r="O525">
        <v>0</v>
      </c>
      <c r="P525">
        <v>1990809</v>
      </c>
      <c r="Q525">
        <v>0</v>
      </c>
      <c r="R525">
        <v>2021</v>
      </c>
      <c r="S525">
        <v>5</v>
      </c>
      <c r="T525">
        <v>0</v>
      </c>
      <c r="U525">
        <v>18</v>
      </c>
      <c r="V525" t="s">
        <v>30</v>
      </c>
      <c r="W525" t="s">
        <v>26</v>
      </c>
      <c r="X525" t="s">
        <v>27</v>
      </c>
      <c r="Y525" t="s">
        <v>31</v>
      </c>
      <c r="Z525" t="s">
        <v>43</v>
      </c>
      <c r="AA525" s="3" t="str">
        <f t="shared" si="16"/>
        <v>0018</v>
      </c>
      <c r="AB525" s="4" t="str">
        <f t="shared" si="17"/>
        <v>TIF</v>
      </c>
    </row>
    <row r="526" spans="1:28" x14ac:dyDescent="0.25">
      <c r="A526">
        <v>2021</v>
      </c>
      <c r="B526">
        <v>5</v>
      </c>
      <c r="C526" t="s">
        <v>32</v>
      </c>
      <c r="D526">
        <v>26503929</v>
      </c>
      <c r="E526">
        <v>108389534</v>
      </c>
      <c r="F526">
        <v>4742758</v>
      </c>
      <c r="G526">
        <v>1316023</v>
      </c>
      <c r="H526">
        <v>0</v>
      </c>
      <c r="I526">
        <v>79165</v>
      </c>
      <c r="J526">
        <v>0</v>
      </c>
      <c r="K526">
        <v>0</v>
      </c>
      <c r="L526">
        <v>14714995</v>
      </c>
      <c r="M526">
        <v>0</v>
      </c>
      <c r="N526">
        <v>155746404</v>
      </c>
      <c r="O526">
        <v>138900</v>
      </c>
      <c r="P526">
        <v>155607504</v>
      </c>
      <c r="Q526">
        <v>5598460</v>
      </c>
      <c r="R526">
        <v>2021</v>
      </c>
      <c r="S526">
        <v>5</v>
      </c>
      <c r="T526">
        <v>2</v>
      </c>
      <c r="U526">
        <v>151</v>
      </c>
      <c r="V526">
        <v>52151</v>
      </c>
      <c r="W526" t="s">
        <v>27</v>
      </c>
      <c r="X526" t="s">
        <v>27</v>
      </c>
      <c r="Y526" t="s">
        <v>44</v>
      </c>
      <c r="Z526" t="s">
        <v>43</v>
      </c>
      <c r="AA526" s="3" t="str">
        <f t="shared" si="16"/>
        <v>2151</v>
      </c>
      <c r="AB526" s="4" t="str">
        <f t="shared" si="17"/>
        <v>Non-TIF</v>
      </c>
    </row>
    <row r="527" spans="1:28" x14ac:dyDescent="0.25">
      <c r="A527">
        <v>2021</v>
      </c>
      <c r="B527">
        <v>5</v>
      </c>
      <c r="C527" t="s">
        <v>32</v>
      </c>
      <c r="D527">
        <v>983043</v>
      </c>
      <c r="E527">
        <v>5633504</v>
      </c>
      <c r="F527">
        <v>38973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175290</v>
      </c>
      <c r="M527">
        <v>0</v>
      </c>
      <c r="N527">
        <v>6830810</v>
      </c>
      <c r="O527">
        <v>5556</v>
      </c>
      <c r="P527">
        <v>6825254</v>
      </c>
      <c r="Q527">
        <v>154398</v>
      </c>
      <c r="R527">
        <v>2021</v>
      </c>
      <c r="S527">
        <v>5</v>
      </c>
      <c r="T527">
        <v>0</v>
      </c>
      <c r="U527">
        <v>914</v>
      </c>
      <c r="V527">
        <v>150914</v>
      </c>
      <c r="W527" t="s">
        <v>27</v>
      </c>
      <c r="X527" t="s">
        <v>27</v>
      </c>
      <c r="Y527" t="s">
        <v>33</v>
      </c>
      <c r="Z527" t="s">
        <v>43</v>
      </c>
      <c r="AA527" s="3" t="str">
        <f t="shared" si="16"/>
        <v>0914</v>
      </c>
      <c r="AB527" s="4" t="str">
        <f t="shared" si="17"/>
        <v>Non-TIF</v>
      </c>
    </row>
    <row r="528" spans="1:28" x14ac:dyDescent="0.25">
      <c r="A528">
        <v>2021</v>
      </c>
      <c r="B528">
        <v>5</v>
      </c>
      <c r="C528" t="s">
        <v>32</v>
      </c>
      <c r="D528">
        <v>124845</v>
      </c>
      <c r="E528">
        <v>1424515</v>
      </c>
      <c r="F528">
        <v>26543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5585</v>
      </c>
      <c r="M528">
        <v>0</v>
      </c>
      <c r="N528">
        <v>1581488</v>
      </c>
      <c r="O528">
        <v>1852</v>
      </c>
      <c r="P528">
        <v>1579636</v>
      </c>
      <c r="Q528">
        <v>22444</v>
      </c>
      <c r="R528">
        <v>2021</v>
      </c>
      <c r="S528">
        <v>5</v>
      </c>
      <c r="T528">
        <v>0</v>
      </c>
      <c r="U528">
        <v>18</v>
      </c>
      <c r="V528">
        <v>390018</v>
      </c>
      <c r="W528" t="s">
        <v>27</v>
      </c>
      <c r="X528" t="s">
        <v>27</v>
      </c>
      <c r="Y528" t="s">
        <v>35</v>
      </c>
      <c r="Z528" t="s">
        <v>43</v>
      </c>
      <c r="AA528" s="3" t="str">
        <f t="shared" si="16"/>
        <v>0018</v>
      </c>
      <c r="AB528" s="4" t="str">
        <f t="shared" si="17"/>
        <v>Non-TIF</v>
      </c>
    </row>
    <row r="529" spans="1:28" x14ac:dyDescent="0.25">
      <c r="A529">
        <v>2021</v>
      </c>
      <c r="B529">
        <v>6</v>
      </c>
      <c r="C529" t="s">
        <v>45</v>
      </c>
      <c r="D529">
        <v>221602</v>
      </c>
      <c r="E529">
        <v>58906</v>
      </c>
      <c r="F529">
        <v>0</v>
      </c>
      <c r="G529">
        <v>5791315</v>
      </c>
      <c r="H529">
        <v>263750</v>
      </c>
      <c r="I529">
        <v>57467</v>
      </c>
      <c r="J529">
        <v>0</v>
      </c>
      <c r="K529">
        <v>0</v>
      </c>
      <c r="L529">
        <v>0</v>
      </c>
      <c r="M529">
        <v>0</v>
      </c>
      <c r="N529">
        <v>6393040</v>
      </c>
      <c r="O529">
        <v>3704</v>
      </c>
      <c r="P529">
        <v>6389336</v>
      </c>
      <c r="Q529">
        <v>0</v>
      </c>
      <c r="R529">
        <v>2021</v>
      </c>
      <c r="S529">
        <v>6</v>
      </c>
      <c r="T529">
        <v>0</v>
      </c>
      <c r="U529">
        <v>576</v>
      </c>
      <c r="V529">
        <v>60576</v>
      </c>
      <c r="W529" t="s">
        <v>27</v>
      </c>
      <c r="X529" t="s">
        <v>27</v>
      </c>
      <c r="Y529" t="s">
        <v>46</v>
      </c>
      <c r="Z529" t="s">
        <v>47</v>
      </c>
      <c r="AA529" s="3" t="str">
        <f t="shared" si="16"/>
        <v>0576</v>
      </c>
      <c r="AB529" s="4" t="str">
        <f t="shared" si="17"/>
        <v>Non-TIF</v>
      </c>
    </row>
    <row r="530" spans="1:28" x14ac:dyDescent="0.25">
      <c r="A530">
        <v>2021</v>
      </c>
      <c r="B530">
        <v>6</v>
      </c>
      <c r="C530" t="s">
        <v>32</v>
      </c>
      <c r="D530">
        <v>293507218</v>
      </c>
      <c r="E530">
        <v>270940701</v>
      </c>
      <c r="F530">
        <v>10236527</v>
      </c>
      <c r="G530">
        <v>26664486</v>
      </c>
      <c r="H530">
        <v>10069920</v>
      </c>
      <c r="I530">
        <v>2961191</v>
      </c>
      <c r="J530">
        <v>0</v>
      </c>
      <c r="K530">
        <v>0</v>
      </c>
      <c r="L530">
        <v>2009603</v>
      </c>
      <c r="M530">
        <v>19943384</v>
      </c>
      <c r="N530">
        <v>636333030</v>
      </c>
      <c r="O530">
        <v>812066</v>
      </c>
      <c r="P530">
        <v>635520964</v>
      </c>
      <c r="Q530">
        <v>9632033</v>
      </c>
      <c r="R530">
        <v>2021</v>
      </c>
      <c r="S530">
        <v>6</v>
      </c>
      <c r="T530">
        <v>0</v>
      </c>
      <c r="U530">
        <v>609</v>
      </c>
      <c r="V530">
        <v>60609</v>
      </c>
      <c r="W530" t="s">
        <v>27</v>
      </c>
      <c r="X530" t="s">
        <v>27</v>
      </c>
      <c r="Y530" t="s">
        <v>48</v>
      </c>
      <c r="Z530" t="s">
        <v>47</v>
      </c>
      <c r="AA530" s="3" t="str">
        <f t="shared" si="16"/>
        <v>0609</v>
      </c>
      <c r="AB530" s="4" t="str">
        <f t="shared" si="17"/>
        <v>Non-TIF</v>
      </c>
    </row>
    <row r="531" spans="1:28" x14ac:dyDescent="0.25">
      <c r="A531">
        <v>2021</v>
      </c>
      <c r="B531">
        <v>6</v>
      </c>
      <c r="C531" t="s">
        <v>32</v>
      </c>
      <c r="D531">
        <v>3234928</v>
      </c>
      <c r="E531">
        <v>2721989</v>
      </c>
      <c r="F531">
        <v>166061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16115</v>
      </c>
      <c r="M531">
        <v>0</v>
      </c>
      <c r="N531">
        <v>6139093</v>
      </c>
      <c r="O531">
        <v>9260</v>
      </c>
      <c r="P531">
        <v>6129833</v>
      </c>
      <c r="Q531">
        <v>105295</v>
      </c>
      <c r="R531">
        <v>2021</v>
      </c>
      <c r="S531">
        <v>6</v>
      </c>
      <c r="T531">
        <v>4</v>
      </c>
      <c r="U531">
        <v>777</v>
      </c>
      <c r="V531">
        <v>574777</v>
      </c>
      <c r="W531" t="s">
        <v>27</v>
      </c>
      <c r="X531" t="s">
        <v>27</v>
      </c>
      <c r="Y531" t="s">
        <v>49</v>
      </c>
      <c r="Z531" t="s">
        <v>47</v>
      </c>
      <c r="AA531" s="3" t="str">
        <f t="shared" si="16"/>
        <v>4777</v>
      </c>
      <c r="AB531" s="4" t="str">
        <f t="shared" si="17"/>
        <v>Non-TIF</v>
      </c>
    </row>
    <row r="532" spans="1:28" x14ac:dyDescent="0.25">
      <c r="A532">
        <v>2021</v>
      </c>
      <c r="B532">
        <v>7</v>
      </c>
      <c r="C532" t="s">
        <v>45</v>
      </c>
      <c r="D532">
        <v>9635714</v>
      </c>
      <c r="E532">
        <v>127772</v>
      </c>
      <c r="F532">
        <v>2869</v>
      </c>
      <c r="G532">
        <v>5534468</v>
      </c>
      <c r="H532">
        <v>2672441</v>
      </c>
      <c r="I532">
        <v>447331</v>
      </c>
      <c r="J532">
        <v>0</v>
      </c>
      <c r="K532">
        <v>0</v>
      </c>
      <c r="L532">
        <v>0</v>
      </c>
      <c r="M532">
        <v>0</v>
      </c>
      <c r="N532">
        <v>18420595</v>
      </c>
      <c r="O532">
        <v>37040</v>
      </c>
      <c r="P532">
        <v>18383555</v>
      </c>
      <c r="Q532">
        <v>0</v>
      </c>
      <c r="R532">
        <v>2021</v>
      </c>
      <c r="S532">
        <v>7</v>
      </c>
      <c r="T532">
        <v>1</v>
      </c>
      <c r="U532">
        <v>908</v>
      </c>
      <c r="V532">
        <v>71908</v>
      </c>
      <c r="W532" t="s">
        <v>27</v>
      </c>
      <c r="X532" t="s">
        <v>27</v>
      </c>
      <c r="Y532" t="s">
        <v>50</v>
      </c>
      <c r="Z532" t="s">
        <v>51</v>
      </c>
      <c r="AA532" s="3" t="str">
        <f t="shared" si="16"/>
        <v>1908</v>
      </c>
      <c r="AB532" s="4" t="str">
        <f t="shared" si="17"/>
        <v>Non-TIF</v>
      </c>
    </row>
    <row r="533" spans="1:28" x14ac:dyDescent="0.25">
      <c r="A533">
        <v>2021</v>
      </c>
      <c r="B533">
        <v>50</v>
      </c>
      <c r="C533" t="s">
        <v>24</v>
      </c>
      <c r="D533">
        <v>4654740</v>
      </c>
      <c r="E533">
        <v>0</v>
      </c>
      <c r="F533">
        <v>0</v>
      </c>
      <c r="G533">
        <v>638292</v>
      </c>
      <c r="H533">
        <v>128419</v>
      </c>
      <c r="I533">
        <v>50644</v>
      </c>
      <c r="J533">
        <v>0</v>
      </c>
      <c r="K533">
        <v>0</v>
      </c>
      <c r="L533">
        <v>0</v>
      </c>
      <c r="M533">
        <v>0</v>
      </c>
      <c r="N533">
        <v>5472095</v>
      </c>
      <c r="O533">
        <v>0</v>
      </c>
      <c r="P533">
        <v>5472095</v>
      </c>
      <c r="Q533">
        <v>0</v>
      </c>
      <c r="R533">
        <v>2021</v>
      </c>
      <c r="S533">
        <v>50</v>
      </c>
      <c r="T533">
        <v>5</v>
      </c>
      <c r="U533">
        <v>319</v>
      </c>
      <c r="V533" t="s">
        <v>532</v>
      </c>
      <c r="W533" t="s">
        <v>26</v>
      </c>
      <c r="X533" t="s">
        <v>27</v>
      </c>
      <c r="Y533" t="s">
        <v>533</v>
      </c>
      <c r="Z533" t="s">
        <v>534</v>
      </c>
      <c r="AA533" s="3" t="str">
        <f t="shared" si="16"/>
        <v>5319</v>
      </c>
      <c r="AB533" s="4" t="str">
        <f t="shared" si="17"/>
        <v>TIF</v>
      </c>
    </row>
    <row r="534" spans="1:28" x14ac:dyDescent="0.25">
      <c r="A534">
        <v>2021</v>
      </c>
      <c r="B534">
        <v>50</v>
      </c>
      <c r="C534" t="s">
        <v>32</v>
      </c>
      <c r="D534">
        <v>47987471</v>
      </c>
      <c r="E534">
        <v>42524961</v>
      </c>
      <c r="F534">
        <v>937025</v>
      </c>
      <c r="G534">
        <v>2240883</v>
      </c>
      <c r="H534">
        <v>0</v>
      </c>
      <c r="I534">
        <v>1367048</v>
      </c>
      <c r="J534">
        <v>0</v>
      </c>
      <c r="K534">
        <v>0</v>
      </c>
      <c r="L534">
        <v>156124</v>
      </c>
      <c r="M534">
        <v>0</v>
      </c>
      <c r="N534">
        <v>95213512</v>
      </c>
      <c r="O534">
        <v>133344</v>
      </c>
      <c r="P534">
        <v>95080168</v>
      </c>
      <c r="Q534">
        <v>1575586</v>
      </c>
      <c r="R534">
        <v>2021</v>
      </c>
      <c r="S534">
        <v>50</v>
      </c>
      <c r="T534">
        <v>0</v>
      </c>
      <c r="U534">
        <v>513</v>
      </c>
      <c r="V534">
        <v>500513</v>
      </c>
      <c r="W534" t="s">
        <v>27</v>
      </c>
      <c r="X534" t="s">
        <v>27</v>
      </c>
      <c r="Y534" t="s">
        <v>535</v>
      </c>
      <c r="Z534" t="s">
        <v>534</v>
      </c>
      <c r="AA534" s="3" t="str">
        <f t="shared" si="16"/>
        <v>0513</v>
      </c>
      <c r="AB534" s="4" t="str">
        <f t="shared" si="17"/>
        <v>Non-TIF</v>
      </c>
    </row>
    <row r="535" spans="1:28" x14ac:dyDescent="0.25">
      <c r="A535">
        <v>2021</v>
      </c>
      <c r="B535">
        <v>50</v>
      </c>
      <c r="C535" t="s">
        <v>32</v>
      </c>
      <c r="D535">
        <v>5087787</v>
      </c>
      <c r="E535">
        <v>20678596</v>
      </c>
      <c r="F535">
        <v>597048</v>
      </c>
      <c r="G535">
        <v>120897</v>
      </c>
      <c r="H535">
        <v>0</v>
      </c>
      <c r="I535">
        <v>0</v>
      </c>
      <c r="J535">
        <v>0</v>
      </c>
      <c r="K535">
        <v>0</v>
      </c>
      <c r="L535">
        <v>49870</v>
      </c>
      <c r="M535">
        <v>497970</v>
      </c>
      <c r="N535">
        <v>27032168</v>
      </c>
      <c r="O535">
        <v>9260</v>
      </c>
      <c r="P535">
        <v>27022908</v>
      </c>
      <c r="Q535">
        <v>293551</v>
      </c>
      <c r="R535">
        <v>2021</v>
      </c>
      <c r="S535">
        <v>50</v>
      </c>
      <c r="T535">
        <v>3</v>
      </c>
      <c r="U535">
        <v>582</v>
      </c>
      <c r="V535">
        <v>643582</v>
      </c>
      <c r="W535" t="s">
        <v>27</v>
      </c>
      <c r="X535" t="s">
        <v>27</v>
      </c>
      <c r="Y535" t="s">
        <v>536</v>
      </c>
      <c r="Z535" t="s">
        <v>534</v>
      </c>
      <c r="AA535" s="3" t="str">
        <f t="shared" si="16"/>
        <v>3582</v>
      </c>
      <c r="AB535" s="4" t="str">
        <f t="shared" si="17"/>
        <v>Non-TIF</v>
      </c>
    </row>
    <row r="536" spans="1:28" x14ac:dyDescent="0.25">
      <c r="A536">
        <v>2021</v>
      </c>
      <c r="B536">
        <v>50</v>
      </c>
      <c r="C536" t="s">
        <v>32</v>
      </c>
      <c r="D536">
        <v>53194293</v>
      </c>
      <c r="E536">
        <v>43941260</v>
      </c>
      <c r="F536">
        <v>933968</v>
      </c>
      <c r="G536">
        <v>1238445</v>
      </c>
      <c r="H536">
        <v>0</v>
      </c>
      <c r="I536">
        <v>45518</v>
      </c>
      <c r="J536">
        <v>0</v>
      </c>
      <c r="K536">
        <v>0</v>
      </c>
      <c r="L536">
        <v>600165</v>
      </c>
      <c r="M536">
        <v>4921481</v>
      </c>
      <c r="N536">
        <v>104875130</v>
      </c>
      <c r="O536">
        <v>107416</v>
      </c>
      <c r="P536">
        <v>104767714</v>
      </c>
      <c r="Q536">
        <v>1442426</v>
      </c>
      <c r="R536">
        <v>2021</v>
      </c>
      <c r="S536">
        <v>50</v>
      </c>
      <c r="T536">
        <v>2</v>
      </c>
      <c r="U536">
        <v>709</v>
      </c>
      <c r="V536">
        <v>792709</v>
      </c>
      <c r="W536" t="s">
        <v>27</v>
      </c>
      <c r="X536" t="s">
        <v>27</v>
      </c>
      <c r="Y536" t="s">
        <v>537</v>
      </c>
      <c r="Z536" t="s">
        <v>534</v>
      </c>
      <c r="AA536" s="3" t="str">
        <f t="shared" si="16"/>
        <v>2709</v>
      </c>
      <c r="AB536" s="4" t="str">
        <f t="shared" si="17"/>
        <v>Non-TIF</v>
      </c>
    </row>
    <row r="537" spans="1:28" x14ac:dyDescent="0.25">
      <c r="A537">
        <v>2021</v>
      </c>
      <c r="B537">
        <v>50</v>
      </c>
      <c r="C537" t="s">
        <v>32</v>
      </c>
      <c r="D537">
        <v>5596820</v>
      </c>
      <c r="E537">
        <v>8731556</v>
      </c>
      <c r="F537">
        <v>197736</v>
      </c>
      <c r="G537">
        <v>134154</v>
      </c>
      <c r="H537">
        <v>0</v>
      </c>
      <c r="I537">
        <v>0</v>
      </c>
      <c r="J537">
        <v>0</v>
      </c>
      <c r="K537">
        <v>0</v>
      </c>
      <c r="L537">
        <v>23380</v>
      </c>
      <c r="M537">
        <v>0</v>
      </c>
      <c r="N537">
        <v>14683646</v>
      </c>
      <c r="O537">
        <v>11112</v>
      </c>
      <c r="P537">
        <v>14672534</v>
      </c>
      <c r="Q537">
        <v>290032</v>
      </c>
      <c r="R537">
        <v>2021</v>
      </c>
      <c r="S537">
        <v>50</v>
      </c>
      <c r="T537">
        <v>1</v>
      </c>
      <c r="U537">
        <v>350</v>
      </c>
      <c r="V537">
        <v>851350</v>
      </c>
      <c r="W537" t="s">
        <v>27</v>
      </c>
      <c r="X537" t="s">
        <v>27</v>
      </c>
      <c r="Y537" t="s">
        <v>538</v>
      </c>
      <c r="Z537" t="s">
        <v>534</v>
      </c>
      <c r="AA537" s="3" t="str">
        <f t="shared" si="16"/>
        <v>1350</v>
      </c>
      <c r="AB537" s="4" t="str">
        <f t="shared" si="17"/>
        <v>Non-TIF</v>
      </c>
    </row>
    <row r="538" spans="1:28" x14ac:dyDescent="0.25">
      <c r="A538">
        <v>2021</v>
      </c>
      <c r="B538">
        <v>51</v>
      </c>
      <c r="C538" t="s">
        <v>24</v>
      </c>
      <c r="D538">
        <v>7608720</v>
      </c>
      <c r="E538">
        <v>0</v>
      </c>
      <c r="F538">
        <v>0</v>
      </c>
      <c r="G538">
        <v>2279677</v>
      </c>
      <c r="H538">
        <v>2421986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12310383</v>
      </c>
      <c r="O538">
        <v>3704</v>
      </c>
      <c r="P538">
        <v>12306679</v>
      </c>
      <c r="Q538">
        <v>0</v>
      </c>
      <c r="R538">
        <v>2021</v>
      </c>
      <c r="S538">
        <v>51</v>
      </c>
      <c r="T538">
        <v>2</v>
      </c>
      <c r="U538">
        <v>169</v>
      </c>
      <c r="V538" t="s">
        <v>539</v>
      </c>
      <c r="W538" t="s">
        <v>26</v>
      </c>
      <c r="X538" t="s">
        <v>27</v>
      </c>
      <c r="Y538" t="s">
        <v>540</v>
      </c>
      <c r="Z538" t="s">
        <v>541</v>
      </c>
      <c r="AA538" s="3" t="str">
        <f t="shared" si="16"/>
        <v>2169</v>
      </c>
      <c r="AB538" s="4" t="str">
        <f t="shared" si="17"/>
        <v>TIF</v>
      </c>
    </row>
    <row r="539" spans="1:28" x14ac:dyDescent="0.25">
      <c r="A539">
        <v>2021</v>
      </c>
      <c r="B539">
        <v>51</v>
      </c>
      <c r="C539" t="s">
        <v>32</v>
      </c>
      <c r="D539">
        <v>19161</v>
      </c>
      <c r="E539">
        <v>1068</v>
      </c>
      <c r="F539">
        <v>0</v>
      </c>
      <c r="G539">
        <v>39240</v>
      </c>
      <c r="H539">
        <v>0</v>
      </c>
      <c r="I539">
        <v>33220</v>
      </c>
      <c r="J539">
        <v>0</v>
      </c>
      <c r="K539">
        <v>0</v>
      </c>
      <c r="L539">
        <v>7058</v>
      </c>
      <c r="M539">
        <v>0</v>
      </c>
      <c r="N539">
        <v>99747</v>
      </c>
      <c r="O539">
        <v>3704</v>
      </c>
      <c r="P539">
        <v>96043</v>
      </c>
      <c r="Q539">
        <v>0</v>
      </c>
      <c r="R539">
        <v>2021</v>
      </c>
      <c r="S539">
        <v>51</v>
      </c>
      <c r="T539">
        <v>6</v>
      </c>
      <c r="U539">
        <v>700</v>
      </c>
      <c r="V539">
        <v>446700</v>
      </c>
      <c r="W539" t="s">
        <v>27</v>
      </c>
      <c r="X539" t="s">
        <v>27</v>
      </c>
      <c r="Y539" t="s">
        <v>465</v>
      </c>
      <c r="Z539" t="s">
        <v>541</v>
      </c>
      <c r="AA539" s="3" t="str">
        <f t="shared" si="16"/>
        <v>6700</v>
      </c>
      <c r="AB539" s="4" t="str">
        <f t="shared" si="17"/>
        <v>Non-TIF</v>
      </c>
    </row>
    <row r="540" spans="1:28" x14ac:dyDescent="0.25">
      <c r="A540">
        <v>2021</v>
      </c>
      <c r="B540">
        <v>51</v>
      </c>
      <c r="C540" t="s">
        <v>32</v>
      </c>
      <c r="D540">
        <v>410539010</v>
      </c>
      <c r="E540">
        <v>176963565</v>
      </c>
      <c r="F540">
        <v>11117903</v>
      </c>
      <c r="G540">
        <v>103047126</v>
      </c>
      <c r="H540">
        <v>14359860</v>
      </c>
      <c r="I540">
        <v>23145116</v>
      </c>
      <c r="J540">
        <v>0</v>
      </c>
      <c r="K540">
        <v>0</v>
      </c>
      <c r="L540">
        <v>89611218</v>
      </c>
      <c r="M540">
        <v>20843441</v>
      </c>
      <c r="N540">
        <v>849627239</v>
      </c>
      <c r="O540">
        <v>818584</v>
      </c>
      <c r="P540">
        <v>848808655</v>
      </c>
      <c r="Q540">
        <v>11374414</v>
      </c>
      <c r="R540">
        <v>2021</v>
      </c>
      <c r="S540">
        <v>51</v>
      </c>
      <c r="T540">
        <v>2</v>
      </c>
      <c r="U540">
        <v>169</v>
      </c>
      <c r="V540">
        <v>512169</v>
      </c>
      <c r="W540" t="s">
        <v>27</v>
      </c>
      <c r="X540" t="s">
        <v>27</v>
      </c>
      <c r="Y540" t="s">
        <v>492</v>
      </c>
      <c r="Z540" t="s">
        <v>541</v>
      </c>
      <c r="AA540" s="3" t="str">
        <f t="shared" si="16"/>
        <v>2169</v>
      </c>
      <c r="AB540" s="4" t="str">
        <f t="shared" si="17"/>
        <v>Non-TIF</v>
      </c>
    </row>
    <row r="541" spans="1:28" x14ac:dyDescent="0.25">
      <c r="A541">
        <v>2021</v>
      </c>
      <c r="B541">
        <v>51</v>
      </c>
      <c r="C541" t="s">
        <v>32</v>
      </c>
      <c r="D541">
        <v>15256220</v>
      </c>
      <c r="E541">
        <v>40571968</v>
      </c>
      <c r="F541">
        <v>2170727</v>
      </c>
      <c r="G541">
        <v>942660</v>
      </c>
      <c r="H541">
        <v>0</v>
      </c>
      <c r="I541">
        <v>416403</v>
      </c>
      <c r="J541">
        <v>0</v>
      </c>
      <c r="K541">
        <v>0</v>
      </c>
      <c r="L541">
        <v>124897</v>
      </c>
      <c r="M541">
        <v>991664</v>
      </c>
      <c r="N541">
        <v>60474539</v>
      </c>
      <c r="O541">
        <v>50004</v>
      </c>
      <c r="P541">
        <v>60424535</v>
      </c>
      <c r="Q541">
        <v>857366</v>
      </c>
      <c r="R541">
        <v>2021</v>
      </c>
      <c r="S541">
        <v>51</v>
      </c>
      <c r="T541">
        <v>5</v>
      </c>
      <c r="U541">
        <v>163</v>
      </c>
      <c r="V541">
        <v>545163</v>
      </c>
      <c r="W541" t="s">
        <v>27</v>
      </c>
      <c r="X541" t="s">
        <v>27</v>
      </c>
      <c r="Y541" t="s">
        <v>542</v>
      </c>
      <c r="Z541" t="s">
        <v>541</v>
      </c>
      <c r="AA541" s="3" t="str">
        <f t="shared" si="16"/>
        <v>5163</v>
      </c>
      <c r="AB541" s="4" t="str">
        <f t="shared" si="17"/>
        <v>Non-TIF</v>
      </c>
    </row>
    <row r="542" spans="1:28" x14ac:dyDescent="0.25">
      <c r="A542">
        <v>2021</v>
      </c>
      <c r="B542">
        <v>52</v>
      </c>
      <c r="C542" t="s">
        <v>45</v>
      </c>
      <c r="D542">
        <v>15514366</v>
      </c>
      <c r="E542">
        <v>104915</v>
      </c>
      <c r="F542">
        <v>0</v>
      </c>
      <c r="G542">
        <v>1136823</v>
      </c>
      <c r="H542">
        <v>0</v>
      </c>
      <c r="I542">
        <v>94206</v>
      </c>
      <c r="J542">
        <v>0</v>
      </c>
      <c r="K542">
        <v>0</v>
      </c>
      <c r="L542">
        <v>0</v>
      </c>
      <c r="M542">
        <v>0</v>
      </c>
      <c r="N542">
        <v>16850310</v>
      </c>
      <c r="O542">
        <v>42596</v>
      </c>
      <c r="P542">
        <v>16807714</v>
      </c>
      <c r="Q542">
        <v>0</v>
      </c>
      <c r="R542">
        <v>2021</v>
      </c>
      <c r="S542">
        <v>52</v>
      </c>
      <c r="T542">
        <v>3</v>
      </c>
      <c r="U542">
        <v>816</v>
      </c>
      <c r="V542">
        <v>523816</v>
      </c>
      <c r="W542" t="s">
        <v>27</v>
      </c>
      <c r="X542" t="s">
        <v>27</v>
      </c>
      <c r="Y542" t="s">
        <v>591</v>
      </c>
      <c r="Z542" t="s">
        <v>551</v>
      </c>
      <c r="AA542" s="3" t="str">
        <f t="shared" si="16"/>
        <v>3816</v>
      </c>
      <c r="AB542" s="4" t="str">
        <f t="shared" si="17"/>
        <v>Non-TIF</v>
      </c>
    </row>
    <row r="543" spans="1:28" x14ac:dyDescent="0.25">
      <c r="A543">
        <v>2021</v>
      </c>
      <c r="B543">
        <v>52</v>
      </c>
      <c r="C543" t="s">
        <v>45</v>
      </c>
      <c r="D543">
        <v>84587283</v>
      </c>
      <c r="E543">
        <v>26267</v>
      </c>
      <c r="F543">
        <v>0</v>
      </c>
      <c r="G543">
        <v>18889304</v>
      </c>
      <c r="H543">
        <v>702392</v>
      </c>
      <c r="I543">
        <v>4122679</v>
      </c>
      <c r="J543">
        <v>0</v>
      </c>
      <c r="K543">
        <v>0</v>
      </c>
      <c r="L543">
        <v>0</v>
      </c>
      <c r="M543">
        <v>0</v>
      </c>
      <c r="N543">
        <v>108327925</v>
      </c>
      <c r="O543">
        <v>114824</v>
      </c>
      <c r="P543">
        <v>108213101</v>
      </c>
      <c r="Q543">
        <v>0</v>
      </c>
      <c r="R543">
        <v>2021</v>
      </c>
      <c r="S543">
        <v>52</v>
      </c>
      <c r="T543">
        <v>6</v>
      </c>
      <c r="U543">
        <v>93</v>
      </c>
      <c r="V543">
        <v>526093</v>
      </c>
      <c r="W543" t="s">
        <v>27</v>
      </c>
      <c r="X543" t="s">
        <v>27</v>
      </c>
      <c r="Y543" t="s">
        <v>592</v>
      </c>
      <c r="Z543" t="s">
        <v>551</v>
      </c>
      <c r="AA543" s="3" t="str">
        <f t="shared" si="16"/>
        <v>6093</v>
      </c>
      <c r="AB543" s="4" t="str">
        <f t="shared" si="17"/>
        <v>Non-TIF</v>
      </c>
    </row>
    <row r="544" spans="1:28" x14ac:dyDescent="0.25">
      <c r="A544">
        <v>2021</v>
      </c>
      <c r="B544">
        <v>52</v>
      </c>
      <c r="C544" t="s">
        <v>24</v>
      </c>
      <c r="D544">
        <v>81704827</v>
      </c>
      <c r="E544">
        <v>81933</v>
      </c>
      <c r="F544">
        <v>2511</v>
      </c>
      <c r="G544">
        <v>221572574</v>
      </c>
      <c r="H544">
        <v>2520000</v>
      </c>
      <c r="I544">
        <v>501000</v>
      </c>
      <c r="J544">
        <v>0</v>
      </c>
      <c r="K544">
        <v>0</v>
      </c>
      <c r="L544">
        <v>0</v>
      </c>
      <c r="M544">
        <v>0</v>
      </c>
      <c r="N544">
        <v>306382845</v>
      </c>
      <c r="O544">
        <v>0</v>
      </c>
      <c r="P544">
        <v>306382845</v>
      </c>
      <c r="Q544">
        <v>0</v>
      </c>
      <c r="R544">
        <v>2021</v>
      </c>
      <c r="S544">
        <v>52</v>
      </c>
      <c r="T544">
        <v>1</v>
      </c>
      <c r="U544">
        <v>221</v>
      </c>
      <c r="V544" t="s">
        <v>593</v>
      </c>
      <c r="W544" t="s">
        <v>26</v>
      </c>
      <c r="X544" t="s">
        <v>27</v>
      </c>
      <c r="Y544" t="s">
        <v>594</v>
      </c>
      <c r="Z544" t="s">
        <v>551</v>
      </c>
      <c r="AA544" s="3" t="str">
        <f t="shared" si="16"/>
        <v>1221</v>
      </c>
      <c r="AB544" s="4" t="str">
        <f t="shared" si="17"/>
        <v>TIF</v>
      </c>
    </row>
    <row r="545" spans="1:28" x14ac:dyDescent="0.25">
      <c r="A545">
        <v>2021</v>
      </c>
      <c r="B545">
        <v>52</v>
      </c>
      <c r="C545" t="s">
        <v>32</v>
      </c>
      <c r="D545">
        <v>568121758</v>
      </c>
      <c r="E545">
        <v>57913611</v>
      </c>
      <c r="F545">
        <v>2734547</v>
      </c>
      <c r="G545">
        <v>274464439</v>
      </c>
      <c r="H545">
        <v>28644750</v>
      </c>
      <c r="I545">
        <v>26026090</v>
      </c>
      <c r="J545">
        <v>0</v>
      </c>
      <c r="K545">
        <v>0</v>
      </c>
      <c r="L545">
        <v>7694209</v>
      </c>
      <c r="M545">
        <v>10923606</v>
      </c>
      <c r="N545">
        <v>976523010</v>
      </c>
      <c r="O545">
        <v>496336</v>
      </c>
      <c r="P545">
        <v>976026674</v>
      </c>
      <c r="Q545">
        <v>13408254</v>
      </c>
      <c r="R545">
        <v>2021</v>
      </c>
      <c r="S545">
        <v>52</v>
      </c>
      <c r="T545">
        <v>1</v>
      </c>
      <c r="U545">
        <v>221</v>
      </c>
      <c r="V545">
        <v>521221</v>
      </c>
      <c r="W545" t="s">
        <v>27</v>
      </c>
      <c r="X545" t="s">
        <v>27</v>
      </c>
      <c r="Y545" t="s">
        <v>560</v>
      </c>
      <c r="Z545" t="s">
        <v>551</v>
      </c>
      <c r="AA545" s="3" t="str">
        <f t="shared" si="16"/>
        <v>1221</v>
      </c>
      <c r="AB545" s="4" t="str">
        <f t="shared" si="17"/>
        <v>Non-TIF</v>
      </c>
    </row>
    <row r="546" spans="1:28" x14ac:dyDescent="0.25">
      <c r="A546">
        <v>2021</v>
      </c>
      <c r="B546">
        <v>52</v>
      </c>
      <c r="C546" t="s">
        <v>32</v>
      </c>
      <c r="D546">
        <v>6540981</v>
      </c>
      <c r="E546">
        <v>3947105</v>
      </c>
      <c r="F546">
        <v>372370</v>
      </c>
      <c r="G546">
        <v>652320</v>
      </c>
      <c r="H546">
        <v>0</v>
      </c>
      <c r="I546">
        <v>0</v>
      </c>
      <c r="J546">
        <v>0</v>
      </c>
      <c r="K546">
        <v>0</v>
      </c>
      <c r="L546">
        <v>15710</v>
      </c>
      <c r="M546">
        <v>0</v>
      </c>
      <c r="N546">
        <v>11528486</v>
      </c>
      <c r="O546">
        <v>9260</v>
      </c>
      <c r="P546">
        <v>11519226</v>
      </c>
      <c r="Q546">
        <v>1357781</v>
      </c>
      <c r="R546">
        <v>2021</v>
      </c>
      <c r="S546">
        <v>52</v>
      </c>
      <c r="T546">
        <v>2</v>
      </c>
      <c r="U546">
        <v>977</v>
      </c>
      <c r="V546">
        <v>922977</v>
      </c>
      <c r="W546" t="s">
        <v>27</v>
      </c>
      <c r="X546" t="s">
        <v>27</v>
      </c>
      <c r="Y546" t="s">
        <v>595</v>
      </c>
      <c r="Z546" t="s">
        <v>551</v>
      </c>
      <c r="AA546" s="3" t="str">
        <f t="shared" si="16"/>
        <v>2977</v>
      </c>
      <c r="AB546" s="4" t="str">
        <f t="shared" si="17"/>
        <v>Non-TIF</v>
      </c>
    </row>
    <row r="547" spans="1:28" x14ac:dyDescent="0.25">
      <c r="A547">
        <v>2021</v>
      </c>
      <c r="B547">
        <v>52</v>
      </c>
      <c r="C547" t="s">
        <v>32</v>
      </c>
      <c r="D547">
        <v>71790839</v>
      </c>
      <c r="E547">
        <v>40130955</v>
      </c>
      <c r="F547">
        <v>7182694</v>
      </c>
      <c r="G547">
        <v>6804360</v>
      </c>
      <c r="H547">
        <v>2589480</v>
      </c>
      <c r="I547">
        <v>0</v>
      </c>
      <c r="J547">
        <v>0</v>
      </c>
      <c r="K547">
        <v>0</v>
      </c>
      <c r="L547">
        <v>708502</v>
      </c>
      <c r="M547">
        <v>0</v>
      </c>
      <c r="N547">
        <v>129206830</v>
      </c>
      <c r="O547">
        <v>40744</v>
      </c>
      <c r="P547">
        <v>129166086</v>
      </c>
      <c r="Q547">
        <v>7597447</v>
      </c>
      <c r="R547">
        <v>2021</v>
      </c>
      <c r="S547">
        <v>52</v>
      </c>
      <c r="T547">
        <v>4</v>
      </c>
      <c r="U547">
        <v>271</v>
      </c>
      <c r="V547">
        <v>924271</v>
      </c>
      <c r="W547" t="s">
        <v>27</v>
      </c>
      <c r="X547" t="s">
        <v>27</v>
      </c>
      <c r="Y547" t="s">
        <v>562</v>
      </c>
      <c r="Z547" t="s">
        <v>551</v>
      </c>
      <c r="AA547" s="3" t="str">
        <f t="shared" si="16"/>
        <v>4271</v>
      </c>
      <c r="AB547" s="4" t="str">
        <f t="shared" si="17"/>
        <v>Non-TIF</v>
      </c>
    </row>
    <row r="548" spans="1:28" x14ac:dyDescent="0.25">
      <c r="A548">
        <v>2021</v>
      </c>
      <c r="B548">
        <v>53</v>
      </c>
      <c r="C548" t="s">
        <v>45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2021</v>
      </c>
      <c r="S548">
        <v>53</v>
      </c>
      <c r="T548">
        <v>6</v>
      </c>
      <c r="U548">
        <v>961</v>
      </c>
      <c r="V548">
        <v>316961</v>
      </c>
      <c r="W548" t="s">
        <v>27</v>
      </c>
      <c r="X548" t="s">
        <v>27</v>
      </c>
      <c r="Y548" t="s">
        <v>247</v>
      </c>
      <c r="Z548" t="s">
        <v>553</v>
      </c>
      <c r="AA548" s="3" t="str">
        <f t="shared" si="16"/>
        <v>6961</v>
      </c>
      <c r="AB548" s="4" t="str">
        <f t="shared" si="17"/>
        <v>Non-TIF</v>
      </c>
    </row>
    <row r="549" spans="1:28" x14ac:dyDescent="0.25">
      <c r="A549">
        <v>2021</v>
      </c>
      <c r="B549">
        <v>53</v>
      </c>
      <c r="C549" t="s">
        <v>45</v>
      </c>
      <c r="D549">
        <v>9156731</v>
      </c>
      <c r="E549">
        <v>0</v>
      </c>
      <c r="F549">
        <v>0</v>
      </c>
      <c r="G549">
        <v>6195777</v>
      </c>
      <c r="H549">
        <v>782540</v>
      </c>
      <c r="I549">
        <v>839066</v>
      </c>
      <c r="J549">
        <v>0</v>
      </c>
      <c r="K549">
        <v>0</v>
      </c>
      <c r="L549">
        <v>0</v>
      </c>
      <c r="M549">
        <v>0</v>
      </c>
      <c r="N549">
        <v>16974114</v>
      </c>
      <c r="O549">
        <v>72228</v>
      </c>
      <c r="P549">
        <v>16901886</v>
      </c>
      <c r="Q549">
        <v>0</v>
      </c>
      <c r="R549">
        <v>2021</v>
      </c>
      <c r="S549">
        <v>53</v>
      </c>
      <c r="T549">
        <v>4</v>
      </c>
      <c r="U549">
        <v>446</v>
      </c>
      <c r="V549">
        <v>534446</v>
      </c>
      <c r="W549" t="s">
        <v>27</v>
      </c>
      <c r="X549" t="s">
        <v>27</v>
      </c>
      <c r="Y549" t="s">
        <v>335</v>
      </c>
      <c r="Z549" t="s">
        <v>553</v>
      </c>
      <c r="AA549" s="3" t="str">
        <f t="shared" si="16"/>
        <v>4446</v>
      </c>
      <c r="AB549" s="4" t="str">
        <f t="shared" si="17"/>
        <v>Non-TIF</v>
      </c>
    </row>
    <row r="550" spans="1:28" x14ac:dyDescent="0.25">
      <c r="A550">
        <v>2021</v>
      </c>
      <c r="B550">
        <v>53</v>
      </c>
      <c r="C550" t="s">
        <v>32</v>
      </c>
      <c r="D550">
        <v>53105180</v>
      </c>
      <c r="E550">
        <v>87591117</v>
      </c>
      <c r="F550">
        <v>3851976</v>
      </c>
      <c r="G550">
        <v>7521622</v>
      </c>
      <c r="H550">
        <v>0</v>
      </c>
      <c r="I550">
        <v>96819</v>
      </c>
      <c r="J550">
        <v>0</v>
      </c>
      <c r="K550">
        <v>0</v>
      </c>
      <c r="L550">
        <v>24423341</v>
      </c>
      <c r="M550">
        <v>0</v>
      </c>
      <c r="N550">
        <v>176590055</v>
      </c>
      <c r="O550">
        <v>270392</v>
      </c>
      <c r="P550">
        <v>176319663</v>
      </c>
      <c r="Q550">
        <v>5892841</v>
      </c>
      <c r="R550">
        <v>2021</v>
      </c>
      <c r="S550">
        <v>53</v>
      </c>
      <c r="T550">
        <v>4</v>
      </c>
      <c r="U550">
        <v>269</v>
      </c>
      <c r="V550">
        <v>534269</v>
      </c>
      <c r="W550" t="s">
        <v>27</v>
      </c>
      <c r="X550" t="s">
        <v>27</v>
      </c>
      <c r="Y550" t="s">
        <v>215</v>
      </c>
      <c r="Z550" t="s">
        <v>553</v>
      </c>
      <c r="AA550" s="3" t="str">
        <f t="shared" si="16"/>
        <v>4269</v>
      </c>
      <c r="AB550" s="4" t="str">
        <f t="shared" si="17"/>
        <v>Non-TIF</v>
      </c>
    </row>
    <row r="551" spans="1:28" x14ac:dyDescent="0.25">
      <c r="A551">
        <v>2021</v>
      </c>
      <c r="B551">
        <v>53</v>
      </c>
      <c r="C551" t="s">
        <v>32</v>
      </c>
      <c r="D551">
        <v>2958199</v>
      </c>
      <c r="E551">
        <v>6058398</v>
      </c>
      <c r="F551">
        <v>128307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375258</v>
      </c>
      <c r="M551">
        <v>0</v>
      </c>
      <c r="N551">
        <v>9520162</v>
      </c>
      <c r="O551">
        <v>11112</v>
      </c>
      <c r="P551">
        <v>9509050</v>
      </c>
      <c r="Q551">
        <v>69773</v>
      </c>
      <c r="R551">
        <v>2021</v>
      </c>
      <c r="S551">
        <v>53</v>
      </c>
      <c r="T551">
        <v>4</v>
      </c>
      <c r="U551">
        <v>554</v>
      </c>
      <c r="V551">
        <v>574554</v>
      </c>
      <c r="W551" t="s">
        <v>27</v>
      </c>
      <c r="X551" t="s">
        <v>27</v>
      </c>
      <c r="Y551" t="s">
        <v>596</v>
      </c>
      <c r="Z551" t="s">
        <v>553</v>
      </c>
      <c r="AA551" s="3" t="str">
        <f t="shared" si="16"/>
        <v>4554</v>
      </c>
      <c r="AB551" s="4" t="str">
        <f t="shared" si="17"/>
        <v>Non-TIF</v>
      </c>
    </row>
    <row r="552" spans="1:28" x14ac:dyDescent="0.25">
      <c r="A552">
        <v>2021</v>
      </c>
      <c r="B552">
        <v>50</v>
      </c>
      <c r="C552" t="s">
        <v>24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2021</v>
      </c>
      <c r="S552">
        <v>50</v>
      </c>
      <c r="T552">
        <v>1</v>
      </c>
      <c r="U552">
        <v>350</v>
      </c>
      <c r="V552" t="s">
        <v>629</v>
      </c>
      <c r="W552" t="s">
        <v>26</v>
      </c>
      <c r="X552" t="s">
        <v>27</v>
      </c>
      <c r="Y552" t="s">
        <v>630</v>
      </c>
      <c r="Z552" t="s">
        <v>534</v>
      </c>
      <c r="AA552" s="3" t="str">
        <f t="shared" si="16"/>
        <v>1350</v>
      </c>
      <c r="AB552" s="4" t="str">
        <f t="shared" si="17"/>
        <v>TIF</v>
      </c>
    </row>
    <row r="553" spans="1:28" x14ac:dyDescent="0.25">
      <c r="A553">
        <v>2021</v>
      </c>
      <c r="B553">
        <v>50</v>
      </c>
      <c r="C553" t="s">
        <v>32</v>
      </c>
      <c r="D553">
        <v>52019115</v>
      </c>
      <c r="E553">
        <v>85575162</v>
      </c>
      <c r="F553">
        <v>4609554</v>
      </c>
      <c r="G553">
        <v>6709851</v>
      </c>
      <c r="H553">
        <v>162306</v>
      </c>
      <c r="I553">
        <v>160244</v>
      </c>
      <c r="J553">
        <v>0</v>
      </c>
      <c r="K553">
        <v>0</v>
      </c>
      <c r="L553">
        <v>19051229</v>
      </c>
      <c r="M553">
        <v>0</v>
      </c>
      <c r="N553">
        <v>168287461</v>
      </c>
      <c r="O553">
        <v>100008</v>
      </c>
      <c r="P553">
        <v>168187453</v>
      </c>
      <c r="Q553">
        <v>2950624</v>
      </c>
      <c r="R553">
        <v>2021</v>
      </c>
      <c r="S553">
        <v>50</v>
      </c>
      <c r="T553">
        <v>3</v>
      </c>
      <c r="U553">
        <v>906</v>
      </c>
      <c r="V553">
        <v>503906</v>
      </c>
      <c r="W553" t="s">
        <v>27</v>
      </c>
      <c r="X553" t="s">
        <v>27</v>
      </c>
      <c r="Y553" t="s">
        <v>543</v>
      </c>
      <c r="Z553" t="s">
        <v>534</v>
      </c>
      <c r="AA553" s="3" t="str">
        <f t="shared" si="16"/>
        <v>3906</v>
      </c>
      <c r="AB553" s="4" t="str">
        <f t="shared" si="17"/>
        <v>Non-TIF</v>
      </c>
    </row>
    <row r="554" spans="1:28" x14ac:dyDescent="0.25">
      <c r="A554">
        <v>2021</v>
      </c>
      <c r="B554">
        <v>50</v>
      </c>
      <c r="C554" t="s">
        <v>32</v>
      </c>
      <c r="D554">
        <v>517618289</v>
      </c>
      <c r="E554">
        <v>137128446</v>
      </c>
      <c r="F554">
        <v>3675342</v>
      </c>
      <c r="G554">
        <v>56421756</v>
      </c>
      <c r="H554">
        <v>26617770</v>
      </c>
      <c r="I554">
        <v>20934701</v>
      </c>
      <c r="J554">
        <v>0</v>
      </c>
      <c r="K554">
        <v>0</v>
      </c>
      <c r="L554">
        <v>44344475</v>
      </c>
      <c r="M554">
        <v>3918363</v>
      </c>
      <c r="N554">
        <v>810659142</v>
      </c>
      <c r="O554">
        <v>1407520</v>
      </c>
      <c r="P554">
        <v>809251622</v>
      </c>
      <c r="Q554">
        <v>16911845</v>
      </c>
      <c r="R554">
        <v>2021</v>
      </c>
      <c r="S554">
        <v>50</v>
      </c>
      <c r="T554">
        <v>4</v>
      </c>
      <c r="U554">
        <v>725</v>
      </c>
      <c r="V554">
        <v>504725</v>
      </c>
      <c r="W554" t="s">
        <v>27</v>
      </c>
      <c r="X554" t="s">
        <v>27</v>
      </c>
      <c r="Y554" t="s">
        <v>544</v>
      </c>
      <c r="Z554" t="s">
        <v>534</v>
      </c>
      <c r="AA554" s="3" t="str">
        <f t="shared" si="16"/>
        <v>4725</v>
      </c>
      <c r="AB554" s="4" t="str">
        <f t="shared" si="17"/>
        <v>Non-TIF</v>
      </c>
    </row>
    <row r="555" spans="1:28" x14ac:dyDescent="0.25">
      <c r="A555">
        <v>2021</v>
      </c>
      <c r="B555">
        <v>50</v>
      </c>
      <c r="C555" t="s">
        <v>32</v>
      </c>
      <c r="D555">
        <v>132337300</v>
      </c>
      <c r="E555">
        <v>100860480</v>
      </c>
      <c r="F555">
        <v>3059440</v>
      </c>
      <c r="G555">
        <v>13155687</v>
      </c>
      <c r="H555">
        <v>447858</v>
      </c>
      <c r="I555">
        <v>3100807</v>
      </c>
      <c r="J555">
        <v>0</v>
      </c>
      <c r="K555">
        <v>0</v>
      </c>
      <c r="L555">
        <v>6849086</v>
      </c>
      <c r="M555">
        <v>1293921</v>
      </c>
      <c r="N555">
        <v>261104579</v>
      </c>
      <c r="O555">
        <v>335212</v>
      </c>
      <c r="P555">
        <v>260769367</v>
      </c>
      <c r="Q555">
        <v>10826117</v>
      </c>
      <c r="R555">
        <v>2021</v>
      </c>
      <c r="S555">
        <v>50</v>
      </c>
      <c r="T555">
        <v>5</v>
      </c>
      <c r="U555">
        <v>319</v>
      </c>
      <c r="V555">
        <v>505319</v>
      </c>
      <c r="W555" t="s">
        <v>27</v>
      </c>
      <c r="X555" t="s">
        <v>27</v>
      </c>
      <c r="Y555" t="s">
        <v>631</v>
      </c>
      <c r="Z555" t="s">
        <v>534</v>
      </c>
      <c r="AA555" s="3" t="str">
        <f t="shared" si="16"/>
        <v>5319</v>
      </c>
      <c r="AB555" s="4" t="str">
        <f t="shared" si="17"/>
        <v>Non-TIF</v>
      </c>
    </row>
    <row r="556" spans="1:28" x14ac:dyDescent="0.25">
      <c r="A556">
        <v>2021</v>
      </c>
      <c r="B556">
        <v>50</v>
      </c>
      <c r="C556" t="s">
        <v>32</v>
      </c>
      <c r="D556">
        <v>2271639</v>
      </c>
      <c r="E556">
        <v>5412826</v>
      </c>
      <c r="F556">
        <v>331838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6449485</v>
      </c>
      <c r="M556">
        <v>0</v>
      </c>
      <c r="N556">
        <v>14465788</v>
      </c>
      <c r="O556">
        <v>1852</v>
      </c>
      <c r="P556">
        <v>14463936</v>
      </c>
      <c r="Q556">
        <v>37191</v>
      </c>
      <c r="R556">
        <v>2021</v>
      </c>
      <c r="S556">
        <v>50</v>
      </c>
      <c r="T556">
        <v>5</v>
      </c>
      <c r="U556">
        <v>166</v>
      </c>
      <c r="V556">
        <v>635166</v>
      </c>
      <c r="W556" t="s">
        <v>27</v>
      </c>
      <c r="X556" t="s">
        <v>27</v>
      </c>
      <c r="Y556" t="s">
        <v>632</v>
      </c>
      <c r="Z556" t="s">
        <v>534</v>
      </c>
      <c r="AA556" s="3" t="str">
        <f t="shared" si="16"/>
        <v>5166</v>
      </c>
      <c r="AB556" s="4" t="str">
        <f t="shared" si="17"/>
        <v>Non-TIF</v>
      </c>
    </row>
    <row r="557" spans="1:28" x14ac:dyDescent="0.25">
      <c r="A557">
        <v>2021</v>
      </c>
      <c r="B557">
        <v>51</v>
      </c>
      <c r="C557" t="s">
        <v>32</v>
      </c>
      <c r="D557">
        <v>1231679</v>
      </c>
      <c r="E557">
        <v>2228078</v>
      </c>
      <c r="F557">
        <v>176302</v>
      </c>
      <c r="G557">
        <v>28532</v>
      </c>
      <c r="H557">
        <v>0</v>
      </c>
      <c r="I557">
        <v>24698</v>
      </c>
      <c r="J557">
        <v>0</v>
      </c>
      <c r="K557">
        <v>0</v>
      </c>
      <c r="L557">
        <v>146580</v>
      </c>
      <c r="M557">
        <v>0</v>
      </c>
      <c r="N557">
        <v>3835869</v>
      </c>
      <c r="O557">
        <v>1852</v>
      </c>
      <c r="P557">
        <v>3834017</v>
      </c>
      <c r="Q557">
        <v>21204</v>
      </c>
      <c r="R557">
        <v>2021</v>
      </c>
      <c r="S557">
        <v>51</v>
      </c>
      <c r="T557">
        <v>4</v>
      </c>
      <c r="U557">
        <v>536</v>
      </c>
      <c r="V557">
        <v>444536</v>
      </c>
      <c r="W557" t="s">
        <v>27</v>
      </c>
      <c r="X557" t="s">
        <v>27</v>
      </c>
      <c r="Y557" t="s">
        <v>463</v>
      </c>
      <c r="Z557" t="s">
        <v>541</v>
      </c>
      <c r="AA557" s="3" t="str">
        <f t="shared" si="16"/>
        <v>4536</v>
      </c>
      <c r="AB557" s="4" t="str">
        <f t="shared" si="17"/>
        <v>Non-TIF</v>
      </c>
    </row>
    <row r="558" spans="1:28" x14ac:dyDescent="0.25">
      <c r="A558">
        <v>2021</v>
      </c>
      <c r="B558">
        <v>51</v>
      </c>
      <c r="C558" t="s">
        <v>32</v>
      </c>
      <c r="D558">
        <v>2407978</v>
      </c>
      <c r="E558">
        <v>5951870</v>
      </c>
      <c r="F558">
        <v>317520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242740</v>
      </c>
      <c r="M558">
        <v>0</v>
      </c>
      <c r="N558">
        <v>8920108</v>
      </c>
      <c r="O558">
        <v>7408</v>
      </c>
      <c r="P558">
        <v>8912700</v>
      </c>
      <c r="Q558">
        <v>82593</v>
      </c>
      <c r="R558">
        <v>2021</v>
      </c>
      <c r="S558">
        <v>51</v>
      </c>
      <c r="T558">
        <v>6</v>
      </c>
      <c r="U558">
        <v>768</v>
      </c>
      <c r="V558">
        <v>926768</v>
      </c>
      <c r="W558" t="s">
        <v>27</v>
      </c>
      <c r="X558" t="s">
        <v>27</v>
      </c>
      <c r="Y558" t="s">
        <v>633</v>
      </c>
      <c r="Z558" t="s">
        <v>541</v>
      </c>
      <c r="AA558" s="3" t="str">
        <f t="shared" si="16"/>
        <v>6768</v>
      </c>
      <c r="AB558" s="4" t="str">
        <f t="shared" si="17"/>
        <v>Non-TIF</v>
      </c>
    </row>
    <row r="559" spans="1:28" x14ac:dyDescent="0.25">
      <c r="A559">
        <v>2021</v>
      </c>
      <c r="B559">
        <v>52</v>
      </c>
      <c r="C559" t="s">
        <v>45</v>
      </c>
      <c r="D559">
        <v>47735126</v>
      </c>
      <c r="E559">
        <v>457657</v>
      </c>
      <c r="F559">
        <v>6304</v>
      </c>
      <c r="G559">
        <v>85825657</v>
      </c>
      <c r="H559">
        <v>0</v>
      </c>
      <c r="I559">
        <v>2570013</v>
      </c>
      <c r="J559">
        <v>0</v>
      </c>
      <c r="K559">
        <v>0</v>
      </c>
      <c r="L559">
        <v>0</v>
      </c>
      <c r="M559">
        <v>0</v>
      </c>
      <c r="N559">
        <v>136594757</v>
      </c>
      <c r="O559">
        <v>81488</v>
      </c>
      <c r="P559">
        <v>136513269</v>
      </c>
      <c r="Q559">
        <v>0</v>
      </c>
      <c r="R559">
        <v>2021</v>
      </c>
      <c r="S559">
        <v>52</v>
      </c>
      <c r="T559">
        <v>1</v>
      </c>
      <c r="U559">
        <v>221</v>
      </c>
      <c r="V559">
        <v>521221</v>
      </c>
      <c r="W559" t="s">
        <v>27</v>
      </c>
      <c r="X559" t="s">
        <v>27</v>
      </c>
      <c r="Y559" t="s">
        <v>560</v>
      </c>
      <c r="Z559" t="s">
        <v>551</v>
      </c>
      <c r="AA559" s="3" t="str">
        <f t="shared" si="16"/>
        <v>1221</v>
      </c>
      <c r="AB559" s="4" t="str">
        <f t="shared" si="17"/>
        <v>Non-TIF</v>
      </c>
    </row>
    <row r="560" spans="1:28" x14ac:dyDescent="0.25">
      <c r="A560">
        <v>2021</v>
      </c>
      <c r="B560">
        <v>52</v>
      </c>
      <c r="C560" t="s">
        <v>45</v>
      </c>
      <c r="D560">
        <v>188942090</v>
      </c>
      <c r="E560">
        <v>566426</v>
      </c>
      <c r="F560">
        <v>0</v>
      </c>
      <c r="G560">
        <v>586969133</v>
      </c>
      <c r="H560">
        <v>32060720</v>
      </c>
      <c r="I560">
        <v>89241145</v>
      </c>
      <c r="J560">
        <v>0</v>
      </c>
      <c r="K560">
        <v>0</v>
      </c>
      <c r="L560">
        <v>0</v>
      </c>
      <c r="M560">
        <v>0</v>
      </c>
      <c r="N560">
        <v>897779514</v>
      </c>
      <c r="O560">
        <v>57412</v>
      </c>
      <c r="P560">
        <v>897722102</v>
      </c>
      <c r="Q560">
        <v>0</v>
      </c>
      <c r="R560">
        <v>2021</v>
      </c>
      <c r="S560">
        <v>52</v>
      </c>
      <c r="T560">
        <v>3</v>
      </c>
      <c r="U560">
        <v>141</v>
      </c>
      <c r="V560">
        <v>523141</v>
      </c>
      <c r="W560" t="s">
        <v>27</v>
      </c>
      <c r="X560" t="s">
        <v>27</v>
      </c>
      <c r="Y560" t="s">
        <v>634</v>
      </c>
      <c r="Z560" t="s">
        <v>551</v>
      </c>
      <c r="AA560" s="3" t="str">
        <f t="shared" si="16"/>
        <v>3141</v>
      </c>
      <c r="AB560" s="4" t="str">
        <f t="shared" si="17"/>
        <v>Non-TIF</v>
      </c>
    </row>
    <row r="561" spans="1:28" x14ac:dyDescent="0.25">
      <c r="A561">
        <v>2021</v>
      </c>
      <c r="B561">
        <v>52</v>
      </c>
      <c r="C561" t="s">
        <v>24</v>
      </c>
      <c r="D561">
        <v>24396447</v>
      </c>
      <c r="E561">
        <v>0</v>
      </c>
      <c r="F561">
        <v>0</v>
      </c>
      <c r="G561">
        <v>592883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24989330</v>
      </c>
      <c r="O561">
        <v>16668</v>
      </c>
      <c r="P561">
        <v>24972662</v>
      </c>
      <c r="Q561">
        <v>0</v>
      </c>
      <c r="R561">
        <v>2021</v>
      </c>
      <c r="S561">
        <v>52</v>
      </c>
      <c r="T561">
        <v>1</v>
      </c>
      <c r="U561">
        <v>337</v>
      </c>
      <c r="V561" t="s">
        <v>635</v>
      </c>
      <c r="W561" t="s">
        <v>26</v>
      </c>
      <c r="X561" t="s">
        <v>27</v>
      </c>
      <c r="Y561" t="s">
        <v>636</v>
      </c>
      <c r="Z561" t="s">
        <v>551</v>
      </c>
      <c r="AA561" s="3" t="str">
        <f t="shared" si="16"/>
        <v>1337</v>
      </c>
      <c r="AB561" s="4" t="str">
        <f t="shared" si="17"/>
        <v>TIF</v>
      </c>
    </row>
    <row r="562" spans="1:28" x14ac:dyDescent="0.25">
      <c r="A562">
        <v>2021</v>
      </c>
      <c r="B562">
        <v>52</v>
      </c>
      <c r="C562" t="s">
        <v>32</v>
      </c>
      <c r="D562">
        <v>245059515</v>
      </c>
      <c r="E562">
        <v>19970881</v>
      </c>
      <c r="F562">
        <v>2950380</v>
      </c>
      <c r="G562">
        <v>13675860</v>
      </c>
      <c r="H562">
        <v>0</v>
      </c>
      <c r="I562">
        <v>619204</v>
      </c>
      <c r="J562">
        <v>0</v>
      </c>
      <c r="K562">
        <v>0</v>
      </c>
      <c r="L562">
        <v>733147</v>
      </c>
      <c r="M562">
        <v>4666458</v>
      </c>
      <c r="N562">
        <v>287675445</v>
      </c>
      <c r="O562">
        <v>324100</v>
      </c>
      <c r="P562">
        <v>287351345</v>
      </c>
      <c r="Q562">
        <v>1675076</v>
      </c>
      <c r="R562">
        <v>2021</v>
      </c>
      <c r="S562">
        <v>52</v>
      </c>
      <c r="T562">
        <v>1</v>
      </c>
      <c r="U562">
        <v>337</v>
      </c>
      <c r="V562">
        <v>571337</v>
      </c>
      <c r="W562" t="s">
        <v>27</v>
      </c>
      <c r="X562" t="s">
        <v>27</v>
      </c>
      <c r="Y562" t="s">
        <v>195</v>
      </c>
      <c r="Z562" t="s">
        <v>551</v>
      </c>
      <c r="AA562" s="3" t="str">
        <f t="shared" si="16"/>
        <v>1337</v>
      </c>
      <c r="AB562" s="4" t="str">
        <f t="shared" si="17"/>
        <v>Non-TIF</v>
      </c>
    </row>
    <row r="563" spans="1:28" x14ac:dyDescent="0.25">
      <c r="A563">
        <v>2021</v>
      </c>
      <c r="B563">
        <v>52</v>
      </c>
      <c r="C563" t="s">
        <v>32</v>
      </c>
      <c r="D563">
        <v>6179560</v>
      </c>
      <c r="E563">
        <v>1361528</v>
      </c>
      <c r="F563">
        <v>80671</v>
      </c>
      <c r="G563">
        <v>60210</v>
      </c>
      <c r="H563">
        <v>0</v>
      </c>
      <c r="I563">
        <v>0</v>
      </c>
      <c r="J563">
        <v>0</v>
      </c>
      <c r="K563">
        <v>0</v>
      </c>
      <c r="L563">
        <v>21563</v>
      </c>
      <c r="M563">
        <v>0</v>
      </c>
      <c r="N563">
        <v>7703532</v>
      </c>
      <c r="O563">
        <v>14816</v>
      </c>
      <c r="P563">
        <v>7688716</v>
      </c>
      <c r="Q563">
        <v>151462</v>
      </c>
      <c r="R563">
        <v>2021</v>
      </c>
      <c r="S563">
        <v>52</v>
      </c>
      <c r="T563">
        <v>3</v>
      </c>
      <c r="U563">
        <v>744</v>
      </c>
      <c r="V563">
        <v>573744</v>
      </c>
      <c r="W563" t="s">
        <v>27</v>
      </c>
      <c r="X563" t="s">
        <v>27</v>
      </c>
      <c r="Y563" t="s">
        <v>216</v>
      </c>
      <c r="Z563" t="s">
        <v>551</v>
      </c>
      <c r="AA563" s="3" t="str">
        <f t="shared" si="16"/>
        <v>3744</v>
      </c>
      <c r="AB563" s="4" t="str">
        <f t="shared" si="17"/>
        <v>Non-TIF</v>
      </c>
    </row>
    <row r="564" spans="1:28" x14ac:dyDescent="0.25">
      <c r="A564">
        <v>2021</v>
      </c>
      <c r="B564">
        <v>53</v>
      </c>
      <c r="C564" t="s">
        <v>45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2021</v>
      </c>
      <c r="S564">
        <v>53</v>
      </c>
      <c r="T564">
        <v>4</v>
      </c>
      <c r="U564">
        <v>269</v>
      </c>
      <c r="V564">
        <v>534269</v>
      </c>
      <c r="W564" t="s">
        <v>27</v>
      </c>
      <c r="X564" t="s">
        <v>27</v>
      </c>
      <c r="Y564" t="s">
        <v>215</v>
      </c>
      <c r="Z564" t="s">
        <v>553</v>
      </c>
      <c r="AA564" s="3" t="str">
        <f t="shared" si="16"/>
        <v>4269</v>
      </c>
      <c r="AB564" s="4" t="str">
        <f t="shared" si="17"/>
        <v>Non-TIF</v>
      </c>
    </row>
    <row r="565" spans="1:28" x14ac:dyDescent="0.25">
      <c r="A565">
        <v>2021</v>
      </c>
      <c r="B565">
        <v>53</v>
      </c>
      <c r="C565" t="s">
        <v>24</v>
      </c>
      <c r="D565">
        <v>4777060</v>
      </c>
      <c r="E565">
        <v>0</v>
      </c>
      <c r="F565">
        <v>0</v>
      </c>
      <c r="G565">
        <v>1234304</v>
      </c>
      <c r="H565">
        <v>45530</v>
      </c>
      <c r="I565">
        <v>584162</v>
      </c>
      <c r="J565">
        <v>0</v>
      </c>
      <c r="K565">
        <v>0</v>
      </c>
      <c r="L565">
        <v>0</v>
      </c>
      <c r="M565">
        <v>0</v>
      </c>
      <c r="N565">
        <v>6641056</v>
      </c>
      <c r="O565">
        <v>0</v>
      </c>
      <c r="P565">
        <v>6641056</v>
      </c>
      <c r="Q565">
        <v>0</v>
      </c>
      <c r="R565">
        <v>2021</v>
      </c>
      <c r="S565">
        <v>53</v>
      </c>
      <c r="T565">
        <v>0</v>
      </c>
      <c r="U565">
        <v>234</v>
      </c>
      <c r="V565" t="s">
        <v>637</v>
      </c>
      <c r="W565" t="s">
        <v>26</v>
      </c>
      <c r="X565" t="s">
        <v>27</v>
      </c>
      <c r="Y565" t="s">
        <v>638</v>
      </c>
      <c r="Z565" t="s">
        <v>553</v>
      </c>
      <c r="AA565" s="3" t="str">
        <f t="shared" si="16"/>
        <v>0234</v>
      </c>
      <c r="AB565" s="4" t="str">
        <f t="shared" si="17"/>
        <v>TIF</v>
      </c>
    </row>
    <row r="566" spans="1:28" x14ac:dyDescent="0.25">
      <c r="A566">
        <v>2021</v>
      </c>
      <c r="B566">
        <v>53</v>
      </c>
      <c r="C566" t="s">
        <v>32</v>
      </c>
      <c r="D566">
        <v>269952778</v>
      </c>
      <c r="E566">
        <v>73813969</v>
      </c>
      <c r="F566">
        <v>3287158</v>
      </c>
      <c r="G566">
        <v>40600827</v>
      </c>
      <c r="H566">
        <v>2283741</v>
      </c>
      <c r="I566">
        <v>4236521</v>
      </c>
      <c r="J566">
        <v>0</v>
      </c>
      <c r="K566">
        <v>0</v>
      </c>
      <c r="L566">
        <v>6344370</v>
      </c>
      <c r="M566">
        <v>0</v>
      </c>
      <c r="N566">
        <v>400519364</v>
      </c>
      <c r="O566">
        <v>743475</v>
      </c>
      <c r="P566">
        <v>399775889</v>
      </c>
      <c r="Q566">
        <v>7562826</v>
      </c>
      <c r="R566">
        <v>2021</v>
      </c>
      <c r="S566">
        <v>53</v>
      </c>
      <c r="T566">
        <v>0</v>
      </c>
      <c r="U566">
        <v>234</v>
      </c>
      <c r="V566">
        <v>530234</v>
      </c>
      <c r="W566" t="s">
        <v>27</v>
      </c>
      <c r="X566" t="s">
        <v>27</v>
      </c>
      <c r="Y566" t="s">
        <v>624</v>
      </c>
      <c r="Z566" t="s">
        <v>553</v>
      </c>
      <c r="AA566" s="3" t="str">
        <f t="shared" si="16"/>
        <v>0234</v>
      </c>
      <c r="AB566" s="4" t="str">
        <f t="shared" si="17"/>
        <v>Non-TIF</v>
      </c>
    </row>
    <row r="567" spans="1:28" x14ac:dyDescent="0.25">
      <c r="A567">
        <v>2021</v>
      </c>
      <c r="B567">
        <v>53</v>
      </c>
      <c r="C567" t="s">
        <v>32</v>
      </c>
      <c r="D567">
        <v>38497704</v>
      </c>
      <c r="E567">
        <v>58024482</v>
      </c>
      <c r="F567">
        <v>2591788</v>
      </c>
      <c r="G567">
        <v>4203437</v>
      </c>
      <c r="H567">
        <v>0</v>
      </c>
      <c r="I567">
        <v>229927</v>
      </c>
      <c r="J567">
        <v>0</v>
      </c>
      <c r="K567">
        <v>0</v>
      </c>
      <c r="L567">
        <v>9164360</v>
      </c>
      <c r="M567">
        <v>0</v>
      </c>
      <c r="N567">
        <v>112711698</v>
      </c>
      <c r="O567">
        <v>144456</v>
      </c>
      <c r="P567">
        <v>112567242</v>
      </c>
      <c r="Q567">
        <v>2227277</v>
      </c>
      <c r="R567">
        <v>2021</v>
      </c>
      <c r="S567">
        <v>53</v>
      </c>
      <c r="T567">
        <v>4</v>
      </c>
      <c r="U567">
        <v>905</v>
      </c>
      <c r="V567">
        <v>534905</v>
      </c>
      <c r="W567" t="s">
        <v>27</v>
      </c>
      <c r="X567" t="s">
        <v>27</v>
      </c>
      <c r="Y567" t="s">
        <v>639</v>
      </c>
      <c r="Z567" t="s">
        <v>553</v>
      </c>
      <c r="AA567" s="3" t="str">
        <f t="shared" si="16"/>
        <v>4905</v>
      </c>
      <c r="AB567" s="4" t="str">
        <f t="shared" si="17"/>
        <v>Non-TIF</v>
      </c>
    </row>
    <row r="568" spans="1:28" x14ac:dyDescent="0.25">
      <c r="A568">
        <v>2021</v>
      </c>
      <c r="B568">
        <v>54</v>
      </c>
      <c r="C568" t="s">
        <v>32</v>
      </c>
      <c r="D568">
        <v>74535269</v>
      </c>
      <c r="E568">
        <v>89314756</v>
      </c>
      <c r="F568">
        <v>6916906</v>
      </c>
      <c r="G568">
        <v>16410165</v>
      </c>
      <c r="H568">
        <v>3617802</v>
      </c>
      <c r="I568">
        <v>4794911</v>
      </c>
      <c r="J568">
        <v>0</v>
      </c>
      <c r="K568">
        <v>0</v>
      </c>
      <c r="L568">
        <v>8632903</v>
      </c>
      <c r="M568">
        <v>0</v>
      </c>
      <c r="N568">
        <v>204222712</v>
      </c>
      <c r="O568">
        <v>327804</v>
      </c>
      <c r="P568">
        <v>203894908</v>
      </c>
      <c r="Q568">
        <v>4556226</v>
      </c>
      <c r="R568">
        <v>2021</v>
      </c>
      <c r="S568">
        <v>54</v>
      </c>
      <c r="T568">
        <v>6</v>
      </c>
      <c r="U568">
        <v>12</v>
      </c>
      <c r="V568">
        <v>546012</v>
      </c>
      <c r="W568" t="s">
        <v>27</v>
      </c>
      <c r="X568" t="s">
        <v>27</v>
      </c>
      <c r="Y568" t="s">
        <v>597</v>
      </c>
      <c r="Z568" t="s">
        <v>554</v>
      </c>
      <c r="AA568" s="3" t="str">
        <f t="shared" si="16"/>
        <v>6012</v>
      </c>
      <c r="AB568" s="4" t="str">
        <f t="shared" si="17"/>
        <v>Non-TIF</v>
      </c>
    </row>
    <row r="569" spans="1:28" x14ac:dyDescent="0.25">
      <c r="A569">
        <v>2021</v>
      </c>
      <c r="B569">
        <v>55</v>
      </c>
      <c r="C569" t="s">
        <v>45</v>
      </c>
      <c r="D569">
        <v>0</v>
      </c>
      <c r="E569">
        <v>0</v>
      </c>
      <c r="F569">
        <v>0</v>
      </c>
      <c r="G569">
        <v>4158583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4158583</v>
      </c>
      <c r="O569">
        <v>0</v>
      </c>
      <c r="P569">
        <v>4158583</v>
      </c>
      <c r="Q569">
        <v>0</v>
      </c>
      <c r="R569">
        <v>2021</v>
      </c>
      <c r="S569">
        <v>55</v>
      </c>
      <c r="T569">
        <v>3</v>
      </c>
      <c r="U569">
        <v>897</v>
      </c>
      <c r="V569">
        <v>553897</v>
      </c>
      <c r="W569" t="s">
        <v>27</v>
      </c>
      <c r="X569" t="s">
        <v>27</v>
      </c>
      <c r="Y569" t="s">
        <v>457</v>
      </c>
      <c r="Z569" t="s">
        <v>557</v>
      </c>
      <c r="AA569" s="3" t="str">
        <f t="shared" si="16"/>
        <v>3897</v>
      </c>
      <c r="AB569" s="4" t="str">
        <f t="shared" si="17"/>
        <v>Non-TIF</v>
      </c>
    </row>
    <row r="570" spans="1:28" x14ac:dyDescent="0.25">
      <c r="A570">
        <v>2021</v>
      </c>
      <c r="B570">
        <v>55</v>
      </c>
      <c r="C570" t="s">
        <v>24</v>
      </c>
      <c r="D570">
        <v>6645473</v>
      </c>
      <c r="E570">
        <v>0</v>
      </c>
      <c r="F570">
        <v>0</v>
      </c>
      <c r="G570">
        <v>0</v>
      </c>
      <c r="H570">
        <v>0</v>
      </c>
      <c r="I570">
        <v>1579121</v>
      </c>
      <c r="J570">
        <v>0</v>
      </c>
      <c r="K570">
        <v>0</v>
      </c>
      <c r="L570">
        <v>0</v>
      </c>
      <c r="M570">
        <v>0</v>
      </c>
      <c r="N570">
        <v>8224594</v>
      </c>
      <c r="O570">
        <v>0</v>
      </c>
      <c r="P570">
        <v>8224594</v>
      </c>
      <c r="Q570">
        <v>0</v>
      </c>
      <c r="R570">
        <v>2021</v>
      </c>
      <c r="S570">
        <v>55</v>
      </c>
      <c r="T570">
        <v>0</v>
      </c>
      <c r="U570">
        <v>126</v>
      </c>
      <c r="V570" t="s">
        <v>640</v>
      </c>
      <c r="W570" t="s">
        <v>26</v>
      </c>
      <c r="X570" t="s">
        <v>27</v>
      </c>
      <c r="Y570" t="s">
        <v>641</v>
      </c>
      <c r="Z570" t="s">
        <v>557</v>
      </c>
      <c r="AA570" s="3" t="str">
        <f t="shared" si="16"/>
        <v>0126</v>
      </c>
      <c r="AB570" s="4" t="str">
        <f t="shared" si="17"/>
        <v>TIF</v>
      </c>
    </row>
    <row r="571" spans="1:28" x14ac:dyDescent="0.25">
      <c r="A571">
        <v>2021</v>
      </c>
      <c r="B571">
        <v>7</v>
      </c>
      <c r="C571" t="s">
        <v>24</v>
      </c>
      <c r="D571">
        <v>1426425</v>
      </c>
      <c r="E571">
        <v>11381</v>
      </c>
      <c r="F571">
        <v>256</v>
      </c>
      <c r="G571">
        <v>465310</v>
      </c>
      <c r="H571">
        <v>224686</v>
      </c>
      <c r="I571">
        <v>55000</v>
      </c>
      <c r="J571">
        <v>0</v>
      </c>
      <c r="K571">
        <v>0</v>
      </c>
      <c r="L571">
        <v>0</v>
      </c>
      <c r="M571">
        <v>0</v>
      </c>
      <c r="N571">
        <v>2183058</v>
      </c>
      <c r="O571">
        <v>0</v>
      </c>
      <c r="P571">
        <v>2183058</v>
      </c>
      <c r="Q571">
        <v>0</v>
      </c>
      <c r="R571">
        <v>2021</v>
      </c>
      <c r="S571">
        <v>7</v>
      </c>
      <c r="T571">
        <v>1</v>
      </c>
      <c r="U571">
        <v>908</v>
      </c>
      <c r="V571" t="s">
        <v>52</v>
      </c>
      <c r="W571" t="s">
        <v>26</v>
      </c>
      <c r="X571" t="s">
        <v>27</v>
      </c>
      <c r="Y571" t="s">
        <v>53</v>
      </c>
      <c r="Z571" t="s">
        <v>51</v>
      </c>
      <c r="AA571" s="3" t="str">
        <f t="shared" si="16"/>
        <v>1908</v>
      </c>
      <c r="AB571" s="4" t="str">
        <f t="shared" si="17"/>
        <v>TIF</v>
      </c>
    </row>
    <row r="572" spans="1:28" x14ac:dyDescent="0.25">
      <c r="A572">
        <v>2021</v>
      </c>
      <c r="B572">
        <v>7</v>
      </c>
      <c r="C572" t="s">
        <v>24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2021</v>
      </c>
      <c r="S572">
        <v>7</v>
      </c>
      <c r="T572">
        <v>3</v>
      </c>
      <c r="U572">
        <v>186</v>
      </c>
      <c r="V572" t="s">
        <v>54</v>
      </c>
      <c r="W572" t="s">
        <v>26</v>
      </c>
      <c r="X572" t="s">
        <v>27</v>
      </c>
      <c r="Y572" t="s">
        <v>55</v>
      </c>
      <c r="Z572" t="s">
        <v>51</v>
      </c>
      <c r="AA572" s="3" t="str">
        <f t="shared" si="16"/>
        <v>3186</v>
      </c>
      <c r="AB572" s="4" t="str">
        <f t="shared" si="17"/>
        <v>TIF</v>
      </c>
    </row>
    <row r="573" spans="1:28" x14ac:dyDescent="0.25">
      <c r="A573">
        <v>2021</v>
      </c>
      <c r="B573">
        <v>7</v>
      </c>
      <c r="C573" t="s">
        <v>32</v>
      </c>
      <c r="D573">
        <v>48709396</v>
      </c>
      <c r="E573">
        <v>13384617</v>
      </c>
      <c r="F573">
        <v>1406672</v>
      </c>
      <c r="G573">
        <v>1850913</v>
      </c>
      <c r="H573">
        <v>3243663</v>
      </c>
      <c r="I573">
        <v>0</v>
      </c>
      <c r="J573">
        <v>0</v>
      </c>
      <c r="K573">
        <v>0</v>
      </c>
      <c r="L573">
        <v>281514</v>
      </c>
      <c r="M573">
        <v>1765924</v>
      </c>
      <c r="N573">
        <v>70642699</v>
      </c>
      <c r="O573">
        <v>125936</v>
      </c>
      <c r="P573">
        <v>70516763</v>
      </c>
      <c r="Q573">
        <v>9106527</v>
      </c>
      <c r="R573">
        <v>2021</v>
      </c>
      <c r="S573">
        <v>7</v>
      </c>
      <c r="T573">
        <v>3</v>
      </c>
      <c r="U573">
        <v>186</v>
      </c>
      <c r="V573">
        <v>93186</v>
      </c>
      <c r="W573" t="s">
        <v>27</v>
      </c>
      <c r="X573" t="s">
        <v>27</v>
      </c>
      <c r="Y573" t="s">
        <v>56</v>
      </c>
      <c r="Z573" t="s">
        <v>51</v>
      </c>
      <c r="AA573" s="3" t="str">
        <f t="shared" si="16"/>
        <v>3186</v>
      </c>
      <c r="AB573" s="4" t="str">
        <f t="shared" si="17"/>
        <v>Non-TIF</v>
      </c>
    </row>
    <row r="574" spans="1:28" x14ac:dyDescent="0.25">
      <c r="A574">
        <v>2021</v>
      </c>
      <c r="B574">
        <v>7</v>
      </c>
      <c r="C574" t="s">
        <v>32</v>
      </c>
      <c r="D574">
        <v>4294839</v>
      </c>
      <c r="E574">
        <v>5886254</v>
      </c>
      <c r="F574">
        <v>452028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31420</v>
      </c>
      <c r="M574">
        <v>596645</v>
      </c>
      <c r="N574">
        <v>11261186</v>
      </c>
      <c r="O574">
        <v>11112</v>
      </c>
      <c r="P574">
        <v>11250074</v>
      </c>
      <c r="Q574">
        <v>500595</v>
      </c>
      <c r="R574">
        <v>2021</v>
      </c>
      <c r="S574">
        <v>7</v>
      </c>
      <c r="T574">
        <v>6</v>
      </c>
      <c r="U574">
        <v>762</v>
      </c>
      <c r="V574">
        <v>96762</v>
      </c>
      <c r="W574" t="s">
        <v>27</v>
      </c>
      <c r="X574" t="s">
        <v>27</v>
      </c>
      <c r="Y574" t="s">
        <v>57</v>
      </c>
      <c r="Z574" t="s">
        <v>51</v>
      </c>
      <c r="AA574" s="3" t="str">
        <f t="shared" si="16"/>
        <v>6762</v>
      </c>
      <c r="AB574" s="4" t="str">
        <f t="shared" si="17"/>
        <v>Non-TIF</v>
      </c>
    </row>
    <row r="575" spans="1:28" x14ac:dyDescent="0.25">
      <c r="A575">
        <v>2021</v>
      </c>
      <c r="B575">
        <v>7</v>
      </c>
      <c r="C575" t="s">
        <v>32</v>
      </c>
      <c r="D575">
        <v>440696</v>
      </c>
      <c r="E575">
        <v>561825</v>
      </c>
      <c r="F575">
        <v>8601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3031</v>
      </c>
      <c r="M575">
        <v>0</v>
      </c>
      <c r="N575">
        <v>1014153</v>
      </c>
      <c r="O575">
        <v>1852</v>
      </c>
      <c r="P575">
        <v>1012301</v>
      </c>
      <c r="Q575">
        <v>21620</v>
      </c>
      <c r="R575">
        <v>2021</v>
      </c>
      <c r="S575">
        <v>7</v>
      </c>
      <c r="T575">
        <v>6</v>
      </c>
      <c r="U575">
        <v>840</v>
      </c>
      <c r="V575">
        <v>96840</v>
      </c>
      <c r="W575" t="s">
        <v>27</v>
      </c>
      <c r="X575" t="s">
        <v>27</v>
      </c>
      <c r="Y575" t="s">
        <v>58</v>
      </c>
      <c r="Z575" t="s">
        <v>51</v>
      </c>
      <c r="AA575" s="3" t="str">
        <f t="shared" si="16"/>
        <v>6840</v>
      </c>
      <c r="AB575" s="4" t="str">
        <f t="shared" si="17"/>
        <v>Non-TIF</v>
      </c>
    </row>
    <row r="576" spans="1:28" x14ac:dyDescent="0.25">
      <c r="A576">
        <v>2021</v>
      </c>
      <c r="B576">
        <v>7</v>
      </c>
      <c r="C576" t="s">
        <v>32</v>
      </c>
      <c r="D576">
        <v>6844387</v>
      </c>
      <c r="E576">
        <v>15086283</v>
      </c>
      <c r="F576">
        <v>746078</v>
      </c>
      <c r="G576">
        <v>2175674</v>
      </c>
      <c r="H576">
        <v>0</v>
      </c>
      <c r="I576">
        <v>6690</v>
      </c>
      <c r="J576">
        <v>0</v>
      </c>
      <c r="K576">
        <v>0</v>
      </c>
      <c r="L576">
        <v>101520</v>
      </c>
      <c r="M576">
        <v>0</v>
      </c>
      <c r="N576">
        <v>24960632</v>
      </c>
      <c r="O576">
        <v>14816</v>
      </c>
      <c r="P576">
        <v>24945816</v>
      </c>
      <c r="Q576">
        <v>571819</v>
      </c>
      <c r="R576">
        <v>2021</v>
      </c>
      <c r="S576">
        <v>7</v>
      </c>
      <c r="T576">
        <v>2</v>
      </c>
      <c r="U576">
        <v>502</v>
      </c>
      <c r="V576">
        <v>862502</v>
      </c>
      <c r="W576" t="s">
        <v>27</v>
      </c>
      <c r="X576" t="s">
        <v>27</v>
      </c>
      <c r="Y576" t="s">
        <v>59</v>
      </c>
      <c r="Z576" t="s">
        <v>51</v>
      </c>
      <c r="AA576" s="3" t="str">
        <f t="shared" si="16"/>
        <v>2502</v>
      </c>
      <c r="AB576" s="4" t="str">
        <f t="shared" si="17"/>
        <v>Non-TIF</v>
      </c>
    </row>
    <row r="577" spans="1:28" x14ac:dyDescent="0.25">
      <c r="A577">
        <v>2021</v>
      </c>
      <c r="B577">
        <v>8</v>
      </c>
      <c r="C577" t="s">
        <v>45</v>
      </c>
      <c r="D577">
        <v>35295839</v>
      </c>
      <c r="E577">
        <v>20178</v>
      </c>
      <c r="F577">
        <v>3079</v>
      </c>
      <c r="G577">
        <v>3896014</v>
      </c>
      <c r="H577">
        <v>196010</v>
      </c>
      <c r="I577">
        <v>967324</v>
      </c>
      <c r="J577">
        <v>0</v>
      </c>
      <c r="K577">
        <v>0</v>
      </c>
      <c r="L577">
        <v>0</v>
      </c>
      <c r="M577">
        <v>0</v>
      </c>
      <c r="N577">
        <v>40378444</v>
      </c>
      <c r="O577">
        <v>96304</v>
      </c>
      <c r="P577">
        <v>40282140</v>
      </c>
      <c r="Q577">
        <v>0</v>
      </c>
      <c r="R577">
        <v>2021</v>
      </c>
      <c r="S577">
        <v>8</v>
      </c>
      <c r="T577">
        <v>3</v>
      </c>
      <c r="U577">
        <v>942</v>
      </c>
      <c r="V577">
        <v>83942</v>
      </c>
      <c r="W577" t="s">
        <v>27</v>
      </c>
      <c r="X577" t="s">
        <v>27</v>
      </c>
      <c r="Y577" t="s">
        <v>60</v>
      </c>
      <c r="Z577" t="s">
        <v>61</v>
      </c>
      <c r="AA577" s="3" t="str">
        <f t="shared" si="16"/>
        <v>3942</v>
      </c>
      <c r="AB577" s="4" t="str">
        <f t="shared" si="17"/>
        <v>Non-TIF</v>
      </c>
    </row>
    <row r="578" spans="1:28" x14ac:dyDescent="0.25">
      <c r="A578">
        <v>2021</v>
      </c>
      <c r="B578">
        <v>8</v>
      </c>
      <c r="C578" t="s">
        <v>32</v>
      </c>
      <c r="D578">
        <v>17923182</v>
      </c>
      <c r="E578">
        <v>26282232</v>
      </c>
      <c r="F578">
        <v>1045657</v>
      </c>
      <c r="G578">
        <v>234330</v>
      </c>
      <c r="H578">
        <v>0</v>
      </c>
      <c r="I578">
        <v>0</v>
      </c>
      <c r="J578">
        <v>0</v>
      </c>
      <c r="K578">
        <v>4841</v>
      </c>
      <c r="L578">
        <v>2618171</v>
      </c>
      <c r="M578">
        <v>0</v>
      </c>
      <c r="N578">
        <v>48108413</v>
      </c>
      <c r="O578">
        <v>57412</v>
      </c>
      <c r="P578">
        <v>48051001</v>
      </c>
      <c r="Q578">
        <v>1396084</v>
      </c>
      <c r="R578">
        <v>2021</v>
      </c>
      <c r="S578">
        <v>8</v>
      </c>
      <c r="T578">
        <v>7</v>
      </c>
      <c r="U578">
        <v>110</v>
      </c>
      <c r="V578">
        <v>257110</v>
      </c>
      <c r="W578" t="s">
        <v>27</v>
      </c>
      <c r="X578" t="s">
        <v>27</v>
      </c>
      <c r="Y578" t="s">
        <v>63</v>
      </c>
      <c r="Z578" t="s">
        <v>61</v>
      </c>
      <c r="AA578" s="3" t="str">
        <f t="shared" si="16"/>
        <v>7110</v>
      </c>
      <c r="AB578" s="4" t="str">
        <f t="shared" si="17"/>
        <v>Non-TIF</v>
      </c>
    </row>
    <row r="579" spans="1:28" x14ac:dyDescent="0.25">
      <c r="A579">
        <v>2021</v>
      </c>
      <c r="B579">
        <v>8</v>
      </c>
      <c r="C579" t="s">
        <v>32</v>
      </c>
      <c r="D579">
        <v>1195788</v>
      </c>
      <c r="E579">
        <v>5330358</v>
      </c>
      <c r="F579">
        <v>231552</v>
      </c>
      <c r="G579">
        <v>0</v>
      </c>
      <c r="H579">
        <v>2592744</v>
      </c>
      <c r="I579">
        <v>0</v>
      </c>
      <c r="J579">
        <v>0</v>
      </c>
      <c r="K579">
        <v>0</v>
      </c>
      <c r="L579">
        <v>17635</v>
      </c>
      <c r="M579">
        <v>0</v>
      </c>
      <c r="N579">
        <v>9368077</v>
      </c>
      <c r="O579">
        <v>3704</v>
      </c>
      <c r="P579">
        <v>9364373</v>
      </c>
      <c r="Q579">
        <v>27123</v>
      </c>
      <c r="R579">
        <v>2021</v>
      </c>
      <c r="S579">
        <v>8</v>
      </c>
      <c r="T579">
        <v>3</v>
      </c>
      <c r="U579">
        <v>195</v>
      </c>
      <c r="V579">
        <v>373195</v>
      </c>
      <c r="W579" t="s">
        <v>27</v>
      </c>
      <c r="X579" t="s">
        <v>27</v>
      </c>
      <c r="Y579" t="s">
        <v>64</v>
      </c>
      <c r="Z579" t="s">
        <v>61</v>
      </c>
      <c r="AA579" s="3" t="str">
        <f t="shared" ref="AA579:AA642" si="18">CONCATENATE(T579,TEXT(U579,"000"))</f>
        <v>3195</v>
      </c>
      <c r="AB579" s="4" t="str">
        <f t="shared" ref="AB579:AB642" si="19">IF(C579="I","TIF","Non-TIF")</f>
        <v>Non-TIF</v>
      </c>
    </row>
    <row r="580" spans="1:28" x14ac:dyDescent="0.25">
      <c r="A580">
        <v>2021</v>
      </c>
      <c r="B580">
        <v>9</v>
      </c>
      <c r="C580" t="s">
        <v>32</v>
      </c>
      <c r="D580">
        <v>113500172</v>
      </c>
      <c r="E580">
        <v>20694316</v>
      </c>
      <c r="F580">
        <v>929634</v>
      </c>
      <c r="G580">
        <v>1180611</v>
      </c>
      <c r="H580">
        <v>3120165</v>
      </c>
      <c r="I580">
        <v>525683</v>
      </c>
      <c r="J580">
        <v>0</v>
      </c>
      <c r="K580">
        <v>0</v>
      </c>
      <c r="L580">
        <v>440847</v>
      </c>
      <c r="M580">
        <v>0</v>
      </c>
      <c r="N580">
        <v>140391428</v>
      </c>
      <c r="O580">
        <v>222240</v>
      </c>
      <c r="P580">
        <v>140169188</v>
      </c>
      <c r="Q580">
        <v>3015548</v>
      </c>
      <c r="R580">
        <v>2021</v>
      </c>
      <c r="S580">
        <v>9</v>
      </c>
      <c r="T580">
        <v>1</v>
      </c>
      <c r="U580">
        <v>719</v>
      </c>
      <c r="V580">
        <v>91719</v>
      </c>
      <c r="W580" t="s">
        <v>27</v>
      </c>
      <c r="X580" t="s">
        <v>27</v>
      </c>
      <c r="Y580" t="s">
        <v>66</v>
      </c>
      <c r="Z580" t="s">
        <v>67</v>
      </c>
      <c r="AA580" s="3" t="str">
        <f t="shared" si="18"/>
        <v>1719</v>
      </c>
      <c r="AB580" s="4" t="str">
        <f t="shared" si="19"/>
        <v>Non-TIF</v>
      </c>
    </row>
    <row r="581" spans="1:28" x14ac:dyDescent="0.25">
      <c r="A581">
        <v>2021</v>
      </c>
      <c r="B581">
        <v>10</v>
      </c>
      <c r="C581" t="s">
        <v>45</v>
      </c>
      <c r="D581">
        <v>22227553</v>
      </c>
      <c r="E581">
        <v>0</v>
      </c>
      <c r="F581">
        <v>0</v>
      </c>
      <c r="G581">
        <v>29955671</v>
      </c>
      <c r="H581">
        <v>8975508</v>
      </c>
      <c r="I581">
        <v>1872877</v>
      </c>
      <c r="J581">
        <v>0</v>
      </c>
      <c r="K581">
        <v>0</v>
      </c>
      <c r="L581">
        <v>0</v>
      </c>
      <c r="M581">
        <v>0</v>
      </c>
      <c r="N581">
        <v>63031609</v>
      </c>
      <c r="O581">
        <v>92600</v>
      </c>
      <c r="P581">
        <v>62939009</v>
      </c>
      <c r="Q581">
        <v>0</v>
      </c>
      <c r="R581">
        <v>2021</v>
      </c>
      <c r="S581">
        <v>10</v>
      </c>
      <c r="T581">
        <v>3</v>
      </c>
      <c r="U581">
        <v>105</v>
      </c>
      <c r="V581">
        <v>103105</v>
      </c>
      <c r="W581" t="s">
        <v>27</v>
      </c>
      <c r="X581" t="s">
        <v>27</v>
      </c>
      <c r="Y581" t="s">
        <v>68</v>
      </c>
      <c r="Z581" t="s">
        <v>69</v>
      </c>
      <c r="AA581" s="3" t="str">
        <f t="shared" si="18"/>
        <v>3105</v>
      </c>
      <c r="AB581" s="4" t="str">
        <f t="shared" si="19"/>
        <v>Non-TIF</v>
      </c>
    </row>
    <row r="582" spans="1:28" x14ac:dyDescent="0.25">
      <c r="A582">
        <v>2021</v>
      </c>
      <c r="B582">
        <v>10</v>
      </c>
      <c r="C582" t="s">
        <v>24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2021</v>
      </c>
      <c r="S582">
        <v>10</v>
      </c>
      <c r="T582">
        <v>4</v>
      </c>
      <c r="U582">
        <v>869</v>
      </c>
      <c r="V582" t="s">
        <v>70</v>
      </c>
      <c r="W582" t="s">
        <v>26</v>
      </c>
      <c r="X582" t="s">
        <v>27</v>
      </c>
      <c r="Y582" t="s">
        <v>71</v>
      </c>
      <c r="Z582" t="s">
        <v>69</v>
      </c>
      <c r="AA582" s="3" t="str">
        <f t="shared" si="18"/>
        <v>4869</v>
      </c>
      <c r="AB582" s="4" t="str">
        <f t="shared" si="19"/>
        <v>TIF</v>
      </c>
    </row>
    <row r="583" spans="1:28" x14ac:dyDescent="0.25">
      <c r="A583">
        <v>2021</v>
      </c>
      <c r="B583">
        <v>10</v>
      </c>
      <c r="C583" t="s">
        <v>32</v>
      </c>
      <c r="D583">
        <v>33749114</v>
      </c>
      <c r="E583">
        <v>38495847</v>
      </c>
      <c r="F583">
        <v>2448983</v>
      </c>
      <c r="G583">
        <v>5841346</v>
      </c>
      <c r="H583">
        <v>0</v>
      </c>
      <c r="I583">
        <v>718322</v>
      </c>
      <c r="J583">
        <v>0</v>
      </c>
      <c r="K583">
        <v>0</v>
      </c>
      <c r="L583">
        <v>2874556</v>
      </c>
      <c r="M583">
        <v>0</v>
      </c>
      <c r="N583">
        <v>84128168</v>
      </c>
      <c r="O583">
        <v>148160</v>
      </c>
      <c r="P583">
        <v>83980008</v>
      </c>
      <c r="Q583">
        <v>6278611</v>
      </c>
      <c r="R583">
        <v>2021</v>
      </c>
      <c r="S583">
        <v>10</v>
      </c>
      <c r="T583">
        <v>4</v>
      </c>
      <c r="U583">
        <v>869</v>
      </c>
      <c r="V583">
        <v>334869</v>
      </c>
      <c r="W583" t="s">
        <v>27</v>
      </c>
      <c r="X583" t="s">
        <v>27</v>
      </c>
      <c r="Y583" t="s">
        <v>72</v>
      </c>
      <c r="Z583" t="s">
        <v>69</v>
      </c>
      <c r="AA583" s="3" t="str">
        <f t="shared" si="18"/>
        <v>4869</v>
      </c>
      <c r="AB583" s="4" t="str">
        <f t="shared" si="19"/>
        <v>Non-TIF</v>
      </c>
    </row>
    <row r="584" spans="1:28" x14ac:dyDescent="0.25">
      <c r="A584">
        <v>2021</v>
      </c>
      <c r="B584">
        <v>10</v>
      </c>
      <c r="C584" t="s">
        <v>32</v>
      </c>
      <c r="D584">
        <v>14630095</v>
      </c>
      <c r="E584">
        <v>31969876</v>
      </c>
      <c r="F584">
        <v>1465472</v>
      </c>
      <c r="G584">
        <v>278721</v>
      </c>
      <c r="H584">
        <v>0</v>
      </c>
      <c r="I584">
        <v>0</v>
      </c>
      <c r="J584">
        <v>0</v>
      </c>
      <c r="K584">
        <v>0</v>
      </c>
      <c r="L584">
        <v>85560</v>
      </c>
      <c r="M584">
        <v>0</v>
      </c>
      <c r="N584">
        <v>48429724</v>
      </c>
      <c r="O584">
        <v>46300</v>
      </c>
      <c r="P584">
        <v>48383424</v>
      </c>
      <c r="Q584">
        <v>667342</v>
      </c>
      <c r="R584">
        <v>2021</v>
      </c>
      <c r="S584">
        <v>10</v>
      </c>
      <c r="T584">
        <v>4</v>
      </c>
      <c r="U584">
        <v>777</v>
      </c>
      <c r="V584">
        <v>574777</v>
      </c>
      <c r="W584" t="s">
        <v>27</v>
      </c>
      <c r="X584" t="s">
        <v>27</v>
      </c>
      <c r="Y584" t="s">
        <v>49</v>
      </c>
      <c r="Z584" t="s">
        <v>69</v>
      </c>
      <c r="AA584" s="3" t="str">
        <f t="shared" si="18"/>
        <v>4777</v>
      </c>
      <c r="AB584" s="4" t="str">
        <f t="shared" si="19"/>
        <v>Non-TIF</v>
      </c>
    </row>
    <row r="585" spans="1:28" x14ac:dyDescent="0.25">
      <c r="A585">
        <v>2021</v>
      </c>
      <c r="B585">
        <v>11</v>
      </c>
      <c r="C585" t="s">
        <v>24</v>
      </c>
      <c r="D585">
        <v>1718156</v>
      </c>
      <c r="E585">
        <v>0</v>
      </c>
      <c r="F585">
        <v>0</v>
      </c>
      <c r="G585">
        <v>14254635</v>
      </c>
      <c r="H585">
        <v>9258307</v>
      </c>
      <c r="I585">
        <v>151500</v>
      </c>
      <c r="J585">
        <v>0</v>
      </c>
      <c r="K585">
        <v>0</v>
      </c>
      <c r="L585">
        <v>0</v>
      </c>
      <c r="M585">
        <v>0</v>
      </c>
      <c r="N585">
        <v>25382598</v>
      </c>
      <c r="O585">
        <v>0</v>
      </c>
      <c r="P585">
        <v>25382598</v>
      </c>
      <c r="Q585">
        <v>0</v>
      </c>
      <c r="R585">
        <v>2021</v>
      </c>
      <c r="S585">
        <v>11</v>
      </c>
      <c r="T585">
        <v>6</v>
      </c>
      <c r="U585">
        <v>219</v>
      </c>
      <c r="V585" t="s">
        <v>73</v>
      </c>
      <c r="W585" t="s">
        <v>26</v>
      </c>
      <c r="X585" t="s">
        <v>27</v>
      </c>
      <c r="Y585" t="s">
        <v>74</v>
      </c>
      <c r="Z585" t="s">
        <v>75</v>
      </c>
      <c r="AA585" s="3" t="str">
        <f t="shared" si="18"/>
        <v>6219</v>
      </c>
      <c r="AB585" s="4" t="str">
        <f t="shared" si="19"/>
        <v>TIF</v>
      </c>
    </row>
    <row r="586" spans="1:28" x14ac:dyDescent="0.25">
      <c r="A586">
        <v>2021</v>
      </c>
      <c r="B586">
        <v>11</v>
      </c>
      <c r="C586" t="s">
        <v>32</v>
      </c>
      <c r="D586">
        <v>290348098</v>
      </c>
      <c r="E586">
        <v>56716465</v>
      </c>
      <c r="F586">
        <v>2339757</v>
      </c>
      <c r="G586">
        <v>97227838</v>
      </c>
      <c r="H586">
        <v>22163616</v>
      </c>
      <c r="I586">
        <v>11969906</v>
      </c>
      <c r="J586">
        <v>0</v>
      </c>
      <c r="K586">
        <v>0</v>
      </c>
      <c r="L586">
        <v>26863561</v>
      </c>
      <c r="M586">
        <v>1850811</v>
      </c>
      <c r="N586">
        <v>509480052</v>
      </c>
      <c r="O586">
        <v>450036</v>
      </c>
      <c r="P586">
        <v>509030016</v>
      </c>
      <c r="Q586">
        <v>11768738</v>
      </c>
      <c r="R586">
        <v>2021</v>
      </c>
      <c r="S586">
        <v>11</v>
      </c>
      <c r="T586">
        <v>6</v>
      </c>
      <c r="U586">
        <v>219</v>
      </c>
      <c r="V586">
        <v>116219</v>
      </c>
      <c r="W586" t="s">
        <v>27</v>
      </c>
      <c r="X586" t="s">
        <v>27</v>
      </c>
      <c r="Y586" t="s">
        <v>76</v>
      </c>
      <c r="Z586" t="s">
        <v>75</v>
      </c>
      <c r="AA586" s="3" t="str">
        <f t="shared" si="18"/>
        <v>6219</v>
      </c>
      <c r="AB586" s="4" t="str">
        <f t="shared" si="19"/>
        <v>Non-TIF</v>
      </c>
    </row>
    <row r="587" spans="1:28" x14ac:dyDescent="0.25">
      <c r="A587">
        <v>2021</v>
      </c>
      <c r="B587">
        <v>11</v>
      </c>
      <c r="C587" t="s">
        <v>32</v>
      </c>
      <c r="D587">
        <v>413733</v>
      </c>
      <c r="E587">
        <v>1057691</v>
      </c>
      <c r="F587">
        <v>43710</v>
      </c>
      <c r="G587">
        <v>0</v>
      </c>
      <c r="H587">
        <v>801927</v>
      </c>
      <c r="I587">
        <v>0</v>
      </c>
      <c r="J587">
        <v>0</v>
      </c>
      <c r="K587">
        <v>0</v>
      </c>
      <c r="L587">
        <v>6122</v>
      </c>
      <c r="M587">
        <v>0</v>
      </c>
      <c r="N587">
        <v>2323183</v>
      </c>
      <c r="O587">
        <v>1852</v>
      </c>
      <c r="P587">
        <v>2321331</v>
      </c>
      <c r="Q587">
        <v>242</v>
      </c>
      <c r="R587">
        <v>2021</v>
      </c>
      <c r="S587">
        <v>11</v>
      </c>
      <c r="T587">
        <v>5</v>
      </c>
      <c r="U587">
        <v>823</v>
      </c>
      <c r="V587">
        <v>815823</v>
      </c>
      <c r="W587" t="s">
        <v>27</v>
      </c>
      <c r="X587" t="s">
        <v>27</v>
      </c>
      <c r="Y587" t="s">
        <v>77</v>
      </c>
      <c r="Z587" t="s">
        <v>75</v>
      </c>
      <c r="AA587" s="3" t="str">
        <f t="shared" si="18"/>
        <v>5823</v>
      </c>
      <c r="AB587" s="4" t="str">
        <f t="shared" si="19"/>
        <v>Non-TIF</v>
      </c>
    </row>
    <row r="588" spans="1:28" x14ac:dyDescent="0.25">
      <c r="A588">
        <v>2021</v>
      </c>
      <c r="B588">
        <v>12</v>
      </c>
      <c r="C588" t="s">
        <v>45</v>
      </c>
      <c r="D588">
        <v>296124</v>
      </c>
      <c r="E588">
        <v>343161</v>
      </c>
      <c r="F588">
        <v>114351</v>
      </c>
      <c r="G588">
        <v>0</v>
      </c>
      <c r="H588">
        <v>2559245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3312881</v>
      </c>
      <c r="O588">
        <v>0</v>
      </c>
      <c r="P588">
        <v>3312881</v>
      </c>
      <c r="Q588">
        <v>0</v>
      </c>
      <c r="R588">
        <v>2021</v>
      </c>
      <c r="S588">
        <v>12</v>
      </c>
      <c r="T588">
        <v>6</v>
      </c>
      <c r="U588">
        <v>840</v>
      </c>
      <c r="V588">
        <v>96840</v>
      </c>
      <c r="W588" t="s">
        <v>27</v>
      </c>
      <c r="X588" t="s">
        <v>27</v>
      </c>
      <c r="Y588" t="s">
        <v>58</v>
      </c>
      <c r="Z588" t="s">
        <v>78</v>
      </c>
      <c r="AA588" s="3" t="str">
        <f t="shared" si="18"/>
        <v>6840</v>
      </c>
      <c r="AB588" s="4" t="str">
        <f t="shared" si="19"/>
        <v>Non-TIF</v>
      </c>
    </row>
    <row r="589" spans="1:28" x14ac:dyDescent="0.25">
      <c r="A589">
        <v>2021</v>
      </c>
      <c r="B589">
        <v>12</v>
      </c>
      <c r="C589" t="s">
        <v>24</v>
      </c>
      <c r="D589">
        <v>903257</v>
      </c>
      <c r="E589">
        <v>0</v>
      </c>
      <c r="F589">
        <v>0</v>
      </c>
      <c r="G589">
        <v>371263</v>
      </c>
      <c r="H589">
        <v>4735</v>
      </c>
      <c r="I589">
        <v>10770</v>
      </c>
      <c r="J589">
        <v>0</v>
      </c>
      <c r="K589">
        <v>0</v>
      </c>
      <c r="L589">
        <v>0</v>
      </c>
      <c r="M589">
        <v>0</v>
      </c>
      <c r="N589">
        <v>1290025</v>
      </c>
      <c r="O589">
        <v>0</v>
      </c>
      <c r="P589">
        <v>1290025</v>
      </c>
      <c r="Q589">
        <v>0</v>
      </c>
      <c r="R589">
        <v>2021</v>
      </c>
      <c r="S589">
        <v>12</v>
      </c>
      <c r="T589">
        <v>0</v>
      </c>
      <c r="U589">
        <v>153</v>
      </c>
      <c r="V589" t="s">
        <v>79</v>
      </c>
      <c r="W589" t="s">
        <v>26</v>
      </c>
      <c r="X589" t="s">
        <v>27</v>
      </c>
      <c r="Y589" t="s">
        <v>80</v>
      </c>
      <c r="Z589" t="s">
        <v>78</v>
      </c>
      <c r="AA589" s="3" t="str">
        <f t="shared" si="18"/>
        <v>0153</v>
      </c>
      <c r="AB589" s="4" t="str">
        <f t="shared" si="19"/>
        <v>TIF</v>
      </c>
    </row>
    <row r="590" spans="1:28" x14ac:dyDescent="0.25">
      <c r="A590">
        <v>2021</v>
      </c>
      <c r="B590">
        <v>12</v>
      </c>
      <c r="C590" t="s">
        <v>32</v>
      </c>
      <c r="D590">
        <v>90203053</v>
      </c>
      <c r="E590">
        <v>135428628</v>
      </c>
      <c r="F590">
        <v>7134518</v>
      </c>
      <c r="G590">
        <v>13899570</v>
      </c>
      <c r="H590">
        <v>2796273</v>
      </c>
      <c r="I590">
        <v>2666891</v>
      </c>
      <c r="J590">
        <v>0</v>
      </c>
      <c r="K590">
        <v>0</v>
      </c>
      <c r="L590">
        <v>816298</v>
      </c>
      <c r="M590">
        <v>1839656</v>
      </c>
      <c r="N590">
        <v>254784887</v>
      </c>
      <c r="O590">
        <v>370400</v>
      </c>
      <c r="P590">
        <v>254414487</v>
      </c>
      <c r="Q590">
        <v>3212382</v>
      </c>
      <c r="R590">
        <v>2021</v>
      </c>
      <c r="S590">
        <v>12</v>
      </c>
      <c r="T590">
        <v>0</v>
      </c>
      <c r="U590">
        <v>153</v>
      </c>
      <c r="V590">
        <v>120153</v>
      </c>
      <c r="W590" t="s">
        <v>27</v>
      </c>
      <c r="X590" t="s">
        <v>27</v>
      </c>
      <c r="Y590" t="s">
        <v>181</v>
      </c>
      <c r="Z590" t="s">
        <v>78</v>
      </c>
      <c r="AA590" s="3" t="str">
        <f t="shared" si="18"/>
        <v>0153</v>
      </c>
      <c r="AB590" s="4" t="str">
        <f t="shared" si="19"/>
        <v>Non-TIF</v>
      </c>
    </row>
    <row r="591" spans="1:28" x14ac:dyDescent="0.25">
      <c r="A591">
        <v>2021</v>
      </c>
      <c r="B591">
        <v>12</v>
      </c>
      <c r="C591" t="s">
        <v>32</v>
      </c>
      <c r="D591">
        <v>129406952</v>
      </c>
      <c r="E591">
        <v>84828478</v>
      </c>
      <c r="F591">
        <v>3867139</v>
      </c>
      <c r="G591">
        <v>14240838</v>
      </c>
      <c r="H591">
        <v>4880088</v>
      </c>
      <c r="I591">
        <v>2247398</v>
      </c>
      <c r="J591">
        <v>0</v>
      </c>
      <c r="K591">
        <v>0</v>
      </c>
      <c r="L591">
        <v>1523155</v>
      </c>
      <c r="M591">
        <v>3385629</v>
      </c>
      <c r="N591">
        <v>244379677</v>
      </c>
      <c r="O591">
        <v>381512</v>
      </c>
      <c r="P591">
        <v>243998165</v>
      </c>
      <c r="Q591">
        <v>25193390</v>
      </c>
      <c r="R591">
        <v>2021</v>
      </c>
      <c r="S591">
        <v>12</v>
      </c>
      <c r="T591">
        <v>0</v>
      </c>
      <c r="U591">
        <v>279</v>
      </c>
      <c r="V591">
        <v>120279</v>
      </c>
      <c r="W591" t="s">
        <v>27</v>
      </c>
      <c r="X591" t="s">
        <v>27</v>
      </c>
      <c r="Y591" t="s">
        <v>147</v>
      </c>
      <c r="Z591" t="s">
        <v>78</v>
      </c>
      <c r="AA591" s="3" t="str">
        <f t="shared" si="18"/>
        <v>0279</v>
      </c>
      <c r="AB591" s="4" t="str">
        <f t="shared" si="19"/>
        <v>Non-TIF</v>
      </c>
    </row>
    <row r="592" spans="1:28" x14ac:dyDescent="0.25">
      <c r="A592">
        <v>2021</v>
      </c>
      <c r="B592">
        <v>12</v>
      </c>
      <c r="C592" t="s">
        <v>32</v>
      </c>
      <c r="D592">
        <v>20930729</v>
      </c>
      <c r="E592">
        <v>46268221</v>
      </c>
      <c r="F592">
        <v>2078932</v>
      </c>
      <c r="G592">
        <v>2990075</v>
      </c>
      <c r="H592">
        <v>0</v>
      </c>
      <c r="I592">
        <v>587823</v>
      </c>
      <c r="J592">
        <v>0</v>
      </c>
      <c r="K592">
        <v>0</v>
      </c>
      <c r="L592">
        <v>293714</v>
      </c>
      <c r="M592">
        <v>0</v>
      </c>
      <c r="N592">
        <v>73149494</v>
      </c>
      <c r="O592">
        <v>116676</v>
      </c>
      <c r="P592">
        <v>73032818</v>
      </c>
      <c r="Q592">
        <v>1387688</v>
      </c>
      <c r="R592">
        <v>2021</v>
      </c>
      <c r="S592">
        <v>12</v>
      </c>
      <c r="T592">
        <v>2</v>
      </c>
      <c r="U592">
        <v>781</v>
      </c>
      <c r="V592">
        <v>352781</v>
      </c>
      <c r="W592" t="s">
        <v>27</v>
      </c>
      <c r="X592" t="s">
        <v>27</v>
      </c>
      <c r="Y592" t="s">
        <v>148</v>
      </c>
      <c r="Z592" t="s">
        <v>78</v>
      </c>
      <c r="AA592" s="3" t="str">
        <f t="shared" si="18"/>
        <v>2781</v>
      </c>
      <c r="AB592" s="4" t="str">
        <f t="shared" si="19"/>
        <v>Non-TIF</v>
      </c>
    </row>
    <row r="593" spans="1:28" x14ac:dyDescent="0.25">
      <c r="A593">
        <v>2021</v>
      </c>
      <c r="B593">
        <v>12</v>
      </c>
      <c r="C593" t="s">
        <v>32</v>
      </c>
      <c r="D593">
        <v>48903310</v>
      </c>
      <c r="E593">
        <v>18957118</v>
      </c>
      <c r="F593">
        <v>958020</v>
      </c>
      <c r="G593">
        <v>4769285</v>
      </c>
      <c r="H593">
        <v>0</v>
      </c>
      <c r="I593">
        <v>190087</v>
      </c>
      <c r="J593">
        <v>0</v>
      </c>
      <c r="K593">
        <v>0</v>
      </c>
      <c r="L593">
        <v>571529</v>
      </c>
      <c r="M593">
        <v>1300902</v>
      </c>
      <c r="N593">
        <v>75650251</v>
      </c>
      <c r="O593">
        <v>120380</v>
      </c>
      <c r="P593">
        <v>75529871</v>
      </c>
      <c r="Q593">
        <v>8757687</v>
      </c>
      <c r="R593">
        <v>2021</v>
      </c>
      <c r="S593">
        <v>12</v>
      </c>
      <c r="T593">
        <v>1</v>
      </c>
      <c r="U593">
        <v>791</v>
      </c>
      <c r="V593">
        <v>381791</v>
      </c>
      <c r="W593" t="s">
        <v>27</v>
      </c>
      <c r="X593" t="s">
        <v>27</v>
      </c>
      <c r="Y593" t="s">
        <v>149</v>
      </c>
      <c r="Z593" t="s">
        <v>78</v>
      </c>
      <c r="AA593" s="3" t="str">
        <f t="shared" si="18"/>
        <v>1791</v>
      </c>
      <c r="AB593" s="4" t="str">
        <f t="shared" si="19"/>
        <v>Non-TIF</v>
      </c>
    </row>
    <row r="594" spans="1:28" x14ac:dyDescent="0.25">
      <c r="A594">
        <v>2021</v>
      </c>
      <c r="B594">
        <v>13</v>
      </c>
      <c r="C594" t="s">
        <v>32</v>
      </c>
      <c r="D594">
        <v>17584506</v>
      </c>
      <c r="E594">
        <v>57095780</v>
      </c>
      <c r="F594">
        <v>2783494</v>
      </c>
      <c r="G594">
        <v>15914115</v>
      </c>
      <c r="H594">
        <v>295137</v>
      </c>
      <c r="I594">
        <v>381404</v>
      </c>
      <c r="J594">
        <v>0</v>
      </c>
      <c r="K594">
        <v>0</v>
      </c>
      <c r="L594">
        <v>19703059</v>
      </c>
      <c r="M594">
        <v>385756</v>
      </c>
      <c r="N594">
        <v>114143251</v>
      </c>
      <c r="O594">
        <v>90748</v>
      </c>
      <c r="P594">
        <v>114052503</v>
      </c>
      <c r="Q594">
        <v>1299378</v>
      </c>
      <c r="R594">
        <v>2021</v>
      </c>
      <c r="S594">
        <v>13</v>
      </c>
      <c r="T594">
        <v>5</v>
      </c>
      <c r="U594">
        <v>323</v>
      </c>
      <c r="V594">
        <v>945323</v>
      </c>
      <c r="W594" t="s">
        <v>27</v>
      </c>
      <c r="X594" t="s">
        <v>27</v>
      </c>
      <c r="Y594" t="s">
        <v>150</v>
      </c>
      <c r="Z594" t="s">
        <v>151</v>
      </c>
      <c r="AA594" s="3" t="str">
        <f t="shared" si="18"/>
        <v>5323</v>
      </c>
      <c r="AB594" s="4" t="str">
        <f t="shared" si="19"/>
        <v>Non-TIF</v>
      </c>
    </row>
    <row r="595" spans="1:28" x14ac:dyDescent="0.25">
      <c r="A595">
        <v>2021</v>
      </c>
      <c r="B595">
        <v>14</v>
      </c>
      <c r="C595" t="s">
        <v>45</v>
      </c>
      <c r="D595">
        <v>0</v>
      </c>
      <c r="E595">
        <v>0</v>
      </c>
      <c r="F595">
        <v>0</v>
      </c>
      <c r="G595">
        <v>330633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330633</v>
      </c>
      <c r="O595">
        <v>0</v>
      </c>
      <c r="P595">
        <v>330633</v>
      </c>
      <c r="Q595">
        <v>0</v>
      </c>
      <c r="R595">
        <v>2021</v>
      </c>
      <c r="S595">
        <v>14</v>
      </c>
      <c r="T595">
        <v>3</v>
      </c>
      <c r="U595">
        <v>168</v>
      </c>
      <c r="V595">
        <v>833168</v>
      </c>
      <c r="W595" t="s">
        <v>27</v>
      </c>
      <c r="X595" t="s">
        <v>27</v>
      </c>
      <c r="Y595" t="s">
        <v>93</v>
      </c>
      <c r="Z595" t="s">
        <v>152</v>
      </c>
      <c r="AA595" s="3" t="str">
        <f t="shared" si="18"/>
        <v>3168</v>
      </c>
      <c r="AB595" s="4" t="str">
        <f t="shared" si="19"/>
        <v>Non-TIF</v>
      </c>
    </row>
    <row r="596" spans="1:28" x14ac:dyDescent="0.25">
      <c r="A596">
        <v>2021</v>
      </c>
      <c r="B596">
        <v>14</v>
      </c>
      <c r="C596" t="s">
        <v>24</v>
      </c>
      <c r="D596">
        <v>1036926</v>
      </c>
      <c r="E596">
        <v>0</v>
      </c>
      <c r="F596">
        <v>0</v>
      </c>
      <c r="G596">
        <v>263758</v>
      </c>
      <c r="H596">
        <v>1652326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2953010</v>
      </c>
      <c r="O596">
        <v>0</v>
      </c>
      <c r="P596">
        <v>2953010</v>
      </c>
      <c r="Q596">
        <v>0</v>
      </c>
      <c r="R596">
        <v>2021</v>
      </c>
      <c r="S596">
        <v>14</v>
      </c>
      <c r="T596">
        <v>0</v>
      </c>
      <c r="U596">
        <v>355</v>
      </c>
      <c r="V596" t="s">
        <v>153</v>
      </c>
      <c r="W596" t="s">
        <v>26</v>
      </c>
      <c r="X596" t="s">
        <v>27</v>
      </c>
      <c r="Y596" t="s">
        <v>154</v>
      </c>
      <c r="Z596" t="s">
        <v>152</v>
      </c>
      <c r="AA596" s="3" t="str">
        <f t="shared" si="18"/>
        <v>0355</v>
      </c>
      <c r="AB596" s="4" t="str">
        <f t="shared" si="19"/>
        <v>TIF</v>
      </c>
    </row>
    <row r="597" spans="1:28" x14ac:dyDescent="0.25">
      <c r="A597">
        <v>2021</v>
      </c>
      <c r="B597">
        <v>14</v>
      </c>
      <c r="C597" t="s">
        <v>24</v>
      </c>
      <c r="D597">
        <v>251711</v>
      </c>
      <c r="E597">
        <v>0</v>
      </c>
      <c r="F597">
        <v>0</v>
      </c>
      <c r="G597">
        <v>1015470</v>
      </c>
      <c r="H597">
        <v>0</v>
      </c>
      <c r="I597">
        <v>2903869</v>
      </c>
      <c r="J597">
        <v>0</v>
      </c>
      <c r="K597">
        <v>0</v>
      </c>
      <c r="L597">
        <v>0</v>
      </c>
      <c r="M597">
        <v>0</v>
      </c>
      <c r="N597">
        <v>4171050</v>
      </c>
      <c r="O597">
        <v>0</v>
      </c>
      <c r="P597">
        <v>4171050</v>
      </c>
      <c r="Q597">
        <v>0</v>
      </c>
      <c r="R597">
        <v>2021</v>
      </c>
      <c r="S597">
        <v>14</v>
      </c>
      <c r="T597">
        <v>3</v>
      </c>
      <c r="U597">
        <v>168</v>
      </c>
      <c r="V597" t="s">
        <v>129</v>
      </c>
      <c r="W597" t="s">
        <v>26</v>
      </c>
      <c r="X597" t="s">
        <v>27</v>
      </c>
      <c r="Y597" t="s">
        <v>130</v>
      </c>
      <c r="Z597" t="s">
        <v>152</v>
      </c>
      <c r="AA597" s="3" t="str">
        <f t="shared" si="18"/>
        <v>3168</v>
      </c>
      <c r="AB597" s="4" t="str">
        <f t="shared" si="19"/>
        <v>TIF</v>
      </c>
    </row>
    <row r="598" spans="1:28" x14ac:dyDescent="0.25">
      <c r="A598">
        <v>2021</v>
      </c>
      <c r="B598">
        <v>14</v>
      </c>
      <c r="C598" t="s">
        <v>32</v>
      </c>
      <c r="D598">
        <v>32851207</v>
      </c>
      <c r="E598">
        <v>40674020</v>
      </c>
      <c r="F598">
        <v>3608250</v>
      </c>
      <c r="G598">
        <v>4917888</v>
      </c>
      <c r="H598">
        <v>1027269</v>
      </c>
      <c r="I598">
        <v>448808</v>
      </c>
      <c r="J598">
        <v>0</v>
      </c>
      <c r="K598">
        <v>0</v>
      </c>
      <c r="L598">
        <v>701956</v>
      </c>
      <c r="M598">
        <v>5771621</v>
      </c>
      <c r="N598">
        <v>90001019</v>
      </c>
      <c r="O598">
        <v>129640</v>
      </c>
      <c r="P598">
        <v>89871379</v>
      </c>
      <c r="Q598">
        <v>904408</v>
      </c>
      <c r="R598">
        <v>2021</v>
      </c>
      <c r="S598">
        <v>14</v>
      </c>
      <c r="T598">
        <v>1</v>
      </c>
      <c r="U598">
        <v>413</v>
      </c>
      <c r="V598">
        <v>141413</v>
      </c>
      <c r="W598" t="s">
        <v>27</v>
      </c>
      <c r="X598" t="s">
        <v>27</v>
      </c>
      <c r="Y598" t="s">
        <v>97</v>
      </c>
      <c r="Z598" t="s">
        <v>152</v>
      </c>
      <c r="AA598" s="3" t="str">
        <f t="shared" si="18"/>
        <v>1413</v>
      </c>
      <c r="AB598" s="4" t="str">
        <f t="shared" si="19"/>
        <v>Non-TIF</v>
      </c>
    </row>
    <row r="599" spans="1:28" x14ac:dyDescent="0.25">
      <c r="A599">
        <v>2021</v>
      </c>
      <c r="B599">
        <v>14</v>
      </c>
      <c r="C599" t="s">
        <v>32</v>
      </c>
      <c r="D599">
        <v>16971255</v>
      </c>
      <c r="E599">
        <v>43247188</v>
      </c>
      <c r="F599">
        <v>4505050</v>
      </c>
      <c r="G599">
        <v>1066788</v>
      </c>
      <c r="H599">
        <v>16218333</v>
      </c>
      <c r="I599">
        <v>201118</v>
      </c>
      <c r="J599">
        <v>0</v>
      </c>
      <c r="K599">
        <v>0</v>
      </c>
      <c r="L599">
        <v>416938</v>
      </c>
      <c r="M599">
        <v>4871442</v>
      </c>
      <c r="N599">
        <v>87498112</v>
      </c>
      <c r="O599">
        <v>48152</v>
      </c>
      <c r="P599">
        <v>87449960</v>
      </c>
      <c r="Q599">
        <v>938934</v>
      </c>
      <c r="R599">
        <v>2021</v>
      </c>
      <c r="S599">
        <v>14</v>
      </c>
      <c r="T599">
        <v>0</v>
      </c>
      <c r="U599">
        <v>355</v>
      </c>
      <c r="V599">
        <v>240355</v>
      </c>
      <c r="W599" t="s">
        <v>27</v>
      </c>
      <c r="X599" t="s">
        <v>27</v>
      </c>
      <c r="Y599" t="s">
        <v>155</v>
      </c>
      <c r="Z599" t="s">
        <v>152</v>
      </c>
      <c r="AA599" s="3" t="str">
        <f t="shared" si="18"/>
        <v>0355</v>
      </c>
      <c r="AB599" s="4" t="str">
        <f t="shared" si="19"/>
        <v>Non-TIF</v>
      </c>
    </row>
    <row r="600" spans="1:28" x14ac:dyDescent="0.25">
      <c r="A600">
        <v>2021</v>
      </c>
      <c r="B600">
        <v>15</v>
      </c>
      <c r="C600" t="s">
        <v>45</v>
      </c>
      <c r="D600">
        <v>70581020</v>
      </c>
      <c r="E600">
        <v>3249252</v>
      </c>
      <c r="F600">
        <v>416179</v>
      </c>
      <c r="G600">
        <v>70682148</v>
      </c>
      <c r="H600">
        <v>4233267</v>
      </c>
      <c r="I600">
        <v>3906631</v>
      </c>
      <c r="J600">
        <v>0</v>
      </c>
      <c r="K600">
        <v>0</v>
      </c>
      <c r="L600">
        <v>0</v>
      </c>
      <c r="M600">
        <v>0</v>
      </c>
      <c r="N600">
        <v>153068497</v>
      </c>
      <c r="O600">
        <v>196312</v>
      </c>
      <c r="P600">
        <v>152872185</v>
      </c>
      <c r="Q600">
        <v>0</v>
      </c>
      <c r="R600">
        <v>2021</v>
      </c>
      <c r="S600">
        <v>15</v>
      </c>
      <c r="T600">
        <v>0</v>
      </c>
      <c r="U600">
        <v>387</v>
      </c>
      <c r="V600">
        <v>150387</v>
      </c>
      <c r="W600" t="s">
        <v>27</v>
      </c>
      <c r="X600" t="s">
        <v>27</v>
      </c>
      <c r="Y600" t="s">
        <v>131</v>
      </c>
      <c r="Z600" t="s">
        <v>156</v>
      </c>
      <c r="AA600" s="3" t="str">
        <f t="shared" si="18"/>
        <v>0387</v>
      </c>
      <c r="AB600" s="4" t="str">
        <f t="shared" si="19"/>
        <v>Non-TIF</v>
      </c>
    </row>
    <row r="601" spans="1:28" x14ac:dyDescent="0.25">
      <c r="A601">
        <v>2021</v>
      </c>
      <c r="B601">
        <v>16</v>
      </c>
      <c r="C601" t="s">
        <v>24</v>
      </c>
      <c r="D601">
        <v>0</v>
      </c>
      <c r="E601">
        <v>0</v>
      </c>
      <c r="F601">
        <v>0</v>
      </c>
      <c r="G601">
        <v>0</v>
      </c>
      <c r="H601">
        <v>1037312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1037312</v>
      </c>
      <c r="O601">
        <v>0</v>
      </c>
      <c r="P601">
        <v>1037312</v>
      </c>
      <c r="Q601">
        <v>0</v>
      </c>
      <c r="R601">
        <v>2021</v>
      </c>
      <c r="S601">
        <v>16</v>
      </c>
      <c r="T601">
        <v>1</v>
      </c>
      <c r="U601">
        <v>926</v>
      </c>
      <c r="V601" t="s">
        <v>157</v>
      </c>
      <c r="W601" t="s">
        <v>26</v>
      </c>
      <c r="X601" t="s">
        <v>27</v>
      </c>
      <c r="Y601" t="s">
        <v>158</v>
      </c>
      <c r="Z601" t="s">
        <v>159</v>
      </c>
      <c r="AA601" s="3" t="str">
        <f t="shared" si="18"/>
        <v>1926</v>
      </c>
      <c r="AB601" s="4" t="str">
        <f t="shared" si="19"/>
        <v>TIF</v>
      </c>
    </row>
    <row r="602" spans="1:28" x14ac:dyDescent="0.25">
      <c r="A602">
        <v>2021</v>
      </c>
      <c r="B602">
        <v>16</v>
      </c>
      <c r="C602" t="s">
        <v>24</v>
      </c>
      <c r="D602">
        <v>4852378</v>
      </c>
      <c r="E602">
        <v>0</v>
      </c>
      <c r="F602">
        <v>0</v>
      </c>
      <c r="G602">
        <v>16753660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21606038</v>
      </c>
      <c r="O602">
        <v>0</v>
      </c>
      <c r="P602">
        <v>21606038</v>
      </c>
      <c r="Q602">
        <v>0</v>
      </c>
      <c r="R602">
        <v>2021</v>
      </c>
      <c r="S602">
        <v>16</v>
      </c>
      <c r="T602">
        <v>6</v>
      </c>
      <c r="U602">
        <v>930</v>
      </c>
      <c r="V602" t="s">
        <v>160</v>
      </c>
      <c r="W602" t="s">
        <v>26</v>
      </c>
      <c r="X602" t="s">
        <v>27</v>
      </c>
      <c r="Y602" t="s">
        <v>161</v>
      </c>
      <c r="Z602" t="s">
        <v>159</v>
      </c>
      <c r="AA602" s="3" t="str">
        <f t="shared" si="18"/>
        <v>6930</v>
      </c>
      <c r="AB602" s="4" t="str">
        <f t="shared" si="19"/>
        <v>TIF</v>
      </c>
    </row>
    <row r="603" spans="1:28" x14ac:dyDescent="0.25">
      <c r="A603">
        <v>2021</v>
      </c>
      <c r="B603">
        <v>16</v>
      </c>
      <c r="C603" t="s">
        <v>32</v>
      </c>
      <c r="D603">
        <v>68360899</v>
      </c>
      <c r="E603">
        <v>22201149</v>
      </c>
      <c r="F603">
        <v>926005</v>
      </c>
      <c r="G603">
        <v>10554531</v>
      </c>
      <c r="H603">
        <v>8554977</v>
      </c>
      <c r="I603">
        <v>1656290</v>
      </c>
      <c r="J603">
        <v>0</v>
      </c>
      <c r="K603">
        <v>0</v>
      </c>
      <c r="L603">
        <v>2288634</v>
      </c>
      <c r="M603">
        <v>830270</v>
      </c>
      <c r="N603">
        <v>115372755</v>
      </c>
      <c r="O603">
        <v>194460</v>
      </c>
      <c r="P603">
        <v>115178295</v>
      </c>
      <c r="Q603">
        <v>587387</v>
      </c>
      <c r="R603">
        <v>2021</v>
      </c>
      <c r="S603">
        <v>16</v>
      </c>
      <c r="T603">
        <v>1</v>
      </c>
      <c r="U603">
        <v>926</v>
      </c>
      <c r="V603">
        <v>161926</v>
      </c>
      <c r="W603" t="s">
        <v>27</v>
      </c>
      <c r="X603" t="s">
        <v>27</v>
      </c>
      <c r="Y603" t="s">
        <v>162</v>
      </c>
      <c r="Z603" t="s">
        <v>159</v>
      </c>
      <c r="AA603" s="3" t="str">
        <f t="shared" si="18"/>
        <v>1926</v>
      </c>
      <c r="AB603" s="4" t="str">
        <f t="shared" si="19"/>
        <v>Non-TIF</v>
      </c>
    </row>
    <row r="604" spans="1:28" x14ac:dyDescent="0.25">
      <c r="A604">
        <v>2021</v>
      </c>
      <c r="B604">
        <v>16</v>
      </c>
      <c r="C604" t="s">
        <v>32</v>
      </c>
      <c r="D604">
        <v>115267418</v>
      </c>
      <c r="E604">
        <v>162128485</v>
      </c>
      <c r="F604">
        <v>4562013</v>
      </c>
      <c r="G604">
        <v>14764775</v>
      </c>
      <c r="H604">
        <v>5639852</v>
      </c>
      <c r="I604">
        <v>1265871</v>
      </c>
      <c r="J604">
        <v>0</v>
      </c>
      <c r="K604">
        <v>0</v>
      </c>
      <c r="L604">
        <v>3853242</v>
      </c>
      <c r="M604">
        <v>25050036</v>
      </c>
      <c r="N604">
        <v>332531692</v>
      </c>
      <c r="O604">
        <v>463000</v>
      </c>
      <c r="P604">
        <v>332068692</v>
      </c>
      <c r="Q604">
        <v>3974813</v>
      </c>
      <c r="R604">
        <v>2021</v>
      </c>
      <c r="S604">
        <v>16</v>
      </c>
      <c r="T604">
        <v>3</v>
      </c>
      <c r="U604">
        <v>691</v>
      </c>
      <c r="V604">
        <v>163691</v>
      </c>
      <c r="W604" t="s">
        <v>27</v>
      </c>
      <c r="X604" t="s">
        <v>27</v>
      </c>
      <c r="Y604" t="s">
        <v>163</v>
      </c>
      <c r="Z604" t="s">
        <v>159</v>
      </c>
      <c r="AA604" s="3" t="str">
        <f t="shared" si="18"/>
        <v>3691</v>
      </c>
      <c r="AB604" s="4" t="str">
        <f t="shared" si="19"/>
        <v>Non-TIF</v>
      </c>
    </row>
    <row r="605" spans="1:28" x14ac:dyDescent="0.25">
      <c r="A605">
        <v>2021</v>
      </c>
      <c r="B605">
        <v>16</v>
      </c>
      <c r="C605" t="s">
        <v>32</v>
      </c>
      <c r="D605">
        <v>147075827</v>
      </c>
      <c r="E605">
        <v>54500991</v>
      </c>
      <c r="F605">
        <v>2818886</v>
      </c>
      <c r="G605">
        <v>16891988</v>
      </c>
      <c r="H605">
        <v>158157</v>
      </c>
      <c r="I605">
        <v>3979498</v>
      </c>
      <c r="J605">
        <v>0</v>
      </c>
      <c r="K605">
        <v>0</v>
      </c>
      <c r="L605">
        <v>8846863</v>
      </c>
      <c r="M605">
        <v>882161</v>
      </c>
      <c r="N605">
        <v>235154371</v>
      </c>
      <c r="O605">
        <v>237056</v>
      </c>
      <c r="P605">
        <v>234917315</v>
      </c>
      <c r="Q605">
        <v>2708901</v>
      </c>
      <c r="R605">
        <v>2021</v>
      </c>
      <c r="S605">
        <v>16</v>
      </c>
      <c r="T605">
        <v>6</v>
      </c>
      <c r="U605">
        <v>930</v>
      </c>
      <c r="V605">
        <v>166930</v>
      </c>
      <c r="W605" t="s">
        <v>27</v>
      </c>
      <c r="X605" t="s">
        <v>27</v>
      </c>
      <c r="Y605" t="s">
        <v>164</v>
      </c>
      <c r="Z605" t="s">
        <v>159</v>
      </c>
      <c r="AA605" s="3" t="str">
        <f t="shared" si="18"/>
        <v>6930</v>
      </c>
      <c r="AB605" s="4" t="str">
        <f t="shared" si="19"/>
        <v>Non-TIF</v>
      </c>
    </row>
    <row r="606" spans="1:28" x14ac:dyDescent="0.25">
      <c r="A606">
        <v>2021</v>
      </c>
      <c r="B606">
        <v>16</v>
      </c>
      <c r="C606" t="s">
        <v>32</v>
      </c>
      <c r="D606">
        <v>10090256</v>
      </c>
      <c r="E606">
        <v>21635109</v>
      </c>
      <c r="F606">
        <v>559149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2058972</v>
      </c>
      <c r="M606">
        <v>0</v>
      </c>
      <c r="N606">
        <v>34343486</v>
      </c>
      <c r="O606">
        <v>11112</v>
      </c>
      <c r="P606">
        <v>34332374</v>
      </c>
      <c r="Q606">
        <v>96025</v>
      </c>
      <c r="R606">
        <v>2021</v>
      </c>
      <c r="S606">
        <v>16</v>
      </c>
      <c r="T606">
        <v>6</v>
      </c>
      <c r="U606">
        <v>975</v>
      </c>
      <c r="V606">
        <v>706975</v>
      </c>
      <c r="W606" t="s">
        <v>27</v>
      </c>
      <c r="X606" t="s">
        <v>27</v>
      </c>
      <c r="Y606" t="s">
        <v>165</v>
      </c>
      <c r="Z606" t="s">
        <v>159</v>
      </c>
      <c r="AA606" s="3" t="str">
        <f t="shared" si="18"/>
        <v>6975</v>
      </c>
      <c r="AB606" s="4" t="str">
        <f t="shared" si="19"/>
        <v>Non-TIF</v>
      </c>
    </row>
    <row r="607" spans="1:28" x14ac:dyDescent="0.25">
      <c r="A607">
        <v>2021</v>
      </c>
      <c r="B607">
        <v>17</v>
      </c>
      <c r="C607" t="s">
        <v>45</v>
      </c>
      <c r="D607">
        <v>39331877</v>
      </c>
      <c r="E607">
        <v>2031160</v>
      </c>
      <c r="F607">
        <v>2518245</v>
      </c>
      <c r="G607">
        <v>316690558</v>
      </c>
      <c r="H607">
        <v>75871814</v>
      </c>
      <c r="I607">
        <v>11073067</v>
      </c>
      <c r="J607">
        <v>0</v>
      </c>
      <c r="K607">
        <v>0</v>
      </c>
      <c r="L607">
        <v>0</v>
      </c>
      <c r="M607">
        <v>0</v>
      </c>
      <c r="N607">
        <v>447516721</v>
      </c>
      <c r="O607">
        <v>162976</v>
      </c>
      <c r="P607">
        <v>447353745</v>
      </c>
      <c r="Q607">
        <v>0</v>
      </c>
      <c r="R607">
        <v>2021</v>
      </c>
      <c r="S607">
        <v>17</v>
      </c>
      <c r="T607">
        <v>4</v>
      </c>
      <c r="U607">
        <v>131</v>
      </c>
      <c r="V607">
        <v>174131</v>
      </c>
      <c r="W607" t="s">
        <v>27</v>
      </c>
      <c r="X607" t="s">
        <v>27</v>
      </c>
      <c r="Y607" t="s">
        <v>166</v>
      </c>
      <c r="Z607" t="s">
        <v>167</v>
      </c>
      <c r="AA607" s="3" t="str">
        <f t="shared" si="18"/>
        <v>4131</v>
      </c>
      <c r="AB607" s="4" t="str">
        <f t="shared" si="19"/>
        <v>Non-TIF</v>
      </c>
    </row>
    <row r="608" spans="1:28" x14ac:dyDescent="0.25">
      <c r="A608">
        <v>2021</v>
      </c>
      <c r="B608">
        <v>17</v>
      </c>
      <c r="C608" t="s">
        <v>45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2021</v>
      </c>
      <c r="S608">
        <v>17</v>
      </c>
      <c r="T608">
        <v>5</v>
      </c>
      <c r="U608">
        <v>922</v>
      </c>
      <c r="V608">
        <v>355922</v>
      </c>
      <c r="W608" t="s">
        <v>27</v>
      </c>
      <c r="X608" t="s">
        <v>27</v>
      </c>
      <c r="Y608" t="s">
        <v>168</v>
      </c>
      <c r="Z608" t="s">
        <v>167</v>
      </c>
      <c r="AA608" s="3" t="str">
        <f t="shared" si="18"/>
        <v>5922</v>
      </c>
      <c r="AB608" s="4" t="str">
        <f t="shared" si="19"/>
        <v>Non-TIF</v>
      </c>
    </row>
    <row r="609" spans="1:28" x14ac:dyDescent="0.25">
      <c r="A609">
        <v>2021</v>
      </c>
      <c r="B609">
        <v>54</v>
      </c>
      <c r="C609" t="s">
        <v>45</v>
      </c>
      <c r="D609">
        <v>514632</v>
      </c>
      <c r="E609">
        <v>1337</v>
      </c>
      <c r="F609">
        <v>35643</v>
      </c>
      <c r="G609">
        <v>1805188</v>
      </c>
      <c r="H609">
        <v>54548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2411348</v>
      </c>
      <c r="O609">
        <v>9260</v>
      </c>
      <c r="P609">
        <v>2402088</v>
      </c>
      <c r="Q609">
        <v>0</v>
      </c>
      <c r="R609">
        <v>2021</v>
      </c>
      <c r="S609">
        <v>54</v>
      </c>
      <c r="T609">
        <v>6</v>
      </c>
      <c r="U609">
        <v>12</v>
      </c>
      <c r="V609">
        <v>546012</v>
      </c>
      <c r="W609" t="s">
        <v>27</v>
      </c>
      <c r="X609" t="s">
        <v>27</v>
      </c>
      <c r="Y609" t="s">
        <v>597</v>
      </c>
      <c r="Z609" t="s">
        <v>554</v>
      </c>
      <c r="AA609" s="3" t="str">
        <f t="shared" si="18"/>
        <v>6012</v>
      </c>
      <c r="AB609" s="4" t="str">
        <f t="shared" si="19"/>
        <v>Non-TIF</v>
      </c>
    </row>
    <row r="610" spans="1:28" x14ac:dyDescent="0.25">
      <c r="A610">
        <v>2021</v>
      </c>
      <c r="B610">
        <v>54</v>
      </c>
      <c r="C610" t="s">
        <v>24</v>
      </c>
      <c r="D610">
        <v>2443941</v>
      </c>
      <c r="E610">
        <v>0</v>
      </c>
      <c r="F610">
        <v>0</v>
      </c>
      <c r="G610">
        <v>1461533</v>
      </c>
      <c r="H610">
        <v>44164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3949638</v>
      </c>
      <c r="O610">
        <v>1852</v>
      </c>
      <c r="P610">
        <v>3947786</v>
      </c>
      <c r="Q610">
        <v>0</v>
      </c>
      <c r="R610">
        <v>2021</v>
      </c>
      <c r="S610">
        <v>54</v>
      </c>
      <c r="T610">
        <v>6</v>
      </c>
      <c r="U610">
        <v>12</v>
      </c>
      <c r="V610" t="s">
        <v>598</v>
      </c>
      <c r="W610" t="s">
        <v>26</v>
      </c>
      <c r="X610" t="s">
        <v>27</v>
      </c>
      <c r="Y610" t="s">
        <v>599</v>
      </c>
      <c r="Z610" t="s">
        <v>554</v>
      </c>
      <c r="AA610" s="3" t="str">
        <f t="shared" si="18"/>
        <v>6012</v>
      </c>
      <c r="AB610" s="4" t="str">
        <f t="shared" si="19"/>
        <v>TIF</v>
      </c>
    </row>
    <row r="611" spans="1:28" x14ac:dyDescent="0.25">
      <c r="A611">
        <v>2021</v>
      </c>
      <c r="B611">
        <v>54</v>
      </c>
      <c r="C611" t="s">
        <v>32</v>
      </c>
      <c r="D611">
        <v>52481487</v>
      </c>
      <c r="E611">
        <v>80910411</v>
      </c>
      <c r="F611">
        <v>5384591</v>
      </c>
      <c r="G611">
        <v>9195707</v>
      </c>
      <c r="H611">
        <v>16194573</v>
      </c>
      <c r="I611">
        <v>94212</v>
      </c>
      <c r="J611">
        <v>0</v>
      </c>
      <c r="K611">
        <v>115060</v>
      </c>
      <c r="L611">
        <v>11635674</v>
      </c>
      <c r="M611">
        <v>2370501</v>
      </c>
      <c r="N611">
        <v>178382216</v>
      </c>
      <c r="O611">
        <v>198483</v>
      </c>
      <c r="P611">
        <v>178183733</v>
      </c>
      <c r="Q611">
        <v>3728290</v>
      </c>
      <c r="R611">
        <v>2021</v>
      </c>
      <c r="S611">
        <v>54</v>
      </c>
      <c r="T611">
        <v>5</v>
      </c>
      <c r="U611">
        <v>163</v>
      </c>
      <c r="V611">
        <v>545163</v>
      </c>
      <c r="W611" t="s">
        <v>27</v>
      </c>
      <c r="X611" t="s">
        <v>27</v>
      </c>
      <c r="Y611" t="s">
        <v>542</v>
      </c>
      <c r="Z611" t="s">
        <v>554</v>
      </c>
      <c r="AA611" s="3" t="str">
        <f t="shared" si="18"/>
        <v>5163</v>
      </c>
      <c r="AB611" s="4" t="str">
        <f t="shared" si="19"/>
        <v>Non-TIF</v>
      </c>
    </row>
    <row r="612" spans="1:28" x14ac:dyDescent="0.25">
      <c r="A612">
        <v>2021</v>
      </c>
      <c r="B612">
        <v>55</v>
      </c>
      <c r="C612" t="s">
        <v>24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2021</v>
      </c>
      <c r="S612">
        <v>55</v>
      </c>
      <c r="T612">
        <v>4</v>
      </c>
      <c r="U612">
        <v>778</v>
      </c>
      <c r="V612" t="s">
        <v>600</v>
      </c>
      <c r="W612" t="s">
        <v>26</v>
      </c>
      <c r="X612" t="s">
        <v>27</v>
      </c>
      <c r="Y612" t="s">
        <v>601</v>
      </c>
      <c r="Z612" t="s">
        <v>557</v>
      </c>
      <c r="AA612" s="3" t="str">
        <f t="shared" si="18"/>
        <v>4778</v>
      </c>
      <c r="AB612" s="4" t="str">
        <f t="shared" si="19"/>
        <v>TIF</v>
      </c>
    </row>
    <row r="613" spans="1:28" x14ac:dyDescent="0.25">
      <c r="A613">
        <v>2021</v>
      </c>
      <c r="B613">
        <v>55</v>
      </c>
      <c r="C613" t="s">
        <v>32</v>
      </c>
      <c r="D613">
        <v>33400420</v>
      </c>
      <c r="E613">
        <v>165384399</v>
      </c>
      <c r="F613">
        <v>11633949</v>
      </c>
      <c r="G613">
        <v>10705105</v>
      </c>
      <c r="H613">
        <v>10936906</v>
      </c>
      <c r="I613">
        <v>703303</v>
      </c>
      <c r="J613">
        <v>0</v>
      </c>
      <c r="K613">
        <v>0</v>
      </c>
      <c r="L613">
        <v>7957223</v>
      </c>
      <c r="M613">
        <v>15491186</v>
      </c>
      <c r="N613">
        <v>256212491</v>
      </c>
      <c r="O613">
        <v>192608</v>
      </c>
      <c r="P613">
        <v>256019883</v>
      </c>
      <c r="Q613">
        <v>14547868</v>
      </c>
      <c r="R613">
        <v>2021</v>
      </c>
      <c r="S613">
        <v>55</v>
      </c>
      <c r="T613">
        <v>4</v>
      </c>
      <c r="U613">
        <v>778</v>
      </c>
      <c r="V613">
        <v>554778</v>
      </c>
      <c r="W613" t="s">
        <v>27</v>
      </c>
      <c r="X613" t="s">
        <v>27</v>
      </c>
      <c r="Y613" t="s">
        <v>602</v>
      </c>
      <c r="Z613" t="s">
        <v>557</v>
      </c>
      <c r="AA613" s="3" t="str">
        <f t="shared" si="18"/>
        <v>4778</v>
      </c>
      <c r="AB613" s="4" t="str">
        <f t="shared" si="19"/>
        <v>Non-TIF</v>
      </c>
    </row>
    <row r="614" spans="1:28" x14ac:dyDescent="0.25">
      <c r="A614">
        <v>2021</v>
      </c>
      <c r="B614">
        <v>55</v>
      </c>
      <c r="C614" t="s">
        <v>32</v>
      </c>
      <c r="D614">
        <v>10368958</v>
      </c>
      <c r="E614">
        <v>77092325</v>
      </c>
      <c r="F614">
        <v>4346946</v>
      </c>
      <c r="G614">
        <v>2149765</v>
      </c>
      <c r="H614">
        <v>194220</v>
      </c>
      <c r="I614">
        <v>209546</v>
      </c>
      <c r="J614">
        <v>0</v>
      </c>
      <c r="K614">
        <v>0</v>
      </c>
      <c r="L614">
        <v>5029457</v>
      </c>
      <c r="M614">
        <v>10652219</v>
      </c>
      <c r="N614">
        <v>110043436</v>
      </c>
      <c r="O614">
        <v>62968</v>
      </c>
      <c r="P614">
        <v>109980468</v>
      </c>
      <c r="Q614">
        <v>2815706</v>
      </c>
      <c r="R614">
        <v>2021</v>
      </c>
      <c r="S614">
        <v>55</v>
      </c>
      <c r="T614">
        <v>0</v>
      </c>
      <c r="U614">
        <v>873</v>
      </c>
      <c r="V614">
        <v>950873</v>
      </c>
      <c r="W614" t="s">
        <v>27</v>
      </c>
      <c r="X614" t="s">
        <v>27</v>
      </c>
      <c r="Y614" t="s">
        <v>603</v>
      </c>
      <c r="Z614" t="s">
        <v>557</v>
      </c>
      <c r="AA614" s="3" t="str">
        <f t="shared" si="18"/>
        <v>0873</v>
      </c>
      <c r="AB614" s="4" t="str">
        <f t="shared" si="19"/>
        <v>Non-TIF</v>
      </c>
    </row>
    <row r="615" spans="1:28" x14ac:dyDescent="0.25">
      <c r="A615">
        <v>2021</v>
      </c>
      <c r="B615">
        <v>56</v>
      </c>
      <c r="C615" t="s">
        <v>45</v>
      </c>
      <c r="D615">
        <v>560945</v>
      </c>
      <c r="E615">
        <v>0</v>
      </c>
      <c r="F615">
        <v>0</v>
      </c>
      <c r="G615">
        <v>1410391</v>
      </c>
      <c r="H615">
        <v>6989746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8961082</v>
      </c>
      <c r="O615">
        <v>14816</v>
      </c>
      <c r="P615">
        <v>8946266</v>
      </c>
      <c r="Q615">
        <v>0</v>
      </c>
      <c r="R615">
        <v>2021</v>
      </c>
      <c r="S615">
        <v>56</v>
      </c>
      <c r="T615">
        <v>3</v>
      </c>
      <c r="U615">
        <v>312</v>
      </c>
      <c r="V615">
        <v>563312</v>
      </c>
      <c r="W615" t="s">
        <v>27</v>
      </c>
      <c r="X615" t="s">
        <v>27</v>
      </c>
      <c r="Y615" t="s">
        <v>604</v>
      </c>
      <c r="Z615" t="s">
        <v>605</v>
      </c>
      <c r="AA615" s="3" t="str">
        <f t="shared" si="18"/>
        <v>3312</v>
      </c>
      <c r="AB615" s="4" t="str">
        <f t="shared" si="19"/>
        <v>Non-TIF</v>
      </c>
    </row>
    <row r="616" spans="1:28" x14ac:dyDescent="0.25">
      <c r="A616">
        <v>2021</v>
      </c>
      <c r="B616">
        <v>56</v>
      </c>
      <c r="C616" t="s">
        <v>24</v>
      </c>
      <c r="D616">
        <v>545633</v>
      </c>
      <c r="E616">
        <v>0</v>
      </c>
      <c r="F616">
        <v>0</v>
      </c>
      <c r="G616">
        <v>6612848</v>
      </c>
      <c r="H616">
        <v>23582867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30741348</v>
      </c>
      <c r="O616">
        <v>0</v>
      </c>
      <c r="P616">
        <v>30741348</v>
      </c>
      <c r="Q616">
        <v>0</v>
      </c>
      <c r="R616">
        <v>2021</v>
      </c>
      <c r="S616">
        <v>56</v>
      </c>
      <c r="T616">
        <v>3</v>
      </c>
      <c r="U616">
        <v>312</v>
      </c>
      <c r="V616" t="s">
        <v>606</v>
      </c>
      <c r="W616" t="s">
        <v>26</v>
      </c>
      <c r="X616" t="s">
        <v>27</v>
      </c>
      <c r="Y616" t="s">
        <v>607</v>
      </c>
      <c r="Z616" t="s">
        <v>605</v>
      </c>
      <c r="AA616" s="3" t="str">
        <f t="shared" si="18"/>
        <v>3312</v>
      </c>
      <c r="AB616" s="4" t="str">
        <f t="shared" si="19"/>
        <v>TIF</v>
      </c>
    </row>
    <row r="617" spans="1:28" x14ac:dyDescent="0.25">
      <c r="A617">
        <v>2021</v>
      </c>
      <c r="B617">
        <v>56</v>
      </c>
      <c r="C617" t="s">
        <v>32</v>
      </c>
      <c r="D617">
        <v>7230649</v>
      </c>
      <c r="E617">
        <v>20572909</v>
      </c>
      <c r="F617">
        <v>591234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8297304</v>
      </c>
      <c r="M617">
        <v>0</v>
      </c>
      <c r="N617">
        <v>36692096</v>
      </c>
      <c r="O617">
        <v>31484</v>
      </c>
      <c r="P617">
        <v>36660612</v>
      </c>
      <c r="Q617">
        <v>428455</v>
      </c>
      <c r="R617">
        <v>2021</v>
      </c>
      <c r="S617">
        <v>56</v>
      </c>
      <c r="T617">
        <v>6</v>
      </c>
      <c r="U617">
        <v>592</v>
      </c>
      <c r="V617">
        <v>896592</v>
      </c>
      <c r="W617" t="s">
        <v>27</v>
      </c>
      <c r="X617" t="s">
        <v>27</v>
      </c>
      <c r="Y617" t="s">
        <v>845</v>
      </c>
      <c r="Z617" t="s">
        <v>605</v>
      </c>
      <c r="AA617" s="3" t="str">
        <f t="shared" si="18"/>
        <v>6592</v>
      </c>
      <c r="AB617" s="4" t="str">
        <f t="shared" si="19"/>
        <v>Non-TIF</v>
      </c>
    </row>
    <row r="618" spans="1:28" x14ac:dyDescent="0.25">
      <c r="A618">
        <v>2021</v>
      </c>
      <c r="B618">
        <v>57</v>
      </c>
      <c r="C618" t="s">
        <v>45</v>
      </c>
      <c r="D618">
        <v>705239808</v>
      </c>
      <c r="E618">
        <v>2574494</v>
      </c>
      <c r="F618">
        <v>29583</v>
      </c>
      <c r="G618">
        <v>197672270</v>
      </c>
      <c r="H618">
        <v>51965483</v>
      </c>
      <c r="I618">
        <v>35282978</v>
      </c>
      <c r="J618">
        <v>0</v>
      </c>
      <c r="K618">
        <v>0</v>
      </c>
      <c r="L618">
        <v>0</v>
      </c>
      <c r="M618">
        <v>0</v>
      </c>
      <c r="N618">
        <v>992764616</v>
      </c>
      <c r="O618">
        <v>1042676</v>
      </c>
      <c r="P618">
        <v>991721940</v>
      </c>
      <c r="Q618">
        <v>0</v>
      </c>
      <c r="R618">
        <v>2021</v>
      </c>
      <c r="S618">
        <v>57</v>
      </c>
      <c r="T618">
        <v>3</v>
      </c>
      <c r="U618">
        <v>715</v>
      </c>
      <c r="V618">
        <v>573715</v>
      </c>
      <c r="W618" t="s">
        <v>27</v>
      </c>
      <c r="X618" t="s">
        <v>27</v>
      </c>
      <c r="Y618" t="s">
        <v>608</v>
      </c>
      <c r="Z618" t="s">
        <v>609</v>
      </c>
      <c r="AA618" s="3" t="str">
        <f t="shared" si="18"/>
        <v>3715</v>
      </c>
      <c r="AB618" s="4" t="str">
        <f t="shared" si="19"/>
        <v>Non-TIF</v>
      </c>
    </row>
    <row r="619" spans="1:28" x14ac:dyDescent="0.25">
      <c r="A619">
        <v>2021</v>
      </c>
      <c r="B619">
        <v>57</v>
      </c>
      <c r="C619" t="s">
        <v>45</v>
      </c>
      <c r="D619">
        <v>14234593</v>
      </c>
      <c r="E619">
        <v>195362</v>
      </c>
      <c r="F619">
        <v>0</v>
      </c>
      <c r="G619">
        <v>9711264</v>
      </c>
      <c r="H619">
        <v>1966976</v>
      </c>
      <c r="I619">
        <v>4720574</v>
      </c>
      <c r="J619">
        <v>0</v>
      </c>
      <c r="K619">
        <v>0</v>
      </c>
      <c r="L619">
        <v>0</v>
      </c>
      <c r="M619">
        <v>0</v>
      </c>
      <c r="N619">
        <v>30828769</v>
      </c>
      <c r="O619">
        <v>27780</v>
      </c>
      <c r="P619">
        <v>30800989</v>
      </c>
      <c r="Q619">
        <v>0</v>
      </c>
      <c r="R619">
        <v>2021</v>
      </c>
      <c r="S619">
        <v>57</v>
      </c>
      <c r="T619">
        <v>3</v>
      </c>
      <c r="U619">
        <v>744</v>
      </c>
      <c r="V619">
        <v>573744</v>
      </c>
      <c r="W619" t="s">
        <v>27</v>
      </c>
      <c r="X619" t="s">
        <v>27</v>
      </c>
      <c r="Y619" t="s">
        <v>216</v>
      </c>
      <c r="Z619" t="s">
        <v>609</v>
      </c>
      <c r="AA619" s="3" t="str">
        <f t="shared" si="18"/>
        <v>3744</v>
      </c>
      <c r="AB619" s="4" t="str">
        <f t="shared" si="19"/>
        <v>Non-TIF</v>
      </c>
    </row>
    <row r="620" spans="1:28" x14ac:dyDescent="0.25">
      <c r="A620">
        <v>2021</v>
      </c>
      <c r="B620">
        <v>57</v>
      </c>
      <c r="C620" t="s">
        <v>45</v>
      </c>
      <c r="D620">
        <v>197757046</v>
      </c>
      <c r="E620">
        <v>82306</v>
      </c>
      <c r="F620">
        <v>0</v>
      </c>
      <c r="G620">
        <v>106235436</v>
      </c>
      <c r="H620">
        <v>6345424</v>
      </c>
      <c r="I620">
        <v>26639135</v>
      </c>
      <c r="J620">
        <v>0</v>
      </c>
      <c r="K620">
        <v>0</v>
      </c>
      <c r="L620">
        <v>0</v>
      </c>
      <c r="M620">
        <v>0</v>
      </c>
      <c r="N620">
        <v>337059347</v>
      </c>
      <c r="O620">
        <v>579676</v>
      </c>
      <c r="P620">
        <v>336479671</v>
      </c>
      <c r="Q620">
        <v>0</v>
      </c>
      <c r="R620">
        <v>2021</v>
      </c>
      <c r="S620">
        <v>57</v>
      </c>
      <c r="T620">
        <v>4</v>
      </c>
      <c r="U620">
        <v>86</v>
      </c>
      <c r="V620">
        <v>574086</v>
      </c>
      <c r="W620" t="s">
        <v>27</v>
      </c>
      <c r="X620" t="s">
        <v>27</v>
      </c>
      <c r="Y620" t="s">
        <v>692</v>
      </c>
      <c r="Z620" t="s">
        <v>609</v>
      </c>
      <c r="AA620" s="3" t="str">
        <f t="shared" si="18"/>
        <v>4086</v>
      </c>
      <c r="AB620" s="4" t="str">
        <f t="shared" si="19"/>
        <v>Non-TIF</v>
      </c>
    </row>
    <row r="621" spans="1:28" x14ac:dyDescent="0.25">
      <c r="A621">
        <v>2021</v>
      </c>
      <c r="B621">
        <v>57</v>
      </c>
      <c r="C621" t="s">
        <v>24</v>
      </c>
      <c r="D621">
        <v>176216729</v>
      </c>
      <c r="E621">
        <v>68194</v>
      </c>
      <c r="F621">
        <v>48442</v>
      </c>
      <c r="G621">
        <v>389132778</v>
      </c>
      <c r="H621">
        <v>16562244</v>
      </c>
      <c r="I621">
        <v>21695510</v>
      </c>
      <c r="J621">
        <v>0</v>
      </c>
      <c r="K621">
        <v>0</v>
      </c>
      <c r="L621">
        <v>0</v>
      </c>
      <c r="M621">
        <v>0</v>
      </c>
      <c r="N621">
        <v>603723897</v>
      </c>
      <c r="O621">
        <v>0</v>
      </c>
      <c r="P621">
        <v>603723897</v>
      </c>
      <c r="Q621">
        <v>0</v>
      </c>
      <c r="R621">
        <v>2021</v>
      </c>
      <c r="S621">
        <v>57</v>
      </c>
      <c r="T621">
        <v>1</v>
      </c>
      <c r="U621">
        <v>53</v>
      </c>
      <c r="V621" t="s">
        <v>693</v>
      </c>
      <c r="W621" t="s">
        <v>26</v>
      </c>
      <c r="X621" t="s">
        <v>27</v>
      </c>
      <c r="Y621" t="s">
        <v>694</v>
      </c>
      <c r="Z621" t="s">
        <v>609</v>
      </c>
      <c r="AA621" s="3" t="str">
        <f t="shared" si="18"/>
        <v>1053</v>
      </c>
      <c r="AB621" s="4" t="str">
        <f t="shared" si="19"/>
        <v>TIF</v>
      </c>
    </row>
    <row r="622" spans="1:28" x14ac:dyDescent="0.25">
      <c r="A622">
        <v>2021</v>
      </c>
      <c r="B622">
        <v>57</v>
      </c>
      <c r="C622" t="s">
        <v>24</v>
      </c>
      <c r="D622">
        <v>55513833</v>
      </c>
      <c r="E622">
        <v>48489</v>
      </c>
      <c r="F622">
        <v>0</v>
      </c>
      <c r="G622">
        <v>48083703</v>
      </c>
      <c r="H622">
        <v>4795735</v>
      </c>
      <c r="I622">
        <v>2578553</v>
      </c>
      <c r="J622">
        <v>0</v>
      </c>
      <c r="K622">
        <v>0</v>
      </c>
      <c r="L622">
        <v>0</v>
      </c>
      <c r="M622">
        <v>0</v>
      </c>
      <c r="N622">
        <v>111020313</v>
      </c>
      <c r="O622">
        <v>0</v>
      </c>
      <c r="P622">
        <v>111020313</v>
      </c>
      <c r="Q622">
        <v>0</v>
      </c>
      <c r="R622">
        <v>2021</v>
      </c>
      <c r="S622">
        <v>57</v>
      </c>
      <c r="T622">
        <v>1</v>
      </c>
      <c r="U622">
        <v>337</v>
      </c>
      <c r="V622" t="s">
        <v>635</v>
      </c>
      <c r="W622" t="s">
        <v>26</v>
      </c>
      <c r="X622" t="s">
        <v>27</v>
      </c>
      <c r="Y622" t="s">
        <v>636</v>
      </c>
      <c r="Z622" t="s">
        <v>609</v>
      </c>
      <c r="AA622" s="3" t="str">
        <f t="shared" si="18"/>
        <v>1337</v>
      </c>
      <c r="AB622" s="4" t="str">
        <f t="shared" si="19"/>
        <v>TIF</v>
      </c>
    </row>
    <row r="623" spans="1:28" x14ac:dyDescent="0.25">
      <c r="A623">
        <v>2021</v>
      </c>
      <c r="B623">
        <v>57</v>
      </c>
      <c r="C623" t="s">
        <v>24</v>
      </c>
      <c r="D623">
        <v>43594273</v>
      </c>
      <c r="E623">
        <v>3975</v>
      </c>
      <c r="F623">
        <v>0</v>
      </c>
      <c r="G623">
        <v>15626552</v>
      </c>
      <c r="H623">
        <v>867716</v>
      </c>
      <c r="I623">
        <v>6755814</v>
      </c>
      <c r="J623">
        <v>0</v>
      </c>
      <c r="K623">
        <v>0</v>
      </c>
      <c r="L623">
        <v>0</v>
      </c>
      <c r="M623">
        <v>0</v>
      </c>
      <c r="N623">
        <v>66848330</v>
      </c>
      <c r="O623">
        <v>0</v>
      </c>
      <c r="P623">
        <v>66848330</v>
      </c>
      <c r="Q623">
        <v>0</v>
      </c>
      <c r="R623">
        <v>2021</v>
      </c>
      <c r="S623">
        <v>57</v>
      </c>
      <c r="T623">
        <v>4</v>
      </c>
      <c r="U623">
        <v>86</v>
      </c>
      <c r="V623" t="s">
        <v>695</v>
      </c>
      <c r="W623" t="s">
        <v>26</v>
      </c>
      <c r="X623" t="s">
        <v>27</v>
      </c>
      <c r="Y623" t="s">
        <v>696</v>
      </c>
      <c r="Z623" t="s">
        <v>609</v>
      </c>
      <c r="AA623" s="3" t="str">
        <f t="shared" si="18"/>
        <v>4086</v>
      </c>
      <c r="AB623" s="4" t="str">
        <f t="shared" si="19"/>
        <v>TIF</v>
      </c>
    </row>
    <row r="624" spans="1:28" x14ac:dyDescent="0.25">
      <c r="A624">
        <v>2021</v>
      </c>
      <c r="B624">
        <v>57</v>
      </c>
      <c r="C624" t="s">
        <v>32</v>
      </c>
      <c r="D624">
        <v>1899539</v>
      </c>
      <c r="E624">
        <v>6383009</v>
      </c>
      <c r="F624">
        <v>562740</v>
      </c>
      <c r="G624">
        <v>140670</v>
      </c>
      <c r="H624">
        <v>0</v>
      </c>
      <c r="I624">
        <v>0</v>
      </c>
      <c r="J624">
        <v>0</v>
      </c>
      <c r="K624">
        <v>0</v>
      </c>
      <c r="L624">
        <v>26873</v>
      </c>
      <c r="M624">
        <v>0</v>
      </c>
      <c r="N624">
        <v>9012831</v>
      </c>
      <c r="O624">
        <v>7408</v>
      </c>
      <c r="P624">
        <v>9005423</v>
      </c>
      <c r="Q624">
        <v>133748</v>
      </c>
      <c r="R624">
        <v>2021</v>
      </c>
      <c r="S624">
        <v>57</v>
      </c>
      <c r="T624">
        <v>4</v>
      </c>
      <c r="U624">
        <v>446</v>
      </c>
      <c r="V624">
        <v>534446</v>
      </c>
      <c r="W624" t="s">
        <v>27</v>
      </c>
      <c r="X624" t="s">
        <v>27</v>
      </c>
      <c r="Y624" t="s">
        <v>335</v>
      </c>
      <c r="Z624" t="s">
        <v>609</v>
      </c>
      <c r="AA624" s="3" t="str">
        <f t="shared" si="18"/>
        <v>4446</v>
      </c>
      <c r="AB624" s="4" t="str">
        <f t="shared" si="19"/>
        <v>Non-TIF</v>
      </c>
    </row>
    <row r="625" spans="1:28" x14ac:dyDescent="0.25">
      <c r="A625">
        <v>2021</v>
      </c>
      <c r="B625">
        <v>57</v>
      </c>
      <c r="C625" t="s">
        <v>32</v>
      </c>
      <c r="D625">
        <v>157403379</v>
      </c>
      <c r="E625">
        <v>47296457</v>
      </c>
      <c r="F625">
        <v>2680489</v>
      </c>
      <c r="G625">
        <v>6495390</v>
      </c>
      <c r="H625">
        <v>326430</v>
      </c>
      <c r="I625">
        <v>861902</v>
      </c>
      <c r="J625">
        <v>0</v>
      </c>
      <c r="K625">
        <v>0</v>
      </c>
      <c r="L625">
        <v>474944</v>
      </c>
      <c r="M625">
        <v>1339888</v>
      </c>
      <c r="N625">
        <v>216878879</v>
      </c>
      <c r="O625">
        <v>312988</v>
      </c>
      <c r="P625">
        <v>216565891</v>
      </c>
      <c r="Q625">
        <v>3769851</v>
      </c>
      <c r="R625">
        <v>2021</v>
      </c>
      <c r="S625">
        <v>57</v>
      </c>
      <c r="T625">
        <v>0</v>
      </c>
      <c r="U625">
        <v>99</v>
      </c>
      <c r="V625">
        <v>570099</v>
      </c>
      <c r="W625" t="s">
        <v>27</v>
      </c>
      <c r="X625" t="s">
        <v>27</v>
      </c>
      <c r="Y625" t="s">
        <v>673</v>
      </c>
      <c r="Z625" t="s">
        <v>609</v>
      </c>
      <c r="AA625" s="3" t="str">
        <f t="shared" si="18"/>
        <v>0099</v>
      </c>
      <c r="AB625" s="4" t="str">
        <f t="shared" si="19"/>
        <v>Non-TIF</v>
      </c>
    </row>
    <row r="626" spans="1:28" x14ac:dyDescent="0.25">
      <c r="A626">
        <v>2021</v>
      </c>
      <c r="B626">
        <v>57</v>
      </c>
      <c r="C626" t="s">
        <v>32</v>
      </c>
      <c r="D626">
        <v>3527269666</v>
      </c>
      <c r="E626">
        <v>43195022</v>
      </c>
      <c r="F626">
        <v>1320483</v>
      </c>
      <c r="G626">
        <v>832499152</v>
      </c>
      <c r="H626">
        <v>36731250</v>
      </c>
      <c r="I626">
        <v>206839654</v>
      </c>
      <c r="J626">
        <v>0</v>
      </c>
      <c r="K626">
        <v>0</v>
      </c>
      <c r="L626">
        <v>6460253</v>
      </c>
      <c r="M626">
        <v>22950294</v>
      </c>
      <c r="N626">
        <v>4677265774</v>
      </c>
      <c r="O626">
        <v>7587644</v>
      </c>
      <c r="P626">
        <v>4669678130</v>
      </c>
      <c r="Q626">
        <v>187998265</v>
      </c>
      <c r="R626">
        <v>2021</v>
      </c>
      <c r="S626">
        <v>57</v>
      </c>
      <c r="T626">
        <v>1</v>
      </c>
      <c r="U626">
        <v>53</v>
      </c>
      <c r="V626">
        <v>571053</v>
      </c>
      <c r="W626" t="s">
        <v>27</v>
      </c>
      <c r="X626" t="s">
        <v>27</v>
      </c>
      <c r="Y626" t="s">
        <v>618</v>
      </c>
      <c r="Z626" t="s">
        <v>609</v>
      </c>
      <c r="AA626" s="3" t="str">
        <f t="shared" si="18"/>
        <v>1053</v>
      </c>
      <c r="AB626" s="4" t="str">
        <f t="shared" si="19"/>
        <v>Non-TIF</v>
      </c>
    </row>
    <row r="627" spans="1:28" x14ac:dyDescent="0.25">
      <c r="A627">
        <v>2021</v>
      </c>
      <c r="B627">
        <v>57</v>
      </c>
      <c r="C627" t="s">
        <v>32</v>
      </c>
      <c r="D627">
        <v>93653173</v>
      </c>
      <c r="E627">
        <v>45535127</v>
      </c>
      <c r="F627">
        <v>2112586</v>
      </c>
      <c r="G627">
        <v>7443009</v>
      </c>
      <c r="H627">
        <v>520470</v>
      </c>
      <c r="I627">
        <v>456955</v>
      </c>
      <c r="J627">
        <v>0</v>
      </c>
      <c r="K627">
        <v>0</v>
      </c>
      <c r="L627">
        <v>459122</v>
      </c>
      <c r="M627">
        <v>1506092</v>
      </c>
      <c r="N627">
        <v>151686534</v>
      </c>
      <c r="O627">
        <v>212980</v>
      </c>
      <c r="P627">
        <v>151473554</v>
      </c>
      <c r="Q627">
        <v>2191980</v>
      </c>
      <c r="R627">
        <v>2021</v>
      </c>
      <c r="S627">
        <v>57</v>
      </c>
      <c r="T627">
        <v>1</v>
      </c>
      <c r="U627">
        <v>89</v>
      </c>
      <c r="V627">
        <v>571089</v>
      </c>
      <c r="W627" t="s">
        <v>27</v>
      </c>
      <c r="X627" t="s">
        <v>27</v>
      </c>
      <c r="Y627" t="s">
        <v>619</v>
      </c>
      <c r="Z627" t="s">
        <v>609</v>
      </c>
      <c r="AA627" s="3" t="str">
        <f t="shared" si="18"/>
        <v>1089</v>
      </c>
      <c r="AB627" s="4" t="str">
        <f t="shared" si="19"/>
        <v>Non-TIF</v>
      </c>
    </row>
    <row r="628" spans="1:28" x14ac:dyDescent="0.25">
      <c r="A628">
        <v>2021</v>
      </c>
      <c r="B628">
        <v>17</v>
      </c>
      <c r="C628" t="s">
        <v>24</v>
      </c>
      <c r="D628">
        <v>47384842</v>
      </c>
      <c r="E628">
        <v>0</v>
      </c>
      <c r="F628">
        <v>0</v>
      </c>
      <c r="G628">
        <v>57634432</v>
      </c>
      <c r="H628">
        <v>4532247</v>
      </c>
      <c r="I628">
        <v>4700958</v>
      </c>
      <c r="J628">
        <v>0</v>
      </c>
      <c r="K628">
        <v>0</v>
      </c>
      <c r="L628">
        <v>0</v>
      </c>
      <c r="M628">
        <v>0</v>
      </c>
      <c r="N628">
        <v>114252479</v>
      </c>
      <c r="O628">
        <v>0</v>
      </c>
      <c r="P628">
        <v>114252479</v>
      </c>
      <c r="Q628">
        <v>0</v>
      </c>
      <c r="R628">
        <v>2021</v>
      </c>
      <c r="S628">
        <v>17</v>
      </c>
      <c r="T628">
        <v>1</v>
      </c>
      <c r="U628">
        <v>233</v>
      </c>
      <c r="V628" t="s">
        <v>169</v>
      </c>
      <c r="W628" t="s">
        <v>26</v>
      </c>
      <c r="X628" t="s">
        <v>27</v>
      </c>
      <c r="Y628" t="s">
        <v>170</v>
      </c>
      <c r="Z628" t="s">
        <v>167</v>
      </c>
      <c r="AA628" s="3" t="str">
        <f t="shared" si="18"/>
        <v>1233</v>
      </c>
      <c r="AB628" s="4" t="str">
        <f t="shared" si="19"/>
        <v>TIF</v>
      </c>
    </row>
    <row r="629" spans="1:28" x14ac:dyDescent="0.25">
      <c r="A629">
        <v>2021</v>
      </c>
      <c r="B629">
        <v>19</v>
      </c>
      <c r="C629" t="s">
        <v>32</v>
      </c>
      <c r="D629">
        <v>71940741</v>
      </c>
      <c r="E629">
        <v>50958986</v>
      </c>
      <c r="F629">
        <v>2787784</v>
      </c>
      <c r="G629">
        <v>9350262</v>
      </c>
      <c r="H629">
        <v>1123470</v>
      </c>
      <c r="I629">
        <v>1470348</v>
      </c>
      <c r="J629">
        <v>0</v>
      </c>
      <c r="K629">
        <v>0</v>
      </c>
      <c r="L629">
        <v>111679</v>
      </c>
      <c r="M629">
        <v>2540266</v>
      </c>
      <c r="N629">
        <v>140283536</v>
      </c>
      <c r="O629">
        <v>257428</v>
      </c>
      <c r="P629">
        <v>140026108</v>
      </c>
      <c r="Q629">
        <v>2792248</v>
      </c>
      <c r="R629">
        <v>2021</v>
      </c>
      <c r="S629">
        <v>19</v>
      </c>
      <c r="T629">
        <v>4</v>
      </c>
      <c r="U629">
        <v>599</v>
      </c>
      <c r="V629">
        <v>194599</v>
      </c>
      <c r="W629" t="s">
        <v>27</v>
      </c>
      <c r="X629" t="s">
        <v>27</v>
      </c>
      <c r="Y629" t="s">
        <v>146</v>
      </c>
      <c r="Z629" t="s">
        <v>222</v>
      </c>
      <c r="AA629" s="3" t="str">
        <f t="shared" si="18"/>
        <v>4599</v>
      </c>
      <c r="AB629" s="4" t="str">
        <f t="shared" si="19"/>
        <v>Non-TIF</v>
      </c>
    </row>
    <row r="630" spans="1:28" x14ac:dyDescent="0.25">
      <c r="A630">
        <v>2021</v>
      </c>
      <c r="B630">
        <v>20</v>
      </c>
      <c r="C630" t="s">
        <v>32</v>
      </c>
      <c r="D630">
        <v>33250875</v>
      </c>
      <c r="E630">
        <v>30084810</v>
      </c>
      <c r="F630">
        <v>4873625</v>
      </c>
      <c r="G630">
        <v>1627263</v>
      </c>
      <c r="H630">
        <v>285300</v>
      </c>
      <c r="I630">
        <v>86267</v>
      </c>
      <c r="J630">
        <v>0</v>
      </c>
      <c r="K630">
        <v>0</v>
      </c>
      <c r="L630">
        <v>581871</v>
      </c>
      <c r="M630">
        <v>6649333</v>
      </c>
      <c r="N630">
        <v>77439344</v>
      </c>
      <c r="O630">
        <v>107416</v>
      </c>
      <c r="P630">
        <v>77331928</v>
      </c>
      <c r="Q630">
        <v>1762857</v>
      </c>
      <c r="R630">
        <v>2021</v>
      </c>
      <c r="S630">
        <v>20</v>
      </c>
      <c r="T630">
        <v>4</v>
      </c>
      <c r="U630">
        <v>572</v>
      </c>
      <c r="V630">
        <v>204572</v>
      </c>
      <c r="W630" t="s">
        <v>27</v>
      </c>
      <c r="X630" t="s">
        <v>27</v>
      </c>
      <c r="Y630" t="s">
        <v>260</v>
      </c>
      <c r="Z630" t="s">
        <v>226</v>
      </c>
      <c r="AA630" s="3" t="str">
        <f t="shared" si="18"/>
        <v>4572</v>
      </c>
      <c r="AB630" s="4" t="str">
        <f t="shared" si="19"/>
        <v>Non-TIF</v>
      </c>
    </row>
    <row r="631" spans="1:28" x14ac:dyDescent="0.25">
      <c r="A631">
        <v>2021</v>
      </c>
      <c r="B631">
        <v>21</v>
      </c>
      <c r="C631" t="s">
        <v>45</v>
      </c>
      <c r="D631">
        <v>2385707</v>
      </c>
      <c r="E631">
        <v>0</v>
      </c>
      <c r="F631">
        <v>0</v>
      </c>
      <c r="G631">
        <v>2430576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4816283</v>
      </c>
      <c r="O631">
        <v>20372</v>
      </c>
      <c r="P631">
        <v>4795911</v>
      </c>
      <c r="Q631">
        <v>0</v>
      </c>
      <c r="R631">
        <v>2021</v>
      </c>
      <c r="S631">
        <v>21</v>
      </c>
      <c r="T631">
        <v>6</v>
      </c>
      <c r="U631">
        <v>48</v>
      </c>
      <c r="V631">
        <v>116048</v>
      </c>
      <c r="W631" t="s">
        <v>27</v>
      </c>
      <c r="X631" t="s">
        <v>27</v>
      </c>
      <c r="Y631" t="s">
        <v>221</v>
      </c>
      <c r="Z631" t="s">
        <v>242</v>
      </c>
      <c r="AA631" s="3" t="str">
        <f t="shared" si="18"/>
        <v>6048</v>
      </c>
      <c r="AB631" s="4" t="str">
        <f t="shared" si="19"/>
        <v>Non-TIF</v>
      </c>
    </row>
    <row r="632" spans="1:28" x14ac:dyDescent="0.25">
      <c r="A632">
        <v>2021</v>
      </c>
      <c r="B632">
        <v>21</v>
      </c>
      <c r="C632" t="s">
        <v>45</v>
      </c>
      <c r="D632">
        <v>35064047</v>
      </c>
      <c r="E632">
        <v>1575001</v>
      </c>
      <c r="F632">
        <v>22957</v>
      </c>
      <c r="G632">
        <v>162714076</v>
      </c>
      <c r="H632">
        <v>28951776</v>
      </c>
      <c r="I632">
        <v>2917780</v>
      </c>
      <c r="J632">
        <v>0</v>
      </c>
      <c r="K632">
        <v>0</v>
      </c>
      <c r="L632">
        <v>0</v>
      </c>
      <c r="M632">
        <v>0</v>
      </c>
      <c r="N632">
        <v>231245637</v>
      </c>
      <c r="O632">
        <v>144456</v>
      </c>
      <c r="P632">
        <v>231101181</v>
      </c>
      <c r="Q632">
        <v>0</v>
      </c>
      <c r="R632">
        <v>2021</v>
      </c>
      <c r="S632">
        <v>21</v>
      </c>
      <c r="T632">
        <v>6</v>
      </c>
      <c r="U632">
        <v>102</v>
      </c>
      <c r="V632">
        <v>216102</v>
      </c>
      <c r="W632" t="s">
        <v>27</v>
      </c>
      <c r="X632" t="s">
        <v>27</v>
      </c>
      <c r="Y632" t="s">
        <v>261</v>
      </c>
      <c r="Z632" t="s">
        <v>242</v>
      </c>
      <c r="AA632" s="3" t="str">
        <f t="shared" si="18"/>
        <v>6102</v>
      </c>
      <c r="AB632" s="4" t="str">
        <f t="shared" si="19"/>
        <v>Non-TIF</v>
      </c>
    </row>
    <row r="633" spans="1:28" x14ac:dyDescent="0.25">
      <c r="A633">
        <v>2021</v>
      </c>
      <c r="B633">
        <v>21</v>
      </c>
      <c r="C633" t="s">
        <v>24</v>
      </c>
      <c r="D633">
        <v>0</v>
      </c>
      <c r="E633">
        <v>0</v>
      </c>
      <c r="F633">
        <v>0</v>
      </c>
      <c r="G633">
        <v>0</v>
      </c>
      <c r="H633">
        <v>13446189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13446189</v>
      </c>
      <c r="O633">
        <v>0</v>
      </c>
      <c r="P633">
        <v>13446189</v>
      </c>
      <c r="Q633">
        <v>0</v>
      </c>
      <c r="R633">
        <v>2021</v>
      </c>
      <c r="S633">
        <v>21</v>
      </c>
      <c r="T633">
        <v>1</v>
      </c>
      <c r="U633">
        <v>218</v>
      </c>
      <c r="V633" t="s">
        <v>262</v>
      </c>
      <c r="W633" t="s">
        <v>26</v>
      </c>
      <c r="X633" t="s">
        <v>27</v>
      </c>
      <c r="Y633" t="s">
        <v>263</v>
      </c>
      <c r="Z633" t="s">
        <v>242</v>
      </c>
      <c r="AA633" s="3" t="str">
        <f t="shared" si="18"/>
        <v>1218</v>
      </c>
      <c r="AB633" s="4" t="str">
        <f t="shared" si="19"/>
        <v>TIF</v>
      </c>
    </row>
    <row r="634" spans="1:28" x14ac:dyDescent="0.25">
      <c r="A634">
        <v>2021</v>
      </c>
      <c r="B634">
        <v>21</v>
      </c>
      <c r="C634" t="s">
        <v>32</v>
      </c>
      <c r="D634">
        <v>50363455</v>
      </c>
      <c r="E634">
        <v>149201230</v>
      </c>
      <c r="F634">
        <v>6246069</v>
      </c>
      <c r="G634">
        <v>17409621</v>
      </c>
      <c r="H634">
        <v>1116477</v>
      </c>
      <c r="I634">
        <v>486252</v>
      </c>
      <c r="J634">
        <v>0</v>
      </c>
      <c r="K634">
        <v>0</v>
      </c>
      <c r="L634">
        <v>4286756</v>
      </c>
      <c r="M634">
        <v>1706060</v>
      </c>
      <c r="N634">
        <v>230815920</v>
      </c>
      <c r="O634">
        <v>227796</v>
      </c>
      <c r="P634">
        <v>230588124</v>
      </c>
      <c r="Q634">
        <v>28704058</v>
      </c>
      <c r="R634">
        <v>2021</v>
      </c>
      <c r="S634">
        <v>21</v>
      </c>
      <c r="T634">
        <v>1</v>
      </c>
      <c r="U634">
        <v>218</v>
      </c>
      <c r="V634">
        <v>211218</v>
      </c>
      <c r="W634" t="s">
        <v>27</v>
      </c>
      <c r="X634" t="s">
        <v>27</v>
      </c>
      <c r="Y634" t="s">
        <v>241</v>
      </c>
      <c r="Z634" t="s">
        <v>242</v>
      </c>
      <c r="AA634" s="3" t="str">
        <f t="shared" si="18"/>
        <v>1218</v>
      </c>
      <c r="AB634" s="4" t="str">
        <f t="shared" si="19"/>
        <v>Non-TIF</v>
      </c>
    </row>
    <row r="635" spans="1:28" x14ac:dyDescent="0.25">
      <c r="A635">
        <v>2021</v>
      </c>
      <c r="B635">
        <v>21</v>
      </c>
      <c r="C635" t="s">
        <v>32</v>
      </c>
      <c r="D635">
        <v>7152326</v>
      </c>
      <c r="E635">
        <v>5363192</v>
      </c>
      <c r="F635">
        <v>137986</v>
      </c>
      <c r="G635">
        <v>5348601</v>
      </c>
      <c r="H635">
        <v>0</v>
      </c>
      <c r="I635">
        <v>0</v>
      </c>
      <c r="J635">
        <v>0</v>
      </c>
      <c r="K635">
        <v>0</v>
      </c>
      <c r="L635">
        <v>276878</v>
      </c>
      <c r="M635">
        <v>0</v>
      </c>
      <c r="N635">
        <v>18278983</v>
      </c>
      <c r="O635">
        <v>20372</v>
      </c>
      <c r="P635">
        <v>18258611</v>
      </c>
      <c r="Q635">
        <v>205717</v>
      </c>
      <c r="R635">
        <v>2021</v>
      </c>
      <c r="S635">
        <v>21</v>
      </c>
      <c r="T635">
        <v>4</v>
      </c>
      <c r="U635">
        <v>890</v>
      </c>
      <c r="V635">
        <v>304890</v>
      </c>
      <c r="W635" t="s">
        <v>27</v>
      </c>
      <c r="X635" t="s">
        <v>27</v>
      </c>
      <c r="Y635" t="s">
        <v>264</v>
      </c>
      <c r="Z635" t="s">
        <v>242</v>
      </c>
      <c r="AA635" s="3" t="str">
        <f t="shared" si="18"/>
        <v>4890</v>
      </c>
      <c r="AB635" s="4" t="str">
        <f t="shared" si="19"/>
        <v>Non-TIF</v>
      </c>
    </row>
    <row r="636" spans="1:28" x14ac:dyDescent="0.25">
      <c r="A636">
        <v>2021</v>
      </c>
      <c r="B636">
        <v>21</v>
      </c>
      <c r="C636" t="s">
        <v>32</v>
      </c>
      <c r="D636">
        <v>216136</v>
      </c>
      <c r="E636">
        <v>1451193</v>
      </c>
      <c r="F636">
        <v>129281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3311</v>
      </c>
      <c r="M636">
        <v>0</v>
      </c>
      <c r="N636">
        <v>1799921</v>
      </c>
      <c r="O636">
        <v>0</v>
      </c>
      <c r="P636">
        <v>1799921</v>
      </c>
      <c r="Q636">
        <v>45247</v>
      </c>
      <c r="R636">
        <v>2021</v>
      </c>
      <c r="S636">
        <v>21</v>
      </c>
      <c r="T636">
        <v>5</v>
      </c>
      <c r="U636">
        <v>157</v>
      </c>
      <c r="V636">
        <v>715157</v>
      </c>
      <c r="W636" t="s">
        <v>27</v>
      </c>
      <c r="X636" t="s">
        <v>27</v>
      </c>
      <c r="Y636" t="s">
        <v>265</v>
      </c>
      <c r="Z636" t="s">
        <v>242</v>
      </c>
      <c r="AA636" s="3" t="str">
        <f t="shared" si="18"/>
        <v>5157</v>
      </c>
      <c r="AB636" s="4" t="str">
        <f t="shared" si="19"/>
        <v>Non-TIF</v>
      </c>
    </row>
    <row r="637" spans="1:28" x14ac:dyDescent="0.25">
      <c r="A637">
        <v>2021</v>
      </c>
      <c r="B637">
        <v>21</v>
      </c>
      <c r="C637" t="s">
        <v>32</v>
      </c>
      <c r="D637">
        <v>4652224</v>
      </c>
      <c r="E637">
        <v>12334759</v>
      </c>
      <c r="F637">
        <v>755751</v>
      </c>
      <c r="G637">
        <v>31788</v>
      </c>
      <c r="H637">
        <v>0</v>
      </c>
      <c r="I637">
        <v>565641</v>
      </c>
      <c r="J637">
        <v>0</v>
      </c>
      <c r="K637">
        <v>0</v>
      </c>
      <c r="L637">
        <v>163557</v>
      </c>
      <c r="M637">
        <v>1243952</v>
      </c>
      <c r="N637">
        <v>19747672</v>
      </c>
      <c r="O637">
        <v>16668</v>
      </c>
      <c r="P637">
        <v>19731004</v>
      </c>
      <c r="Q637">
        <v>159645</v>
      </c>
      <c r="R637">
        <v>2021</v>
      </c>
      <c r="S637">
        <v>21</v>
      </c>
      <c r="T637">
        <v>5</v>
      </c>
      <c r="U637">
        <v>724</v>
      </c>
      <c r="V637">
        <v>745724</v>
      </c>
      <c r="W637" t="s">
        <v>27</v>
      </c>
      <c r="X637" t="s">
        <v>27</v>
      </c>
      <c r="Y637" t="s">
        <v>266</v>
      </c>
      <c r="Z637" t="s">
        <v>242</v>
      </c>
      <c r="AA637" s="3" t="str">
        <f t="shared" si="18"/>
        <v>5724</v>
      </c>
      <c r="AB637" s="4" t="str">
        <f t="shared" si="19"/>
        <v>Non-TIF</v>
      </c>
    </row>
    <row r="638" spans="1:28" x14ac:dyDescent="0.25">
      <c r="A638">
        <v>2021</v>
      </c>
      <c r="B638">
        <v>22</v>
      </c>
      <c r="C638" t="s">
        <v>45</v>
      </c>
      <c r="D638">
        <v>252092</v>
      </c>
      <c r="E638">
        <v>10801</v>
      </c>
      <c r="F638">
        <v>0</v>
      </c>
      <c r="G638">
        <v>4649257</v>
      </c>
      <c r="H638">
        <v>1769723</v>
      </c>
      <c r="I638">
        <v>267552</v>
      </c>
      <c r="J638">
        <v>0</v>
      </c>
      <c r="K638">
        <v>0</v>
      </c>
      <c r="L638">
        <v>0</v>
      </c>
      <c r="M638">
        <v>0</v>
      </c>
      <c r="N638">
        <v>6949425</v>
      </c>
      <c r="O638">
        <v>5556</v>
      </c>
      <c r="P638">
        <v>6943869</v>
      </c>
      <c r="Q638">
        <v>0</v>
      </c>
      <c r="R638">
        <v>2021</v>
      </c>
      <c r="S638">
        <v>22</v>
      </c>
      <c r="T638">
        <v>2</v>
      </c>
      <c r="U638">
        <v>763</v>
      </c>
      <c r="V638">
        <v>222763</v>
      </c>
      <c r="W638" t="s">
        <v>27</v>
      </c>
      <c r="X638" t="s">
        <v>27</v>
      </c>
      <c r="Y638" t="s">
        <v>267</v>
      </c>
      <c r="Z638" t="s">
        <v>246</v>
      </c>
      <c r="AA638" s="3" t="str">
        <f t="shared" si="18"/>
        <v>2763</v>
      </c>
      <c r="AB638" s="4" t="str">
        <f t="shared" si="19"/>
        <v>Non-TIF</v>
      </c>
    </row>
    <row r="639" spans="1:28" x14ac:dyDescent="0.25">
      <c r="A639">
        <v>2021</v>
      </c>
      <c r="B639">
        <v>22</v>
      </c>
      <c r="C639" t="s">
        <v>24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2021</v>
      </c>
      <c r="S639">
        <v>22</v>
      </c>
      <c r="T639">
        <v>5</v>
      </c>
      <c r="U639">
        <v>310</v>
      </c>
      <c r="V639" t="s">
        <v>124</v>
      </c>
      <c r="W639" t="s">
        <v>26</v>
      </c>
      <c r="X639" t="s">
        <v>27</v>
      </c>
      <c r="Y639" t="s">
        <v>125</v>
      </c>
      <c r="Z639" t="s">
        <v>246</v>
      </c>
      <c r="AA639" s="3" t="str">
        <f t="shared" si="18"/>
        <v>5310</v>
      </c>
      <c r="AB639" s="4" t="str">
        <f t="shared" si="19"/>
        <v>TIF</v>
      </c>
    </row>
    <row r="640" spans="1:28" x14ac:dyDescent="0.25">
      <c r="A640">
        <v>2021</v>
      </c>
      <c r="B640">
        <v>22</v>
      </c>
      <c r="C640" t="s">
        <v>24</v>
      </c>
      <c r="D640">
        <v>0</v>
      </c>
      <c r="E640">
        <v>1160</v>
      </c>
      <c r="F640">
        <v>0</v>
      </c>
      <c r="G640">
        <v>403681</v>
      </c>
      <c r="H640">
        <v>1596257</v>
      </c>
      <c r="I640">
        <v>321683</v>
      </c>
      <c r="J640">
        <v>0</v>
      </c>
      <c r="K640">
        <v>0</v>
      </c>
      <c r="L640">
        <v>0</v>
      </c>
      <c r="M640">
        <v>0</v>
      </c>
      <c r="N640">
        <v>2322781</v>
      </c>
      <c r="O640">
        <v>0</v>
      </c>
      <c r="P640">
        <v>2322781</v>
      </c>
      <c r="Q640">
        <v>0</v>
      </c>
      <c r="R640">
        <v>2021</v>
      </c>
      <c r="S640">
        <v>22</v>
      </c>
      <c r="T640">
        <v>1</v>
      </c>
      <c r="U640">
        <v>80</v>
      </c>
      <c r="V640" t="s">
        <v>268</v>
      </c>
      <c r="W640" t="s">
        <v>26</v>
      </c>
      <c r="X640" t="s">
        <v>27</v>
      </c>
      <c r="Y640" t="s">
        <v>269</v>
      </c>
      <c r="Z640" t="s">
        <v>246</v>
      </c>
      <c r="AA640" s="3" t="str">
        <f t="shared" si="18"/>
        <v>1080</v>
      </c>
      <c r="AB640" s="4" t="str">
        <f t="shared" si="19"/>
        <v>TIF</v>
      </c>
    </row>
    <row r="641" spans="1:28" x14ac:dyDescent="0.25">
      <c r="A641">
        <v>2021</v>
      </c>
      <c r="B641">
        <v>22</v>
      </c>
      <c r="C641" t="s">
        <v>24</v>
      </c>
      <c r="D641">
        <v>16589788</v>
      </c>
      <c r="E641">
        <v>105044</v>
      </c>
      <c r="F641">
        <v>1296</v>
      </c>
      <c r="G641">
        <v>7756586</v>
      </c>
      <c r="H641">
        <v>1050953</v>
      </c>
      <c r="I641">
        <v>1557756</v>
      </c>
      <c r="J641">
        <v>0</v>
      </c>
      <c r="K641">
        <v>0</v>
      </c>
      <c r="L641">
        <v>0</v>
      </c>
      <c r="M641">
        <v>0</v>
      </c>
      <c r="N641">
        <v>27061423</v>
      </c>
      <c r="O641">
        <v>11112</v>
      </c>
      <c r="P641">
        <v>27050311</v>
      </c>
      <c r="Q641">
        <v>0</v>
      </c>
      <c r="R641">
        <v>2021</v>
      </c>
      <c r="S641">
        <v>22</v>
      </c>
      <c r="T641">
        <v>4</v>
      </c>
      <c r="U641">
        <v>419</v>
      </c>
      <c r="V641" t="s">
        <v>270</v>
      </c>
      <c r="W641" t="s">
        <v>26</v>
      </c>
      <c r="X641" t="s">
        <v>27</v>
      </c>
      <c r="Y641" t="s">
        <v>271</v>
      </c>
      <c r="Z641" t="s">
        <v>246</v>
      </c>
      <c r="AA641" s="3" t="str">
        <f t="shared" si="18"/>
        <v>4419</v>
      </c>
      <c r="AB641" s="4" t="str">
        <f t="shared" si="19"/>
        <v>TIF</v>
      </c>
    </row>
    <row r="642" spans="1:28" x14ac:dyDescent="0.25">
      <c r="A642">
        <v>2021</v>
      </c>
      <c r="B642">
        <v>22</v>
      </c>
      <c r="C642" t="s">
        <v>32</v>
      </c>
      <c r="D642">
        <v>88740957</v>
      </c>
      <c r="E642">
        <v>83650581</v>
      </c>
      <c r="F642">
        <v>3876704</v>
      </c>
      <c r="G642">
        <v>20833351</v>
      </c>
      <c r="H642">
        <v>986875</v>
      </c>
      <c r="I642">
        <v>1335742</v>
      </c>
      <c r="J642">
        <v>0</v>
      </c>
      <c r="K642">
        <v>0</v>
      </c>
      <c r="L642">
        <v>3292768</v>
      </c>
      <c r="M642">
        <v>0</v>
      </c>
      <c r="N642">
        <v>202716978</v>
      </c>
      <c r="O642">
        <v>366696</v>
      </c>
      <c r="P642">
        <v>202350282</v>
      </c>
      <c r="Q642">
        <v>3311790</v>
      </c>
      <c r="R642">
        <v>2021</v>
      </c>
      <c r="S642">
        <v>22</v>
      </c>
      <c r="T642">
        <v>1</v>
      </c>
      <c r="U642">
        <v>80</v>
      </c>
      <c r="V642">
        <v>221080</v>
      </c>
      <c r="W642" t="s">
        <v>27</v>
      </c>
      <c r="X642" t="s">
        <v>27</v>
      </c>
      <c r="Y642" t="s">
        <v>272</v>
      </c>
      <c r="Z642" t="s">
        <v>246</v>
      </c>
      <c r="AA642" s="3" t="str">
        <f t="shared" si="18"/>
        <v>1080</v>
      </c>
      <c r="AB642" s="4" t="str">
        <f t="shared" si="19"/>
        <v>Non-TIF</v>
      </c>
    </row>
    <row r="643" spans="1:28" x14ac:dyDescent="0.25">
      <c r="A643">
        <v>2021</v>
      </c>
      <c r="B643">
        <v>23</v>
      </c>
      <c r="C643" t="s">
        <v>24</v>
      </c>
      <c r="D643">
        <v>52160119</v>
      </c>
      <c r="E643">
        <v>0</v>
      </c>
      <c r="F643">
        <v>0</v>
      </c>
      <c r="G643">
        <v>11522555</v>
      </c>
      <c r="H643">
        <v>11938116</v>
      </c>
      <c r="I643">
        <v>1097543</v>
      </c>
      <c r="J643">
        <v>0</v>
      </c>
      <c r="K643">
        <v>0</v>
      </c>
      <c r="L643">
        <v>0</v>
      </c>
      <c r="M643">
        <v>0</v>
      </c>
      <c r="N643">
        <v>76718333</v>
      </c>
      <c r="O643">
        <v>0</v>
      </c>
      <c r="P643">
        <v>76718333</v>
      </c>
      <c r="Q643">
        <v>0</v>
      </c>
      <c r="R643">
        <v>2021</v>
      </c>
      <c r="S643">
        <v>23</v>
      </c>
      <c r="T643">
        <v>1</v>
      </c>
      <c r="U643">
        <v>82</v>
      </c>
      <c r="V643" t="s">
        <v>273</v>
      </c>
      <c r="W643" t="s">
        <v>26</v>
      </c>
      <c r="X643" t="s">
        <v>27</v>
      </c>
      <c r="Y643" t="s">
        <v>1730</v>
      </c>
      <c r="Z643" t="s">
        <v>249</v>
      </c>
      <c r="AA643" s="3" t="str">
        <f t="shared" ref="AA643:AA706" si="20">CONCATENATE(T643,TEXT(U643,"000"))</f>
        <v>1082</v>
      </c>
      <c r="AB643" s="4" t="str">
        <f t="shared" ref="AB643:AB706" si="21">IF(C643="I","TIF","Non-TIF")</f>
        <v>TIF</v>
      </c>
    </row>
    <row r="644" spans="1:28" x14ac:dyDescent="0.25">
      <c r="A644">
        <v>2021</v>
      </c>
      <c r="B644">
        <v>23</v>
      </c>
      <c r="C644" t="s">
        <v>24</v>
      </c>
      <c r="D644">
        <v>6778816</v>
      </c>
      <c r="E644">
        <v>0</v>
      </c>
      <c r="F644">
        <v>0</v>
      </c>
      <c r="G644">
        <v>719460</v>
      </c>
      <c r="H644">
        <v>0</v>
      </c>
      <c r="I644">
        <v>1694234</v>
      </c>
      <c r="J644">
        <v>0</v>
      </c>
      <c r="K644">
        <v>0</v>
      </c>
      <c r="L644">
        <v>0</v>
      </c>
      <c r="M644">
        <v>0</v>
      </c>
      <c r="N644">
        <v>9192510</v>
      </c>
      <c r="O644">
        <v>18520</v>
      </c>
      <c r="P644">
        <v>9173990</v>
      </c>
      <c r="Q644">
        <v>0</v>
      </c>
      <c r="R644">
        <v>2021</v>
      </c>
      <c r="S644">
        <v>23</v>
      </c>
      <c r="T644">
        <v>1</v>
      </c>
      <c r="U644">
        <v>278</v>
      </c>
      <c r="V644" t="s">
        <v>274</v>
      </c>
      <c r="W644" t="s">
        <v>26</v>
      </c>
      <c r="X644" t="s">
        <v>27</v>
      </c>
      <c r="Y644" t="s">
        <v>275</v>
      </c>
      <c r="Z644" t="s">
        <v>249</v>
      </c>
      <c r="AA644" s="3" t="str">
        <f t="shared" si="20"/>
        <v>1278</v>
      </c>
      <c r="AB644" s="4" t="str">
        <f t="shared" si="21"/>
        <v>TIF</v>
      </c>
    </row>
    <row r="645" spans="1:28" x14ac:dyDescent="0.25">
      <c r="A645">
        <v>2021</v>
      </c>
      <c r="B645">
        <v>23</v>
      </c>
      <c r="C645" t="s">
        <v>32</v>
      </c>
      <c r="D645">
        <v>219967747</v>
      </c>
      <c r="E645">
        <v>135498544</v>
      </c>
      <c r="F645">
        <v>5301594</v>
      </c>
      <c r="G645">
        <v>40916946</v>
      </c>
      <c r="H645">
        <v>3174714</v>
      </c>
      <c r="I645">
        <v>5154296</v>
      </c>
      <c r="J645">
        <v>0</v>
      </c>
      <c r="K645">
        <v>0</v>
      </c>
      <c r="L645">
        <v>21010406</v>
      </c>
      <c r="M645">
        <v>18522306</v>
      </c>
      <c r="N645">
        <v>449546553</v>
      </c>
      <c r="O645">
        <v>564860</v>
      </c>
      <c r="P645">
        <v>448981693</v>
      </c>
      <c r="Q645">
        <v>10040085</v>
      </c>
      <c r="R645">
        <v>2021</v>
      </c>
      <c r="S645">
        <v>23</v>
      </c>
      <c r="T645">
        <v>1</v>
      </c>
      <c r="U645">
        <v>82</v>
      </c>
      <c r="V645">
        <v>231082</v>
      </c>
      <c r="W645" t="s">
        <v>27</v>
      </c>
      <c r="X645" t="s">
        <v>27</v>
      </c>
      <c r="Y645" t="s">
        <v>1721</v>
      </c>
      <c r="Z645" t="s">
        <v>249</v>
      </c>
      <c r="AA645" s="3" t="str">
        <f t="shared" si="20"/>
        <v>1082</v>
      </c>
      <c r="AB645" s="4" t="str">
        <f t="shared" si="21"/>
        <v>Non-TIF</v>
      </c>
    </row>
    <row r="646" spans="1:28" x14ac:dyDescent="0.25">
      <c r="A646">
        <v>2021</v>
      </c>
      <c r="B646">
        <v>23</v>
      </c>
      <c r="C646" t="s">
        <v>32</v>
      </c>
      <c r="D646">
        <v>462675000</v>
      </c>
      <c r="E646">
        <v>5993928</v>
      </c>
      <c r="F646">
        <v>561647</v>
      </c>
      <c r="G646">
        <v>222622701</v>
      </c>
      <c r="H646">
        <v>129601708</v>
      </c>
      <c r="I646">
        <v>15598957</v>
      </c>
      <c r="J646">
        <v>0</v>
      </c>
      <c r="K646">
        <v>424410</v>
      </c>
      <c r="L646">
        <v>1083673</v>
      </c>
      <c r="M646">
        <v>7186949</v>
      </c>
      <c r="N646">
        <v>845748973</v>
      </c>
      <c r="O646">
        <v>2163136</v>
      </c>
      <c r="P646">
        <v>843585837</v>
      </c>
      <c r="Q646">
        <v>58953462</v>
      </c>
      <c r="R646">
        <v>2021</v>
      </c>
      <c r="S646">
        <v>23</v>
      </c>
      <c r="T646">
        <v>1</v>
      </c>
      <c r="U646">
        <v>278</v>
      </c>
      <c r="V646">
        <v>231278</v>
      </c>
      <c r="W646" t="s">
        <v>27</v>
      </c>
      <c r="X646" t="s">
        <v>27</v>
      </c>
      <c r="Y646" t="s">
        <v>248</v>
      </c>
      <c r="Z646" t="s">
        <v>249</v>
      </c>
      <c r="AA646" s="3" t="str">
        <f t="shared" si="20"/>
        <v>1278</v>
      </c>
      <c r="AB646" s="4" t="str">
        <f t="shared" si="21"/>
        <v>Non-TIF</v>
      </c>
    </row>
    <row r="647" spans="1:28" x14ac:dyDescent="0.25">
      <c r="A647">
        <v>2021</v>
      </c>
      <c r="B647">
        <v>57</v>
      </c>
      <c r="C647" t="s">
        <v>32</v>
      </c>
      <c r="D647">
        <v>674250833</v>
      </c>
      <c r="E647">
        <v>50064469</v>
      </c>
      <c r="F647">
        <v>2517196</v>
      </c>
      <c r="G647">
        <v>494522362</v>
      </c>
      <c r="H647">
        <v>242753580</v>
      </c>
      <c r="I647">
        <v>39938562</v>
      </c>
      <c r="J647">
        <v>0</v>
      </c>
      <c r="K647">
        <v>0</v>
      </c>
      <c r="L647">
        <v>18571798</v>
      </c>
      <c r="M647">
        <v>31005146</v>
      </c>
      <c r="N647">
        <v>1553623946</v>
      </c>
      <c r="O647">
        <v>1118608</v>
      </c>
      <c r="P647">
        <v>1552505338</v>
      </c>
      <c r="Q647">
        <v>146747396</v>
      </c>
      <c r="R647">
        <v>2021</v>
      </c>
      <c r="S647">
        <v>57</v>
      </c>
      <c r="T647">
        <v>1</v>
      </c>
      <c r="U647">
        <v>337</v>
      </c>
      <c r="V647">
        <v>571337</v>
      </c>
      <c r="W647" t="s">
        <v>27</v>
      </c>
      <c r="X647" t="s">
        <v>27</v>
      </c>
      <c r="Y647" t="s">
        <v>195</v>
      </c>
      <c r="Z647" t="s">
        <v>609</v>
      </c>
      <c r="AA647" s="3" t="str">
        <f t="shared" si="20"/>
        <v>1337</v>
      </c>
      <c r="AB647" s="4" t="str">
        <f t="shared" si="21"/>
        <v>Non-TIF</v>
      </c>
    </row>
    <row r="648" spans="1:28" x14ac:dyDescent="0.25">
      <c r="A648">
        <v>2021</v>
      </c>
      <c r="B648">
        <v>58</v>
      </c>
      <c r="C648" t="s">
        <v>32</v>
      </c>
      <c r="D648">
        <v>91248370</v>
      </c>
      <c r="E648">
        <v>76669832</v>
      </c>
      <c r="F648">
        <v>3057436</v>
      </c>
      <c r="G648">
        <v>15560709</v>
      </c>
      <c r="H648">
        <v>4570567</v>
      </c>
      <c r="I648">
        <v>1530204</v>
      </c>
      <c r="J648">
        <v>0</v>
      </c>
      <c r="K648">
        <v>0</v>
      </c>
      <c r="L648">
        <v>27893847</v>
      </c>
      <c r="M648">
        <v>0</v>
      </c>
      <c r="N648">
        <v>220530965</v>
      </c>
      <c r="O648">
        <v>337064</v>
      </c>
      <c r="P648">
        <v>220193901</v>
      </c>
      <c r="Q648">
        <v>12975319</v>
      </c>
      <c r="R648">
        <v>2021</v>
      </c>
      <c r="S648">
        <v>58</v>
      </c>
      <c r="T648">
        <v>6</v>
      </c>
      <c r="U648">
        <v>759</v>
      </c>
      <c r="V648">
        <v>586759</v>
      </c>
      <c r="W648" t="s">
        <v>27</v>
      </c>
      <c r="X648" t="s">
        <v>27</v>
      </c>
      <c r="Y648" t="s">
        <v>378</v>
      </c>
      <c r="Z648" t="s">
        <v>626</v>
      </c>
      <c r="AA648" s="3" t="str">
        <f t="shared" si="20"/>
        <v>6759</v>
      </c>
      <c r="AB648" s="4" t="str">
        <f t="shared" si="21"/>
        <v>Non-TIF</v>
      </c>
    </row>
    <row r="649" spans="1:28" x14ac:dyDescent="0.25">
      <c r="A649">
        <v>2021</v>
      </c>
      <c r="B649">
        <v>58</v>
      </c>
      <c r="C649" t="s">
        <v>32</v>
      </c>
      <c r="D649">
        <v>113852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113852</v>
      </c>
      <c r="O649">
        <v>0</v>
      </c>
      <c r="P649">
        <v>113852</v>
      </c>
      <c r="Q649">
        <v>3243</v>
      </c>
      <c r="R649">
        <v>2021</v>
      </c>
      <c r="S649">
        <v>58</v>
      </c>
      <c r="T649">
        <v>2</v>
      </c>
      <c r="U649">
        <v>977</v>
      </c>
      <c r="V649">
        <v>922977</v>
      </c>
      <c r="W649" t="s">
        <v>27</v>
      </c>
      <c r="X649" t="s">
        <v>27</v>
      </c>
      <c r="Y649" t="s">
        <v>595</v>
      </c>
      <c r="Z649" t="s">
        <v>626</v>
      </c>
      <c r="AA649" s="3" t="str">
        <f t="shared" si="20"/>
        <v>2977</v>
      </c>
      <c r="AB649" s="4" t="str">
        <f t="shared" si="21"/>
        <v>Non-TIF</v>
      </c>
    </row>
    <row r="650" spans="1:28" x14ac:dyDescent="0.25">
      <c r="A650">
        <v>2021</v>
      </c>
      <c r="B650">
        <v>59</v>
      </c>
      <c r="C650" t="s">
        <v>45</v>
      </c>
      <c r="D650">
        <v>13431888</v>
      </c>
      <c r="E650">
        <v>0</v>
      </c>
      <c r="F650">
        <v>0</v>
      </c>
      <c r="G650">
        <v>12617834</v>
      </c>
      <c r="H650">
        <v>0</v>
      </c>
      <c r="I650">
        <v>889954</v>
      </c>
      <c r="J650">
        <v>0</v>
      </c>
      <c r="K650">
        <v>32811</v>
      </c>
      <c r="L650">
        <v>0</v>
      </c>
      <c r="M650">
        <v>0</v>
      </c>
      <c r="N650">
        <v>26972487</v>
      </c>
      <c r="O650">
        <v>74080</v>
      </c>
      <c r="P650">
        <v>26898407</v>
      </c>
      <c r="Q650">
        <v>0</v>
      </c>
      <c r="R650">
        <v>2021</v>
      </c>
      <c r="S650">
        <v>59</v>
      </c>
      <c r="T650">
        <v>1</v>
      </c>
      <c r="U650">
        <v>107</v>
      </c>
      <c r="V650">
        <v>591107</v>
      </c>
      <c r="W650" t="s">
        <v>27</v>
      </c>
      <c r="X650" t="s">
        <v>27</v>
      </c>
      <c r="Y650" t="s">
        <v>685</v>
      </c>
      <c r="Z650" t="s">
        <v>657</v>
      </c>
      <c r="AA650" s="3" t="str">
        <f t="shared" si="20"/>
        <v>1107</v>
      </c>
      <c r="AB650" s="4" t="str">
        <f t="shared" si="21"/>
        <v>Non-TIF</v>
      </c>
    </row>
    <row r="651" spans="1:28" x14ac:dyDescent="0.25">
      <c r="A651">
        <v>2021</v>
      </c>
      <c r="B651">
        <v>59</v>
      </c>
      <c r="C651" t="s">
        <v>32</v>
      </c>
      <c r="D651">
        <v>12466</v>
      </c>
      <c r="E651">
        <v>30759</v>
      </c>
      <c r="F651">
        <v>2140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497</v>
      </c>
      <c r="M651">
        <v>0</v>
      </c>
      <c r="N651">
        <v>45862</v>
      </c>
      <c r="O651">
        <v>0</v>
      </c>
      <c r="P651">
        <v>45862</v>
      </c>
      <c r="Q651">
        <v>779</v>
      </c>
      <c r="R651">
        <v>2021</v>
      </c>
      <c r="S651">
        <v>59</v>
      </c>
      <c r="T651">
        <v>1</v>
      </c>
      <c r="U651">
        <v>211</v>
      </c>
      <c r="V651">
        <v>201211</v>
      </c>
      <c r="W651" t="s">
        <v>27</v>
      </c>
      <c r="X651" t="s">
        <v>27</v>
      </c>
      <c r="Y651" t="s">
        <v>225</v>
      </c>
      <c r="Z651" t="s">
        <v>657</v>
      </c>
      <c r="AA651" s="3" t="str">
        <f t="shared" si="20"/>
        <v>1211</v>
      </c>
      <c r="AB651" s="4" t="str">
        <f t="shared" si="21"/>
        <v>Non-TIF</v>
      </c>
    </row>
    <row r="652" spans="1:28" x14ac:dyDescent="0.25">
      <c r="A652">
        <v>2021</v>
      </c>
      <c r="B652">
        <v>60</v>
      </c>
      <c r="C652" t="s">
        <v>45</v>
      </c>
      <c r="D652">
        <v>1094261</v>
      </c>
      <c r="E652">
        <v>0</v>
      </c>
      <c r="F652">
        <v>0</v>
      </c>
      <c r="G652">
        <v>0</v>
      </c>
      <c r="H652">
        <v>1530000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2624261</v>
      </c>
      <c r="O652">
        <v>0</v>
      </c>
      <c r="P652">
        <v>2624261</v>
      </c>
      <c r="Q652">
        <v>0</v>
      </c>
      <c r="R652">
        <v>2021</v>
      </c>
      <c r="S652">
        <v>60</v>
      </c>
      <c r="T652">
        <v>2</v>
      </c>
      <c r="U652">
        <v>457</v>
      </c>
      <c r="V652">
        <v>602457</v>
      </c>
      <c r="W652" t="s">
        <v>27</v>
      </c>
      <c r="X652" t="s">
        <v>27</v>
      </c>
      <c r="Y652" t="s">
        <v>697</v>
      </c>
      <c r="Z652" t="s">
        <v>659</v>
      </c>
      <c r="AA652" s="3" t="str">
        <f t="shared" si="20"/>
        <v>2457</v>
      </c>
      <c r="AB652" s="4" t="str">
        <f t="shared" si="21"/>
        <v>Non-TIF</v>
      </c>
    </row>
    <row r="653" spans="1:28" x14ac:dyDescent="0.25">
      <c r="A653">
        <v>2021</v>
      </c>
      <c r="B653">
        <v>60</v>
      </c>
      <c r="C653" t="s">
        <v>45</v>
      </c>
      <c r="D653">
        <v>1852</v>
      </c>
      <c r="E653">
        <v>0</v>
      </c>
      <c r="F653">
        <v>0</v>
      </c>
      <c r="G653">
        <v>46580996</v>
      </c>
      <c r="H653">
        <v>0</v>
      </c>
      <c r="I653">
        <v>763825</v>
      </c>
      <c r="J653">
        <v>0</v>
      </c>
      <c r="K653">
        <v>0</v>
      </c>
      <c r="L653">
        <v>0</v>
      </c>
      <c r="M653">
        <v>0</v>
      </c>
      <c r="N653">
        <v>47346673</v>
      </c>
      <c r="O653">
        <v>1852</v>
      </c>
      <c r="P653">
        <v>47344821</v>
      </c>
      <c r="Q653">
        <v>0</v>
      </c>
      <c r="R653">
        <v>2021</v>
      </c>
      <c r="S653">
        <v>60</v>
      </c>
      <c r="T653">
        <v>6</v>
      </c>
      <c r="U653">
        <v>983</v>
      </c>
      <c r="V653">
        <v>606983</v>
      </c>
      <c r="W653" t="s">
        <v>27</v>
      </c>
      <c r="X653" t="s">
        <v>27</v>
      </c>
      <c r="Y653" t="s">
        <v>698</v>
      </c>
      <c r="Z653" t="s">
        <v>659</v>
      </c>
      <c r="AA653" s="3" t="str">
        <f t="shared" si="20"/>
        <v>6983</v>
      </c>
      <c r="AB653" s="4" t="str">
        <f t="shared" si="21"/>
        <v>Non-TIF</v>
      </c>
    </row>
    <row r="654" spans="1:28" x14ac:dyDescent="0.25">
      <c r="A654">
        <v>2021</v>
      </c>
      <c r="B654">
        <v>60</v>
      </c>
      <c r="C654" t="s">
        <v>24</v>
      </c>
      <c r="D654">
        <v>5535617</v>
      </c>
      <c r="E654">
        <v>0</v>
      </c>
      <c r="F654">
        <v>0</v>
      </c>
      <c r="G654">
        <v>33401252</v>
      </c>
      <c r="H654">
        <v>3524598</v>
      </c>
      <c r="I654">
        <v>585244</v>
      </c>
      <c r="J654">
        <v>0</v>
      </c>
      <c r="K654">
        <v>0</v>
      </c>
      <c r="L654">
        <v>0</v>
      </c>
      <c r="M654">
        <v>0</v>
      </c>
      <c r="N654">
        <v>43046711</v>
      </c>
      <c r="O654">
        <v>3704</v>
      </c>
      <c r="P654">
        <v>43043007</v>
      </c>
      <c r="Q654">
        <v>0</v>
      </c>
      <c r="R654">
        <v>2021</v>
      </c>
      <c r="S654">
        <v>60</v>
      </c>
      <c r="T654">
        <v>6</v>
      </c>
      <c r="U654">
        <v>983</v>
      </c>
      <c r="V654" t="s">
        <v>699</v>
      </c>
      <c r="W654" t="s">
        <v>26</v>
      </c>
      <c r="X654" t="s">
        <v>27</v>
      </c>
      <c r="Y654" t="s">
        <v>700</v>
      </c>
      <c r="Z654" t="s">
        <v>659</v>
      </c>
      <c r="AA654" s="3" t="str">
        <f t="shared" si="20"/>
        <v>6983</v>
      </c>
      <c r="AB654" s="4" t="str">
        <f t="shared" si="21"/>
        <v>TIF</v>
      </c>
    </row>
    <row r="655" spans="1:28" x14ac:dyDescent="0.25">
      <c r="A655">
        <v>2021</v>
      </c>
      <c r="B655">
        <v>60</v>
      </c>
      <c r="C655" t="s">
        <v>32</v>
      </c>
      <c r="D655">
        <v>2481304</v>
      </c>
      <c r="E655">
        <v>6718031</v>
      </c>
      <c r="F655">
        <v>749746</v>
      </c>
      <c r="G655">
        <v>113949</v>
      </c>
      <c r="H655">
        <v>0</v>
      </c>
      <c r="I655">
        <v>0</v>
      </c>
      <c r="J655">
        <v>0</v>
      </c>
      <c r="K655">
        <v>0</v>
      </c>
      <c r="L655">
        <v>2663</v>
      </c>
      <c r="M655">
        <v>0</v>
      </c>
      <c r="N655">
        <v>10065693</v>
      </c>
      <c r="O655">
        <v>5556</v>
      </c>
      <c r="P655">
        <v>10060137</v>
      </c>
      <c r="Q655">
        <v>81823</v>
      </c>
      <c r="R655">
        <v>2021</v>
      </c>
      <c r="S655">
        <v>60</v>
      </c>
      <c r="T655">
        <v>0</v>
      </c>
      <c r="U655">
        <v>747</v>
      </c>
      <c r="V655">
        <v>840747</v>
      </c>
      <c r="W655" t="s">
        <v>27</v>
      </c>
      <c r="X655" t="s">
        <v>27</v>
      </c>
      <c r="Y655" t="s">
        <v>701</v>
      </c>
      <c r="Z655" t="s">
        <v>659</v>
      </c>
      <c r="AA655" s="3" t="str">
        <f t="shared" si="20"/>
        <v>0747</v>
      </c>
      <c r="AB655" s="4" t="str">
        <f t="shared" si="21"/>
        <v>Non-TIF</v>
      </c>
    </row>
    <row r="656" spans="1:28" x14ac:dyDescent="0.25">
      <c r="A656">
        <v>2021</v>
      </c>
      <c r="B656">
        <v>61</v>
      </c>
      <c r="C656" t="s">
        <v>24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2021</v>
      </c>
      <c r="S656">
        <v>61</v>
      </c>
      <c r="T656">
        <v>1</v>
      </c>
      <c r="U656">
        <v>953</v>
      </c>
      <c r="V656" t="s">
        <v>702</v>
      </c>
      <c r="W656" t="s">
        <v>26</v>
      </c>
      <c r="X656" t="s">
        <v>27</v>
      </c>
      <c r="Y656" t="s">
        <v>703</v>
      </c>
      <c r="Z656" t="s">
        <v>663</v>
      </c>
      <c r="AA656" s="3" t="str">
        <f t="shared" si="20"/>
        <v>1953</v>
      </c>
      <c r="AB656" s="4" t="str">
        <f t="shared" si="21"/>
        <v>TIF</v>
      </c>
    </row>
    <row r="657" spans="1:28" x14ac:dyDescent="0.25">
      <c r="A657">
        <v>2021</v>
      </c>
      <c r="B657">
        <v>61</v>
      </c>
      <c r="C657" t="s">
        <v>32</v>
      </c>
      <c r="D657">
        <v>76302092</v>
      </c>
      <c r="E657">
        <v>42404276</v>
      </c>
      <c r="F657">
        <v>1454304</v>
      </c>
      <c r="G657">
        <v>4511610</v>
      </c>
      <c r="H657">
        <v>0</v>
      </c>
      <c r="I657">
        <v>610919</v>
      </c>
      <c r="J657">
        <v>0</v>
      </c>
      <c r="K657">
        <v>0</v>
      </c>
      <c r="L657">
        <v>1871290</v>
      </c>
      <c r="M657">
        <v>2143135</v>
      </c>
      <c r="N657">
        <v>129297626</v>
      </c>
      <c r="O657">
        <v>157420</v>
      </c>
      <c r="P657">
        <v>129140206</v>
      </c>
      <c r="Q657">
        <v>10741949</v>
      </c>
      <c r="R657">
        <v>2021</v>
      </c>
      <c r="S657">
        <v>61</v>
      </c>
      <c r="T657">
        <v>1</v>
      </c>
      <c r="U657">
        <v>953</v>
      </c>
      <c r="V657">
        <v>611953</v>
      </c>
      <c r="W657" t="s">
        <v>27</v>
      </c>
      <c r="X657" t="s">
        <v>27</v>
      </c>
      <c r="Y657" t="s">
        <v>370</v>
      </c>
      <c r="Z657" t="s">
        <v>663</v>
      </c>
      <c r="AA657" s="3" t="str">
        <f t="shared" si="20"/>
        <v>1953</v>
      </c>
      <c r="AB657" s="4" t="str">
        <f t="shared" si="21"/>
        <v>Non-TIF</v>
      </c>
    </row>
    <row r="658" spans="1:28" x14ac:dyDescent="0.25">
      <c r="A658">
        <v>2021</v>
      </c>
      <c r="B658">
        <v>61</v>
      </c>
      <c r="C658" t="s">
        <v>32</v>
      </c>
      <c r="D658">
        <v>48062159</v>
      </c>
      <c r="E658">
        <v>7871586</v>
      </c>
      <c r="F658">
        <v>564514</v>
      </c>
      <c r="G658">
        <v>1100880</v>
      </c>
      <c r="H658">
        <v>0</v>
      </c>
      <c r="I658">
        <v>0</v>
      </c>
      <c r="J658">
        <v>0</v>
      </c>
      <c r="K658">
        <v>0</v>
      </c>
      <c r="L658">
        <v>692937</v>
      </c>
      <c r="M658">
        <v>0</v>
      </c>
      <c r="N658">
        <v>58292076</v>
      </c>
      <c r="O658">
        <v>42596</v>
      </c>
      <c r="P658">
        <v>58249480</v>
      </c>
      <c r="Q658">
        <v>662278</v>
      </c>
      <c r="R658">
        <v>2021</v>
      </c>
      <c r="S658">
        <v>61</v>
      </c>
      <c r="T658">
        <v>4</v>
      </c>
      <c r="U658">
        <v>122</v>
      </c>
      <c r="V658">
        <v>914122</v>
      </c>
      <c r="W658" t="s">
        <v>27</v>
      </c>
      <c r="X658" t="s">
        <v>27</v>
      </c>
      <c r="Y658" t="s">
        <v>722</v>
      </c>
      <c r="Z658" t="s">
        <v>663</v>
      </c>
      <c r="AA658" s="3" t="str">
        <f t="shared" si="20"/>
        <v>4122</v>
      </c>
      <c r="AB658" s="4" t="str">
        <f t="shared" si="21"/>
        <v>Non-TIF</v>
      </c>
    </row>
    <row r="659" spans="1:28" x14ac:dyDescent="0.25">
      <c r="A659">
        <v>2021</v>
      </c>
      <c r="B659">
        <v>62</v>
      </c>
      <c r="C659" t="s">
        <v>32</v>
      </c>
      <c r="D659">
        <v>70723090</v>
      </c>
      <c r="E659">
        <v>109730253</v>
      </c>
      <c r="F659">
        <v>6256789</v>
      </c>
      <c r="G659">
        <v>5800853</v>
      </c>
      <c r="H659">
        <v>8061731</v>
      </c>
      <c r="I659">
        <v>625934</v>
      </c>
      <c r="J659">
        <v>0</v>
      </c>
      <c r="K659">
        <v>0</v>
      </c>
      <c r="L659">
        <v>41397333</v>
      </c>
      <c r="M659">
        <v>11626509</v>
      </c>
      <c r="N659">
        <v>254222492</v>
      </c>
      <c r="O659">
        <v>170384</v>
      </c>
      <c r="P659">
        <v>254052108</v>
      </c>
      <c r="Q659">
        <v>17195831</v>
      </c>
      <c r="R659">
        <v>2021</v>
      </c>
      <c r="S659">
        <v>62</v>
      </c>
      <c r="T659">
        <v>4</v>
      </c>
      <c r="U659">
        <v>776</v>
      </c>
      <c r="V659">
        <v>624776</v>
      </c>
      <c r="W659" t="s">
        <v>27</v>
      </c>
      <c r="X659" t="s">
        <v>27</v>
      </c>
      <c r="Y659" t="s">
        <v>723</v>
      </c>
      <c r="Z659" t="s">
        <v>664</v>
      </c>
      <c r="AA659" s="3" t="str">
        <f t="shared" si="20"/>
        <v>4776</v>
      </c>
      <c r="AB659" s="4" t="str">
        <f t="shared" si="21"/>
        <v>Non-TIF</v>
      </c>
    </row>
    <row r="660" spans="1:28" x14ac:dyDescent="0.25">
      <c r="A660">
        <v>2021</v>
      </c>
      <c r="B660">
        <v>62</v>
      </c>
      <c r="C660" t="s">
        <v>32</v>
      </c>
      <c r="D660">
        <v>41447233</v>
      </c>
      <c r="E660">
        <v>48973645</v>
      </c>
      <c r="F660">
        <v>3076205</v>
      </c>
      <c r="G660">
        <v>4142466</v>
      </c>
      <c r="H660">
        <v>695628</v>
      </c>
      <c r="I660">
        <v>88422</v>
      </c>
      <c r="J660">
        <v>0</v>
      </c>
      <c r="K660">
        <v>0</v>
      </c>
      <c r="L660">
        <v>12853402</v>
      </c>
      <c r="M660">
        <v>0</v>
      </c>
      <c r="N660">
        <v>111277001</v>
      </c>
      <c r="O660">
        <v>59264</v>
      </c>
      <c r="P660">
        <v>111217737</v>
      </c>
      <c r="Q660">
        <v>2586680</v>
      </c>
      <c r="R660">
        <v>2021</v>
      </c>
      <c r="S660">
        <v>62</v>
      </c>
      <c r="T660">
        <v>5</v>
      </c>
      <c r="U660">
        <v>166</v>
      </c>
      <c r="V660">
        <v>635166</v>
      </c>
      <c r="W660" t="s">
        <v>27</v>
      </c>
      <c r="X660" t="s">
        <v>27</v>
      </c>
      <c r="Y660" t="s">
        <v>632</v>
      </c>
      <c r="Z660" t="s">
        <v>664</v>
      </c>
      <c r="AA660" s="3" t="str">
        <f t="shared" si="20"/>
        <v>5166</v>
      </c>
      <c r="AB660" s="4" t="str">
        <f t="shared" si="21"/>
        <v>Non-TIF</v>
      </c>
    </row>
    <row r="661" spans="1:28" x14ac:dyDescent="0.25">
      <c r="A661">
        <v>2021</v>
      </c>
      <c r="B661">
        <v>62</v>
      </c>
      <c r="C661" t="s">
        <v>32</v>
      </c>
      <c r="D661">
        <v>7731285</v>
      </c>
      <c r="E661">
        <v>18584239</v>
      </c>
      <c r="F661">
        <v>353280</v>
      </c>
      <c r="G661">
        <v>2814642</v>
      </c>
      <c r="H661">
        <v>0</v>
      </c>
      <c r="I661">
        <v>43598</v>
      </c>
      <c r="J661">
        <v>0</v>
      </c>
      <c r="K661">
        <v>0</v>
      </c>
      <c r="L661">
        <v>1148288</v>
      </c>
      <c r="M661">
        <v>0</v>
      </c>
      <c r="N661">
        <v>30675332</v>
      </c>
      <c r="O661">
        <v>18520</v>
      </c>
      <c r="P661">
        <v>30656812</v>
      </c>
      <c r="Q661">
        <v>1320486</v>
      </c>
      <c r="R661">
        <v>2021</v>
      </c>
      <c r="S661">
        <v>62</v>
      </c>
      <c r="T661">
        <v>6</v>
      </c>
      <c r="U661">
        <v>512</v>
      </c>
      <c r="V661">
        <v>636512</v>
      </c>
      <c r="W661" t="s">
        <v>27</v>
      </c>
      <c r="X661" t="s">
        <v>27</v>
      </c>
      <c r="Y661" t="s">
        <v>724</v>
      </c>
      <c r="Z661" t="s">
        <v>664</v>
      </c>
      <c r="AA661" s="3" t="str">
        <f t="shared" si="20"/>
        <v>6512</v>
      </c>
      <c r="AB661" s="4" t="str">
        <f t="shared" si="21"/>
        <v>Non-TIF</v>
      </c>
    </row>
    <row r="662" spans="1:28" x14ac:dyDescent="0.25">
      <c r="A662">
        <v>2021</v>
      </c>
      <c r="B662">
        <v>63</v>
      </c>
      <c r="C662" t="s">
        <v>24</v>
      </c>
      <c r="D662">
        <v>1198661</v>
      </c>
      <c r="E662">
        <v>0</v>
      </c>
      <c r="F662">
        <v>0</v>
      </c>
      <c r="G662">
        <v>1631025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2829686</v>
      </c>
      <c r="O662">
        <v>0</v>
      </c>
      <c r="P662">
        <v>2829686</v>
      </c>
      <c r="Q662">
        <v>0</v>
      </c>
      <c r="R662">
        <v>2021</v>
      </c>
      <c r="S662">
        <v>63</v>
      </c>
      <c r="T662">
        <v>5</v>
      </c>
      <c r="U662">
        <v>256</v>
      </c>
      <c r="V662" t="s">
        <v>725</v>
      </c>
      <c r="W662" t="s">
        <v>26</v>
      </c>
      <c r="X662" t="s">
        <v>27</v>
      </c>
      <c r="Y662" t="s">
        <v>726</v>
      </c>
      <c r="Z662" t="s">
        <v>669</v>
      </c>
      <c r="AA662" s="3" t="str">
        <f t="shared" si="20"/>
        <v>5256</v>
      </c>
      <c r="AB662" s="4" t="str">
        <f t="shared" si="21"/>
        <v>TIF</v>
      </c>
    </row>
    <row r="663" spans="1:28" x14ac:dyDescent="0.25">
      <c r="A663">
        <v>2021</v>
      </c>
      <c r="B663">
        <v>63</v>
      </c>
      <c r="C663" t="s">
        <v>32</v>
      </c>
      <c r="D663">
        <v>43830821</v>
      </c>
      <c r="E663">
        <v>28435645</v>
      </c>
      <c r="F663">
        <v>773870</v>
      </c>
      <c r="G663">
        <v>2277864</v>
      </c>
      <c r="H663">
        <v>0</v>
      </c>
      <c r="I663">
        <v>353157</v>
      </c>
      <c r="J663">
        <v>0</v>
      </c>
      <c r="K663">
        <v>1020</v>
      </c>
      <c r="L663">
        <v>1703902</v>
      </c>
      <c r="M663">
        <v>10533140</v>
      </c>
      <c r="N663">
        <v>87909419</v>
      </c>
      <c r="O663">
        <v>201868</v>
      </c>
      <c r="P663">
        <v>87707551</v>
      </c>
      <c r="Q663">
        <v>3457724</v>
      </c>
      <c r="R663">
        <v>2021</v>
      </c>
      <c r="S663">
        <v>63</v>
      </c>
      <c r="T663">
        <v>4</v>
      </c>
      <c r="U663">
        <v>212</v>
      </c>
      <c r="V663">
        <v>634212</v>
      </c>
      <c r="W663" t="s">
        <v>27</v>
      </c>
      <c r="X663" t="s">
        <v>27</v>
      </c>
      <c r="Y663" t="s">
        <v>727</v>
      </c>
      <c r="Z663" t="s">
        <v>669</v>
      </c>
      <c r="AA663" s="3" t="str">
        <f t="shared" si="20"/>
        <v>4212</v>
      </c>
      <c r="AB663" s="4" t="str">
        <f t="shared" si="21"/>
        <v>Non-TIF</v>
      </c>
    </row>
    <row r="664" spans="1:28" x14ac:dyDescent="0.25">
      <c r="A664">
        <v>2021</v>
      </c>
      <c r="B664">
        <v>63</v>
      </c>
      <c r="C664" t="s">
        <v>32</v>
      </c>
      <c r="D664">
        <v>629014574</v>
      </c>
      <c r="E664">
        <v>52433790</v>
      </c>
      <c r="F664">
        <v>3878755</v>
      </c>
      <c r="G664">
        <v>75605110</v>
      </c>
      <c r="H664">
        <v>4415247</v>
      </c>
      <c r="I664">
        <v>11425985</v>
      </c>
      <c r="J664">
        <v>0</v>
      </c>
      <c r="K664">
        <v>7269</v>
      </c>
      <c r="L664">
        <v>886028</v>
      </c>
      <c r="M664">
        <v>1055028</v>
      </c>
      <c r="N664">
        <v>778721786</v>
      </c>
      <c r="O664">
        <v>633384</v>
      </c>
      <c r="P664">
        <v>778088402</v>
      </c>
      <c r="Q664">
        <v>3597991</v>
      </c>
      <c r="R664">
        <v>2021</v>
      </c>
      <c r="S664">
        <v>63</v>
      </c>
      <c r="T664">
        <v>5</v>
      </c>
      <c r="U664">
        <v>166</v>
      </c>
      <c r="V664">
        <v>635166</v>
      </c>
      <c r="W664" t="s">
        <v>27</v>
      </c>
      <c r="X664" t="s">
        <v>27</v>
      </c>
      <c r="Y664" t="s">
        <v>632</v>
      </c>
      <c r="Z664" t="s">
        <v>669</v>
      </c>
      <c r="AA664" s="3" t="str">
        <f t="shared" si="20"/>
        <v>5166</v>
      </c>
      <c r="AB664" s="4" t="str">
        <f t="shared" si="21"/>
        <v>Non-TIF</v>
      </c>
    </row>
    <row r="665" spans="1:28" x14ac:dyDescent="0.25">
      <c r="A665">
        <v>2021</v>
      </c>
      <c r="B665">
        <v>63</v>
      </c>
      <c r="C665" t="s">
        <v>32</v>
      </c>
      <c r="D665">
        <v>104056280</v>
      </c>
      <c r="E665">
        <v>44065089</v>
      </c>
      <c r="F665">
        <v>1685535</v>
      </c>
      <c r="G665">
        <v>5690180</v>
      </c>
      <c r="H665">
        <v>1916190</v>
      </c>
      <c r="I665">
        <v>1108217</v>
      </c>
      <c r="J665">
        <v>0</v>
      </c>
      <c r="K665">
        <v>0</v>
      </c>
      <c r="L665">
        <v>249432</v>
      </c>
      <c r="M665">
        <v>16466537</v>
      </c>
      <c r="N665">
        <v>175237460</v>
      </c>
      <c r="O665">
        <v>211128</v>
      </c>
      <c r="P665">
        <v>175026332</v>
      </c>
      <c r="Q665">
        <v>3815804</v>
      </c>
      <c r="R665">
        <v>2021</v>
      </c>
      <c r="S665">
        <v>63</v>
      </c>
      <c r="T665">
        <v>5</v>
      </c>
      <c r="U665">
        <v>256</v>
      </c>
      <c r="V665">
        <v>635256</v>
      </c>
      <c r="W665" t="s">
        <v>27</v>
      </c>
      <c r="X665" t="s">
        <v>27</v>
      </c>
      <c r="Y665" t="s">
        <v>668</v>
      </c>
      <c r="Z665" t="s">
        <v>669</v>
      </c>
      <c r="AA665" s="3" t="str">
        <f t="shared" si="20"/>
        <v>5256</v>
      </c>
      <c r="AB665" s="4" t="str">
        <f t="shared" si="21"/>
        <v>Non-TIF</v>
      </c>
    </row>
    <row r="666" spans="1:28" x14ac:dyDescent="0.25">
      <c r="A666">
        <v>2021</v>
      </c>
      <c r="B666">
        <v>23</v>
      </c>
      <c r="C666" t="s">
        <v>32</v>
      </c>
      <c r="D666">
        <v>33294850</v>
      </c>
      <c r="E666">
        <v>58895589</v>
      </c>
      <c r="F666">
        <v>2585385</v>
      </c>
      <c r="G666">
        <v>2673580</v>
      </c>
      <c r="H666">
        <v>0</v>
      </c>
      <c r="I666">
        <v>14731</v>
      </c>
      <c r="J666">
        <v>0</v>
      </c>
      <c r="K666">
        <v>0</v>
      </c>
      <c r="L666">
        <v>568170</v>
      </c>
      <c r="M666">
        <v>0</v>
      </c>
      <c r="N666">
        <v>98032305</v>
      </c>
      <c r="O666">
        <v>107416</v>
      </c>
      <c r="P666">
        <v>97924889</v>
      </c>
      <c r="Q666">
        <v>1779918</v>
      </c>
      <c r="R666">
        <v>2021</v>
      </c>
      <c r="S666">
        <v>23</v>
      </c>
      <c r="T666">
        <v>1</v>
      </c>
      <c r="U666">
        <v>675</v>
      </c>
      <c r="V666">
        <v>231675</v>
      </c>
      <c r="W666" t="s">
        <v>27</v>
      </c>
      <c r="X666" t="s">
        <v>27</v>
      </c>
      <c r="Y666" t="s">
        <v>276</v>
      </c>
      <c r="Z666" t="s">
        <v>249</v>
      </c>
      <c r="AA666" s="3" t="str">
        <f t="shared" si="20"/>
        <v>1675</v>
      </c>
      <c r="AB666" s="4" t="str">
        <f t="shared" si="21"/>
        <v>Non-TIF</v>
      </c>
    </row>
    <row r="667" spans="1:28" x14ac:dyDescent="0.25">
      <c r="A667">
        <v>2021</v>
      </c>
      <c r="B667">
        <v>24</v>
      </c>
      <c r="C667" t="s">
        <v>45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2021</v>
      </c>
      <c r="S667">
        <v>24</v>
      </c>
      <c r="T667">
        <v>5</v>
      </c>
      <c r="U667">
        <v>832</v>
      </c>
      <c r="V667">
        <v>245832</v>
      </c>
      <c r="W667" t="s">
        <v>27</v>
      </c>
      <c r="X667" t="s">
        <v>27</v>
      </c>
      <c r="Y667" t="s">
        <v>277</v>
      </c>
      <c r="Z667" t="s">
        <v>255</v>
      </c>
      <c r="AA667" s="3" t="str">
        <f t="shared" si="20"/>
        <v>5832</v>
      </c>
      <c r="AB667" s="4" t="str">
        <f t="shared" si="21"/>
        <v>Non-TIF</v>
      </c>
    </row>
    <row r="668" spans="1:28" x14ac:dyDescent="0.25">
      <c r="A668">
        <v>2021</v>
      </c>
      <c r="B668">
        <v>24</v>
      </c>
      <c r="C668" t="s">
        <v>24</v>
      </c>
      <c r="D668">
        <v>1109150</v>
      </c>
      <c r="E668">
        <v>0</v>
      </c>
      <c r="F668">
        <v>0</v>
      </c>
      <c r="G668">
        <v>259607</v>
      </c>
      <c r="H668">
        <v>864</v>
      </c>
      <c r="I668">
        <v>7679</v>
      </c>
      <c r="J668">
        <v>0</v>
      </c>
      <c r="K668">
        <v>0</v>
      </c>
      <c r="L668">
        <v>0</v>
      </c>
      <c r="M668">
        <v>0</v>
      </c>
      <c r="N668">
        <v>1377300</v>
      </c>
      <c r="O668">
        <v>0</v>
      </c>
      <c r="P668">
        <v>1377300</v>
      </c>
      <c r="Q668">
        <v>0</v>
      </c>
      <c r="R668">
        <v>2021</v>
      </c>
      <c r="S668">
        <v>24</v>
      </c>
      <c r="T668">
        <v>0</v>
      </c>
      <c r="U668">
        <v>355</v>
      </c>
      <c r="V668" t="s">
        <v>153</v>
      </c>
      <c r="W668" t="s">
        <v>26</v>
      </c>
      <c r="X668" t="s">
        <v>27</v>
      </c>
      <c r="Y668" t="s">
        <v>154</v>
      </c>
      <c r="Z668" t="s">
        <v>255</v>
      </c>
      <c r="AA668" s="3" t="str">
        <f t="shared" si="20"/>
        <v>0355</v>
      </c>
      <c r="AB668" s="4" t="str">
        <f t="shared" si="21"/>
        <v>TIF</v>
      </c>
    </row>
    <row r="669" spans="1:28" x14ac:dyDescent="0.25">
      <c r="A669">
        <v>2021</v>
      </c>
      <c r="B669">
        <v>25</v>
      </c>
      <c r="C669" t="s">
        <v>45</v>
      </c>
      <c r="D669">
        <v>50143551</v>
      </c>
      <c r="E669">
        <v>306727</v>
      </c>
      <c r="F669">
        <v>2422</v>
      </c>
      <c r="G669">
        <v>41038017</v>
      </c>
      <c r="H669">
        <v>4564730</v>
      </c>
      <c r="I669">
        <v>2411452</v>
      </c>
      <c r="J669">
        <v>0</v>
      </c>
      <c r="K669">
        <v>0</v>
      </c>
      <c r="L669">
        <v>0</v>
      </c>
      <c r="M669">
        <v>0</v>
      </c>
      <c r="N669">
        <v>98466899</v>
      </c>
      <c r="O669">
        <v>143492</v>
      </c>
      <c r="P669">
        <v>98323407</v>
      </c>
      <c r="Q669">
        <v>0</v>
      </c>
      <c r="R669">
        <v>2021</v>
      </c>
      <c r="S669">
        <v>25</v>
      </c>
      <c r="T669">
        <v>0</v>
      </c>
      <c r="U669">
        <v>27</v>
      </c>
      <c r="V669">
        <v>250027</v>
      </c>
      <c r="W669" t="s">
        <v>27</v>
      </c>
      <c r="X669" t="s">
        <v>27</v>
      </c>
      <c r="Y669" t="s">
        <v>328</v>
      </c>
      <c r="Z669" t="s">
        <v>257</v>
      </c>
      <c r="AA669" s="3" t="str">
        <f t="shared" si="20"/>
        <v>0027</v>
      </c>
      <c r="AB669" s="4" t="str">
        <f t="shared" si="21"/>
        <v>Non-TIF</v>
      </c>
    </row>
    <row r="670" spans="1:28" x14ac:dyDescent="0.25">
      <c r="A670">
        <v>2021</v>
      </c>
      <c r="B670">
        <v>25</v>
      </c>
      <c r="C670" t="s">
        <v>24</v>
      </c>
      <c r="D670">
        <v>5866690</v>
      </c>
      <c r="E670">
        <v>0</v>
      </c>
      <c r="F670">
        <v>0</v>
      </c>
      <c r="G670">
        <v>1218576</v>
      </c>
      <c r="H670">
        <v>258821</v>
      </c>
      <c r="I670">
        <v>41794</v>
      </c>
      <c r="J670">
        <v>0</v>
      </c>
      <c r="K670">
        <v>0</v>
      </c>
      <c r="L670">
        <v>0</v>
      </c>
      <c r="M670">
        <v>0</v>
      </c>
      <c r="N670">
        <v>7385881</v>
      </c>
      <c r="O670">
        <v>0</v>
      </c>
      <c r="P670">
        <v>7385881</v>
      </c>
      <c r="Q670">
        <v>0</v>
      </c>
      <c r="R670">
        <v>2021</v>
      </c>
      <c r="S670">
        <v>25</v>
      </c>
      <c r="T670">
        <v>1</v>
      </c>
      <c r="U670">
        <v>576</v>
      </c>
      <c r="V670" t="s">
        <v>329</v>
      </c>
      <c r="W670" t="s">
        <v>26</v>
      </c>
      <c r="X670" t="s">
        <v>27</v>
      </c>
      <c r="Y670" t="s">
        <v>330</v>
      </c>
      <c r="Z670" t="s">
        <v>257</v>
      </c>
      <c r="AA670" s="3" t="str">
        <f t="shared" si="20"/>
        <v>1576</v>
      </c>
      <c r="AB670" s="4" t="str">
        <f t="shared" si="21"/>
        <v>TIF</v>
      </c>
    </row>
    <row r="671" spans="1:28" x14ac:dyDescent="0.25">
      <c r="A671">
        <v>2021</v>
      </c>
      <c r="B671">
        <v>25</v>
      </c>
      <c r="C671" t="s">
        <v>24</v>
      </c>
      <c r="D671">
        <v>4944251</v>
      </c>
      <c r="E671">
        <v>0</v>
      </c>
      <c r="F671">
        <v>0</v>
      </c>
      <c r="G671">
        <v>9501424</v>
      </c>
      <c r="H671">
        <v>0</v>
      </c>
      <c r="I671">
        <v>50710</v>
      </c>
      <c r="J671">
        <v>0</v>
      </c>
      <c r="K671">
        <v>0</v>
      </c>
      <c r="L671">
        <v>0</v>
      </c>
      <c r="M671">
        <v>0</v>
      </c>
      <c r="N671">
        <v>14496385</v>
      </c>
      <c r="O671">
        <v>0</v>
      </c>
      <c r="P671">
        <v>14496385</v>
      </c>
      <c r="Q671">
        <v>0</v>
      </c>
      <c r="R671">
        <v>2021</v>
      </c>
      <c r="S671">
        <v>25</v>
      </c>
      <c r="T671">
        <v>6</v>
      </c>
      <c r="U671">
        <v>615</v>
      </c>
      <c r="V671" t="s">
        <v>331</v>
      </c>
      <c r="W671" t="s">
        <v>26</v>
      </c>
      <c r="X671" t="s">
        <v>27</v>
      </c>
      <c r="Y671" t="s">
        <v>332</v>
      </c>
      <c r="Z671" t="s">
        <v>257</v>
      </c>
      <c r="AA671" s="3" t="str">
        <f t="shared" si="20"/>
        <v>6615</v>
      </c>
      <c r="AB671" s="4" t="str">
        <f t="shared" si="21"/>
        <v>TIF</v>
      </c>
    </row>
    <row r="672" spans="1:28" x14ac:dyDescent="0.25">
      <c r="A672">
        <v>2021</v>
      </c>
      <c r="B672">
        <v>25</v>
      </c>
      <c r="C672" t="s">
        <v>32</v>
      </c>
      <c r="D672">
        <v>101039952</v>
      </c>
      <c r="E672">
        <v>48112850</v>
      </c>
      <c r="F672">
        <v>1899881</v>
      </c>
      <c r="G672">
        <v>14911680</v>
      </c>
      <c r="H672">
        <v>0</v>
      </c>
      <c r="I672">
        <v>2534554</v>
      </c>
      <c r="J672">
        <v>0</v>
      </c>
      <c r="K672">
        <v>0</v>
      </c>
      <c r="L672">
        <v>1132374</v>
      </c>
      <c r="M672">
        <v>0</v>
      </c>
      <c r="N672">
        <v>169631291</v>
      </c>
      <c r="O672">
        <v>133344</v>
      </c>
      <c r="P672">
        <v>169497947</v>
      </c>
      <c r="Q672">
        <v>5110070</v>
      </c>
      <c r="R672">
        <v>2021</v>
      </c>
      <c r="S672">
        <v>25</v>
      </c>
      <c r="T672">
        <v>1</v>
      </c>
      <c r="U672">
        <v>576</v>
      </c>
      <c r="V672">
        <v>251576</v>
      </c>
      <c r="W672" t="s">
        <v>27</v>
      </c>
      <c r="X672" t="s">
        <v>27</v>
      </c>
      <c r="Y672" t="s">
        <v>333</v>
      </c>
      <c r="Z672" t="s">
        <v>257</v>
      </c>
      <c r="AA672" s="3" t="str">
        <f t="shared" si="20"/>
        <v>1576</v>
      </c>
      <c r="AB672" s="4" t="str">
        <f t="shared" si="21"/>
        <v>Non-TIF</v>
      </c>
    </row>
    <row r="673" spans="1:28" x14ac:dyDescent="0.25">
      <c r="A673">
        <v>2021</v>
      </c>
      <c r="B673">
        <v>25</v>
      </c>
      <c r="C673" t="s">
        <v>32</v>
      </c>
      <c r="D673">
        <v>147428641</v>
      </c>
      <c r="E673">
        <v>81261551</v>
      </c>
      <c r="F673">
        <v>2701631</v>
      </c>
      <c r="G673">
        <v>12321486</v>
      </c>
      <c r="H673">
        <v>5496489</v>
      </c>
      <c r="I673">
        <v>2503544</v>
      </c>
      <c r="J673">
        <v>0</v>
      </c>
      <c r="K673">
        <v>0</v>
      </c>
      <c r="L673">
        <v>2744043</v>
      </c>
      <c r="M673">
        <v>0</v>
      </c>
      <c r="N673">
        <v>254457385</v>
      </c>
      <c r="O673">
        <v>423707</v>
      </c>
      <c r="P673">
        <v>254033678</v>
      </c>
      <c r="Q673">
        <v>10382404</v>
      </c>
      <c r="R673">
        <v>2021</v>
      </c>
      <c r="S673">
        <v>25</v>
      </c>
      <c r="T673">
        <v>5</v>
      </c>
      <c r="U673">
        <v>184</v>
      </c>
      <c r="V673">
        <v>255184</v>
      </c>
      <c r="W673" t="s">
        <v>27</v>
      </c>
      <c r="X673" t="s">
        <v>27</v>
      </c>
      <c r="Y673" t="s">
        <v>207</v>
      </c>
      <c r="Z673" t="s">
        <v>257</v>
      </c>
      <c r="AA673" s="3" t="str">
        <f t="shared" si="20"/>
        <v>5184</v>
      </c>
      <c r="AB673" s="4" t="str">
        <f t="shared" si="21"/>
        <v>Non-TIF</v>
      </c>
    </row>
    <row r="674" spans="1:28" x14ac:dyDescent="0.25">
      <c r="A674">
        <v>2021</v>
      </c>
      <c r="B674">
        <v>25</v>
      </c>
      <c r="C674" t="s">
        <v>32</v>
      </c>
      <c r="D674">
        <v>165705028</v>
      </c>
      <c r="E674">
        <v>12483340</v>
      </c>
      <c r="F674">
        <v>602611</v>
      </c>
      <c r="G674">
        <v>12672831</v>
      </c>
      <c r="H674">
        <v>771273</v>
      </c>
      <c r="I674">
        <v>1975613</v>
      </c>
      <c r="J674">
        <v>0</v>
      </c>
      <c r="K674">
        <v>0</v>
      </c>
      <c r="L674">
        <v>573599</v>
      </c>
      <c r="M674">
        <v>1600864</v>
      </c>
      <c r="N674">
        <v>196385159</v>
      </c>
      <c r="O674">
        <v>105564</v>
      </c>
      <c r="P674">
        <v>196279595</v>
      </c>
      <c r="Q674">
        <v>8812201</v>
      </c>
      <c r="R674">
        <v>2021</v>
      </c>
      <c r="S674">
        <v>25</v>
      </c>
      <c r="T674">
        <v>6</v>
      </c>
      <c r="U674">
        <v>615</v>
      </c>
      <c r="V674">
        <v>256615</v>
      </c>
      <c r="W674" t="s">
        <v>27</v>
      </c>
      <c r="X674" t="s">
        <v>27</v>
      </c>
      <c r="Y674" t="s">
        <v>334</v>
      </c>
      <c r="Z674" t="s">
        <v>257</v>
      </c>
      <c r="AA674" s="3" t="str">
        <f t="shared" si="20"/>
        <v>6615</v>
      </c>
      <c r="AB674" s="4" t="str">
        <f t="shared" si="21"/>
        <v>Non-TIF</v>
      </c>
    </row>
    <row r="675" spans="1:28" x14ac:dyDescent="0.25">
      <c r="A675">
        <v>2021</v>
      </c>
      <c r="B675">
        <v>28</v>
      </c>
      <c r="C675" t="s">
        <v>45</v>
      </c>
      <c r="D675">
        <v>47023439</v>
      </c>
      <c r="E675">
        <v>1959265</v>
      </c>
      <c r="F675">
        <v>104801</v>
      </c>
      <c r="G675">
        <v>58887231</v>
      </c>
      <c r="H675">
        <v>12397757</v>
      </c>
      <c r="I675">
        <v>3289233</v>
      </c>
      <c r="J675">
        <v>0</v>
      </c>
      <c r="K675">
        <v>0</v>
      </c>
      <c r="L675">
        <v>0</v>
      </c>
      <c r="M675">
        <v>0</v>
      </c>
      <c r="N675">
        <v>123661726</v>
      </c>
      <c r="O675">
        <v>175940</v>
      </c>
      <c r="P675">
        <v>123485786</v>
      </c>
      <c r="Q675">
        <v>0</v>
      </c>
      <c r="R675">
        <v>2021</v>
      </c>
      <c r="S675">
        <v>28</v>
      </c>
      <c r="T675">
        <v>6</v>
      </c>
      <c r="U675">
        <v>950</v>
      </c>
      <c r="V675">
        <v>286950</v>
      </c>
      <c r="W675" t="s">
        <v>27</v>
      </c>
      <c r="X675" t="s">
        <v>27</v>
      </c>
      <c r="Y675" t="s">
        <v>281</v>
      </c>
      <c r="Z675" t="s">
        <v>299</v>
      </c>
      <c r="AA675" s="3" t="str">
        <f t="shared" si="20"/>
        <v>6950</v>
      </c>
      <c r="AB675" s="4" t="str">
        <f t="shared" si="21"/>
        <v>Non-TIF</v>
      </c>
    </row>
    <row r="676" spans="1:28" x14ac:dyDescent="0.25">
      <c r="A676">
        <v>2021</v>
      </c>
      <c r="B676">
        <v>28</v>
      </c>
      <c r="C676" t="s">
        <v>32</v>
      </c>
      <c r="D676">
        <v>7532329</v>
      </c>
      <c r="E676">
        <v>10240623</v>
      </c>
      <c r="F676">
        <v>808136</v>
      </c>
      <c r="G676">
        <v>618120</v>
      </c>
      <c r="H676">
        <v>0</v>
      </c>
      <c r="I676">
        <v>0</v>
      </c>
      <c r="J676">
        <v>0</v>
      </c>
      <c r="K676">
        <v>0</v>
      </c>
      <c r="L676">
        <v>43439</v>
      </c>
      <c r="M676">
        <v>0</v>
      </c>
      <c r="N676">
        <v>19242647</v>
      </c>
      <c r="O676">
        <v>16668</v>
      </c>
      <c r="P676">
        <v>19225979</v>
      </c>
      <c r="Q676">
        <v>518123</v>
      </c>
      <c r="R676">
        <v>2021</v>
      </c>
      <c r="S676">
        <v>28</v>
      </c>
      <c r="T676">
        <v>6</v>
      </c>
      <c r="U676">
        <v>175</v>
      </c>
      <c r="V676">
        <v>226175</v>
      </c>
      <c r="W676" t="s">
        <v>27</v>
      </c>
      <c r="X676" t="s">
        <v>27</v>
      </c>
      <c r="Y676" t="s">
        <v>176</v>
      </c>
      <c r="Z676" t="s">
        <v>299</v>
      </c>
      <c r="AA676" s="3" t="str">
        <f t="shared" si="20"/>
        <v>6175</v>
      </c>
      <c r="AB676" s="4" t="str">
        <f t="shared" si="21"/>
        <v>Non-TIF</v>
      </c>
    </row>
    <row r="677" spans="1:28" x14ac:dyDescent="0.25">
      <c r="A677">
        <v>2021</v>
      </c>
      <c r="B677">
        <v>28</v>
      </c>
      <c r="C677" t="s">
        <v>32</v>
      </c>
      <c r="D677">
        <v>50567197</v>
      </c>
      <c r="E677">
        <v>51741043</v>
      </c>
      <c r="F677">
        <v>6155859</v>
      </c>
      <c r="G677">
        <v>9620665</v>
      </c>
      <c r="H677">
        <v>2501343</v>
      </c>
      <c r="I677">
        <v>49726</v>
      </c>
      <c r="J677">
        <v>0</v>
      </c>
      <c r="K677">
        <v>0</v>
      </c>
      <c r="L677">
        <v>2256858</v>
      </c>
      <c r="M677">
        <v>728423</v>
      </c>
      <c r="N677">
        <v>123621114</v>
      </c>
      <c r="O677">
        <v>59264</v>
      </c>
      <c r="P677">
        <v>123561850</v>
      </c>
      <c r="Q677">
        <v>2819002</v>
      </c>
      <c r="R677">
        <v>2021</v>
      </c>
      <c r="S677">
        <v>28</v>
      </c>
      <c r="T677">
        <v>6</v>
      </c>
      <c r="U677">
        <v>961</v>
      </c>
      <c r="V677">
        <v>316961</v>
      </c>
      <c r="W677" t="s">
        <v>27</v>
      </c>
      <c r="X677" t="s">
        <v>27</v>
      </c>
      <c r="Y677" t="s">
        <v>247</v>
      </c>
      <c r="Z677" t="s">
        <v>299</v>
      </c>
      <c r="AA677" s="3" t="str">
        <f t="shared" si="20"/>
        <v>6961</v>
      </c>
      <c r="AB677" s="4" t="str">
        <f t="shared" si="21"/>
        <v>Non-TIF</v>
      </c>
    </row>
    <row r="678" spans="1:28" x14ac:dyDescent="0.25">
      <c r="A678">
        <v>2021</v>
      </c>
      <c r="B678">
        <v>28</v>
      </c>
      <c r="C678" t="s">
        <v>32</v>
      </c>
      <c r="D678">
        <v>3790146</v>
      </c>
      <c r="E678">
        <v>8162409</v>
      </c>
      <c r="F678">
        <v>1059323</v>
      </c>
      <c r="G678">
        <v>113220</v>
      </c>
      <c r="H678">
        <v>541260</v>
      </c>
      <c r="I678">
        <v>0</v>
      </c>
      <c r="J678">
        <v>0</v>
      </c>
      <c r="K678">
        <v>0</v>
      </c>
      <c r="L678">
        <v>173863</v>
      </c>
      <c r="M678">
        <v>0</v>
      </c>
      <c r="N678">
        <v>13840221</v>
      </c>
      <c r="O678">
        <v>7408</v>
      </c>
      <c r="P678">
        <v>13832813</v>
      </c>
      <c r="Q678">
        <v>406133</v>
      </c>
      <c r="R678">
        <v>2021</v>
      </c>
      <c r="S678">
        <v>28</v>
      </c>
      <c r="T678">
        <v>4</v>
      </c>
      <c r="U678">
        <v>446</v>
      </c>
      <c r="V678">
        <v>534446</v>
      </c>
      <c r="W678" t="s">
        <v>27</v>
      </c>
      <c r="X678" t="s">
        <v>27</v>
      </c>
      <c r="Y678" t="s">
        <v>335</v>
      </c>
      <c r="Z678" t="s">
        <v>299</v>
      </c>
      <c r="AA678" s="3" t="str">
        <f t="shared" si="20"/>
        <v>4446</v>
      </c>
      <c r="AB678" s="4" t="str">
        <f t="shared" si="21"/>
        <v>Non-TIF</v>
      </c>
    </row>
    <row r="679" spans="1:28" x14ac:dyDescent="0.25">
      <c r="A679">
        <v>2021</v>
      </c>
      <c r="B679">
        <v>29</v>
      </c>
      <c r="C679" t="s">
        <v>24</v>
      </c>
      <c r="D679">
        <v>2993235</v>
      </c>
      <c r="E679">
        <v>6103</v>
      </c>
      <c r="F679">
        <v>0</v>
      </c>
      <c r="G679">
        <v>397294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3396632</v>
      </c>
      <c r="O679">
        <v>5556</v>
      </c>
      <c r="P679">
        <v>3391076</v>
      </c>
      <c r="Q679">
        <v>0</v>
      </c>
      <c r="R679">
        <v>2021</v>
      </c>
      <c r="S679">
        <v>29</v>
      </c>
      <c r="T679">
        <v>4</v>
      </c>
      <c r="U679">
        <v>203</v>
      </c>
      <c r="V679" t="s">
        <v>336</v>
      </c>
      <c r="W679" t="s">
        <v>26</v>
      </c>
      <c r="X679" t="s">
        <v>27</v>
      </c>
      <c r="Y679" t="s">
        <v>337</v>
      </c>
      <c r="Z679" t="s">
        <v>304</v>
      </c>
      <c r="AA679" s="3" t="str">
        <f t="shared" si="20"/>
        <v>4203</v>
      </c>
      <c r="AB679" s="4" t="str">
        <f t="shared" si="21"/>
        <v>TIF</v>
      </c>
    </row>
    <row r="680" spans="1:28" x14ac:dyDescent="0.25">
      <c r="A680">
        <v>2021</v>
      </c>
      <c r="B680">
        <v>29</v>
      </c>
      <c r="C680" t="s">
        <v>32</v>
      </c>
      <c r="D680">
        <v>161679589</v>
      </c>
      <c r="E680">
        <v>155504112</v>
      </c>
      <c r="F680">
        <v>8687999</v>
      </c>
      <c r="G680">
        <v>20841962</v>
      </c>
      <c r="H680">
        <v>12702285</v>
      </c>
      <c r="I680">
        <v>2092561</v>
      </c>
      <c r="J680">
        <v>0</v>
      </c>
      <c r="K680">
        <v>0</v>
      </c>
      <c r="L680">
        <v>5504710</v>
      </c>
      <c r="M680">
        <v>0</v>
      </c>
      <c r="N680">
        <v>367013218</v>
      </c>
      <c r="O680">
        <v>403736</v>
      </c>
      <c r="P680">
        <v>366609482</v>
      </c>
      <c r="Q680">
        <v>5229730</v>
      </c>
      <c r="R680">
        <v>2021</v>
      </c>
      <c r="S680">
        <v>29</v>
      </c>
      <c r="T680">
        <v>4</v>
      </c>
      <c r="U680">
        <v>203</v>
      </c>
      <c r="V680">
        <v>294203</v>
      </c>
      <c r="W680" t="s">
        <v>27</v>
      </c>
      <c r="X680" t="s">
        <v>27</v>
      </c>
      <c r="Y680" t="s">
        <v>305</v>
      </c>
      <c r="Z680" t="s">
        <v>304</v>
      </c>
      <c r="AA680" s="3" t="str">
        <f t="shared" si="20"/>
        <v>4203</v>
      </c>
      <c r="AB680" s="4" t="str">
        <f t="shared" si="21"/>
        <v>Non-TIF</v>
      </c>
    </row>
    <row r="681" spans="1:28" x14ac:dyDescent="0.25">
      <c r="A681">
        <v>2021</v>
      </c>
      <c r="B681">
        <v>29</v>
      </c>
      <c r="C681" t="s">
        <v>32</v>
      </c>
      <c r="D681">
        <v>3093970</v>
      </c>
      <c r="E681">
        <v>8753645</v>
      </c>
      <c r="F681">
        <v>352158</v>
      </c>
      <c r="G681">
        <v>821790</v>
      </c>
      <c r="H681">
        <v>0</v>
      </c>
      <c r="I681">
        <v>0</v>
      </c>
      <c r="J681">
        <v>0</v>
      </c>
      <c r="K681">
        <v>0</v>
      </c>
      <c r="L681">
        <v>1003411</v>
      </c>
      <c r="M681">
        <v>877712</v>
      </c>
      <c r="N681">
        <v>14902686</v>
      </c>
      <c r="O681">
        <v>12964</v>
      </c>
      <c r="P681">
        <v>14889722</v>
      </c>
      <c r="Q681">
        <v>87255</v>
      </c>
      <c r="R681">
        <v>2021</v>
      </c>
      <c r="S681">
        <v>29</v>
      </c>
      <c r="T681">
        <v>4</v>
      </c>
      <c r="U681">
        <v>689</v>
      </c>
      <c r="V681">
        <v>444689</v>
      </c>
      <c r="W681" t="s">
        <v>27</v>
      </c>
      <c r="X681" t="s">
        <v>27</v>
      </c>
      <c r="Y681" t="s">
        <v>338</v>
      </c>
      <c r="Z681" t="s">
        <v>304</v>
      </c>
      <c r="AA681" s="3" t="str">
        <f t="shared" si="20"/>
        <v>4689</v>
      </c>
      <c r="AB681" s="4" t="str">
        <f t="shared" si="21"/>
        <v>Non-TIF</v>
      </c>
    </row>
    <row r="682" spans="1:28" x14ac:dyDescent="0.25">
      <c r="A682">
        <v>2021</v>
      </c>
      <c r="B682">
        <v>29</v>
      </c>
      <c r="C682" t="s">
        <v>32</v>
      </c>
      <c r="D682">
        <v>1540707</v>
      </c>
      <c r="E682">
        <v>7088119</v>
      </c>
      <c r="F682">
        <v>141574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205728</v>
      </c>
      <c r="M682">
        <v>0</v>
      </c>
      <c r="N682">
        <v>8976128</v>
      </c>
      <c r="O682">
        <v>3704</v>
      </c>
      <c r="P682">
        <v>8972424</v>
      </c>
      <c r="Q682">
        <v>494662</v>
      </c>
      <c r="R682">
        <v>2021</v>
      </c>
      <c r="S682">
        <v>29</v>
      </c>
      <c r="T682">
        <v>4</v>
      </c>
      <c r="U682">
        <v>509</v>
      </c>
      <c r="V682">
        <v>584509</v>
      </c>
      <c r="W682" t="s">
        <v>27</v>
      </c>
      <c r="X682" t="s">
        <v>27</v>
      </c>
      <c r="Y682" t="s">
        <v>339</v>
      </c>
      <c r="Z682" t="s">
        <v>304</v>
      </c>
      <c r="AA682" s="3" t="str">
        <f t="shared" si="20"/>
        <v>4509</v>
      </c>
      <c r="AB682" s="4" t="str">
        <f t="shared" si="21"/>
        <v>Non-TIF</v>
      </c>
    </row>
    <row r="683" spans="1:28" x14ac:dyDescent="0.25">
      <c r="A683">
        <v>2021</v>
      </c>
      <c r="B683">
        <v>30</v>
      </c>
      <c r="C683" t="s">
        <v>45</v>
      </c>
      <c r="D683">
        <v>253821935</v>
      </c>
      <c r="E683">
        <v>0</v>
      </c>
      <c r="F683">
        <v>0</v>
      </c>
      <c r="G683">
        <v>56263512</v>
      </c>
      <c r="H683">
        <v>1297671</v>
      </c>
      <c r="I683">
        <v>2384953</v>
      </c>
      <c r="J683">
        <v>0</v>
      </c>
      <c r="K683">
        <v>0</v>
      </c>
      <c r="L683">
        <v>0</v>
      </c>
      <c r="M683">
        <v>0</v>
      </c>
      <c r="N683">
        <v>313768071</v>
      </c>
      <c r="O683">
        <v>122232</v>
      </c>
      <c r="P683">
        <v>313645839</v>
      </c>
      <c r="Q683">
        <v>0</v>
      </c>
      <c r="R683">
        <v>2021</v>
      </c>
      <c r="S683">
        <v>30</v>
      </c>
      <c r="T683">
        <v>4</v>
      </c>
      <c r="U683">
        <v>890</v>
      </c>
      <c r="V683">
        <v>304890</v>
      </c>
      <c r="W683" t="s">
        <v>27</v>
      </c>
      <c r="X683" t="s">
        <v>27</v>
      </c>
      <c r="Y683" t="s">
        <v>264</v>
      </c>
      <c r="Z683" t="s">
        <v>340</v>
      </c>
      <c r="AA683" s="3" t="str">
        <f t="shared" si="20"/>
        <v>4890</v>
      </c>
      <c r="AB683" s="4" t="str">
        <f t="shared" si="21"/>
        <v>Non-TIF</v>
      </c>
    </row>
    <row r="684" spans="1:28" x14ac:dyDescent="0.25">
      <c r="A684">
        <v>2021</v>
      </c>
      <c r="B684">
        <v>30</v>
      </c>
      <c r="C684" t="s">
        <v>24</v>
      </c>
      <c r="D684">
        <v>1563064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1563064</v>
      </c>
      <c r="O684">
        <v>1852</v>
      </c>
      <c r="P684">
        <v>1561212</v>
      </c>
      <c r="Q684">
        <v>0</v>
      </c>
      <c r="R684">
        <v>2021</v>
      </c>
      <c r="S684">
        <v>30</v>
      </c>
      <c r="T684">
        <v>2</v>
      </c>
      <c r="U684">
        <v>846</v>
      </c>
      <c r="V684" t="s">
        <v>341</v>
      </c>
      <c r="W684" t="s">
        <v>26</v>
      </c>
      <c r="X684" t="s">
        <v>27</v>
      </c>
      <c r="Y684" t="s">
        <v>342</v>
      </c>
      <c r="Z684" t="s">
        <v>340</v>
      </c>
      <c r="AA684" s="3" t="str">
        <f t="shared" si="20"/>
        <v>2846</v>
      </c>
      <c r="AB684" s="4" t="str">
        <f t="shared" si="21"/>
        <v>TIF</v>
      </c>
    </row>
    <row r="685" spans="1:28" x14ac:dyDescent="0.25">
      <c r="A685">
        <v>2021</v>
      </c>
      <c r="B685">
        <v>64</v>
      </c>
      <c r="C685" t="s">
        <v>24</v>
      </c>
      <c r="D685">
        <v>33849</v>
      </c>
      <c r="E685">
        <v>0</v>
      </c>
      <c r="F685">
        <v>0</v>
      </c>
      <c r="G685">
        <v>17437</v>
      </c>
      <c r="H685">
        <v>0</v>
      </c>
      <c r="I685">
        <v>1396</v>
      </c>
      <c r="J685">
        <v>0</v>
      </c>
      <c r="K685">
        <v>0</v>
      </c>
      <c r="L685">
        <v>0</v>
      </c>
      <c r="M685">
        <v>0</v>
      </c>
      <c r="N685">
        <v>52682</v>
      </c>
      <c r="O685">
        <v>0</v>
      </c>
      <c r="P685">
        <v>52682</v>
      </c>
      <c r="Q685">
        <v>0</v>
      </c>
      <c r="R685">
        <v>2021</v>
      </c>
      <c r="S685">
        <v>64</v>
      </c>
      <c r="T685">
        <v>6</v>
      </c>
      <c r="U685">
        <v>985</v>
      </c>
      <c r="V685" t="s">
        <v>728</v>
      </c>
      <c r="W685" t="s">
        <v>26</v>
      </c>
      <c r="X685" t="s">
        <v>27</v>
      </c>
      <c r="Y685" t="s">
        <v>729</v>
      </c>
      <c r="Z685" t="s">
        <v>670</v>
      </c>
      <c r="AA685" s="3" t="str">
        <f t="shared" si="20"/>
        <v>6985</v>
      </c>
      <c r="AB685" s="4" t="str">
        <f t="shared" si="21"/>
        <v>TIF</v>
      </c>
    </row>
    <row r="686" spans="1:28" x14ac:dyDescent="0.25">
      <c r="A686">
        <v>2021</v>
      </c>
      <c r="B686">
        <v>64</v>
      </c>
      <c r="C686" t="s">
        <v>32</v>
      </c>
      <c r="D686">
        <v>173855</v>
      </c>
      <c r="E686">
        <v>471473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958</v>
      </c>
      <c r="M686">
        <v>0</v>
      </c>
      <c r="N686">
        <v>646286</v>
      </c>
      <c r="O686">
        <v>1852</v>
      </c>
      <c r="P686">
        <v>644434</v>
      </c>
      <c r="Q686">
        <v>0</v>
      </c>
      <c r="R686">
        <v>2021</v>
      </c>
      <c r="S686">
        <v>64</v>
      </c>
      <c r="T686">
        <v>2</v>
      </c>
      <c r="U686">
        <v>7</v>
      </c>
      <c r="V686">
        <v>422007</v>
      </c>
      <c r="W686" t="s">
        <v>27</v>
      </c>
      <c r="X686" t="s">
        <v>27</v>
      </c>
      <c r="Y686" t="s">
        <v>458</v>
      </c>
      <c r="Z686" t="s">
        <v>670</v>
      </c>
      <c r="AA686" s="3" t="str">
        <f t="shared" si="20"/>
        <v>2007</v>
      </c>
      <c r="AB686" s="4" t="str">
        <f t="shared" si="21"/>
        <v>Non-TIF</v>
      </c>
    </row>
    <row r="687" spans="1:28" x14ac:dyDescent="0.25">
      <c r="A687">
        <v>2021</v>
      </c>
      <c r="B687">
        <v>64</v>
      </c>
      <c r="C687" t="s">
        <v>32</v>
      </c>
      <c r="D687">
        <v>582555</v>
      </c>
      <c r="E687">
        <v>3839629</v>
      </c>
      <c r="F687">
        <v>32278</v>
      </c>
      <c r="G687">
        <v>0</v>
      </c>
      <c r="H687">
        <v>2982582</v>
      </c>
      <c r="I687">
        <v>0</v>
      </c>
      <c r="J687">
        <v>0</v>
      </c>
      <c r="K687">
        <v>0</v>
      </c>
      <c r="L687">
        <v>1170878</v>
      </c>
      <c r="M687">
        <v>0</v>
      </c>
      <c r="N687">
        <v>8607922</v>
      </c>
      <c r="O687">
        <v>1852</v>
      </c>
      <c r="P687">
        <v>8606070</v>
      </c>
      <c r="Q687">
        <v>2782078</v>
      </c>
      <c r="R687">
        <v>2021</v>
      </c>
      <c r="S687">
        <v>64</v>
      </c>
      <c r="T687">
        <v>2</v>
      </c>
      <c r="U687">
        <v>502</v>
      </c>
      <c r="V687">
        <v>862502</v>
      </c>
      <c r="W687" t="s">
        <v>27</v>
      </c>
      <c r="X687" t="s">
        <v>27</v>
      </c>
      <c r="Y687" t="s">
        <v>59</v>
      </c>
      <c r="Z687" t="s">
        <v>670</v>
      </c>
      <c r="AA687" s="3" t="str">
        <f t="shared" si="20"/>
        <v>2502</v>
      </c>
      <c r="AB687" s="4" t="str">
        <f t="shared" si="21"/>
        <v>Non-TIF</v>
      </c>
    </row>
    <row r="688" spans="1:28" x14ac:dyDescent="0.25">
      <c r="A688">
        <v>2021</v>
      </c>
      <c r="B688">
        <v>65</v>
      </c>
      <c r="C688" t="s">
        <v>32</v>
      </c>
      <c r="D688">
        <v>1440289</v>
      </c>
      <c r="E688">
        <v>3989969</v>
      </c>
      <c r="F688">
        <v>102096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31188</v>
      </c>
      <c r="M688">
        <v>0</v>
      </c>
      <c r="N688">
        <v>5563542</v>
      </c>
      <c r="O688">
        <v>1852</v>
      </c>
      <c r="P688">
        <v>5561690</v>
      </c>
      <c r="Q688">
        <v>184487</v>
      </c>
      <c r="R688">
        <v>2021</v>
      </c>
      <c r="S688">
        <v>65</v>
      </c>
      <c r="T688">
        <v>6</v>
      </c>
      <c r="U688">
        <v>453</v>
      </c>
      <c r="V688">
        <v>786453</v>
      </c>
      <c r="W688" t="s">
        <v>27</v>
      </c>
      <c r="X688" t="s">
        <v>27</v>
      </c>
      <c r="Y688" t="s">
        <v>730</v>
      </c>
      <c r="Z688" t="s">
        <v>706</v>
      </c>
      <c r="AA688" s="3" t="str">
        <f t="shared" si="20"/>
        <v>6453</v>
      </c>
      <c r="AB688" s="4" t="str">
        <f t="shared" si="21"/>
        <v>Non-TIF</v>
      </c>
    </row>
    <row r="689" spans="1:28" x14ac:dyDescent="0.25">
      <c r="A689">
        <v>2021</v>
      </c>
      <c r="B689">
        <v>66</v>
      </c>
      <c r="C689" t="s">
        <v>24</v>
      </c>
      <c r="D689">
        <v>1444369</v>
      </c>
      <c r="E689">
        <v>306060</v>
      </c>
      <c r="F689">
        <v>387090</v>
      </c>
      <c r="G689">
        <v>398986</v>
      </c>
      <c r="H689">
        <v>69924702</v>
      </c>
      <c r="I689">
        <v>89686</v>
      </c>
      <c r="J689">
        <v>0</v>
      </c>
      <c r="K689">
        <v>0</v>
      </c>
      <c r="L689">
        <v>0</v>
      </c>
      <c r="M689">
        <v>0</v>
      </c>
      <c r="N689">
        <v>72550893</v>
      </c>
      <c r="O689">
        <v>0</v>
      </c>
      <c r="P689">
        <v>72550893</v>
      </c>
      <c r="Q689">
        <v>0</v>
      </c>
      <c r="R689">
        <v>2021</v>
      </c>
      <c r="S689">
        <v>66</v>
      </c>
      <c r="T689">
        <v>5</v>
      </c>
      <c r="U689">
        <v>508</v>
      </c>
      <c r="V689" t="s">
        <v>495</v>
      </c>
      <c r="W689" t="s">
        <v>26</v>
      </c>
      <c r="X689" t="s">
        <v>27</v>
      </c>
      <c r="Y689" t="s">
        <v>496</v>
      </c>
      <c r="Z689" t="s">
        <v>710</v>
      </c>
      <c r="AA689" s="3" t="str">
        <f t="shared" si="20"/>
        <v>5508</v>
      </c>
      <c r="AB689" s="4" t="str">
        <f t="shared" si="21"/>
        <v>TIF</v>
      </c>
    </row>
    <row r="690" spans="1:28" x14ac:dyDescent="0.25">
      <c r="A690">
        <v>2021</v>
      </c>
      <c r="B690">
        <v>66</v>
      </c>
      <c r="C690" t="s">
        <v>32</v>
      </c>
      <c r="D690">
        <v>27181253</v>
      </c>
      <c r="E690">
        <v>65198382</v>
      </c>
      <c r="F690">
        <v>6383307</v>
      </c>
      <c r="G690">
        <v>2382479</v>
      </c>
      <c r="H690">
        <v>42120</v>
      </c>
      <c r="I690">
        <v>229743</v>
      </c>
      <c r="J690">
        <v>0</v>
      </c>
      <c r="K690">
        <v>0</v>
      </c>
      <c r="L690">
        <v>11402236</v>
      </c>
      <c r="M690">
        <v>0</v>
      </c>
      <c r="N690">
        <v>112819520</v>
      </c>
      <c r="O690">
        <v>103712</v>
      </c>
      <c r="P690">
        <v>112715808</v>
      </c>
      <c r="Q690">
        <v>691817</v>
      </c>
      <c r="R690">
        <v>2021</v>
      </c>
      <c r="S690">
        <v>66</v>
      </c>
      <c r="T690">
        <v>5</v>
      </c>
      <c r="U690">
        <v>508</v>
      </c>
      <c r="V690">
        <v>455508</v>
      </c>
      <c r="W690" t="s">
        <v>27</v>
      </c>
      <c r="X690" t="s">
        <v>27</v>
      </c>
      <c r="Y690" t="s">
        <v>497</v>
      </c>
      <c r="Z690" t="s">
        <v>710</v>
      </c>
      <c r="AA690" s="3" t="str">
        <f t="shared" si="20"/>
        <v>5508</v>
      </c>
      <c r="AB690" s="4" t="str">
        <f t="shared" si="21"/>
        <v>Non-TIF</v>
      </c>
    </row>
    <row r="691" spans="1:28" x14ac:dyDescent="0.25">
      <c r="A691">
        <v>2021</v>
      </c>
      <c r="B691">
        <v>67</v>
      </c>
      <c r="C691" t="s">
        <v>32</v>
      </c>
      <c r="D691">
        <v>3069428</v>
      </c>
      <c r="E691">
        <v>21311060</v>
      </c>
      <c r="F691">
        <v>652475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61152</v>
      </c>
      <c r="M691">
        <v>0</v>
      </c>
      <c r="N691">
        <v>25094115</v>
      </c>
      <c r="O691">
        <v>5556</v>
      </c>
      <c r="P691">
        <v>25088559</v>
      </c>
      <c r="Q691">
        <v>139022</v>
      </c>
      <c r="R691">
        <v>2021</v>
      </c>
      <c r="S691">
        <v>67</v>
      </c>
      <c r="T691">
        <v>1</v>
      </c>
      <c r="U691">
        <v>917</v>
      </c>
      <c r="V691">
        <v>431917</v>
      </c>
      <c r="W691" t="s">
        <v>27</v>
      </c>
      <c r="X691" t="s">
        <v>27</v>
      </c>
      <c r="Y691" t="s">
        <v>365</v>
      </c>
      <c r="Z691" t="s">
        <v>711</v>
      </c>
      <c r="AA691" s="3" t="str">
        <f t="shared" si="20"/>
        <v>1917</v>
      </c>
      <c r="AB691" s="4" t="str">
        <f t="shared" si="21"/>
        <v>Non-TIF</v>
      </c>
    </row>
    <row r="692" spans="1:28" x14ac:dyDescent="0.25">
      <c r="A692">
        <v>2021</v>
      </c>
      <c r="B692">
        <v>67</v>
      </c>
      <c r="C692" t="s">
        <v>32</v>
      </c>
      <c r="D692">
        <v>53706804</v>
      </c>
      <c r="E692">
        <v>118724269</v>
      </c>
      <c r="F692">
        <v>3649998</v>
      </c>
      <c r="G692">
        <v>15753924</v>
      </c>
      <c r="H692">
        <v>1820152</v>
      </c>
      <c r="I692">
        <v>1646598</v>
      </c>
      <c r="J692">
        <v>0</v>
      </c>
      <c r="K692">
        <v>0</v>
      </c>
      <c r="L692">
        <v>2184684</v>
      </c>
      <c r="M692">
        <v>0</v>
      </c>
      <c r="N692">
        <v>197486429</v>
      </c>
      <c r="O692">
        <v>238908</v>
      </c>
      <c r="P692">
        <v>197247521</v>
      </c>
      <c r="Q692">
        <v>2570897</v>
      </c>
      <c r="R692">
        <v>2021</v>
      </c>
      <c r="S692">
        <v>67</v>
      </c>
      <c r="T692">
        <v>4</v>
      </c>
      <c r="U692">
        <v>33</v>
      </c>
      <c r="V692">
        <v>674033</v>
      </c>
      <c r="W692" t="s">
        <v>27</v>
      </c>
      <c r="X692" t="s">
        <v>27</v>
      </c>
      <c r="Y692" t="s">
        <v>1738</v>
      </c>
      <c r="Z692" t="s">
        <v>711</v>
      </c>
      <c r="AA692" s="3" t="str">
        <f t="shared" si="20"/>
        <v>4033</v>
      </c>
      <c r="AB692" s="4" t="str">
        <f t="shared" si="21"/>
        <v>Non-TIF</v>
      </c>
    </row>
    <row r="693" spans="1:28" x14ac:dyDescent="0.25">
      <c r="A693">
        <v>2021</v>
      </c>
      <c r="B693">
        <v>67</v>
      </c>
      <c r="C693" t="s">
        <v>32</v>
      </c>
      <c r="D693">
        <v>80408723</v>
      </c>
      <c r="E693">
        <v>167799788</v>
      </c>
      <c r="F693">
        <v>3938493</v>
      </c>
      <c r="G693">
        <v>15611054</v>
      </c>
      <c r="H693">
        <v>1090146</v>
      </c>
      <c r="I693">
        <v>2939632</v>
      </c>
      <c r="J693">
        <v>0</v>
      </c>
      <c r="K693">
        <v>0</v>
      </c>
      <c r="L693">
        <v>2570787</v>
      </c>
      <c r="M693">
        <v>16476299</v>
      </c>
      <c r="N693">
        <v>290834922</v>
      </c>
      <c r="O693">
        <v>390772</v>
      </c>
      <c r="P693">
        <v>290444150</v>
      </c>
      <c r="Q693">
        <v>2553980</v>
      </c>
      <c r="R693">
        <v>2021</v>
      </c>
      <c r="S693">
        <v>67</v>
      </c>
      <c r="T693">
        <v>6</v>
      </c>
      <c r="U693">
        <v>987</v>
      </c>
      <c r="V693">
        <v>676987</v>
      </c>
      <c r="W693" t="s">
        <v>27</v>
      </c>
      <c r="X693" t="s">
        <v>27</v>
      </c>
      <c r="Y693" t="s">
        <v>519</v>
      </c>
      <c r="Z693" t="s">
        <v>711</v>
      </c>
      <c r="AA693" s="3" t="str">
        <f t="shared" si="20"/>
        <v>6987</v>
      </c>
      <c r="AB693" s="4" t="str">
        <f t="shared" si="21"/>
        <v>Non-TIF</v>
      </c>
    </row>
    <row r="694" spans="1:28" x14ac:dyDescent="0.25">
      <c r="A694">
        <v>2021</v>
      </c>
      <c r="B694">
        <v>69</v>
      </c>
      <c r="C694" t="s">
        <v>45</v>
      </c>
      <c r="D694">
        <v>18382353</v>
      </c>
      <c r="E694">
        <v>1159610</v>
      </c>
      <c r="F694">
        <v>4344010</v>
      </c>
      <c r="G694">
        <v>40541895</v>
      </c>
      <c r="H694">
        <v>10864008</v>
      </c>
      <c r="I694">
        <v>2220146</v>
      </c>
      <c r="J694">
        <v>0</v>
      </c>
      <c r="K694">
        <v>0</v>
      </c>
      <c r="L694">
        <v>0</v>
      </c>
      <c r="M694">
        <v>0</v>
      </c>
      <c r="N694">
        <v>77512022</v>
      </c>
      <c r="O694">
        <v>62968</v>
      </c>
      <c r="P694">
        <v>77449054</v>
      </c>
      <c r="Q694">
        <v>0</v>
      </c>
      <c r="R694">
        <v>2021</v>
      </c>
      <c r="S694">
        <v>69</v>
      </c>
      <c r="T694">
        <v>5</v>
      </c>
      <c r="U694">
        <v>463</v>
      </c>
      <c r="V694">
        <v>695463</v>
      </c>
      <c r="W694" t="s">
        <v>27</v>
      </c>
      <c r="X694" t="s">
        <v>27</v>
      </c>
      <c r="Y694" t="s">
        <v>731</v>
      </c>
      <c r="Z694" t="s">
        <v>732</v>
      </c>
      <c r="AA694" s="3" t="str">
        <f t="shared" si="20"/>
        <v>5463</v>
      </c>
      <c r="AB694" s="4" t="str">
        <f t="shared" si="21"/>
        <v>Non-TIF</v>
      </c>
    </row>
    <row r="695" spans="1:28" x14ac:dyDescent="0.25">
      <c r="A695">
        <v>2021</v>
      </c>
      <c r="B695">
        <v>69</v>
      </c>
      <c r="C695" t="s">
        <v>45</v>
      </c>
      <c r="D695">
        <v>13951255</v>
      </c>
      <c r="E695">
        <v>197513</v>
      </c>
      <c r="F695">
        <v>24218</v>
      </c>
      <c r="G695">
        <v>2636695</v>
      </c>
      <c r="H695">
        <v>0</v>
      </c>
      <c r="I695">
        <v>714218</v>
      </c>
      <c r="J695">
        <v>0</v>
      </c>
      <c r="K695">
        <v>0</v>
      </c>
      <c r="L695">
        <v>0</v>
      </c>
      <c r="M695">
        <v>0</v>
      </c>
      <c r="N695">
        <v>17523899</v>
      </c>
      <c r="O695">
        <v>66672</v>
      </c>
      <c r="P695">
        <v>17457227</v>
      </c>
      <c r="Q695">
        <v>0</v>
      </c>
      <c r="R695">
        <v>2021</v>
      </c>
      <c r="S695">
        <v>69</v>
      </c>
      <c r="T695">
        <v>6</v>
      </c>
      <c r="U695">
        <v>165</v>
      </c>
      <c r="V695">
        <v>696165</v>
      </c>
      <c r="W695" t="s">
        <v>27</v>
      </c>
      <c r="X695" t="s">
        <v>27</v>
      </c>
      <c r="Y695" t="s">
        <v>733</v>
      </c>
      <c r="Z695" t="s">
        <v>732</v>
      </c>
      <c r="AA695" s="3" t="str">
        <f t="shared" si="20"/>
        <v>6165</v>
      </c>
      <c r="AB695" s="4" t="str">
        <f t="shared" si="21"/>
        <v>Non-TIF</v>
      </c>
    </row>
    <row r="696" spans="1:28" x14ac:dyDescent="0.25">
      <c r="A696">
        <v>2021</v>
      </c>
      <c r="B696">
        <v>69</v>
      </c>
      <c r="C696" t="s">
        <v>24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2021</v>
      </c>
      <c r="S696">
        <v>69</v>
      </c>
      <c r="T696">
        <v>6</v>
      </c>
      <c r="U696">
        <v>165</v>
      </c>
      <c r="V696" t="s">
        <v>760</v>
      </c>
      <c r="W696" t="s">
        <v>26</v>
      </c>
      <c r="X696" t="s">
        <v>27</v>
      </c>
      <c r="Y696" t="s">
        <v>761</v>
      </c>
      <c r="Z696" t="s">
        <v>732</v>
      </c>
      <c r="AA696" s="3" t="str">
        <f t="shared" si="20"/>
        <v>6165</v>
      </c>
      <c r="AB696" s="4" t="str">
        <f t="shared" si="21"/>
        <v>TIF</v>
      </c>
    </row>
    <row r="697" spans="1:28" x14ac:dyDescent="0.25">
      <c r="A697">
        <v>2021</v>
      </c>
      <c r="B697">
        <v>69</v>
      </c>
      <c r="C697" t="s">
        <v>32</v>
      </c>
      <c r="D697">
        <v>12614469</v>
      </c>
      <c r="E697">
        <v>38471718</v>
      </c>
      <c r="F697">
        <v>1142825</v>
      </c>
      <c r="G697">
        <v>2559659</v>
      </c>
      <c r="H697">
        <v>0</v>
      </c>
      <c r="I697">
        <v>47095</v>
      </c>
      <c r="J697">
        <v>0</v>
      </c>
      <c r="K697">
        <v>0</v>
      </c>
      <c r="L697">
        <v>2574412</v>
      </c>
      <c r="M697">
        <v>0</v>
      </c>
      <c r="N697">
        <v>57410178</v>
      </c>
      <c r="O697">
        <v>79636</v>
      </c>
      <c r="P697">
        <v>57330542</v>
      </c>
      <c r="Q697">
        <v>2408970</v>
      </c>
      <c r="R697">
        <v>2021</v>
      </c>
      <c r="S697">
        <v>69</v>
      </c>
      <c r="T697">
        <v>2</v>
      </c>
      <c r="U697">
        <v>718</v>
      </c>
      <c r="V697">
        <v>152718</v>
      </c>
      <c r="W697" t="s">
        <v>27</v>
      </c>
      <c r="X697" t="s">
        <v>27</v>
      </c>
      <c r="Y697" t="s">
        <v>37</v>
      </c>
      <c r="Z697" t="s">
        <v>732</v>
      </c>
      <c r="AA697" s="3" t="str">
        <f t="shared" si="20"/>
        <v>2718</v>
      </c>
      <c r="AB697" s="4" t="str">
        <f t="shared" si="21"/>
        <v>Non-TIF</v>
      </c>
    </row>
    <row r="698" spans="1:28" x14ac:dyDescent="0.25">
      <c r="A698">
        <v>2021</v>
      </c>
      <c r="B698">
        <v>69</v>
      </c>
      <c r="C698" t="s">
        <v>32</v>
      </c>
      <c r="D698">
        <v>234302</v>
      </c>
      <c r="E698">
        <v>903011</v>
      </c>
      <c r="F698">
        <v>36730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12114</v>
      </c>
      <c r="M698">
        <v>0</v>
      </c>
      <c r="N698">
        <v>1186157</v>
      </c>
      <c r="O698">
        <v>1852</v>
      </c>
      <c r="P698">
        <v>1184305</v>
      </c>
      <c r="Q698">
        <v>51887</v>
      </c>
      <c r="R698">
        <v>2021</v>
      </c>
      <c r="S698">
        <v>69</v>
      </c>
      <c r="T698">
        <v>2</v>
      </c>
      <c r="U698">
        <v>113</v>
      </c>
      <c r="V698">
        <v>732113</v>
      </c>
      <c r="W698" t="s">
        <v>27</v>
      </c>
      <c r="X698" t="s">
        <v>27</v>
      </c>
      <c r="Y698" t="s">
        <v>744</v>
      </c>
      <c r="Z698" t="s">
        <v>732</v>
      </c>
      <c r="AA698" s="3" t="str">
        <f t="shared" si="20"/>
        <v>2113</v>
      </c>
      <c r="AB698" s="4" t="str">
        <f t="shared" si="21"/>
        <v>Non-TIF</v>
      </c>
    </row>
    <row r="699" spans="1:28" x14ac:dyDescent="0.25">
      <c r="A699">
        <v>2021</v>
      </c>
      <c r="B699">
        <v>69</v>
      </c>
      <c r="C699" t="s">
        <v>32</v>
      </c>
      <c r="D699">
        <v>30037</v>
      </c>
      <c r="E699">
        <v>165233</v>
      </c>
      <c r="F699">
        <v>3918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199188</v>
      </c>
      <c r="O699">
        <v>1852</v>
      </c>
      <c r="P699">
        <v>197336</v>
      </c>
      <c r="Q699">
        <v>0</v>
      </c>
      <c r="R699">
        <v>2021</v>
      </c>
      <c r="S699">
        <v>69</v>
      </c>
      <c r="T699">
        <v>5</v>
      </c>
      <c r="U699">
        <v>976</v>
      </c>
      <c r="V699">
        <v>735976</v>
      </c>
      <c r="W699" t="s">
        <v>27</v>
      </c>
      <c r="X699" t="s">
        <v>27</v>
      </c>
      <c r="Y699" t="s">
        <v>445</v>
      </c>
      <c r="Z699" t="s">
        <v>732</v>
      </c>
      <c r="AA699" s="3" t="str">
        <f t="shared" si="20"/>
        <v>5976</v>
      </c>
      <c r="AB699" s="4" t="str">
        <f t="shared" si="21"/>
        <v>Non-TIF</v>
      </c>
    </row>
    <row r="700" spans="1:28" x14ac:dyDescent="0.25">
      <c r="A700">
        <v>2021</v>
      </c>
      <c r="B700">
        <v>70</v>
      </c>
      <c r="C700" t="s">
        <v>45</v>
      </c>
      <c r="D700">
        <v>52088741</v>
      </c>
      <c r="E700">
        <v>1033</v>
      </c>
      <c r="F700">
        <v>0</v>
      </c>
      <c r="G700">
        <v>8905058</v>
      </c>
      <c r="H700">
        <v>2138072</v>
      </c>
      <c r="I700">
        <v>2910392</v>
      </c>
      <c r="J700">
        <v>0</v>
      </c>
      <c r="K700">
        <v>0</v>
      </c>
      <c r="L700">
        <v>0</v>
      </c>
      <c r="M700">
        <v>0</v>
      </c>
      <c r="N700">
        <v>66043296</v>
      </c>
      <c r="O700">
        <v>109268</v>
      </c>
      <c r="P700">
        <v>65934028</v>
      </c>
      <c r="Q700">
        <v>0</v>
      </c>
      <c r="R700">
        <v>2021</v>
      </c>
      <c r="S700">
        <v>70</v>
      </c>
      <c r="T700">
        <v>6</v>
      </c>
      <c r="U700">
        <v>975</v>
      </c>
      <c r="V700">
        <v>706975</v>
      </c>
      <c r="W700" t="s">
        <v>27</v>
      </c>
      <c r="X700" t="s">
        <v>27</v>
      </c>
      <c r="Y700" t="s">
        <v>165</v>
      </c>
      <c r="Z700" t="s">
        <v>716</v>
      </c>
      <c r="AA700" s="3" t="str">
        <f t="shared" si="20"/>
        <v>6975</v>
      </c>
      <c r="AB700" s="4" t="str">
        <f t="shared" si="21"/>
        <v>Non-TIF</v>
      </c>
    </row>
    <row r="701" spans="1:28" x14ac:dyDescent="0.25">
      <c r="A701">
        <v>2021</v>
      </c>
      <c r="B701">
        <v>70</v>
      </c>
      <c r="C701" t="s">
        <v>45</v>
      </c>
      <c r="D701">
        <v>1223681</v>
      </c>
      <c r="E701">
        <v>58551</v>
      </c>
      <c r="F701">
        <v>916</v>
      </c>
      <c r="G701">
        <v>13123095</v>
      </c>
      <c r="H701">
        <v>5676519</v>
      </c>
      <c r="I701">
        <v>388756</v>
      </c>
      <c r="J701">
        <v>0</v>
      </c>
      <c r="K701">
        <v>0</v>
      </c>
      <c r="L701">
        <v>0</v>
      </c>
      <c r="M701">
        <v>0</v>
      </c>
      <c r="N701">
        <v>20471518</v>
      </c>
      <c r="O701">
        <v>7408</v>
      </c>
      <c r="P701">
        <v>20464110</v>
      </c>
      <c r="Q701">
        <v>0</v>
      </c>
      <c r="R701">
        <v>2021</v>
      </c>
      <c r="S701">
        <v>70</v>
      </c>
      <c r="T701">
        <v>7</v>
      </c>
      <c r="U701">
        <v>38</v>
      </c>
      <c r="V701">
        <v>707038</v>
      </c>
      <c r="W701" t="s">
        <v>27</v>
      </c>
      <c r="X701" t="s">
        <v>27</v>
      </c>
      <c r="Y701" t="s">
        <v>237</v>
      </c>
      <c r="Z701" t="s">
        <v>716</v>
      </c>
      <c r="AA701" s="3" t="str">
        <f t="shared" si="20"/>
        <v>7038</v>
      </c>
      <c r="AB701" s="4" t="str">
        <f t="shared" si="21"/>
        <v>Non-TIF</v>
      </c>
    </row>
    <row r="702" spans="1:28" x14ac:dyDescent="0.25">
      <c r="A702">
        <v>2021</v>
      </c>
      <c r="B702">
        <v>70</v>
      </c>
      <c r="C702" t="s">
        <v>24</v>
      </c>
      <c r="D702">
        <v>18172377</v>
      </c>
      <c r="E702">
        <v>178</v>
      </c>
      <c r="F702">
        <v>0</v>
      </c>
      <c r="G702">
        <v>1590882</v>
      </c>
      <c r="H702">
        <v>154768</v>
      </c>
      <c r="I702">
        <v>731363</v>
      </c>
      <c r="J702">
        <v>0</v>
      </c>
      <c r="K702">
        <v>0</v>
      </c>
      <c r="L702">
        <v>0</v>
      </c>
      <c r="M702">
        <v>0</v>
      </c>
      <c r="N702">
        <v>20649568</v>
      </c>
      <c r="O702">
        <v>0</v>
      </c>
      <c r="P702">
        <v>20649568</v>
      </c>
      <c r="Q702">
        <v>0</v>
      </c>
      <c r="R702">
        <v>2021</v>
      </c>
      <c r="S702">
        <v>70</v>
      </c>
      <c r="T702">
        <v>6</v>
      </c>
      <c r="U702">
        <v>975</v>
      </c>
      <c r="V702" t="s">
        <v>762</v>
      </c>
      <c r="W702" t="s">
        <v>26</v>
      </c>
      <c r="X702" t="s">
        <v>27</v>
      </c>
      <c r="Y702" t="s">
        <v>763</v>
      </c>
      <c r="Z702" t="s">
        <v>716</v>
      </c>
      <c r="AA702" s="3" t="str">
        <f t="shared" si="20"/>
        <v>6975</v>
      </c>
      <c r="AB702" s="4" t="str">
        <f t="shared" si="21"/>
        <v>TIF</v>
      </c>
    </row>
    <row r="703" spans="1:28" x14ac:dyDescent="0.25">
      <c r="A703">
        <v>2021</v>
      </c>
      <c r="B703">
        <v>71</v>
      </c>
      <c r="C703" t="s">
        <v>32</v>
      </c>
      <c r="D703">
        <v>81971319</v>
      </c>
      <c r="E703">
        <v>154625450</v>
      </c>
      <c r="F703">
        <v>9895515</v>
      </c>
      <c r="G703">
        <v>36062277</v>
      </c>
      <c r="H703">
        <v>103374117</v>
      </c>
      <c r="I703">
        <v>3571267</v>
      </c>
      <c r="J703">
        <v>0</v>
      </c>
      <c r="K703">
        <v>0</v>
      </c>
      <c r="L703">
        <v>5959982</v>
      </c>
      <c r="M703">
        <v>4473726</v>
      </c>
      <c r="N703">
        <v>399933653</v>
      </c>
      <c r="O703">
        <v>266688</v>
      </c>
      <c r="P703">
        <v>399666965</v>
      </c>
      <c r="Q703">
        <v>22413088</v>
      </c>
      <c r="R703">
        <v>2021</v>
      </c>
      <c r="S703">
        <v>71</v>
      </c>
      <c r="T703">
        <v>2</v>
      </c>
      <c r="U703">
        <v>862</v>
      </c>
      <c r="V703">
        <v>712862</v>
      </c>
      <c r="W703" t="s">
        <v>27</v>
      </c>
      <c r="X703" t="s">
        <v>27</v>
      </c>
      <c r="Y703" t="s">
        <v>404</v>
      </c>
      <c r="Z703" t="s">
        <v>734</v>
      </c>
      <c r="AA703" s="3" t="str">
        <f t="shared" si="20"/>
        <v>2862</v>
      </c>
      <c r="AB703" s="4" t="str">
        <f t="shared" si="21"/>
        <v>Non-TIF</v>
      </c>
    </row>
    <row r="704" spans="1:28" x14ac:dyDescent="0.25">
      <c r="A704">
        <v>2021</v>
      </c>
      <c r="B704">
        <v>30</v>
      </c>
      <c r="C704" t="s">
        <v>24</v>
      </c>
      <c r="D704">
        <v>42813768</v>
      </c>
      <c r="E704">
        <v>0</v>
      </c>
      <c r="F704">
        <v>0</v>
      </c>
      <c r="G704">
        <v>36821426</v>
      </c>
      <c r="H704">
        <v>3584289</v>
      </c>
      <c r="I704">
        <v>816736</v>
      </c>
      <c r="J704">
        <v>0</v>
      </c>
      <c r="K704">
        <v>0</v>
      </c>
      <c r="L704">
        <v>0</v>
      </c>
      <c r="M704">
        <v>0</v>
      </c>
      <c r="N704">
        <v>84036219</v>
      </c>
      <c r="O704">
        <v>9260</v>
      </c>
      <c r="P704">
        <v>84026959</v>
      </c>
      <c r="Q704">
        <v>0</v>
      </c>
      <c r="R704">
        <v>2021</v>
      </c>
      <c r="S704">
        <v>30</v>
      </c>
      <c r="T704">
        <v>4</v>
      </c>
      <c r="U704">
        <v>890</v>
      </c>
      <c r="V704" t="s">
        <v>343</v>
      </c>
      <c r="W704" t="s">
        <v>26</v>
      </c>
      <c r="X704" t="s">
        <v>27</v>
      </c>
      <c r="Y704" t="s">
        <v>344</v>
      </c>
      <c r="Z704" t="s">
        <v>340</v>
      </c>
      <c r="AA704" s="3" t="str">
        <f t="shared" si="20"/>
        <v>4890</v>
      </c>
      <c r="AB704" s="4" t="str">
        <f t="shared" si="21"/>
        <v>TIF</v>
      </c>
    </row>
    <row r="705" spans="1:28" x14ac:dyDescent="0.25">
      <c r="A705">
        <v>2021</v>
      </c>
      <c r="B705">
        <v>30</v>
      </c>
      <c r="C705" t="s">
        <v>32</v>
      </c>
      <c r="D705">
        <v>72062787</v>
      </c>
      <c r="E705">
        <v>58046236</v>
      </c>
      <c r="F705">
        <v>2702663</v>
      </c>
      <c r="G705">
        <v>15988376</v>
      </c>
      <c r="H705">
        <v>16038630</v>
      </c>
      <c r="I705">
        <v>861223</v>
      </c>
      <c r="J705">
        <v>0</v>
      </c>
      <c r="K705">
        <v>0</v>
      </c>
      <c r="L705">
        <v>3378618</v>
      </c>
      <c r="M705">
        <v>0</v>
      </c>
      <c r="N705">
        <v>169078533</v>
      </c>
      <c r="O705">
        <v>151864</v>
      </c>
      <c r="P705">
        <v>168926669</v>
      </c>
      <c r="Q705">
        <v>1117417</v>
      </c>
      <c r="R705">
        <v>2021</v>
      </c>
      <c r="S705">
        <v>30</v>
      </c>
      <c r="T705">
        <v>2</v>
      </c>
      <c r="U705">
        <v>846</v>
      </c>
      <c r="V705">
        <v>302846</v>
      </c>
      <c r="W705" t="s">
        <v>27</v>
      </c>
      <c r="X705" t="s">
        <v>27</v>
      </c>
      <c r="Y705" t="s">
        <v>345</v>
      </c>
      <c r="Z705" t="s">
        <v>340</v>
      </c>
      <c r="AA705" s="3" t="str">
        <f t="shared" si="20"/>
        <v>2846</v>
      </c>
      <c r="AB705" s="4" t="str">
        <f t="shared" si="21"/>
        <v>Non-TIF</v>
      </c>
    </row>
    <row r="706" spans="1:28" x14ac:dyDescent="0.25">
      <c r="A706">
        <v>2021</v>
      </c>
      <c r="B706">
        <v>31</v>
      </c>
      <c r="C706" t="s">
        <v>32</v>
      </c>
      <c r="D706">
        <v>2560360</v>
      </c>
      <c r="E706">
        <v>1757407</v>
      </c>
      <c r="F706">
        <v>167210</v>
      </c>
      <c r="G706">
        <v>266310</v>
      </c>
      <c r="H706">
        <v>0</v>
      </c>
      <c r="I706">
        <v>0</v>
      </c>
      <c r="J706">
        <v>0</v>
      </c>
      <c r="K706">
        <v>0</v>
      </c>
      <c r="L706">
        <v>85886</v>
      </c>
      <c r="M706">
        <v>0</v>
      </c>
      <c r="N706">
        <v>4837173</v>
      </c>
      <c r="O706">
        <v>7408</v>
      </c>
      <c r="P706">
        <v>4829765</v>
      </c>
      <c r="Q706">
        <v>1326108</v>
      </c>
      <c r="R706">
        <v>2021</v>
      </c>
      <c r="S706">
        <v>31</v>
      </c>
      <c r="T706">
        <v>4</v>
      </c>
      <c r="U706">
        <v>41</v>
      </c>
      <c r="V706">
        <v>494041</v>
      </c>
      <c r="W706" t="s">
        <v>27</v>
      </c>
      <c r="X706" t="s">
        <v>27</v>
      </c>
      <c r="Y706" t="s">
        <v>381</v>
      </c>
      <c r="Z706" t="s">
        <v>382</v>
      </c>
      <c r="AA706" s="3" t="str">
        <f t="shared" si="20"/>
        <v>4041</v>
      </c>
      <c r="AB706" s="4" t="str">
        <f t="shared" si="21"/>
        <v>Non-TIF</v>
      </c>
    </row>
    <row r="707" spans="1:28" x14ac:dyDescent="0.25">
      <c r="A707">
        <v>2021</v>
      </c>
      <c r="B707">
        <v>32</v>
      </c>
      <c r="C707" t="s">
        <v>45</v>
      </c>
      <c r="D707">
        <v>68997</v>
      </c>
      <c r="E707">
        <v>0</v>
      </c>
      <c r="F707">
        <v>0</v>
      </c>
      <c r="G707">
        <v>7168416</v>
      </c>
      <c r="H707">
        <v>5486746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12724159</v>
      </c>
      <c r="O707">
        <v>0</v>
      </c>
      <c r="P707">
        <v>12724159</v>
      </c>
      <c r="Q707">
        <v>0</v>
      </c>
      <c r="R707">
        <v>2021</v>
      </c>
      <c r="S707">
        <v>32</v>
      </c>
      <c r="T707">
        <v>2</v>
      </c>
      <c r="U707">
        <v>124</v>
      </c>
      <c r="V707">
        <v>322124</v>
      </c>
      <c r="W707" t="s">
        <v>27</v>
      </c>
      <c r="X707" t="s">
        <v>27</v>
      </c>
      <c r="Y707" t="s">
        <v>383</v>
      </c>
      <c r="Z707" t="s">
        <v>384</v>
      </c>
      <c r="AA707" s="3" t="str">
        <f t="shared" ref="AA707:AA770" si="22">CONCATENATE(T707,TEXT(U707,"000"))</f>
        <v>2124</v>
      </c>
      <c r="AB707" s="4" t="str">
        <f t="shared" ref="AB707:AB770" si="23">IF(C707="I","TIF","Non-TIF")</f>
        <v>Non-TIF</v>
      </c>
    </row>
    <row r="708" spans="1:28" x14ac:dyDescent="0.25">
      <c r="A708">
        <v>2021</v>
      </c>
      <c r="B708">
        <v>32</v>
      </c>
      <c r="C708" t="s">
        <v>24</v>
      </c>
      <c r="D708">
        <v>75496</v>
      </c>
      <c r="E708">
        <v>0</v>
      </c>
      <c r="F708">
        <v>0</v>
      </c>
      <c r="G708">
        <v>0</v>
      </c>
      <c r="H708">
        <v>0</v>
      </c>
      <c r="I708">
        <v>204932</v>
      </c>
      <c r="J708">
        <v>0</v>
      </c>
      <c r="K708">
        <v>0</v>
      </c>
      <c r="L708">
        <v>0</v>
      </c>
      <c r="M708">
        <v>0</v>
      </c>
      <c r="N708">
        <v>280428</v>
      </c>
      <c r="O708">
        <v>0</v>
      </c>
      <c r="P708">
        <v>280428</v>
      </c>
      <c r="Q708">
        <v>0</v>
      </c>
      <c r="R708">
        <v>2021</v>
      </c>
      <c r="S708">
        <v>32</v>
      </c>
      <c r="T708">
        <v>0</v>
      </c>
      <c r="U708">
        <v>333</v>
      </c>
      <c r="V708" t="s">
        <v>385</v>
      </c>
      <c r="W708" t="s">
        <v>26</v>
      </c>
      <c r="X708" t="s">
        <v>27</v>
      </c>
      <c r="Y708" t="s">
        <v>386</v>
      </c>
      <c r="Z708" t="s">
        <v>384</v>
      </c>
      <c r="AA708" s="3" t="str">
        <f t="shared" si="22"/>
        <v>0333</v>
      </c>
      <c r="AB708" s="4" t="str">
        <f t="shared" si="23"/>
        <v>TIF</v>
      </c>
    </row>
    <row r="709" spans="1:28" x14ac:dyDescent="0.25">
      <c r="A709">
        <v>2021</v>
      </c>
      <c r="B709">
        <v>32</v>
      </c>
      <c r="C709" t="s">
        <v>32</v>
      </c>
      <c r="D709">
        <v>41051227</v>
      </c>
      <c r="E709">
        <v>116292252</v>
      </c>
      <c r="F709">
        <v>6870048</v>
      </c>
      <c r="G709">
        <v>9843681</v>
      </c>
      <c r="H709">
        <v>8909640</v>
      </c>
      <c r="I709">
        <v>751729</v>
      </c>
      <c r="J709">
        <v>0</v>
      </c>
      <c r="K709">
        <v>0</v>
      </c>
      <c r="L709">
        <v>368215</v>
      </c>
      <c r="M709">
        <v>11063588</v>
      </c>
      <c r="N709">
        <v>195150380</v>
      </c>
      <c r="O709">
        <v>179644</v>
      </c>
      <c r="P709">
        <v>194970736</v>
      </c>
      <c r="Q709">
        <v>2406272</v>
      </c>
      <c r="R709">
        <v>2021</v>
      </c>
      <c r="S709">
        <v>32</v>
      </c>
      <c r="T709">
        <v>0</v>
      </c>
      <c r="U709">
        <v>333</v>
      </c>
      <c r="V709">
        <v>320333</v>
      </c>
      <c r="W709" t="s">
        <v>27</v>
      </c>
      <c r="X709" t="s">
        <v>27</v>
      </c>
      <c r="Y709" t="s">
        <v>387</v>
      </c>
      <c r="Z709" t="s">
        <v>384</v>
      </c>
      <c r="AA709" s="3" t="str">
        <f t="shared" si="22"/>
        <v>0333</v>
      </c>
      <c r="AB709" s="4" t="str">
        <f t="shared" si="23"/>
        <v>Non-TIF</v>
      </c>
    </row>
    <row r="710" spans="1:28" x14ac:dyDescent="0.25">
      <c r="A710">
        <v>2021</v>
      </c>
      <c r="B710">
        <v>33</v>
      </c>
      <c r="C710" t="s">
        <v>45</v>
      </c>
      <c r="D710">
        <v>647090</v>
      </c>
      <c r="E710">
        <v>35153</v>
      </c>
      <c r="F710">
        <v>0</v>
      </c>
      <c r="G710">
        <v>1315539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1997782</v>
      </c>
      <c r="O710">
        <v>1852</v>
      </c>
      <c r="P710">
        <v>1995930</v>
      </c>
      <c r="Q710">
        <v>0</v>
      </c>
      <c r="R710">
        <v>2021</v>
      </c>
      <c r="S710">
        <v>33</v>
      </c>
      <c r="T710">
        <v>6</v>
      </c>
      <c r="U710">
        <v>273</v>
      </c>
      <c r="V710">
        <v>96273</v>
      </c>
      <c r="W710" t="s">
        <v>27</v>
      </c>
      <c r="X710" t="s">
        <v>27</v>
      </c>
      <c r="Y710" t="s">
        <v>145</v>
      </c>
      <c r="Z710" t="s">
        <v>380</v>
      </c>
      <c r="AA710" s="3" t="str">
        <f t="shared" si="22"/>
        <v>6273</v>
      </c>
      <c r="AB710" s="4" t="str">
        <f t="shared" si="23"/>
        <v>Non-TIF</v>
      </c>
    </row>
    <row r="711" spans="1:28" x14ac:dyDescent="0.25">
      <c r="A711">
        <v>2021</v>
      </c>
      <c r="B711">
        <v>33</v>
      </c>
      <c r="C711" t="s">
        <v>45</v>
      </c>
      <c r="D711">
        <v>12823454</v>
      </c>
      <c r="E711">
        <v>88381</v>
      </c>
      <c r="F711">
        <v>64021</v>
      </c>
      <c r="G711">
        <v>514588</v>
      </c>
      <c r="H711">
        <v>0</v>
      </c>
      <c r="I711">
        <v>23060</v>
      </c>
      <c r="J711">
        <v>0</v>
      </c>
      <c r="K711">
        <v>0</v>
      </c>
      <c r="L711">
        <v>0</v>
      </c>
      <c r="M711">
        <v>0</v>
      </c>
      <c r="N711">
        <v>13513504</v>
      </c>
      <c r="O711">
        <v>24076</v>
      </c>
      <c r="P711">
        <v>13489428</v>
      </c>
      <c r="Q711">
        <v>0</v>
      </c>
      <c r="R711">
        <v>2021</v>
      </c>
      <c r="S711">
        <v>33</v>
      </c>
      <c r="T711">
        <v>6</v>
      </c>
      <c r="U711">
        <v>762</v>
      </c>
      <c r="V711">
        <v>96762</v>
      </c>
      <c r="W711" t="s">
        <v>27</v>
      </c>
      <c r="X711" t="s">
        <v>27</v>
      </c>
      <c r="Y711" t="s">
        <v>57</v>
      </c>
      <c r="Z711" t="s">
        <v>380</v>
      </c>
      <c r="AA711" s="3" t="str">
        <f t="shared" si="22"/>
        <v>6762</v>
      </c>
      <c r="AB711" s="4" t="str">
        <f t="shared" si="23"/>
        <v>Non-TIF</v>
      </c>
    </row>
    <row r="712" spans="1:28" x14ac:dyDescent="0.25">
      <c r="A712">
        <v>2021</v>
      </c>
      <c r="B712">
        <v>33</v>
      </c>
      <c r="C712" t="s">
        <v>45</v>
      </c>
      <c r="D712">
        <v>29636500</v>
      </c>
      <c r="E712">
        <v>754288</v>
      </c>
      <c r="F712">
        <v>92647</v>
      </c>
      <c r="G712">
        <v>20143803</v>
      </c>
      <c r="H712">
        <v>3215727</v>
      </c>
      <c r="I712">
        <v>2776336</v>
      </c>
      <c r="J712">
        <v>0</v>
      </c>
      <c r="K712">
        <v>0</v>
      </c>
      <c r="L712">
        <v>0</v>
      </c>
      <c r="M712">
        <v>0</v>
      </c>
      <c r="N712">
        <v>56619301</v>
      </c>
      <c r="O712">
        <v>75932</v>
      </c>
      <c r="P712">
        <v>56543369</v>
      </c>
      <c r="Q712">
        <v>0</v>
      </c>
      <c r="R712">
        <v>2021</v>
      </c>
      <c r="S712">
        <v>33</v>
      </c>
      <c r="T712">
        <v>4</v>
      </c>
      <c r="U712">
        <v>774</v>
      </c>
      <c r="V712">
        <v>334774</v>
      </c>
      <c r="W712" t="s">
        <v>27</v>
      </c>
      <c r="X712" t="s">
        <v>27</v>
      </c>
      <c r="Y712" t="s">
        <v>1467</v>
      </c>
      <c r="Z712" t="s">
        <v>380</v>
      </c>
      <c r="AA712" s="3" t="str">
        <f t="shared" si="22"/>
        <v>4774</v>
      </c>
      <c r="AB712" s="4" t="str">
        <f t="shared" si="23"/>
        <v>Non-TIF</v>
      </c>
    </row>
    <row r="713" spans="1:28" x14ac:dyDescent="0.25">
      <c r="A713">
        <v>2021</v>
      </c>
      <c r="B713">
        <v>33</v>
      </c>
      <c r="C713" t="s">
        <v>24</v>
      </c>
      <c r="D713">
        <v>1715019</v>
      </c>
      <c r="E713">
        <v>0</v>
      </c>
      <c r="F713">
        <v>0</v>
      </c>
      <c r="G713">
        <v>2255358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3970377</v>
      </c>
      <c r="O713">
        <v>0</v>
      </c>
      <c r="P713">
        <v>3970377</v>
      </c>
      <c r="Q713">
        <v>0</v>
      </c>
      <c r="R713">
        <v>2021</v>
      </c>
      <c r="S713">
        <v>33</v>
      </c>
      <c r="T713">
        <v>4</v>
      </c>
      <c r="U713">
        <v>774</v>
      </c>
      <c r="V713" t="s">
        <v>388</v>
      </c>
      <c r="W713" t="s">
        <v>26</v>
      </c>
      <c r="X713" t="s">
        <v>27</v>
      </c>
      <c r="Y713" t="s">
        <v>389</v>
      </c>
      <c r="Z713" t="s">
        <v>380</v>
      </c>
      <c r="AA713" s="3" t="str">
        <f t="shared" si="22"/>
        <v>4774</v>
      </c>
      <c r="AB713" s="4" t="str">
        <f t="shared" si="23"/>
        <v>TIF</v>
      </c>
    </row>
    <row r="714" spans="1:28" x14ac:dyDescent="0.25">
      <c r="A714">
        <v>2021</v>
      </c>
      <c r="B714">
        <v>33</v>
      </c>
      <c r="C714" t="s">
        <v>32</v>
      </c>
      <c r="D714">
        <v>23914663</v>
      </c>
      <c r="E714">
        <v>34397146</v>
      </c>
      <c r="F714">
        <v>3463128</v>
      </c>
      <c r="G714">
        <v>3264383</v>
      </c>
      <c r="H714">
        <v>399330</v>
      </c>
      <c r="I714">
        <v>92268</v>
      </c>
      <c r="J714">
        <v>0</v>
      </c>
      <c r="K714">
        <v>0</v>
      </c>
      <c r="L714">
        <v>184559</v>
      </c>
      <c r="M714">
        <v>0</v>
      </c>
      <c r="N714">
        <v>65715477</v>
      </c>
      <c r="O714">
        <v>87044</v>
      </c>
      <c r="P714">
        <v>65628433</v>
      </c>
      <c r="Q714">
        <v>897669</v>
      </c>
      <c r="R714">
        <v>2021</v>
      </c>
      <c r="S714">
        <v>33</v>
      </c>
      <c r="T714">
        <v>6</v>
      </c>
      <c r="U714">
        <v>509</v>
      </c>
      <c r="V714">
        <v>336509</v>
      </c>
      <c r="W714" t="s">
        <v>27</v>
      </c>
      <c r="X714" t="s">
        <v>27</v>
      </c>
      <c r="Y714" t="s">
        <v>224</v>
      </c>
      <c r="Z714" t="s">
        <v>380</v>
      </c>
      <c r="AA714" s="3" t="str">
        <f t="shared" si="22"/>
        <v>6509</v>
      </c>
      <c r="AB714" s="4" t="str">
        <f t="shared" si="23"/>
        <v>Non-TIF</v>
      </c>
    </row>
    <row r="715" spans="1:28" x14ac:dyDescent="0.25">
      <c r="A715">
        <v>2021</v>
      </c>
      <c r="B715">
        <v>34</v>
      </c>
      <c r="C715" t="s">
        <v>45</v>
      </c>
      <c r="D715">
        <v>11753658</v>
      </c>
      <c r="E715">
        <v>1425885</v>
      </c>
      <c r="F715">
        <v>119029</v>
      </c>
      <c r="G715">
        <v>43490510</v>
      </c>
      <c r="H715">
        <v>46636078</v>
      </c>
      <c r="I715">
        <v>3912669</v>
      </c>
      <c r="J715">
        <v>0</v>
      </c>
      <c r="K715">
        <v>0</v>
      </c>
      <c r="L715">
        <v>0</v>
      </c>
      <c r="M715">
        <v>0</v>
      </c>
      <c r="N715">
        <v>107337829</v>
      </c>
      <c r="O715">
        <v>88896</v>
      </c>
      <c r="P715">
        <v>107248933</v>
      </c>
      <c r="Q715">
        <v>0</v>
      </c>
      <c r="R715">
        <v>2021</v>
      </c>
      <c r="S715">
        <v>34</v>
      </c>
      <c r="T715">
        <v>1</v>
      </c>
      <c r="U715">
        <v>116</v>
      </c>
      <c r="V715">
        <v>341116</v>
      </c>
      <c r="W715" t="s">
        <v>27</v>
      </c>
      <c r="X715" t="s">
        <v>27</v>
      </c>
      <c r="Y715" t="s">
        <v>324</v>
      </c>
      <c r="Z715" t="s">
        <v>390</v>
      </c>
      <c r="AA715" s="3" t="str">
        <f t="shared" si="22"/>
        <v>1116</v>
      </c>
      <c r="AB715" s="4" t="str">
        <f t="shared" si="23"/>
        <v>Non-TIF</v>
      </c>
    </row>
    <row r="716" spans="1:28" x14ac:dyDescent="0.25">
      <c r="A716">
        <v>2021</v>
      </c>
      <c r="B716">
        <v>34</v>
      </c>
      <c r="C716" t="s">
        <v>45</v>
      </c>
      <c r="D716">
        <v>503113</v>
      </c>
      <c r="E716">
        <v>52353</v>
      </c>
      <c r="F716">
        <v>0</v>
      </c>
      <c r="G716">
        <v>1689923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2245389</v>
      </c>
      <c r="O716">
        <v>20372</v>
      </c>
      <c r="P716">
        <v>2225017</v>
      </c>
      <c r="Q716">
        <v>0</v>
      </c>
      <c r="R716">
        <v>2021</v>
      </c>
      <c r="S716">
        <v>34</v>
      </c>
      <c r="T716">
        <v>5</v>
      </c>
      <c r="U716">
        <v>697</v>
      </c>
      <c r="V716">
        <v>345697</v>
      </c>
      <c r="W716" t="s">
        <v>27</v>
      </c>
      <c r="X716" t="s">
        <v>27</v>
      </c>
      <c r="Y716" t="s">
        <v>318</v>
      </c>
      <c r="Z716" t="s">
        <v>390</v>
      </c>
      <c r="AA716" s="3" t="str">
        <f t="shared" si="22"/>
        <v>5697</v>
      </c>
      <c r="AB716" s="4" t="str">
        <f t="shared" si="23"/>
        <v>Non-TIF</v>
      </c>
    </row>
    <row r="717" spans="1:28" x14ac:dyDescent="0.25">
      <c r="A717">
        <v>2021</v>
      </c>
      <c r="B717">
        <v>34</v>
      </c>
      <c r="C717" t="s">
        <v>24</v>
      </c>
      <c r="D717">
        <v>1008401</v>
      </c>
      <c r="E717">
        <v>26680</v>
      </c>
      <c r="F717">
        <v>0</v>
      </c>
      <c r="G717">
        <v>5964553</v>
      </c>
      <c r="H717">
        <v>0</v>
      </c>
      <c r="I717">
        <v>9816</v>
      </c>
      <c r="J717">
        <v>0</v>
      </c>
      <c r="K717">
        <v>0</v>
      </c>
      <c r="L717">
        <v>0</v>
      </c>
      <c r="M717">
        <v>0</v>
      </c>
      <c r="N717">
        <v>7009450</v>
      </c>
      <c r="O717">
        <v>0</v>
      </c>
      <c r="P717">
        <v>7009450</v>
      </c>
      <c r="Q717">
        <v>0</v>
      </c>
      <c r="R717">
        <v>2021</v>
      </c>
      <c r="S717">
        <v>34</v>
      </c>
      <c r="T717">
        <v>5</v>
      </c>
      <c r="U717">
        <v>697</v>
      </c>
      <c r="V717" t="s">
        <v>391</v>
      </c>
      <c r="W717" t="s">
        <v>26</v>
      </c>
      <c r="X717" t="s">
        <v>27</v>
      </c>
      <c r="Y717" t="s">
        <v>392</v>
      </c>
      <c r="Z717" t="s">
        <v>390</v>
      </c>
      <c r="AA717" s="3" t="str">
        <f t="shared" si="22"/>
        <v>5697</v>
      </c>
      <c r="AB717" s="4" t="str">
        <f t="shared" si="23"/>
        <v>TIF</v>
      </c>
    </row>
    <row r="718" spans="1:28" x14ac:dyDescent="0.25">
      <c r="A718">
        <v>2021</v>
      </c>
      <c r="B718">
        <v>34</v>
      </c>
      <c r="C718" t="s">
        <v>32</v>
      </c>
      <c r="D718">
        <v>12745179</v>
      </c>
      <c r="E718">
        <v>23544910</v>
      </c>
      <c r="F718">
        <v>884278</v>
      </c>
      <c r="G718">
        <v>684153</v>
      </c>
      <c r="H718">
        <v>0</v>
      </c>
      <c r="I718">
        <v>0</v>
      </c>
      <c r="J718">
        <v>0</v>
      </c>
      <c r="K718">
        <v>0</v>
      </c>
      <c r="L718">
        <v>460678</v>
      </c>
      <c r="M718">
        <v>888096</v>
      </c>
      <c r="N718">
        <v>39207294</v>
      </c>
      <c r="O718">
        <v>25928</v>
      </c>
      <c r="P718">
        <v>39181366</v>
      </c>
      <c r="Q718">
        <v>456489</v>
      </c>
      <c r="R718">
        <v>2021</v>
      </c>
      <c r="S718">
        <v>34</v>
      </c>
      <c r="T718">
        <v>4</v>
      </c>
      <c r="U718">
        <v>599</v>
      </c>
      <c r="V718">
        <v>194599</v>
      </c>
      <c r="W718" t="s">
        <v>27</v>
      </c>
      <c r="X718" t="s">
        <v>27</v>
      </c>
      <c r="Y718" t="s">
        <v>146</v>
      </c>
      <c r="Z718" t="s">
        <v>390</v>
      </c>
      <c r="AA718" s="3" t="str">
        <f t="shared" si="22"/>
        <v>4599</v>
      </c>
      <c r="AB718" s="4" t="str">
        <f t="shared" si="23"/>
        <v>Non-TIF</v>
      </c>
    </row>
    <row r="719" spans="1:28" x14ac:dyDescent="0.25">
      <c r="A719">
        <v>2021</v>
      </c>
      <c r="B719">
        <v>35</v>
      </c>
      <c r="C719" t="s">
        <v>45</v>
      </c>
      <c r="D719">
        <v>0</v>
      </c>
      <c r="E719">
        <v>0</v>
      </c>
      <c r="F719">
        <v>0</v>
      </c>
      <c r="G719">
        <v>0</v>
      </c>
      <c r="H719">
        <v>11671200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11671200</v>
      </c>
      <c r="O719">
        <v>0</v>
      </c>
      <c r="P719">
        <v>11671200</v>
      </c>
      <c r="Q719">
        <v>0</v>
      </c>
      <c r="R719">
        <v>2021</v>
      </c>
      <c r="S719">
        <v>35</v>
      </c>
      <c r="T719">
        <v>0</v>
      </c>
      <c r="U719">
        <v>108</v>
      </c>
      <c r="V719">
        <v>420108</v>
      </c>
      <c r="W719" t="s">
        <v>27</v>
      </c>
      <c r="X719" t="s">
        <v>27</v>
      </c>
      <c r="Y719" t="s">
        <v>393</v>
      </c>
      <c r="Z719" t="s">
        <v>394</v>
      </c>
      <c r="AA719" s="3" t="str">
        <f t="shared" si="22"/>
        <v>0108</v>
      </c>
      <c r="AB719" s="4" t="str">
        <f t="shared" si="23"/>
        <v>Non-TIF</v>
      </c>
    </row>
    <row r="720" spans="1:28" x14ac:dyDescent="0.25">
      <c r="A720">
        <v>2021</v>
      </c>
      <c r="B720">
        <v>35</v>
      </c>
      <c r="C720" t="s">
        <v>45</v>
      </c>
      <c r="D720">
        <v>0</v>
      </c>
      <c r="E720">
        <v>0</v>
      </c>
      <c r="F720">
        <v>0</v>
      </c>
      <c r="G720">
        <v>0</v>
      </c>
      <c r="H720">
        <v>59976810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59976810</v>
      </c>
      <c r="O720">
        <v>0</v>
      </c>
      <c r="P720">
        <v>59976810</v>
      </c>
      <c r="Q720">
        <v>0</v>
      </c>
      <c r="R720">
        <v>2021</v>
      </c>
      <c r="S720">
        <v>35</v>
      </c>
      <c r="T720">
        <v>3</v>
      </c>
      <c r="U720">
        <v>150</v>
      </c>
      <c r="V720">
        <v>423150</v>
      </c>
      <c r="W720" t="s">
        <v>27</v>
      </c>
      <c r="X720" t="s">
        <v>27</v>
      </c>
      <c r="Y720" t="s">
        <v>395</v>
      </c>
      <c r="Z720" t="s">
        <v>394</v>
      </c>
      <c r="AA720" s="3" t="str">
        <f t="shared" si="22"/>
        <v>3150</v>
      </c>
      <c r="AB720" s="4" t="str">
        <f t="shared" si="23"/>
        <v>Non-TIF</v>
      </c>
    </row>
    <row r="721" spans="1:28" x14ac:dyDescent="0.25">
      <c r="A721">
        <v>2021</v>
      </c>
      <c r="B721">
        <v>35</v>
      </c>
      <c r="C721" t="s">
        <v>24</v>
      </c>
      <c r="D721">
        <v>60247</v>
      </c>
      <c r="E721">
        <v>0</v>
      </c>
      <c r="F721">
        <v>0</v>
      </c>
      <c r="G721">
        <v>1489951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1550198</v>
      </c>
      <c r="O721">
        <v>0</v>
      </c>
      <c r="P721">
        <v>1550198</v>
      </c>
      <c r="Q721">
        <v>0</v>
      </c>
      <c r="R721">
        <v>2021</v>
      </c>
      <c r="S721">
        <v>35</v>
      </c>
      <c r="T721">
        <v>0</v>
      </c>
      <c r="U721">
        <v>9</v>
      </c>
      <c r="V721" t="s">
        <v>396</v>
      </c>
      <c r="W721" t="s">
        <v>26</v>
      </c>
      <c r="X721" t="s">
        <v>27</v>
      </c>
      <c r="Y721" t="s">
        <v>397</v>
      </c>
      <c r="Z721" t="s">
        <v>394</v>
      </c>
      <c r="AA721" s="3" t="str">
        <f t="shared" si="22"/>
        <v>0009</v>
      </c>
      <c r="AB721" s="4" t="str">
        <f t="shared" si="23"/>
        <v>TIF</v>
      </c>
    </row>
    <row r="722" spans="1:28" x14ac:dyDescent="0.25">
      <c r="A722">
        <v>2021</v>
      </c>
      <c r="B722">
        <v>36</v>
      </c>
      <c r="C722" t="s">
        <v>45</v>
      </c>
      <c r="D722">
        <v>275539</v>
      </c>
      <c r="E722">
        <v>2968576</v>
      </c>
      <c r="F722">
        <v>320540</v>
      </c>
      <c r="G722">
        <v>8461854</v>
      </c>
      <c r="H722">
        <v>3961080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15987589</v>
      </c>
      <c r="O722">
        <v>0</v>
      </c>
      <c r="P722">
        <v>15987589</v>
      </c>
      <c r="Q722">
        <v>0</v>
      </c>
      <c r="R722">
        <v>2021</v>
      </c>
      <c r="S722">
        <v>36</v>
      </c>
      <c r="T722">
        <v>2</v>
      </c>
      <c r="U722">
        <v>772</v>
      </c>
      <c r="V722">
        <v>362772</v>
      </c>
      <c r="W722" t="s">
        <v>27</v>
      </c>
      <c r="X722" t="s">
        <v>27</v>
      </c>
      <c r="Y722" t="s">
        <v>398</v>
      </c>
      <c r="Z722" t="s">
        <v>399</v>
      </c>
      <c r="AA722" s="3" t="str">
        <f t="shared" si="22"/>
        <v>2772</v>
      </c>
      <c r="AB722" s="4" t="str">
        <f t="shared" si="23"/>
        <v>Non-TIF</v>
      </c>
    </row>
    <row r="723" spans="1:28" x14ac:dyDescent="0.25">
      <c r="A723">
        <v>2021</v>
      </c>
      <c r="B723">
        <v>72</v>
      </c>
      <c r="C723" t="s">
        <v>45</v>
      </c>
      <c r="D723">
        <v>0</v>
      </c>
      <c r="E723">
        <v>0</v>
      </c>
      <c r="F723">
        <v>0</v>
      </c>
      <c r="G723">
        <v>0</v>
      </c>
      <c r="H723">
        <v>49737241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49737241</v>
      </c>
      <c r="O723">
        <v>0</v>
      </c>
      <c r="P723">
        <v>49737241</v>
      </c>
      <c r="Q723">
        <v>0</v>
      </c>
      <c r="R723">
        <v>2021</v>
      </c>
      <c r="S723">
        <v>72</v>
      </c>
      <c r="T723">
        <v>2</v>
      </c>
      <c r="U723">
        <v>846</v>
      </c>
      <c r="V723">
        <v>302846</v>
      </c>
      <c r="W723" t="s">
        <v>27</v>
      </c>
      <c r="X723" t="s">
        <v>27</v>
      </c>
      <c r="Y723" t="s">
        <v>345</v>
      </c>
      <c r="Z723" t="s">
        <v>739</v>
      </c>
      <c r="AA723" s="3" t="str">
        <f t="shared" si="22"/>
        <v>2846</v>
      </c>
      <c r="AB723" s="4" t="str">
        <f t="shared" si="23"/>
        <v>Non-TIF</v>
      </c>
    </row>
    <row r="724" spans="1:28" x14ac:dyDescent="0.25">
      <c r="A724">
        <v>2021</v>
      </c>
      <c r="B724">
        <v>72</v>
      </c>
      <c r="C724" t="s">
        <v>32</v>
      </c>
      <c r="D724">
        <v>11000634</v>
      </c>
      <c r="E724">
        <v>55565123</v>
      </c>
      <c r="F724">
        <v>3153671</v>
      </c>
      <c r="G724">
        <v>4229511</v>
      </c>
      <c r="H724">
        <v>0</v>
      </c>
      <c r="I724">
        <v>46927</v>
      </c>
      <c r="J724">
        <v>0</v>
      </c>
      <c r="K724">
        <v>0</v>
      </c>
      <c r="L724">
        <v>1253356</v>
      </c>
      <c r="M724">
        <v>0</v>
      </c>
      <c r="N724">
        <v>75249222</v>
      </c>
      <c r="O724">
        <v>75932</v>
      </c>
      <c r="P724">
        <v>75173290</v>
      </c>
      <c r="Q724">
        <v>499972</v>
      </c>
      <c r="R724">
        <v>2021</v>
      </c>
      <c r="S724">
        <v>72</v>
      </c>
      <c r="T724">
        <v>2</v>
      </c>
      <c r="U724">
        <v>862</v>
      </c>
      <c r="V724">
        <v>712862</v>
      </c>
      <c r="W724" t="s">
        <v>27</v>
      </c>
      <c r="X724" t="s">
        <v>27</v>
      </c>
      <c r="Y724" t="s">
        <v>404</v>
      </c>
      <c r="Z724" t="s">
        <v>739</v>
      </c>
      <c r="AA724" s="3" t="str">
        <f t="shared" si="22"/>
        <v>2862</v>
      </c>
      <c r="AB724" s="4" t="str">
        <f t="shared" si="23"/>
        <v>Non-TIF</v>
      </c>
    </row>
    <row r="725" spans="1:28" x14ac:dyDescent="0.25">
      <c r="A725">
        <v>2021</v>
      </c>
      <c r="B725">
        <v>73</v>
      </c>
      <c r="C725" t="s">
        <v>32</v>
      </c>
      <c r="D725">
        <v>133617283</v>
      </c>
      <c r="E725">
        <v>90580931</v>
      </c>
      <c r="F725">
        <v>3350692</v>
      </c>
      <c r="G725">
        <v>14353639</v>
      </c>
      <c r="H725">
        <v>13951377</v>
      </c>
      <c r="I725">
        <v>4547779</v>
      </c>
      <c r="J725">
        <v>0</v>
      </c>
      <c r="K725">
        <v>0</v>
      </c>
      <c r="L725">
        <v>633496</v>
      </c>
      <c r="M725">
        <v>0</v>
      </c>
      <c r="N725">
        <v>261035197</v>
      </c>
      <c r="O725">
        <v>518560</v>
      </c>
      <c r="P725">
        <v>260516637</v>
      </c>
      <c r="Q725">
        <v>17675097</v>
      </c>
      <c r="R725">
        <v>2021</v>
      </c>
      <c r="S725">
        <v>73</v>
      </c>
      <c r="T725">
        <v>1</v>
      </c>
      <c r="U725">
        <v>197</v>
      </c>
      <c r="V725">
        <v>731197</v>
      </c>
      <c r="W725" t="s">
        <v>27</v>
      </c>
      <c r="X725" t="s">
        <v>27</v>
      </c>
      <c r="Y725" t="s">
        <v>764</v>
      </c>
      <c r="Z725" t="s">
        <v>743</v>
      </c>
      <c r="AA725" s="3" t="str">
        <f t="shared" si="22"/>
        <v>1197</v>
      </c>
      <c r="AB725" s="4" t="str">
        <f t="shared" si="23"/>
        <v>Non-TIF</v>
      </c>
    </row>
    <row r="726" spans="1:28" x14ac:dyDescent="0.25">
      <c r="A726">
        <v>2021</v>
      </c>
      <c r="B726">
        <v>73</v>
      </c>
      <c r="C726" t="s">
        <v>32</v>
      </c>
      <c r="D726">
        <v>8942</v>
      </c>
      <c r="E726">
        <v>71704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471</v>
      </c>
      <c r="M726">
        <v>0</v>
      </c>
      <c r="N726">
        <v>81117</v>
      </c>
      <c r="O726">
        <v>0</v>
      </c>
      <c r="P726">
        <v>81117</v>
      </c>
      <c r="Q726">
        <v>369</v>
      </c>
      <c r="R726">
        <v>2021</v>
      </c>
      <c r="S726">
        <v>73</v>
      </c>
      <c r="T726">
        <v>0</v>
      </c>
      <c r="U726">
        <v>549</v>
      </c>
      <c r="V726">
        <v>870549</v>
      </c>
      <c r="W726" t="s">
        <v>27</v>
      </c>
      <c r="X726" t="s">
        <v>27</v>
      </c>
      <c r="Y726" t="s">
        <v>765</v>
      </c>
      <c r="Z726" t="s">
        <v>743</v>
      </c>
      <c r="AA726" s="3" t="str">
        <f t="shared" si="22"/>
        <v>0549</v>
      </c>
      <c r="AB726" s="4" t="str">
        <f t="shared" si="23"/>
        <v>Non-TIF</v>
      </c>
    </row>
    <row r="727" spans="1:28" x14ac:dyDescent="0.25">
      <c r="A727">
        <v>2021</v>
      </c>
      <c r="B727">
        <v>74</v>
      </c>
      <c r="C727" t="s">
        <v>32</v>
      </c>
      <c r="D727">
        <v>75023362</v>
      </c>
      <c r="E727">
        <v>146736401</v>
      </c>
      <c r="F727">
        <v>9593948</v>
      </c>
      <c r="G727">
        <v>8398237</v>
      </c>
      <c r="H727">
        <v>4064715</v>
      </c>
      <c r="I727">
        <v>871505</v>
      </c>
      <c r="J727">
        <v>0</v>
      </c>
      <c r="K727">
        <v>0</v>
      </c>
      <c r="L727">
        <v>1557272</v>
      </c>
      <c r="M727">
        <v>21062710</v>
      </c>
      <c r="N727">
        <v>267308150</v>
      </c>
      <c r="O727">
        <v>238439</v>
      </c>
      <c r="P727">
        <v>267069711</v>
      </c>
      <c r="Q727">
        <v>19940969</v>
      </c>
      <c r="R727">
        <v>2021</v>
      </c>
      <c r="S727">
        <v>74</v>
      </c>
      <c r="T727">
        <v>2</v>
      </c>
      <c r="U727">
        <v>88</v>
      </c>
      <c r="V727">
        <v>742088</v>
      </c>
      <c r="W727" t="s">
        <v>27</v>
      </c>
      <c r="X727" t="s">
        <v>27</v>
      </c>
      <c r="Y727" t="s">
        <v>766</v>
      </c>
      <c r="Z727" t="s">
        <v>745</v>
      </c>
      <c r="AA727" s="3" t="str">
        <f t="shared" si="22"/>
        <v>2088</v>
      </c>
      <c r="AB727" s="4" t="str">
        <f t="shared" si="23"/>
        <v>Non-TIF</v>
      </c>
    </row>
    <row r="728" spans="1:28" x14ac:dyDescent="0.25">
      <c r="A728">
        <v>2021</v>
      </c>
      <c r="B728">
        <v>74</v>
      </c>
      <c r="C728" t="s">
        <v>32</v>
      </c>
      <c r="D728">
        <v>21863571</v>
      </c>
      <c r="E728">
        <v>40266246</v>
      </c>
      <c r="F728">
        <v>3936133</v>
      </c>
      <c r="G728">
        <v>2298681</v>
      </c>
      <c r="H728">
        <v>0</v>
      </c>
      <c r="I728">
        <v>173362</v>
      </c>
      <c r="J728">
        <v>0</v>
      </c>
      <c r="K728">
        <v>0</v>
      </c>
      <c r="L728">
        <v>771275</v>
      </c>
      <c r="M728">
        <v>5358586</v>
      </c>
      <c r="N728">
        <v>74667854</v>
      </c>
      <c r="O728">
        <v>129640</v>
      </c>
      <c r="P728">
        <v>74538214</v>
      </c>
      <c r="Q728">
        <v>8798273</v>
      </c>
      <c r="R728">
        <v>2021</v>
      </c>
      <c r="S728">
        <v>74</v>
      </c>
      <c r="T728">
        <v>2</v>
      </c>
      <c r="U728">
        <v>556</v>
      </c>
      <c r="V728">
        <v>742556</v>
      </c>
      <c r="W728" t="s">
        <v>27</v>
      </c>
      <c r="X728" t="s">
        <v>27</v>
      </c>
      <c r="Y728" t="s">
        <v>245</v>
      </c>
      <c r="Z728" t="s">
        <v>745</v>
      </c>
      <c r="AA728" s="3" t="str">
        <f t="shared" si="22"/>
        <v>2556</v>
      </c>
      <c r="AB728" s="4" t="str">
        <f t="shared" si="23"/>
        <v>Non-TIF</v>
      </c>
    </row>
    <row r="729" spans="1:28" x14ac:dyDescent="0.25">
      <c r="A729">
        <v>2021</v>
      </c>
      <c r="B729">
        <v>74</v>
      </c>
      <c r="C729" t="s">
        <v>32</v>
      </c>
      <c r="D729">
        <v>35460383</v>
      </c>
      <c r="E729">
        <v>91605796</v>
      </c>
      <c r="F729">
        <v>7205173</v>
      </c>
      <c r="G729">
        <v>8157132</v>
      </c>
      <c r="H729">
        <v>94239</v>
      </c>
      <c r="I729">
        <v>127048</v>
      </c>
      <c r="J729">
        <v>0</v>
      </c>
      <c r="K729">
        <v>0</v>
      </c>
      <c r="L729">
        <v>521085</v>
      </c>
      <c r="M729">
        <v>11440193</v>
      </c>
      <c r="N729">
        <v>154611049</v>
      </c>
      <c r="O729">
        <v>159272</v>
      </c>
      <c r="P729">
        <v>154451777</v>
      </c>
      <c r="Q729">
        <v>1863488</v>
      </c>
      <c r="R729">
        <v>2021</v>
      </c>
      <c r="S729">
        <v>74</v>
      </c>
      <c r="T729">
        <v>6</v>
      </c>
      <c r="U729">
        <v>921</v>
      </c>
      <c r="V729">
        <v>746921</v>
      </c>
      <c r="W729" t="s">
        <v>27</v>
      </c>
      <c r="X729" t="s">
        <v>27</v>
      </c>
      <c r="Y729" t="s">
        <v>672</v>
      </c>
      <c r="Z729" t="s">
        <v>745</v>
      </c>
      <c r="AA729" s="3" t="str">
        <f t="shared" si="22"/>
        <v>6921</v>
      </c>
      <c r="AB729" s="4" t="str">
        <f t="shared" si="23"/>
        <v>Non-TIF</v>
      </c>
    </row>
    <row r="730" spans="1:28" x14ac:dyDescent="0.25">
      <c r="A730">
        <v>2021</v>
      </c>
      <c r="B730">
        <v>75</v>
      </c>
      <c r="C730" t="s">
        <v>45</v>
      </c>
      <c r="D730">
        <v>1600738</v>
      </c>
      <c r="E730">
        <v>0</v>
      </c>
      <c r="F730">
        <v>0</v>
      </c>
      <c r="G730">
        <v>4280202</v>
      </c>
      <c r="H730">
        <v>56885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5937825</v>
      </c>
      <c r="O730">
        <v>38892</v>
      </c>
      <c r="P730">
        <v>5898933</v>
      </c>
      <c r="Q730">
        <v>0</v>
      </c>
      <c r="R730">
        <v>2021</v>
      </c>
      <c r="S730">
        <v>75</v>
      </c>
      <c r="T730">
        <v>0</v>
      </c>
      <c r="U730">
        <v>63</v>
      </c>
      <c r="V730">
        <v>750063</v>
      </c>
      <c r="W730" t="s">
        <v>27</v>
      </c>
      <c r="X730" t="s">
        <v>27</v>
      </c>
      <c r="Y730" t="s">
        <v>767</v>
      </c>
      <c r="Z730" t="s">
        <v>747</v>
      </c>
      <c r="AA730" s="3" t="str">
        <f t="shared" si="22"/>
        <v>0063</v>
      </c>
      <c r="AB730" s="4" t="str">
        <f t="shared" si="23"/>
        <v>Non-TIF</v>
      </c>
    </row>
    <row r="731" spans="1:28" x14ac:dyDescent="0.25">
      <c r="A731">
        <v>2021</v>
      </c>
      <c r="B731">
        <v>75</v>
      </c>
      <c r="C731" t="s">
        <v>24</v>
      </c>
      <c r="D731">
        <v>11109690</v>
      </c>
      <c r="E731">
        <v>0</v>
      </c>
      <c r="F731">
        <v>0</v>
      </c>
      <c r="G731">
        <v>8840426</v>
      </c>
      <c r="H731">
        <v>615082</v>
      </c>
      <c r="I731">
        <v>311991</v>
      </c>
      <c r="J731">
        <v>0</v>
      </c>
      <c r="K731">
        <v>0</v>
      </c>
      <c r="L731">
        <v>0</v>
      </c>
      <c r="M731">
        <v>0</v>
      </c>
      <c r="N731">
        <v>20877189</v>
      </c>
      <c r="O731">
        <v>7408</v>
      </c>
      <c r="P731">
        <v>20869781</v>
      </c>
      <c r="Q731">
        <v>0</v>
      </c>
      <c r="R731">
        <v>2021</v>
      </c>
      <c r="S731">
        <v>75</v>
      </c>
      <c r="T731">
        <v>0</v>
      </c>
      <c r="U731">
        <v>63</v>
      </c>
      <c r="V731" t="s">
        <v>768</v>
      </c>
      <c r="W731" t="s">
        <v>26</v>
      </c>
      <c r="X731" t="s">
        <v>27</v>
      </c>
      <c r="Y731" t="s">
        <v>769</v>
      </c>
      <c r="Z731" t="s">
        <v>747</v>
      </c>
      <c r="AA731" s="3" t="str">
        <f t="shared" si="22"/>
        <v>0063</v>
      </c>
      <c r="AB731" s="4" t="str">
        <f t="shared" si="23"/>
        <v>TIF</v>
      </c>
    </row>
    <row r="732" spans="1:28" x14ac:dyDescent="0.25">
      <c r="A732">
        <v>2021</v>
      </c>
      <c r="B732">
        <v>75</v>
      </c>
      <c r="C732" t="s">
        <v>32</v>
      </c>
      <c r="D732">
        <v>94044575</v>
      </c>
      <c r="E732">
        <v>163365244</v>
      </c>
      <c r="F732">
        <v>13227818</v>
      </c>
      <c r="G732">
        <v>19700136</v>
      </c>
      <c r="H732">
        <v>289107</v>
      </c>
      <c r="I732">
        <v>2249150</v>
      </c>
      <c r="J732">
        <v>0</v>
      </c>
      <c r="K732">
        <v>0</v>
      </c>
      <c r="L732">
        <v>7235187</v>
      </c>
      <c r="M732">
        <v>1873381</v>
      </c>
      <c r="N732">
        <v>301984598</v>
      </c>
      <c r="O732">
        <v>225944</v>
      </c>
      <c r="P732">
        <v>301758654</v>
      </c>
      <c r="Q732">
        <v>3641107</v>
      </c>
      <c r="R732">
        <v>2021</v>
      </c>
      <c r="S732">
        <v>75</v>
      </c>
      <c r="T732">
        <v>5</v>
      </c>
      <c r="U732">
        <v>486</v>
      </c>
      <c r="V732">
        <v>755486</v>
      </c>
      <c r="W732" t="s">
        <v>27</v>
      </c>
      <c r="X732" t="s">
        <v>27</v>
      </c>
      <c r="Y732" t="s">
        <v>770</v>
      </c>
      <c r="Z732" t="s">
        <v>747</v>
      </c>
      <c r="AA732" s="3" t="str">
        <f t="shared" si="22"/>
        <v>5486</v>
      </c>
      <c r="AB732" s="4" t="str">
        <f t="shared" si="23"/>
        <v>Non-TIF</v>
      </c>
    </row>
    <row r="733" spans="1:28" x14ac:dyDescent="0.25">
      <c r="A733">
        <v>2021</v>
      </c>
      <c r="B733">
        <v>75</v>
      </c>
      <c r="C733" t="s">
        <v>32</v>
      </c>
      <c r="D733">
        <v>47099</v>
      </c>
      <c r="E733">
        <v>994236</v>
      </c>
      <c r="F733">
        <v>367517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6987</v>
      </c>
      <c r="M733">
        <v>0</v>
      </c>
      <c r="N733">
        <v>1415839</v>
      </c>
      <c r="O733">
        <v>1852</v>
      </c>
      <c r="P733">
        <v>1413987</v>
      </c>
      <c r="Q733">
        <v>17227</v>
      </c>
      <c r="R733">
        <v>2021</v>
      </c>
      <c r="S733">
        <v>75</v>
      </c>
      <c r="T733">
        <v>6</v>
      </c>
      <c r="U733">
        <v>990</v>
      </c>
      <c r="V733">
        <v>846990</v>
      </c>
      <c r="W733" t="s">
        <v>27</v>
      </c>
      <c r="X733" t="s">
        <v>27</v>
      </c>
      <c r="Y733" t="s">
        <v>771</v>
      </c>
      <c r="Z733" t="s">
        <v>747</v>
      </c>
      <c r="AA733" s="3" t="str">
        <f t="shared" si="22"/>
        <v>6990</v>
      </c>
      <c r="AB733" s="4" t="str">
        <f t="shared" si="23"/>
        <v>Non-TIF</v>
      </c>
    </row>
    <row r="734" spans="1:28" x14ac:dyDescent="0.25">
      <c r="A734">
        <v>2021</v>
      </c>
      <c r="B734">
        <v>76</v>
      </c>
      <c r="C734" t="s">
        <v>45</v>
      </c>
      <c r="D734">
        <v>2349828</v>
      </c>
      <c r="E734">
        <v>0</v>
      </c>
      <c r="F734">
        <v>0</v>
      </c>
      <c r="G734">
        <v>11874457</v>
      </c>
      <c r="H734">
        <v>3941581</v>
      </c>
      <c r="I734">
        <v>94062</v>
      </c>
      <c r="J734">
        <v>0</v>
      </c>
      <c r="K734">
        <v>0</v>
      </c>
      <c r="L734">
        <v>0</v>
      </c>
      <c r="M734">
        <v>0</v>
      </c>
      <c r="N734">
        <v>18259928</v>
      </c>
      <c r="O734">
        <v>40744</v>
      </c>
      <c r="P734">
        <v>18219184</v>
      </c>
      <c r="Q734">
        <v>0</v>
      </c>
      <c r="R734">
        <v>2021</v>
      </c>
      <c r="S734">
        <v>76</v>
      </c>
      <c r="T734">
        <v>3</v>
      </c>
      <c r="U734">
        <v>537</v>
      </c>
      <c r="V734">
        <v>763537</v>
      </c>
      <c r="W734" t="s">
        <v>27</v>
      </c>
      <c r="X734" t="s">
        <v>27</v>
      </c>
      <c r="Y734" t="s">
        <v>282</v>
      </c>
      <c r="Z734" t="s">
        <v>749</v>
      </c>
      <c r="AA734" s="3" t="str">
        <f t="shared" si="22"/>
        <v>3537</v>
      </c>
      <c r="AB734" s="4" t="str">
        <f t="shared" si="23"/>
        <v>Non-TIF</v>
      </c>
    </row>
    <row r="735" spans="1:28" x14ac:dyDescent="0.25">
      <c r="A735">
        <v>2021</v>
      </c>
      <c r="B735">
        <v>76</v>
      </c>
      <c r="C735" t="s">
        <v>32</v>
      </c>
      <c r="D735">
        <v>1330860</v>
      </c>
      <c r="E735">
        <v>10346574</v>
      </c>
      <c r="F735">
        <v>539351</v>
      </c>
      <c r="G735">
        <v>47196</v>
      </c>
      <c r="H735">
        <v>0</v>
      </c>
      <c r="I735">
        <v>0</v>
      </c>
      <c r="J735">
        <v>0</v>
      </c>
      <c r="K735">
        <v>0</v>
      </c>
      <c r="L735">
        <v>76967</v>
      </c>
      <c r="M735">
        <v>0</v>
      </c>
      <c r="N735">
        <v>12340948</v>
      </c>
      <c r="O735">
        <v>9260</v>
      </c>
      <c r="P735">
        <v>12331688</v>
      </c>
      <c r="Q735">
        <v>59775</v>
      </c>
      <c r="R735">
        <v>2021</v>
      </c>
      <c r="S735">
        <v>76</v>
      </c>
      <c r="T735">
        <v>0</v>
      </c>
      <c r="U735">
        <v>72</v>
      </c>
      <c r="V735">
        <v>110072</v>
      </c>
      <c r="W735" t="s">
        <v>27</v>
      </c>
      <c r="X735" t="s">
        <v>27</v>
      </c>
      <c r="Y735" t="s">
        <v>227</v>
      </c>
      <c r="Z735" t="s">
        <v>749</v>
      </c>
      <c r="AA735" s="3" t="str">
        <f t="shared" si="22"/>
        <v>0072</v>
      </c>
      <c r="AB735" s="4" t="str">
        <f t="shared" si="23"/>
        <v>Non-TIF</v>
      </c>
    </row>
    <row r="736" spans="1:28" x14ac:dyDescent="0.25">
      <c r="A736">
        <v>2021</v>
      </c>
      <c r="B736">
        <v>76</v>
      </c>
      <c r="C736" t="s">
        <v>32</v>
      </c>
      <c r="D736">
        <v>77701128</v>
      </c>
      <c r="E736">
        <v>290683416</v>
      </c>
      <c r="F736">
        <v>10107692</v>
      </c>
      <c r="G736">
        <v>18147862</v>
      </c>
      <c r="H736">
        <v>114053212</v>
      </c>
      <c r="I736">
        <v>1005143</v>
      </c>
      <c r="J736">
        <v>0</v>
      </c>
      <c r="K736">
        <v>0</v>
      </c>
      <c r="L736">
        <v>1838636</v>
      </c>
      <c r="M736">
        <v>26604019</v>
      </c>
      <c r="N736">
        <v>540141108</v>
      </c>
      <c r="O736">
        <v>475139</v>
      </c>
      <c r="P736">
        <v>539665969</v>
      </c>
      <c r="Q736">
        <v>7406774</v>
      </c>
      <c r="R736">
        <v>2021</v>
      </c>
      <c r="S736">
        <v>76</v>
      </c>
      <c r="T736">
        <v>5</v>
      </c>
      <c r="U736">
        <v>283</v>
      </c>
      <c r="V736">
        <v>765283</v>
      </c>
      <c r="W736" t="s">
        <v>27</v>
      </c>
      <c r="X736" t="s">
        <v>27</v>
      </c>
      <c r="Y736" t="s">
        <v>230</v>
      </c>
      <c r="Z736" t="s">
        <v>749</v>
      </c>
      <c r="AA736" s="3" t="str">
        <f t="shared" si="22"/>
        <v>5283</v>
      </c>
      <c r="AB736" s="4" t="str">
        <f t="shared" si="23"/>
        <v>Non-TIF</v>
      </c>
    </row>
    <row r="737" spans="1:28" x14ac:dyDescent="0.25">
      <c r="A737">
        <v>2021</v>
      </c>
      <c r="B737">
        <v>77</v>
      </c>
      <c r="C737" t="s">
        <v>45</v>
      </c>
      <c r="D737">
        <v>127460983</v>
      </c>
      <c r="E737">
        <v>1608601</v>
      </c>
      <c r="F737">
        <v>30007</v>
      </c>
      <c r="G737">
        <v>23942001</v>
      </c>
      <c r="H737">
        <v>920103</v>
      </c>
      <c r="I737">
        <v>2386034</v>
      </c>
      <c r="J737">
        <v>0</v>
      </c>
      <c r="K737">
        <v>0</v>
      </c>
      <c r="L737">
        <v>0</v>
      </c>
      <c r="M737">
        <v>0</v>
      </c>
      <c r="N737">
        <v>156347729</v>
      </c>
      <c r="O737">
        <v>124084</v>
      </c>
      <c r="P737">
        <v>156223645</v>
      </c>
      <c r="Q737">
        <v>0</v>
      </c>
      <c r="R737">
        <v>2021</v>
      </c>
      <c r="S737">
        <v>77</v>
      </c>
      <c r="T737">
        <v>4</v>
      </c>
      <c r="U737">
        <v>779</v>
      </c>
      <c r="V737">
        <v>774779</v>
      </c>
      <c r="W737" t="s">
        <v>27</v>
      </c>
      <c r="X737" t="s">
        <v>27</v>
      </c>
      <c r="Y737" t="s">
        <v>201</v>
      </c>
      <c r="Z737" t="s">
        <v>784</v>
      </c>
      <c r="AA737" s="3" t="str">
        <f t="shared" si="22"/>
        <v>4779</v>
      </c>
      <c r="AB737" s="4" t="str">
        <f t="shared" si="23"/>
        <v>Non-TIF</v>
      </c>
    </row>
    <row r="738" spans="1:28" x14ac:dyDescent="0.25">
      <c r="A738">
        <v>2021</v>
      </c>
      <c r="B738">
        <v>77</v>
      </c>
      <c r="C738" t="s">
        <v>24</v>
      </c>
      <c r="D738">
        <v>7500740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7500740</v>
      </c>
      <c r="O738">
        <v>3704</v>
      </c>
      <c r="P738">
        <v>7497036</v>
      </c>
      <c r="Q738">
        <v>0</v>
      </c>
      <c r="R738">
        <v>2021</v>
      </c>
      <c r="S738">
        <v>77</v>
      </c>
      <c r="T738">
        <v>7</v>
      </c>
      <c r="U738">
        <v>110</v>
      </c>
      <c r="V738" t="s">
        <v>258</v>
      </c>
      <c r="W738" t="s">
        <v>26</v>
      </c>
      <c r="X738" t="s">
        <v>27</v>
      </c>
      <c r="Y738" t="s">
        <v>259</v>
      </c>
      <c r="Z738" t="s">
        <v>784</v>
      </c>
      <c r="AA738" s="3" t="str">
        <f t="shared" si="22"/>
        <v>7110</v>
      </c>
      <c r="AB738" s="4" t="str">
        <f t="shared" si="23"/>
        <v>TIF</v>
      </c>
    </row>
    <row r="739" spans="1:28" x14ac:dyDescent="0.25">
      <c r="A739">
        <v>2021</v>
      </c>
      <c r="B739">
        <v>77</v>
      </c>
      <c r="C739" t="s">
        <v>24</v>
      </c>
      <c r="D739">
        <v>34491822</v>
      </c>
      <c r="E739">
        <v>0</v>
      </c>
      <c r="F739">
        <v>0</v>
      </c>
      <c r="G739">
        <v>76333400</v>
      </c>
      <c r="H739">
        <v>1695446</v>
      </c>
      <c r="I739">
        <v>1049983</v>
      </c>
      <c r="J739">
        <v>0</v>
      </c>
      <c r="K739">
        <v>0</v>
      </c>
      <c r="L739">
        <v>0</v>
      </c>
      <c r="M739">
        <v>0</v>
      </c>
      <c r="N739">
        <v>113570651</v>
      </c>
      <c r="O739">
        <v>0</v>
      </c>
      <c r="P739">
        <v>113570651</v>
      </c>
      <c r="Q739">
        <v>0</v>
      </c>
      <c r="R739">
        <v>2021</v>
      </c>
      <c r="S739">
        <v>77</v>
      </c>
      <c r="T739">
        <v>0</v>
      </c>
      <c r="U739">
        <v>720</v>
      </c>
      <c r="V739" t="s">
        <v>776</v>
      </c>
      <c r="W739" t="s">
        <v>26</v>
      </c>
      <c r="X739" t="s">
        <v>27</v>
      </c>
      <c r="Y739" t="s">
        <v>777</v>
      </c>
      <c r="Z739" t="s">
        <v>784</v>
      </c>
      <c r="AA739" s="3" t="str">
        <f t="shared" si="22"/>
        <v>0720</v>
      </c>
      <c r="AB739" s="4" t="str">
        <f t="shared" si="23"/>
        <v>TIF</v>
      </c>
    </row>
    <row r="740" spans="1:28" x14ac:dyDescent="0.25">
      <c r="A740">
        <v>2021</v>
      </c>
      <c r="B740">
        <v>77</v>
      </c>
      <c r="C740" t="s">
        <v>32</v>
      </c>
      <c r="D740">
        <v>81768011</v>
      </c>
      <c r="E740">
        <v>3195830</v>
      </c>
      <c r="F740">
        <v>86340</v>
      </c>
      <c r="G740">
        <v>1253466</v>
      </c>
      <c r="H740">
        <v>0</v>
      </c>
      <c r="I740">
        <v>0</v>
      </c>
      <c r="J740">
        <v>0</v>
      </c>
      <c r="K740">
        <v>0</v>
      </c>
      <c r="L740">
        <v>753264</v>
      </c>
      <c r="M740">
        <v>0</v>
      </c>
      <c r="N740">
        <v>87056911</v>
      </c>
      <c r="O740">
        <v>83340</v>
      </c>
      <c r="P740">
        <v>86973571</v>
      </c>
      <c r="Q740">
        <v>245265</v>
      </c>
      <c r="R740">
        <v>2021</v>
      </c>
      <c r="S740">
        <v>77</v>
      </c>
      <c r="T740">
        <v>7</v>
      </c>
      <c r="U740">
        <v>110</v>
      </c>
      <c r="V740">
        <v>257110</v>
      </c>
      <c r="W740" t="s">
        <v>27</v>
      </c>
      <c r="X740" t="s">
        <v>27</v>
      </c>
      <c r="Y740" t="s">
        <v>63</v>
      </c>
      <c r="Z740" t="s">
        <v>784</v>
      </c>
      <c r="AA740" s="3" t="str">
        <f t="shared" si="22"/>
        <v>7110</v>
      </c>
      <c r="AB740" s="4" t="str">
        <f t="shared" si="23"/>
        <v>Non-TIF</v>
      </c>
    </row>
    <row r="741" spans="1:28" x14ac:dyDescent="0.25">
      <c r="A741">
        <v>2021</v>
      </c>
      <c r="B741">
        <v>77</v>
      </c>
      <c r="C741" t="s">
        <v>32</v>
      </c>
      <c r="D741">
        <v>5205830527</v>
      </c>
      <c r="E741">
        <v>2006589</v>
      </c>
      <c r="F741">
        <v>321615</v>
      </c>
      <c r="G741">
        <v>968825115</v>
      </c>
      <c r="H741">
        <v>95135139</v>
      </c>
      <c r="I741">
        <v>308771044</v>
      </c>
      <c r="J741">
        <v>0</v>
      </c>
      <c r="K741">
        <v>0</v>
      </c>
      <c r="L741">
        <v>13276411</v>
      </c>
      <c r="M741">
        <v>23939511</v>
      </c>
      <c r="N741">
        <v>6618105951</v>
      </c>
      <c r="O741">
        <v>8895800</v>
      </c>
      <c r="P741">
        <v>6609210151</v>
      </c>
      <c r="Q741">
        <v>190378036</v>
      </c>
      <c r="R741">
        <v>2021</v>
      </c>
      <c r="S741">
        <v>77</v>
      </c>
      <c r="T741">
        <v>1</v>
      </c>
      <c r="U741">
        <v>737</v>
      </c>
      <c r="V741">
        <v>771737</v>
      </c>
      <c r="W741" t="s">
        <v>27</v>
      </c>
      <c r="X741" t="s">
        <v>27</v>
      </c>
      <c r="Y741" t="s">
        <v>818</v>
      </c>
      <c r="Z741" t="s">
        <v>784</v>
      </c>
      <c r="AA741" s="3" t="str">
        <f t="shared" si="22"/>
        <v>1737</v>
      </c>
      <c r="AB741" s="4" t="str">
        <f t="shared" si="23"/>
        <v>Non-TIF</v>
      </c>
    </row>
    <row r="742" spans="1:28" x14ac:dyDescent="0.25">
      <c r="A742">
        <v>2021</v>
      </c>
      <c r="B742">
        <v>36</v>
      </c>
      <c r="C742" t="s">
        <v>32</v>
      </c>
      <c r="D742">
        <v>55910070</v>
      </c>
      <c r="E742">
        <v>72885120</v>
      </c>
      <c r="F742">
        <v>1986146</v>
      </c>
      <c r="G742">
        <v>9817092</v>
      </c>
      <c r="H742">
        <v>186273</v>
      </c>
      <c r="I742">
        <v>1221363</v>
      </c>
      <c r="J742">
        <v>0</v>
      </c>
      <c r="K742">
        <v>0</v>
      </c>
      <c r="L742">
        <v>2996984</v>
      </c>
      <c r="M742">
        <v>7066023</v>
      </c>
      <c r="N742">
        <v>152069071</v>
      </c>
      <c r="O742">
        <v>166680</v>
      </c>
      <c r="P742">
        <v>151902391</v>
      </c>
      <c r="Q742">
        <v>4876268</v>
      </c>
      <c r="R742">
        <v>2021</v>
      </c>
      <c r="S742">
        <v>36</v>
      </c>
      <c r="T742">
        <v>2</v>
      </c>
      <c r="U742">
        <v>369</v>
      </c>
      <c r="V742">
        <v>362369</v>
      </c>
      <c r="W742" t="s">
        <v>27</v>
      </c>
      <c r="X742" t="s">
        <v>27</v>
      </c>
      <c r="Y742" t="s">
        <v>400</v>
      </c>
      <c r="Z742" t="s">
        <v>399</v>
      </c>
      <c r="AA742" s="3" t="str">
        <f t="shared" si="22"/>
        <v>2369</v>
      </c>
      <c r="AB742" s="4" t="str">
        <f t="shared" si="23"/>
        <v>Non-TIF</v>
      </c>
    </row>
    <row r="743" spans="1:28" x14ac:dyDescent="0.25">
      <c r="A743">
        <v>2021</v>
      </c>
      <c r="B743">
        <v>37</v>
      </c>
      <c r="C743" t="s">
        <v>32</v>
      </c>
      <c r="D743">
        <v>1672513</v>
      </c>
      <c r="E743">
        <v>5052550</v>
      </c>
      <c r="F743">
        <v>116109</v>
      </c>
      <c r="G743">
        <v>160200</v>
      </c>
      <c r="H743">
        <v>0</v>
      </c>
      <c r="I743">
        <v>0</v>
      </c>
      <c r="J743">
        <v>0</v>
      </c>
      <c r="K743">
        <v>0</v>
      </c>
      <c r="L743">
        <v>157338</v>
      </c>
      <c r="M743">
        <v>876859</v>
      </c>
      <c r="N743">
        <v>8035569</v>
      </c>
      <c r="O743">
        <v>5556</v>
      </c>
      <c r="P743">
        <v>8030013</v>
      </c>
      <c r="Q743">
        <v>142210</v>
      </c>
      <c r="R743">
        <v>2021</v>
      </c>
      <c r="S743">
        <v>37</v>
      </c>
      <c r="T743">
        <v>2</v>
      </c>
      <c r="U743">
        <v>520</v>
      </c>
      <c r="V743">
        <v>142520</v>
      </c>
      <c r="W743" t="s">
        <v>27</v>
      </c>
      <c r="X743" t="s">
        <v>27</v>
      </c>
      <c r="Y743" t="s">
        <v>185</v>
      </c>
      <c r="Z743" t="s">
        <v>64</v>
      </c>
      <c r="AA743" s="3" t="str">
        <f t="shared" si="22"/>
        <v>2520</v>
      </c>
      <c r="AB743" s="4" t="str">
        <f t="shared" si="23"/>
        <v>Non-TIF</v>
      </c>
    </row>
    <row r="744" spans="1:28" x14ac:dyDescent="0.25">
      <c r="A744">
        <v>2021</v>
      </c>
      <c r="B744">
        <v>38</v>
      </c>
      <c r="C744" t="s">
        <v>45</v>
      </c>
      <c r="D744">
        <v>12957487</v>
      </c>
      <c r="E744">
        <v>0</v>
      </c>
      <c r="F744">
        <v>0</v>
      </c>
      <c r="G744">
        <v>5326103</v>
      </c>
      <c r="H744">
        <v>2035999</v>
      </c>
      <c r="I744">
        <v>2328974</v>
      </c>
      <c r="J744">
        <v>0</v>
      </c>
      <c r="K744">
        <v>0</v>
      </c>
      <c r="L744">
        <v>0</v>
      </c>
      <c r="M744">
        <v>0</v>
      </c>
      <c r="N744">
        <v>22648563</v>
      </c>
      <c r="O744">
        <v>46300</v>
      </c>
      <c r="P744">
        <v>22602263</v>
      </c>
      <c r="Q744">
        <v>0</v>
      </c>
      <c r="R744">
        <v>2021</v>
      </c>
      <c r="S744">
        <v>38</v>
      </c>
      <c r="T744">
        <v>0</v>
      </c>
      <c r="U744">
        <v>540</v>
      </c>
      <c r="V744">
        <v>380540</v>
      </c>
      <c r="W744" t="s">
        <v>27</v>
      </c>
      <c r="X744" t="s">
        <v>27</v>
      </c>
      <c r="Y744" t="s">
        <v>409</v>
      </c>
      <c r="Z744" t="s">
        <v>410</v>
      </c>
      <c r="AA744" s="3" t="str">
        <f t="shared" si="22"/>
        <v>0540</v>
      </c>
      <c r="AB744" s="4" t="str">
        <f t="shared" si="23"/>
        <v>Non-TIF</v>
      </c>
    </row>
    <row r="745" spans="1:28" x14ac:dyDescent="0.25">
      <c r="A745">
        <v>2021</v>
      </c>
      <c r="B745">
        <v>38</v>
      </c>
      <c r="C745" t="s">
        <v>45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2021</v>
      </c>
      <c r="S745">
        <v>38</v>
      </c>
      <c r="T745">
        <v>1</v>
      </c>
      <c r="U745">
        <v>791</v>
      </c>
      <c r="V745">
        <v>381791</v>
      </c>
      <c r="W745" t="s">
        <v>27</v>
      </c>
      <c r="X745" t="s">
        <v>27</v>
      </c>
      <c r="Y745" t="s">
        <v>149</v>
      </c>
      <c r="Z745" t="s">
        <v>410</v>
      </c>
      <c r="AA745" s="3" t="str">
        <f t="shared" si="22"/>
        <v>1791</v>
      </c>
      <c r="AB745" s="4" t="str">
        <f t="shared" si="23"/>
        <v>Non-TIF</v>
      </c>
    </row>
    <row r="746" spans="1:28" x14ac:dyDescent="0.25">
      <c r="A746">
        <v>2021</v>
      </c>
      <c r="B746">
        <v>38</v>
      </c>
      <c r="C746" t="s">
        <v>24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2021</v>
      </c>
      <c r="S746">
        <v>38</v>
      </c>
      <c r="T746">
        <v>1</v>
      </c>
      <c r="U746">
        <v>791</v>
      </c>
      <c r="V746" t="s">
        <v>136</v>
      </c>
      <c r="W746" t="s">
        <v>26</v>
      </c>
      <c r="X746" t="s">
        <v>27</v>
      </c>
      <c r="Y746" t="s">
        <v>137</v>
      </c>
      <c r="Z746" t="s">
        <v>410</v>
      </c>
      <c r="AA746" s="3" t="str">
        <f t="shared" si="22"/>
        <v>1791</v>
      </c>
      <c r="AB746" s="4" t="str">
        <f t="shared" si="23"/>
        <v>TIF</v>
      </c>
    </row>
    <row r="747" spans="1:28" x14ac:dyDescent="0.25">
      <c r="A747">
        <v>2021</v>
      </c>
      <c r="B747">
        <v>39</v>
      </c>
      <c r="C747" t="s">
        <v>45</v>
      </c>
      <c r="D747">
        <v>0</v>
      </c>
      <c r="E747">
        <v>0</v>
      </c>
      <c r="F747">
        <v>0</v>
      </c>
      <c r="G747">
        <v>1121832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1121832</v>
      </c>
      <c r="O747">
        <v>0</v>
      </c>
      <c r="P747">
        <v>1121832</v>
      </c>
      <c r="Q747">
        <v>0</v>
      </c>
      <c r="R747">
        <v>2021</v>
      </c>
      <c r="S747">
        <v>39</v>
      </c>
      <c r="T747">
        <v>1</v>
      </c>
      <c r="U747">
        <v>413</v>
      </c>
      <c r="V747">
        <v>141413</v>
      </c>
      <c r="W747" t="s">
        <v>27</v>
      </c>
      <c r="X747" t="s">
        <v>27</v>
      </c>
      <c r="Y747" t="s">
        <v>97</v>
      </c>
      <c r="Z747" t="s">
        <v>411</v>
      </c>
      <c r="AA747" s="3" t="str">
        <f t="shared" si="22"/>
        <v>1413</v>
      </c>
      <c r="AB747" s="4" t="str">
        <f t="shared" si="23"/>
        <v>Non-TIF</v>
      </c>
    </row>
    <row r="748" spans="1:28" x14ac:dyDescent="0.25">
      <c r="A748">
        <v>2021</v>
      </c>
      <c r="B748">
        <v>39</v>
      </c>
      <c r="C748" t="s">
        <v>45</v>
      </c>
      <c r="D748">
        <v>490772</v>
      </c>
      <c r="E748">
        <v>272938</v>
      </c>
      <c r="F748">
        <v>0</v>
      </c>
      <c r="G748">
        <v>4960008</v>
      </c>
      <c r="H748">
        <v>0</v>
      </c>
      <c r="I748">
        <v>126592</v>
      </c>
      <c r="J748">
        <v>0</v>
      </c>
      <c r="K748">
        <v>0</v>
      </c>
      <c r="L748">
        <v>0</v>
      </c>
      <c r="M748">
        <v>0</v>
      </c>
      <c r="N748">
        <v>5850310</v>
      </c>
      <c r="O748">
        <v>3704</v>
      </c>
      <c r="P748">
        <v>5846606</v>
      </c>
      <c r="Q748">
        <v>0</v>
      </c>
      <c r="R748">
        <v>2021</v>
      </c>
      <c r="S748">
        <v>39</v>
      </c>
      <c r="T748">
        <v>2</v>
      </c>
      <c r="U748">
        <v>754</v>
      </c>
      <c r="V748">
        <v>392754</v>
      </c>
      <c r="W748" t="s">
        <v>27</v>
      </c>
      <c r="X748" t="s">
        <v>27</v>
      </c>
      <c r="Y748" t="s">
        <v>98</v>
      </c>
      <c r="Z748" t="s">
        <v>411</v>
      </c>
      <c r="AA748" s="3" t="str">
        <f t="shared" si="22"/>
        <v>2754</v>
      </c>
      <c r="AB748" s="4" t="str">
        <f t="shared" si="23"/>
        <v>Non-TIF</v>
      </c>
    </row>
    <row r="749" spans="1:28" x14ac:dyDescent="0.25">
      <c r="A749">
        <v>2021</v>
      </c>
      <c r="B749">
        <v>39</v>
      </c>
      <c r="C749" t="s">
        <v>32</v>
      </c>
      <c r="D749">
        <v>33493675</v>
      </c>
      <c r="E749">
        <v>37524528</v>
      </c>
      <c r="F749">
        <v>948898</v>
      </c>
      <c r="G749">
        <v>1035720</v>
      </c>
      <c r="H749">
        <v>25035480</v>
      </c>
      <c r="I749">
        <v>0</v>
      </c>
      <c r="J749">
        <v>0</v>
      </c>
      <c r="K749">
        <v>0</v>
      </c>
      <c r="L749">
        <v>1012904</v>
      </c>
      <c r="M749">
        <v>2594594</v>
      </c>
      <c r="N749">
        <v>101645799</v>
      </c>
      <c r="O749">
        <v>90748</v>
      </c>
      <c r="P749">
        <v>101555051</v>
      </c>
      <c r="Q749">
        <v>12541698</v>
      </c>
      <c r="R749">
        <v>2021</v>
      </c>
      <c r="S749">
        <v>39</v>
      </c>
      <c r="T749">
        <v>6</v>
      </c>
      <c r="U749">
        <v>264</v>
      </c>
      <c r="V749">
        <v>256264</v>
      </c>
      <c r="W749" t="s">
        <v>27</v>
      </c>
      <c r="X749" t="s">
        <v>27</v>
      </c>
      <c r="Y749" t="s">
        <v>34</v>
      </c>
      <c r="Z749" t="s">
        <v>411</v>
      </c>
      <c r="AA749" s="3" t="str">
        <f t="shared" si="22"/>
        <v>6264</v>
      </c>
      <c r="AB749" s="4" t="str">
        <f t="shared" si="23"/>
        <v>Non-TIF</v>
      </c>
    </row>
    <row r="750" spans="1:28" x14ac:dyDescent="0.25">
      <c r="A750">
        <v>2021</v>
      </c>
      <c r="B750">
        <v>39</v>
      </c>
      <c r="C750" t="s">
        <v>32</v>
      </c>
      <c r="D750">
        <v>14752700</v>
      </c>
      <c r="E750">
        <v>40541625</v>
      </c>
      <c r="F750">
        <v>858260</v>
      </c>
      <c r="G750">
        <v>2695496</v>
      </c>
      <c r="H750">
        <v>1048680</v>
      </c>
      <c r="I750">
        <v>94446</v>
      </c>
      <c r="J750">
        <v>0</v>
      </c>
      <c r="K750">
        <v>0</v>
      </c>
      <c r="L750">
        <v>460686</v>
      </c>
      <c r="M750">
        <v>2399999</v>
      </c>
      <c r="N750">
        <v>62851892</v>
      </c>
      <c r="O750">
        <v>37040</v>
      </c>
      <c r="P750">
        <v>62814852</v>
      </c>
      <c r="Q750">
        <v>4581603</v>
      </c>
      <c r="R750">
        <v>2021</v>
      </c>
      <c r="S750">
        <v>39</v>
      </c>
      <c r="T750">
        <v>0</v>
      </c>
      <c r="U750">
        <v>18</v>
      </c>
      <c r="V750">
        <v>390018</v>
      </c>
      <c r="W750" t="s">
        <v>27</v>
      </c>
      <c r="X750" t="s">
        <v>27</v>
      </c>
      <c r="Y750" t="s">
        <v>35</v>
      </c>
      <c r="Z750" t="s">
        <v>411</v>
      </c>
      <c r="AA750" s="3" t="str">
        <f t="shared" si="22"/>
        <v>0018</v>
      </c>
      <c r="AB750" s="4" t="str">
        <f t="shared" si="23"/>
        <v>Non-TIF</v>
      </c>
    </row>
    <row r="751" spans="1:28" x14ac:dyDescent="0.25">
      <c r="A751">
        <v>2021</v>
      </c>
      <c r="B751">
        <v>41</v>
      </c>
      <c r="C751" t="s">
        <v>45</v>
      </c>
      <c r="D751">
        <v>0</v>
      </c>
      <c r="E751">
        <v>0</v>
      </c>
      <c r="F751">
        <v>0</v>
      </c>
      <c r="G751">
        <v>51210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51210</v>
      </c>
      <c r="O751">
        <v>0</v>
      </c>
      <c r="P751">
        <v>51210</v>
      </c>
      <c r="Q751">
        <v>0</v>
      </c>
      <c r="R751">
        <v>2021</v>
      </c>
      <c r="S751">
        <v>41</v>
      </c>
      <c r="T751">
        <v>0</v>
      </c>
      <c r="U751">
        <v>819</v>
      </c>
      <c r="V751">
        <v>410819</v>
      </c>
      <c r="W751" t="s">
        <v>27</v>
      </c>
      <c r="X751" t="s">
        <v>27</v>
      </c>
      <c r="Y751" t="s">
        <v>412</v>
      </c>
      <c r="Z751" t="s">
        <v>413</v>
      </c>
      <c r="AA751" s="3" t="str">
        <f t="shared" si="22"/>
        <v>0819</v>
      </c>
      <c r="AB751" s="4" t="str">
        <f t="shared" si="23"/>
        <v>Non-TIF</v>
      </c>
    </row>
    <row r="752" spans="1:28" x14ac:dyDescent="0.25">
      <c r="A752">
        <v>2021</v>
      </c>
      <c r="B752">
        <v>41</v>
      </c>
      <c r="C752" t="s">
        <v>24</v>
      </c>
      <c r="D752">
        <v>1822882</v>
      </c>
      <c r="E752">
        <v>0</v>
      </c>
      <c r="F752">
        <v>0</v>
      </c>
      <c r="G752">
        <v>9491519</v>
      </c>
      <c r="H752">
        <v>5256644</v>
      </c>
      <c r="I752">
        <v>197818</v>
      </c>
      <c r="J752">
        <v>0</v>
      </c>
      <c r="K752">
        <v>0</v>
      </c>
      <c r="L752">
        <v>0</v>
      </c>
      <c r="M752">
        <v>0</v>
      </c>
      <c r="N752">
        <v>16768863</v>
      </c>
      <c r="O752">
        <v>0</v>
      </c>
      <c r="P752">
        <v>16768863</v>
      </c>
      <c r="Q752">
        <v>0</v>
      </c>
      <c r="R752">
        <v>2021</v>
      </c>
      <c r="S752">
        <v>41</v>
      </c>
      <c r="T752">
        <v>2</v>
      </c>
      <c r="U752">
        <v>403</v>
      </c>
      <c r="V752" t="s">
        <v>313</v>
      </c>
      <c r="W752" t="s">
        <v>26</v>
      </c>
      <c r="X752" t="s">
        <v>27</v>
      </c>
      <c r="Y752" t="s">
        <v>314</v>
      </c>
      <c r="Z752" t="s">
        <v>413</v>
      </c>
      <c r="AA752" s="3" t="str">
        <f t="shared" si="22"/>
        <v>2403</v>
      </c>
      <c r="AB752" s="4" t="str">
        <f t="shared" si="23"/>
        <v>TIF</v>
      </c>
    </row>
    <row r="753" spans="1:28" x14ac:dyDescent="0.25">
      <c r="A753">
        <v>2021</v>
      </c>
      <c r="B753">
        <v>41</v>
      </c>
      <c r="C753" t="s">
        <v>24</v>
      </c>
      <c r="D753">
        <v>0</v>
      </c>
      <c r="E753">
        <v>618</v>
      </c>
      <c r="F753">
        <v>0</v>
      </c>
      <c r="G753">
        <v>2966136</v>
      </c>
      <c r="H753">
        <v>1408068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4374822</v>
      </c>
      <c r="O753">
        <v>0</v>
      </c>
      <c r="P753">
        <v>4374822</v>
      </c>
      <c r="Q753">
        <v>0</v>
      </c>
      <c r="R753">
        <v>2021</v>
      </c>
      <c r="S753">
        <v>41</v>
      </c>
      <c r="T753">
        <v>2</v>
      </c>
      <c r="U753">
        <v>295</v>
      </c>
      <c r="V753" t="s">
        <v>414</v>
      </c>
      <c r="W753" t="s">
        <v>26</v>
      </c>
      <c r="X753" t="s">
        <v>27</v>
      </c>
      <c r="Y753" t="s">
        <v>415</v>
      </c>
      <c r="Z753" t="s">
        <v>413</v>
      </c>
      <c r="AA753" s="3" t="str">
        <f t="shared" si="22"/>
        <v>2295</v>
      </c>
      <c r="AB753" s="4" t="str">
        <f t="shared" si="23"/>
        <v>TIF</v>
      </c>
    </row>
    <row r="754" spans="1:28" x14ac:dyDescent="0.25">
      <c r="A754">
        <v>2021</v>
      </c>
      <c r="B754">
        <v>41</v>
      </c>
      <c r="C754" t="s">
        <v>24</v>
      </c>
      <c r="D754">
        <v>14565</v>
      </c>
      <c r="E754">
        <v>0</v>
      </c>
      <c r="F754">
        <v>0</v>
      </c>
      <c r="G754">
        <v>212950</v>
      </c>
      <c r="H754">
        <v>75332</v>
      </c>
      <c r="I754">
        <v>1549</v>
      </c>
      <c r="J754">
        <v>0</v>
      </c>
      <c r="K754">
        <v>0</v>
      </c>
      <c r="L754">
        <v>0</v>
      </c>
      <c r="M754">
        <v>0</v>
      </c>
      <c r="N754">
        <v>304396</v>
      </c>
      <c r="O754">
        <v>0</v>
      </c>
      <c r="P754">
        <v>304396</v>
      </c>
      <c r="Q754">
        <v>0</v>
      </c>
      <c r="R754">
        <v>2021</v>
      </c>
      <c r="S754">
        <v>41</v>
      </c>
      <c r="T754">
        <v>0</v>
      </c>
      <c r="U754">
        <v>594</v>
      </c>
      <c r="V754" t="s">
        <v>427</v>
      </c>
      <c r="W754" t="s">
        <v>26</v>
      </c>
      <c r="X754" t="s">
        <v>27</v>
      </c>
      <c r="Y754" t="s">
        <v>428</v>
      </c>
      <c r="Z754" t="s">
        <v>413</v>
      </c>
      <c r="AA754" s="3" t="str">
        <f t="shared" si="22"/>
        <v>0594</v>
      </c>
      <c r="AB754" s="4" t="str">
        <f t="shared" si="23"/>
        <v>TIF</v>
      </c>
    </row>
    <row r="755" spans="1:28" x14ac:dyDescent="0.25">
      <c r="A755">
        <v>2021</v>
      </c>
      <c r="B755">
        <v>41</v>
      </c>
      <c r="C755" t="s">
        <v>32</v>
      </c>
      <c r="D755">
        <v>994191</v>
      </c>
      <c r="E755">
        <v>5824458</v>
      </c>
      <c r="F755">
        <v>164397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43537</v>
      </c>
      <c r="M755">
        <v>0</v>
      </c>
      <c r="N755">
        <v>7026583</v>
      </c>
      <c r="O755">
        <v>5556</v>
      </c>
      <c r="P755">
        <v>7021027</v>
      </c>
      <c r="Q755">
        <v>61654</v>
      </c>
      <c r="R755">
        <v>2021</v>
      </c>
      <c r="S755">
        <v>41</v>
      </c>
      <c r="T755">
        <v>5</v>
      </c>
      <c r="U755">
        <v>922</v>
      </c>
      <c r="V755">
        <v>355922</v>
      </c>
      <c r="W755" t="s">
        <v>27</v>
      </c>
      <c r="X755" t="s">
        <v>27</v>
      </c>
      <c r="Y755" t="s">
        <v>168</v>
      </c>
      <c r="Z755" t="s">
        <v>413</v>
      </c>
      <c r="AA755" s="3" t="str">
        <f t="shared" si="22"/>
        <v>5922</v>
      </c>
      <c r="AB755" s="4" t="str">
        <f t="shared" si="23"/>
        <v>Non-TIF</v>
      </c>
    </row>
    <row r="756" spans="1:28" x14ac:dyDescent="0.25">
      <c r="A756">
        <v>2021</v>
      </c>
      <c r="B756">
        <v>41</v>
      </c>
      <c r="C756" t="s">
        <v>32</v>
      </c>
      <c r="D756">
        <v>48035156</v>
      </c>
      <c r="E756">
        <v>63768934</v>
      </c>
      <c r="F756">
        <v>3340513</v>
      </c>
      <c r="G756">
        <v>15059944</v>
      </c>
      <c r="H756">
        <v>28154385</v>
      </c>
      <c r="I756">
        <v>1100142</v>
      </c>
      <c r="J756">
        <v>0</v>
      </c>
      <c r="K756">
        <v>0</v>
      </c>
      <c r="L756">
        <v>7835536</v>
      </c>
      <c r="M756">
        <v>887509</v>
      </c>
      <c r="N756">
        <v>168182119</v>
      </c>
      <c r="O756">
        <v>187052</v>
      </c>
      <c r="P756">
        <v>167995067</v>
      </c>
      <c r="Q756">
        <v>1706412</v>
      </c>
      <c r="R756">
        <v>2021</v>
      </c>
      <c r="S756">
        <v>41</v>
      </c>
      <c r="T756">
        <v>2</v>
      </c>
      <c r="U756">
        <v>295</v>
      </c>
      <c r="V756">
        <v>952295</v>
      </c>
      <c r="W756" t="s">
        <v>27</v>
      </c>
      <c r="X756" t="s">
        <v>27</v>
      </c>
      <c r="Y756" t="s">
        <v>319</v>
      </c>
      <c r="Z756" t="s">
        <v>413</v>
      </c>
      <c r="AA756" s="3" t="str">
        <f t="shared" si="22"/>
        <v>2295</v>
      </c>
      <c r="AB756" s="4" t="str">
        <f t="shared" si="23"/>
        <v>Non-TIF</v>
      </c>
    </row>
    <row r="757" spans="1:28" x14ac:dyDescent="0.25">
      <c r="A757">
        <v>2021</v>
      </c>
      <c r="B757">
        <v>41</v>
      </c>
      <c r="C757" t="s">
        <v>32</v>
      </c>
      <c r="D757">
        <v>19967175</v>
      </c>
      <c r="E757">
        <v>59727064</v>
      </c>
      <c r="F757">
        <v>4619263</v>
      </c>
      <c r="G757">
        <v>1289219</v>
      </c>
      <c r="H757">
        <v>5172408</v>
      </c>
      <c r="I757">
        <v>263278</v>
      </c>
      <c r="J757">
        <v>0</v>
      </c>
      <c r="K757">
        <v>0</v>
      </c>
      <c r="L757">
        <v>8610191</v>
      </c>
      <c r="M757">
        <v>2426358</v>
      </c>
      <c r="N757">
        <v>102074956</v>
      </c>
      <c r="O757">
        <v>90748</v>
      </c>
      <c r="P757">
        <v>101984208</v>
      </c>
      <c r="Q757">
        <v>1952388</v>
      </c>
      <c r="R757">
        <v>2021</v>
      </c>
      <c r="S757">
        <v>41</v>
      </c>
      <c r="T757">
        <v>0</v>
      </c>
      <c r="U757">
        <v>594</v>
      </c>
      <c r="V757">
        <v>990594</v>
      </c>
      <c r="W757" t="s">
        <v>27</v>
      </c>
      <c r="X757" t="s">
        <v>27</v>
      </c>
      <c r="Y757" t="s">
        <v>416</v>
      </c>
      <c r="Z757" t="s">
        <v>413</v>
      </c>
      <c r="AA757" s="3" t="str">
        <f t="shared" si="22"/>
        <v>0594</v>
      </c>
      <c r="AB757" s="4" t="str">
        <f t="shared" si="23"/>
        <v>Non-TIF</v>
      </c>
    </row>
    <row r="758" spans="1:28" x14ac:dyDescent="0.25">
      <c r="A758">
        <v>2021</v>
      </c>
      <c r="B758">
        <v>41</v>
      </c>
      <c r="C758" t="s">
        <v>32</v>
      </c>
      <c r="D758">
        <v>0</v>
      </c>
      <c r="E758">
        <v>224650</v>
      </c>
      <c r="F758">
        <v>1149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542</v>
      </c>
      <c r="M758">
        <v>0</v>
      </c>
      <c r="N758">
        <v>226341</v>
      </c>
      <c r="O758">
        <v>0</v>
      </c>
      <c r="P758">
        <v>226341</v>
      </c>
      <c r="Q758">
        <v>184</v>
      </c>
      <c r="R758">
        <v>2021</v>
      </c>
      <c r="S758">
        <v>41</v>
      </c>
      <c r="T758">
        <v>1</v>
      </c>
      <c r="U758">
        <v>206</v>
      </c>
      <c r="V758">
        <v>991206</v>
      </c>
      <c r="W758" t="s">
        <v>27</v>
      </c>
      <c r="X758" t="s">
        <v>27</v>
      </c>
      <c r="Y758" t="s">
        <v>417</v>
      </c>
      <c r="Z758" t="s">
        <v>413</v>
      </c>
      <c r="AA758" s="3" t="str">
        <f t="shared" si="22"/>
        <v>1206</v>
      </c>
      <c r="AB758" s="4" t="str">
        <f t="shared" si="23"/>
        <v>Non-TIF</v>
      </c>
    </row>
    <row r="759" spans="1:28" x14ac:dyDescent="0.25">
      <c r="A759">
        <v>2021</v>
      </c>
      <c r="B759">
        <v>42</v>
      </c>
      <c r="C759" t="s">
        <v>45</v>
      </c>
      <c r="D759">
        <v>2655467</v>
      </c>
      <c r="E759">
        <v>0</v>
      </c>
      <c r="F759">
        <v>0</v>
      </c>
      <c r="G759">
        <v>720941</v>
      </c>
      <c r="H759">
        <v>637448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4013856</v>
      </c>
      <c r="O759">
        <v>5556</v>
      </c>
      <c r="P759">
        <v>4008300</v>
      </c>
      <c r="Q759">
        <v>0</v>
      </c>
      <c r="R759">
        <v>2021</v>
      </c>
      <c r="S759">
        <v>42</v>
      </c>
      <c r="T759">
        <v>0</v>
      </c>
      <c r="U759">
        <v>9</v>
      </c>
      <c r="V759">
        <v>380009</v>
      </c>
      <c r="W759" t="s">
        <v>27</v>
      </c>
      <c r="X759" t="s">
        <v>27</v>
      </c>
      <c r="Y759" t="s">
        <v>229</v>
      </c>
      <c r="Z759" t="s">
        <v>418</v>
      </c>
      <c r="AA759" s="3" t="str">
        <f t="shared" si="22"/>
        <v>0009</v>
      </c>
      <c r="AB759" s="4" t="str">
        <f t="shared" si="23"/>
        <v>Non-TIF</v>
      </c>
    </row>
    <row r="760" spans="1:28" x14ac:dyDescent="0.25">
      <c r="A760">
        <v>2021</v>
      </c>
      <c r="B760">
        <v>42</v>
      </c>
      <c r="C760" t="s">
        <v>24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2021</v>
      </c>
      <c r="S760">
        <v>42</v>
      </c>
      <c r="T760">
        <v>0</v>
      </c>
      <c r="U760">
        <v>108</v>
      </c>
      <c r="V760" t="s">
        <v>419</v>
      </c>
      <c r="W760" t="s">
        <v>26</v>
      </c>
      <c r="X760" t="s">
        <v>27</v>
      </c>
      <c r="Y760" t="s">
        <v>420</v>
      </c>
      <c r="Z760" t="s">
        <v>418</v>
      </c>
      <c r="AA760" s="3" t="str">
        <f t="shared" si="22"/>
        <v>0108</v>
      </c>
      <c r="AB760" s="4" t="str">
        <f t="shared" si="23"/>
        <v>TIF</v>
      </c>
    </row>
    <row r="761" spans="1:28" x14ac:dyDescent="0.25">
      <c r="A761">
        <v>2021</v>
      </c>
      <c r="B761">
        <v>77</v>
      </c>
      <c r="C761" t="s">
        <v>32</v>
      </c>
      <c r="D761">
        <v>1796483960</v>
      </c>
      <c r="E761">
        <v>2937084</v>
      </c>
      <c r="F761">
        <v>3997771</v>
      </c>
      <c r="G761">
        <v>351248584</v>
      </c>
      <c r="H761">
        <v>446517</v>
      </c>
      <c r="I761">
        <v>29867516</v>
      </c>
      <c r="J761">
        <v>0</v>
      </c>
      <c r="K761">
        <v>0</v>
      </c>
      <c r="L761">
        <v>3235711</v>
      </c>
      <c r="M761">
        <v>0</v>
      </c>
      <c r="N761">
        <v>2188217143</v>
      </c>
      <c r="O761">
        <v>1787180</v>
      </c>
      <c r="P761">
        <v>2186429963</v>
      </c>
      <c r="Q761">
        <v>48660229</v>
      </c>
      <c r="R761">
        <v>2021</v>
      </c>
      <c r="S761">
        <v>77</v>
      </c>
      <c r="T761">
        <v>3</v>
      </c>
      <c r="U761">
        <v>231</v>
      </c>
      <c r="V761">
        <v>773231</v>
      </c>
      <c r="W761" t="s">
        <v>27</v>
      </c>
      <c r="X761" t="s">
        <v>27</v>
      </c>
      <c r="Y761" t="s">
        <v>819</v>
      </c>
      <c r="Z761" t="s">
        <v>784</v>
      </c>
      <c r="AA761" s="3" t="str">
        <f t="shared" si="22"/>
        <v>3231</v>
      </c>
      <c r="AB761" s="4" t="str">
        <f t="shared" si="23"/>
        <v>Non-TIF</v>
      </c>
    </row>
    <row r="762" spans="1:28" x14ac:dyDescent="0.25">
      <c r="A762">
        <v>2021</v>
      </c>
      <c r="B762">
        <v>77</v>
      </c>
      <c r="C762" t="s">
        <v>32</v>
      </c>
      <c r="D762">
        <v>269030512</v>
      </c>
      <c r="E762">
        <v>2354806</v>
      </c>
      <c r="F762">
        <v>192753</v>
      </c>
      <c r="G762">
        <v>554087147</v>
      </c>
      <c r="H762">
        <v>148535028</v>
      </c>
      <c r="I762">
        <v>9347590</v>
      </c>
      <c r="J762">
        <v>0</v>
      </c>
      <c r="K762">
        <v>0</v>
      </c>
      <c r="L762">
        <v>1986495</v>
      </c>
      <c r="M762">
        <v>9179961</v>
      </c>
      <c r="N762">
        <v>994714292</v>
      </c>
      <c r="O762">
        <v>511152</v>
      </c>
      <c r="P762">
        <v>994203140</v>
      </c>
      <c r="Q762">
        <v>20819519</v>
      </c>
      <c r="R762">
        <v>2021</v>
      </c>
      <c r="S762">
        <v>77</v>
      </c>
      <c r="T762">
        <v>5</v>
      </c>
      <c r="U762">
        <v>805</v>
      </c>
      <c r="V762">
        <v>775805</v>
      </c>
      <c r="W762" t="s">
        <v>27</v>
      </c>
      <c r="X762" t="s">
        <v>27</v>
      </c>
      <c r="Y762" t="s">
        <v>820</v>
      </c>
      <c r="Z762" t="s">
        <v>784</v>
      </c>
      <c r="AA762" s="3" t="str">
        <f t="shared" si="22"/>
        <v>5805</v>
      </c>
      <c r="AB762" s="4" t="str">
        <f t="shared" si="23"/>
        <v>Non-TIF</v>
      </c>
    </row>
    <row r="763" spans="1:28" x14ac:dyDescent="0.25">
      <c r="A763">
        <v>2021</v>
      </c>
      <c r="B763">
        <v>77</v>
      </c>
      <c r="C763" t="s">
        <v>32</v>
      </c>
      <c r="D763">
        <v>9584926</v>
      </c>
      <c r="E763">
        <v>11397107</v>
      </c>
      <c r="F763">
        <v>545500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10600370</v>
      </c>
      <c r="M763">
        <v>0</v>
      </c>
      <c r="N763">
        <v>32127903</v>
      </c>
      <c r="O763">
        <v>9260</v>
      </c>
      <c r="P763">
        <v>32118643</v>
      </c>
      <c r="Q763">
        <v>758450</v>
      </c>
      <c r="R763">
        <v>2021</v>
      </c>
      <c r="S763">
        <v>77</v>
      </c>
      <c r="T763">
        <v>1</v>
      </c>
      <c r="U763">
        <v>350</v>
      </c>
      <c r="V763">
        <v>851350</v>
      </c>
      <c r="W763" t="s">
        <v>27</v>
      </c>
      <c r="X763" t="s">
        <v>27</v>
      </c>
      <c r="Y763" t="s">
        <v>538</v>
      </c>
      <c r="Z763" t="s">
        <v>784</v>
      </c>
      <c r="AA763" s="3" t="str">
        <f t="shared" si="22"/>
        <v>1350</v>
      </c>
      <c r="AB763" s="4" t="str">
        <f t="shared" si="23"/>
        <v>Non-TIF</v>
      </c>
    </row>
    <row r="764" spans="1:28" x14ac:dyDescent="0.25">
      <c r="A764">
        <v>2021</v>
      </c>
      <c r="B764">
        <v>78</v>
      </c>
      <c r="C764" t="s">
        <v>45</v>
      </c>
      <c r="D764">
        <v>3953678</v>
      </c>
      <c r="E764">
        <v>0</v>
      </c>
      <c r="F764">
        <v>0</v>
      </c>
      <c r="G764">
        <v>142570214</v>
      </c>
      <c r="H764">
        <v>302578</v>
      </c>
      <c r="I764">
        <v>7033558</v>
      </c>
      <c r="J764">
        <v>0</v>
      </c>
      <c r="K764">
        <v>0</v>
      </c>
      <c r="L764">
        <v>0</v>
      </c>
      <c r="M764">
        <v>0</v>
      </c>
      <c r="N764">
        <v>153860028</v>
      </c>
      <c r="O764">
        <v>12964</v>
      </c>
      <c r="P764">
        <v>153847064</v>
      </c>
      <c r="Q764">
        <v>0</v>
      </c>
      <c r="R764">
        <v>2021</v>
      </c>
      <c r="S764">
        <v>78</v>
      </c>
      <c r="T764">
        <v>1</v>
      </c>
      <c r="U764">
        <v>476</v>
      </c>
      <c r="V764">
        <v>781476</v>
      </c>
      <c r="W764" t="s">
        <v>27</v>
      </c>
      <c r="X764" t="s">
        <v>27</v>
      </c>
      <c r="Y764" t="s">
        <v>791</v>
      </c>
      <c r="Z764" t="s">
        <v>787</v>
      </c>
      <c r="AA764" s="3" t="str">
        <f t="shared" si="22"/>
        <v>1476</v>
      </c>
      <c r="AB764" s="4" t="str">
        <f t="shared" si="23"/>
        <v>Non-TIF</v>
      </c>
    </row>
    <row r="765" spans="1:28" x14ac:dyDescent="0.25">
      <c r="A765">
        <v>2021</v>
      </c>
      <c r="B765">
        <v>78</v>
      </c>
      <c r="C765" t="s">
        <v>45</v>
      </c>
      <c r="D765">
        <v>0</v>
      </c>
      <c r="E765">
        <v>0</v>
      </c>
      <c r="F765">
        <v>0</v>
      </c>
      <c r="G765">
        <v>60472951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60472951</v>
      </c>
      <c r="O765">
        <v>0</v>
      </c>
      <c r="P765">
        <v>60472951</v>
      </c>
      <c r="Q765">
        <v>0</v>
      </c>
      <c r="R765">
        <v>2021</v>
      </c>
      <c r="S765">
        <v>78</v>
      </c>
      <c r="T765">
        <v>3</v>
      </c>
      <c r="U765">
        <v>645</v>
      </c>
      <c r="V765">
        <v>783645</v>
      </c>
      <c r="W765" t="s">
        <v>27</v>
      </c>
      <c r="X765" t="s">
        <v>27</v>
      </c>
      <c r="Y765" t="s">
        <v>759</v>
      </c>
      <c r="Z765" t="s">
        <v>787</v>
      </c>
      <c r="AA765" s="3" t="str">
        <f t="shared" si="22"/>
        <v>3645</v>
      </c>
      <c r="AB765" s="4" t="str">
        <f t="shared" si="23"/>
        <v>Non-TIF</v>
      </c>
    </row>
    <row r="766" spans="1:28" x14ac:dyDescent="0.25">
      <c r="A766">
        <v>2021</v>
      </c>
      <c r="B766">
        <v>78</v>
      </c>
      <c r="C766" t="s">
        <v>45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2021</v>
      </c>
      <c r="S766">
        <v>78</v>
      </c>
      <c r="T766">
        <v>6</v>
      </c>
      <c r="U766">
        <v>453</v>
      </c>
      <c r="V766">
        <v>786453</v>
      </c>
      <c r="W766" t="s">
        <v>27</v>
      </c>
      <c r="X766" t="s">
        <v>27</v>
      </c>
      <c r="Y766" t="s">
        <v>730</v>
      </c>
      <c r="Z766" t="s">
        <v>787</v>
      </c>
      <c r="AA766" s="3" t="str">
        <f t="shared" si="22"/>
        <v>6453</v>
      </c>
      <c r="AB766" s="4" t="str">
        <f t="shared" si="23"/>
        <v>Non-TIF</v>
      </c>
    </row>
    <row r="767" spans="1:28" x14ac:dyDescent="0.25">
      <c r="A767">
        <v>2021</v>
      </c>
      <c r="B767">
        <v>78</v>
      </c>
      <c r="C767" t="s">
        <v>45</v>
      </c>
      <c r="D767">
        <v>2977136</v>
      </c>
      <c r="E767">
        <v>23407</v>
      </c>
      <c r="F767">
        <v>0</v>
      </c>
      <c r="G767">
        <v>1085138</v>
      </c>
      <c r="H767">
        <v>11860</v>
      </c>
      <c r="I767">
        <v>152567</v>
      </c>
      <c r="J767">
        <v>0</v>
      </c>
      <c r="K767">
        <v>0</v>
      </c>
      <c r="L767">
        <v>0</v>
      </c>
      <c r="M767">
        <v>0</v>
      </c>
      <c r="N767">
        <v>4250108</v>
      </c>
      <c r="O767">
        <v>59264</v>
      </c>
      <c r="P767">
        <v>4190844</v>
      </c>
      <c r="Q767">
        <v>0</v>
      </c>
      <c r="R767">
        <v>2021</v>
      </c>
      <c r="S767">
        <v>78</v>
      </c>
      <c r="T767">
        <v>6</v>
      </c>
      <c r="U767">
        <v>460</v>
      </c>
      <c r="V767">
        <v>786460</v>
      </c>
      <c r="W767" t="s">
        <v>27</v>
      </c>
      <c r="X767" t="s">
        <v>27</v>
      </c>
      <c r="Y767" t="s">
        <v>462</v>
      </c>
      <c r="Z767" t="s">
        <v>787</v>
      </c>
      <c r="AA767" s="3" t="str">
        <f t="shared" si="22"/>
        <v>6460</v>
      </c>
      <c r="AB767" s="4" t="str">
        <f t="shared" si="23"/>
        <v>Non-TIF</v>
      </c>
    </row>
    <row r="768" spans="1:28" x14ac:dyDescent="0.25">
      <c r="A768">
        <v>2021</v>
      </c>
      <c r="B768">
        <v>78</v>
      </c>
      <c r="C768" t="s">
        <v>24</v>
      </c>
      <c r="D768">
        <v>2351004</v>
      </c>
      <c r="E768">
        <v>9149</v>
      </c>
      <c r="F768">
        <v>0</v>
      </c>
      <c r="G768">
        <v>5044068</v>
      </c>
      <c r="H768">
        <v>4000</v>
      </c>
      <c r="I768">
        <v>76138</v>
      </c>
      <c r="J768">
        <v>0</v>
      </c>
      <c r="K768">
        <v>0</v>
      </c>
      <c r="L768">
        <v>0</v>
      </c>
      <c r="M768">
        <v>0</v>
      </c>
      <c r="N768">
        <v>7484359</v>
      </c>
      <c r="O768">
        <v>0</v>
      </c>
      <c r="P768">
        <v>7484359</v>
      </c>
      <c r="Q768">
        <v>0</v>
      </c>
      <c r="R768">
        <v>2021</v>
      </c>
      <c r="S768">
        <v>78</v>
      </c>
      <c r="T768">
        <v>0</v>
      </c>
      <c r="U768">
        <v>441</v>
      </c>
      <c r="V768" t="s">
        <v>812</v>
      </c>
      <c r="W768" t="s">
        <v>26</v>
      </c>
      <c r="X768" t="s">
        <v>27</v>
      </c>
      <c r="Y768" t="s">
        <v>813</v>
      </c>
      <c r="Z768" t="s">
        <v>787</v>
      </c>
      <c r="AA768" s="3" t="str">
        <f t="shared" si="22"/>
        <v>0441</v>
      </c>
      <c r="AB768" s="4" t="str">
        <f t="shared" si="23"/>
        <v>TIF</v>
      </c>
    </row>
    <row r="769" spans="1:28" x14ac:dyDescent="0.25">
      <c r="A769">
        <v>2021</v>
      </c>
      <c r="B769">
        <v>78</v>
      </c>
      <c r="C769" t="s">
        <v>24</v>
      </c>
      <c r="D769">
        <v>4615414</v>
      </c>
      <c r="E769">
        <v>0</v>
      </c>
      <c r="F769">
        <v>0</v>
      </c>
      <c r="G769">
        <v>27092549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31707963</v>
      </c>
      <c r="O769">
        <v>11112</v>
      </c>
      <c r="P769">
        <v>31696851</v>
      </c>
      <c r="Q769">
        <v>0</v>
      </c>
      <c r="R769">
        <v>2021</v>
      </c>
      <c r="S769">
        <v>78</v>
      </c>
      <c r="T769">
        <v>3</v>
      </c>
      <c r="U769">
        <v>645</v>
      </c>
      <c r="V769" t="s">
        <v>821</v>
      </c>
      <c r="W769" t="s">
        <v>26</v>
      </c>
      <c r="X769" t="s">
        <v>27</v>
      </c>
      <c r="Y769" t="s">
        <v>822</v>
      </c>
      <c r="Z769" t="s">
        <v>787</v>
      </c>
      <c r="AA769" s="3" t="str">
        <f t="shared" si="22"/>
        <v>3645</v>
      </c>
      <c r="AB769" s="4" t="str">
        <f t="shared" si="23"/>
        <v>TIF</v>
      </c>
    </row>
    <row r="770" spans="1:28" x14ac:dyDescent="0.25">
      <c r="A770">
        <v>2021</v>
      </c>
      <c r="B770">
        <v>78</v>
      </c>
      <c r="C770" t="s">
        <v>24</v>
      </c>
      <c r="D770">
        <v>4614044</v>
      </c>
      <c r="E770">
        <v>8919</v>
      </c>
      <c r="F770">
        <v>0</v>
      </c>
      <c r="G770">
        <v>2875167</v>
      </c>
      <c r="H770">
        <v>88266</v>
      </c>
      <c r="I770">
        <v>201486</v>
      </c>
      <c r="J770">
        <v>0</v>
      </c>
      <c r="K770">
        <v>0</v>
      </c>
      <c r="L770">
        <v>0</v>
      </c>
      <c r="M770">
        <v>0</v>
      </c>
      <c r="N770">
        <v>7787882</v>
      </c>
      <c r="O770">
        <v>9260</v>
      </c>
      <c r="P770">
        <v>7778622</v>
      </c>
      <c r="Q770">
        <v>0</v>
      </c>
      <c r="R770">
        <v>2021</v>
      </c>
      <c r="S770">
        <v>78</v>
      </c>
      <c r="T770">
        <v>4</v>
      </c>
      <c r="U770">
        <v>824</v>
      </c>
      <c r="V770" t="s">
        <v>823</v>
      </c>
      <c r="W770" t="s">
        <v>26</v>
      </c>
      <c r="X770" t="s">
        <v>27</v>
      </c>
      <c r="Y770" t="s">
        <v>824</v>
      </c>
      <c r="Z770" t="s">
        <v>787</v>
      </c>
      <c r="AA770" s="3" t="str">
        <f t="shared" si="22"/>
        <v>4824</v>
      </c>
      <c r="AB770" s="4" t="str">
        <f t="shared" si="23"/>
        <v>TIF</v>
      </c>
    </row>
    <row r="771" spans="1:28" x14ac:dyDescent="0.25">
      <c r="A771">
        <v>2021</v>
      </c>
      <c r="B771">
        <v>78</v>
      </c>
      <c r="C771" t="s">
        <v>24</v>
      </c>
      <c r="D771">
        <v>2945175</v>
      </c>
      <c r="E771">
        <v>0</v>
      </c>
      <c r="F771">
        <v>0</v>
      </c>
      <c r="G771">
        <v>2214700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5159875</v>
      </c>
      <c r="O771">
        <v>0</v>
      </c>
      <c r="P771">
        <v>5159875</v>
      </c>
      <c r="Q771">
        <v>0</v>
      </c>
      <c r="R771">
        <v>2021</v>
      </c>
      <c r="S771">
        <v>78</v>
      </c>
      <c r="T771">
        <v>6</v>
      </c>
      <c r="U771">
        <v>534</v>
      </c>
      <c r="V771" t="s">
        <v>825</v>
      </c>
      <c r="W771" t="s">
        <v>26</v>
      </c>
      <c r="X771" t="s">
        <v>27</v>
      </c>
      <c r="Y771" t="s">
        <v>826</v>
      </c>
      <c r="Z771" t="s">
        <v>787</v>
      </c>
      <c r="AA771" s="3" t="str">
        <f t="shared" ref="AA771:AA834" si="24">CONCATENATE(T771,TEXT(U771,"000"))</f>
        <v>6534</v>
      </c>
      <c r="AB771" s="4" t="str">
        <f t="shared" ref="AB771:AB834" si="25">IF(C771="I","TIF","Non-TIF")</f>
        <v>TIF</v>
      </c>
    </row>
    <row r="772" spans="1:28" x14ac:dyDescent="0.25">
      <c r="A772">
        <v>2021</v>
      </c>
      <c r="B772">
        <v>78</v>
      </c>
      <c r="C772" t="s">
        <v>32</v>
      </c>
      <c r="D772">
        <v>179658</v>
      </c>
      <c r="E772">
        <v>140864</v>
      </c>
      <c r="F772">
        <v>5699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147483</v>
      </c>
      <c r="M772">
        <v>0</v>
      </c>
      <c r="N772">
        <v>473704</v>
      </c>
      <c r="O772">
        <v>0</v>
      </c>
      <c r="P772">
        <v>473704</v>
      </c>
      <c r="Q772">
        <v>10091</v>
      </c>
      <c r="R772">
        <v>2021</v>
      </c>
      <c r="S772">
        <v>78</v>
      </c>
      <c r="T772">
        <v>2</v>
      </c>
      <c r="U772">
        <v>511</v>
      </c>
      <c r="V772">
        <v>652511</v>
      </c>
      <c r="W772" t="s">
        <v>27</v>
      </c>
      <c r="X772" t="s">
        <v>27</v>
      </c>
      <c r="Y772" t="s">
        <v>707</v>
      </c>
      <c r="Z772" t="s">
        <v>787</v>
      </c>
      <c r="AA772" s="3" t="str">
        <f t="shared" si="24"/>
        <v>2511</v>
      </c>
      <c r="AB772" s="4" t="str">
        <f t="shared" si="25"/>
        <v>Non-TIF</v>
      </c>
    </row>
    <row r="773" spans="1:28" x14ac:dyDescent="0.25">
      <c r="A773">
        <v>2021</v>
      </c>
      <c r="B773">
        <v>78</v>
      </c>
      <c r="C773" t="s">
        <v>32</v>
      </c>
      <c r="D773">
        <v>96027</v>
      </c>
      <c r="E773">
        <v>510294</v>
      </c>
      <c r="F773">
        <v>46124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3531</v>
      </c>
      <c r="M773">
        <v>0</v>
      </c>
      <c r="N773">
        <v>655976</v>
      </c>
      <c r="O773">
        <v>0</v>
      </c>
      <c r="P773">
        <v>655976</v>
      </c>
      <c r="Q773">
        <v>43237</v>
      </c>
      <c r="R773">
        <v>2021</v>
      </c>
      <c r="S773">
        <v>78</v>
      </c>
      <c r="T773">
        <v>5</v>
      </c>
      <c r="U773">
        <v>463</v>
      </c>
      <c r="V773">
        <v>695463</v>
      </c>
      <c r="W773" t="s">
        <v>27</v>
      </c>
      <c r="X773" t="s">
        <v>27</v>
      </c>
      <c r="Y773" t="s">
        <v>731</v>
      </c>
      <c r="Z773" t="s">
        <v>787</v>
      </c>
      <c r="AA773" s="3" t="str">
        <f t="shared" si="24"/>
        <v>5463</v>
      </c>
      <c r="AB773" s="4" t="str">
        <f t="shared" si="25"/>
        <v>Non-TIF</v>
      </c>
    </row>
    <row r="774" spans="1:28" x14ac:dyDescent="0.25">
      <c r="A774">
        <v>2021</v>
      </c>
      <c r="B774">
        <v>78</v>
      </c>
      <c r="C774" t="s">
        <v>32</v>
      </c>
      <c r="D774">
        <v>49777617</v>
      </c>
      <c r="E774">
        <v>135818189</v>
      </c>
      <c r="F774">
        <v>2732574</v>
      </c>
      <c r="G774">
        <v>11361178</v>
      </c>
      <c r="H774">
        <v>124881218</v>
      </c>
      <c r="I774">
        <v>645258</v>
      </c>
      <c r="J774">
        <v>0</v>
      </c>
      <c r="K774">
        <v>0</v>
      </c>
      <c r="L774">
        <v>3570838</v>
      </c>
      <c r="M774">
        <v>4223997</v>
      </c>
      <c r="N774">
        <v>333010869</v>
      </c>
      <c r="O774">
        <v>175940</v>
      </c>
      <c r="P774">
        <v>332834929</v>
      </c>
      <c r="Q774">
        <v>19402127</v>
      </c>
      <c r="R774">
        <v>2021</v>
      </c>
      <c r="S774">
        <v>78</v>
      </c>
      <c r="T774">
        <v>0</v>
      </c>
      <c r="U774">
        <v>441</v>
      </c>
      <c r="V774">
        <v>780441</v>
      </c>
      <c r="W774" t="s">
        <v>27</v>
      </c>
      <c r="X774" t="s">
        <v>27</v>
      </c>
      <c r="Y774" t="s">
        <v>232</v>
      </c>
      <c r="Z774" t="s">
        <v>787</v>
      </c>
      <c r="AA774" s="3" t="str">
        <f t="shared" si="24"/>
        <v>0441</v>
      </c>
      <c r="AB774" s="4" t="str">
        <f t="shared" si="25"/>
        <v>Non-TIF</v>
      </c>
    </row>
    <row r="775" spans="1:28" x14ac:dyDescent="0.25">
      <c r="A775">
        <v>2021</v>
      </c>
      <c r="B775">
        <v>78</v>
      </c>
      <c r="C775" t="s">
        <v>32</v>
      </c>
      <c r="D775">
        <v>185599359</v>
      </c>
      <c r="E775">
        <v>77279047</v>
      </c>
      <c r="F775">
        <v>2697318</v>
      </c>
      <c r="G775">
        <v>8356520</v>
      </c>
      <c r="H775">
        <v>210150</v>
      </c>
      <c r="I775">
        <v>1407397</v>
      </c>
      <c r="J775">
        <v>0</v>
      </c>
      <c r="K775">
        <v>0</v>
      </c>
      <c r="L775">
        <v>1473743</v>
      </c>
      <c r="M775">
        <v>12281311</v>
      </c>
      <c r="N775">
        <v>289304845</v>
      </c>
      <c r="O775">
        <v>348176</v>
      </c>
      <c r="P775">
        <v>288956669</v>
      </c>
      <c r="Q775">
        <v>8359668</v>
      </c>
      <c r="R775">
        <v>2021</v>
      </c>
      <c r="S775">
        <v>78</v>
      </c>
      <c r="T775">
        <v>6</v>
      </c>
      <c r="U775">
        <v>534</v>
      </c>
      <c r="V775">
        <v>786534</v>
      </c>
      <c r="W775" t="s">
        <v>27</v>
      </c>
      <c r="X775" t="s">
        <v>27</v>
      </c>
      <c r="Y775" t="s">
        <v>788</v>
      </c>
      <c r="Z775" t="s">
        <v>787</v>
      </c>
      <c r="AA775" s="3" t="str">
        <f t="shared" si="24"/>
        <v>6534</v>
      </c>
      <c r="AB775" s="4" t="str">
        <f t="shared" si="25"/>
        <v>Non-TIF</v>
      </c>
    </row>
    <row r="776" spans="1:28" x14ac:dyDescent="0.25">
      <c r="A776">
        <v>2021</v>
      </c>
      <c r="B776">
        <v>79</v>
      </c>
      <c r="C776" t="s">
        <v>45</v>
      </c>
      <c r="D776">
        <v>0</v>
      </c>
      <c r="E776">
        <v>0</v>
      </c>
      <c r="F776">
        <v>0</v>
      </c>
      <c r="G776">
        <v>0</v>
      </c>
      <c r="H776">
        <v>18853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18853</v>
      </c>
      <c r="O776">
        <v>0</v>
      </c>
      <c r="P776">
        <v>18853</v>
      </c>
      <c r="Q776">
        <v>0</v>
      </c>
      <c r="R776">
        <v>2021</v>
      </c>
      <c r="S776">
        <v>79</v>
      </c>
      <c r="T776">
        <v>2</v>
      </c>
      <c r="U776">
        <v>97</v>
      </c>
      <c r="V776">
        <v>482097</v>
      </c>
      <c r="W776" t="s">
        <v>27</v>
      </c>
      <c r="X776" t="s">
        <v>27</v>
      </c>
      <c r="Y776" t="s">
        <v>528</v>
      </c>
      <c r="Z776" t="s">
        <v>793</v>
      </c>
      <c r="AA776" s="3" t="str">
        <f t="shared" si="24"/>
        <v>2097</v>
      </c>
      <c r="AB776" s="4" t="str">
        <f t="shared" si="25"/>
        <v>Non-TIF</v>
      </c>
    </row>
    <row r="777" spans="1:28" x14ac:dyDescent="0.25">
      <c r="A777">
        <v>2021</v>
      </c>
      <c r="B777">
        <v>79</v>
      </c>
      <c r="C777" t="s">
        <v>45</v>
      </c>
      <c r="D777">
        <v>0</v>
      </c>
      <c r="E777">
        <v>0</v>
      </c>
      <c r="F777">
        <v>0</v>
      </c>
      <c r="G777">
        <v>0</v>
      </c>
      <c r="H777">
        <v>1161052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1161052</v>
      </c>
      <c r="O777">
        <v>0</v>
      </c>
      <c r="P777">
        <v>1161052</v>
      </c>
      <c r="Q777">
        <v>0</v>
      </c>
      <c r="R777">
        <v>2021</v>
      </c>
      <c r="S777">
        <v>79</v>
      </c>
      <c r="T777">
        <v>6</v>
      </c>
      <c r="U777">
        <v>462</v>
      </c>
      <c r="V777">
        <v>546462</v>
      </c>
      <c r="W777" t="s">
        <v>27</v>
      </c>
      <c r="X777" t="s">
        <v>27</v>
      </c>
      <c r="Y777" t="s">
        <v>561</v>
      </c>
      <c r="Z777" t="s">
        <v>793</v>
      </c>
      <c r="AA777" s="3" t="str">
        <f t="shared" si="24"/>
        <v>6462</v>
      </c>
      <c r="AB777" s="4" t="str">
        <f t="shared" si="25"/>
        <v>Non-TIF</v>
      </c>
    </row>
    <row r="778" spans="1:28" x14ac:dyDescent="0.25">
      <c r="A778">
        <v>2021</v>
      </c>
      <c r="B778">
        <v>79</v>
      </c>
      <c r="C778" t="s">
        <v>45</v>
      </c>
      <c r="D778">
        <v>22688667</v>
      </c>
      <c r="E778">
        <v>0</v>
      </c>
      <c r="F778">
        <v>0</v>
      </c>
      <c r="G778">
        <v>46913410</v>
      </c>
      <c r="H778">
        <v>15597145</v>
      </c>
      <c r="I778">
        <v>6111267</v>
      </c>
      <c r="J778">
        <v>0</v>
      </c>
      <c r="K778">
        <v>0</v>
      </c>
      <c r="L778">
        <v>0</v>
      </c>
      <c r="M778">
        <v>0</v>
      </c>
      <c r="N778">
        <v>91310489</v>
      </c>
      <c r="O778">
        <v>266688</v>
      </c>
      <c r="P778">
        <v>91043801</v>
      </c>
      <c r="Q778">
        <v>0</v>
      </c>
      <c r="R778">
        <v>2021</v>
      </c>
      <c r="S778">
        <v>79</v>
      </c>
      <c r="T778">
        <v>2</v>
      </c>
      <c r="U778">
        <v>709</v>
      </c>
      <c r="V778">
        <v>792709</v>
      </c>
      <c r="W778" t="s">
        <v>27</v>
      </c>
      <c r="X778" t="s">
        <v>27</v>
      </c>
      <c r="Y778" t="s">
        <v>537</v>
      </c>
      <c r="Z778" t="s">
        <v>793</v>
      </c>
      <c r="AA778" s="3" t="str">
        <f t="shared" si="24"/>
        <v>2709</v>
      </c>
      <c r="AB778" s="4" t="str">
        <f t="shared" si="25"/>
        <v>Non-TIF</v>
      </c>
    </row>
    <row r="779" spans="1:28" x14ac:dyDescent="0.25">
      <c r="A779">
        <v>2021</v>
      </c>
      <c r="B779">
        <v>79</v>
      </c>
      <c r="C779" t="s">
        <v>24</v>
      </c>
      <c r="D779">
        <v>21383327</v>
      </c>
      <c r="E779">
        <v>25311</v>
      </c>
      <c r="F779">
        <v>3965</v>
      </c>
      <c r="G779">
        <v>4682508</v>
      </c>
      <c r="H779">
        <v>6968088</v>
      </c>
      <c r="I779">
        <v>624420</v>
      </c>
      <c r="J779">
        <v>0</v>
      </c>
      <c r="K779">
        <v>0</v>
      </c>
      <c r="L779">
        <v>0</v>
      </c>
      <c r="M779">
        <v>0</v>
      </c>
      <c r="N779">
        <v>33687619</v>
      </c>
      <c r="O779">
        <v>0</v>
      </c>
      <c r="P779">
        <v>33687619</v>
      </c>
      <c r="Q779">
        <v>0</v>
      </c>
      <c r="R779">
        <v>2021</v>
      </c>
      <c r="S779">
        <v>79</v>
      </c>
      <c r="T779">
        <v>0</v>
      </c>
      <c r="U779">
        <v>846</v>
      </c>
      <c r="V779" t="s">
        <v>859</v>
      </c>
      <c r="W779" t="s">
        <v>26</v>
      </c>
      <c r="X779" t="s">
        <v>27</v>
      </c>
      <c r="Y779" t="s">
        <v>860</v>
      </c>
      <c r="Z779" t="s">
        <v>793</v>
      </c>
      <c r="AA779" s="3" t="str">
        <f t="shared" si="24"/>
        <v>0846</v>
      </c>
      <c r="AB779" s="4" t="str">
        <f t="shared" si="25"/>
        <v>TIF</v>
      </c>
    </row>
    <row r="780" spans="1:28" x14ac:dyDescent="0.25">
      <c r="A780">
        <v>2021</v>
      </c>
      <c r="B780">
        <v>42</v>
      </c>
      <c r="C780" t="s">
        <v>32</v>
      </c>
      <c r="D780">
        <v>15082217</v>
      </c>
      <c r="E780">
        <v>25010795</v>
      </c>
      <c r="F780">
        <v>793735</v>
      </c>
      <c r="G780">
        <v>4365927</v>
      </c>
      <c r="H780">
        <v>0</v>
      </c>
      <c r="I780">
        <v>110415</v>
      </c>
      <c r="J780">
        <v>0</v>
      </c>
      <c r="K780">
        <v>0</v>
      </c>
      <c r="L780">
        <v>147824</v>
      </c>
      <c r="M780">
        <v>0</v>
      </c>
      <c r="N780">
        <v>45510913</v>
      </c>
      <c r="O780">
        <v>68524</v>
      </c>
      <c r="P780">
        <v>45442389</v>
      </c>
      <c r="Q780">
        <v>940351</v>
      </c>
      <c r="R780">
        <v>2021</v>
      </c>
      <c r="S780">
        <v>42</v>
      </c>
      <c r="T780">
        <v>0</v>
      </c>
      <c r="U780">
        <v>540</v>
      </c>
      <c r="V780">
        <v>380540</v>
      </c>
      <c r="W780" t="s">
        <v>27</v>
      </c>
      <c r="X780" t="s">
        <v>27</v>
      </c>
      <c r="Y780" t="s">
        <v>409</v>
      </c>
      <c r="Z780" t="s">
        <v>418</v>
      </c>
      <c r="AA780" s="3" t="str">
        <f t="shared" si="24"/>
        <v>0540</v>
      </c>
      <c r="AB780" s="4" t="str">
        <f t="shared" si="25"/>
        <v>Non-TIF</v>
      </c>
    </row>
    <row r="781" spans="1:28" x14ac:dyDescent="0.25">
      <c r="A781">
        <v>2021</v>
      </c>
      <c r="B781">
        <v>42</v>
      </c>
      <c r="C781" t="s">
        <v>32</v>
      </c>
      <c r="D781">
        <v>26614660</v>
      </c>
      <c r="E781">
        <v>54813198</v>
      </c>
      <c r="F781">
        <v>7520269</v>
      </c>
      <c r="G781">
        <v>14706288</v>
      </c>
      <c r="H781">
        <v>3022390</v>
      </c>
      <c r="I781">
        <v>53059</v>
      </c>
      <c r="J781">
        <v>0</v>
      </c>
      <c r="K781">
        <v>0</v>
      </c>
      <c r="L781">
        <v>1766605</v>
      </c>
      <c r="M781">
        <v>9959409</v>
      </c>
      <c r="N781">
        <v>118455878</v>
      </c>
      <c r="O781">
        <v>124084</v>
      </c>
      <c r="P781">
        <v>118331794</v>
      </c>
      <c r="Q781">
        <v>1550500</v>
      </c>
      <c r="R781">
        <v>2021</v>
      </c>
      <c r="S781">
        <v>42</v>
      </c>
      <c r="T781">
        <v>0</v>
      </c>
      <c r="U781">
        <v>108</v>
      </c>
      <c r="V781">
        <v>420108</v>
      </c>
      <c r="W781" t="s">
        <v>27</v>
      </c>
      <c r="X781" t="s">
        <v>27</v>
      </c>
      <c r="Y781" t="s">
        <v>393</v>
      </c>
      <c r="Z781" t="s">
        <v>418</v>
      </c>
      <c r="AA781" s="3" t="str">
        <f t="shared" si="24"/>
        <v>0108</v>
      </c>
      <c r="AB781" s="4" t="str">
        <f t="shared" si="25"/>
        <v>Non-TIF</v>
      </c>
    </row>
    <row r="782" spans="1:28" x14ac:dyDescent="0.25">
      <c r="A782">
        <v>2021</v>
      </c>
      <c r="B782">
        <v>42</v>
      </c>
      <c r="C782" t="s">
        <v>32</v>
      </c>
      <c r="D782">
        <v>267371</v>
      </c>
      <c r="E782">
        <v>835589</v>
      </c>
      <c r="F782">
        <v>166018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135769</v>
      </c>
      <c r="M782">
        <v>0</v>
      </c>
      <c r="N782">
        <v>1404747</v>
      </c>
      <c r="O782">
        <v>0</v>
      </c>
      <c r="P782">
        <v>1404747</v>
      </c>
      <c r="Q782">
        <v>38738</v>
      </c>
      <c r="R782">
        <v>2021</v>
      </c>
      <c r="S782">
        <v>42</v>
      </c>
      <c r="T782">
        <v>5</v>
      </c>
      <c r="U782">
        <v>643</v>
      </c>
      <c r="V782">
        <v>855643</v>
      </c>
      <c r="W782" t="s">
        <v>27</v>
      </c>
      <c r="X782" t="s">
        <v>27</v>
      </c>
      <c r="Y782" t="s">
        <v>209</v>
      </c>
      <c r="Z782" t="s">
        <v>418</v>
      </c>
      <c r="AA782" s="3" t="str">
        <f t="shared" si="24"/>
        <v>5643</v>
      </c>
      <c r="AB782" s="4" t="str">
        <f t="shared" si="25"/>
        <v>Non-TIF</v>
      </c>
    </row>
    <row r="783" spans="1:28" x14ac:dyDescent="0.25">
      <c r="A783">
        <v>2021</v>
      </c>
      <c r="B783">
        <v>43</v>
      </c>
      <c r="C783" t="s">
        <v>24</v>
      </c>
      <c r="D783">
        <v>27096</v>
      </c>
      <c r="E783">
        <v>0</v>
      </c>
      <c r="F783">
        <v>0</v>
      </c>
      <c r="G783">
        <v>0</v>
      </c>
      <c r="H783">
        <v>0</v>
      </c>
      <c r="I783">
        <v>913018</v>
      </c>
      <c r="J783">
        <v>0</v>
      </c>
      <c r="K783">
        <v>0</v>
      </c>
      <c r="L783">
        <v>0</v>
      </c>
      <c r="M783">
        <v>0</v>
      </c>
      <c r="N783">
        <v>940114</v>
      </c>
      <c r="O783">
        <v>0</v>
      </c>
      <c r="P783">
        <v>940114</v>
      </c>
      <c r="Q783">
        <v>0</v>
      </c>
      <c r="R783">
        <v>2021</v>
      </c>
      <c r="S783">
        <v>43</v>
      </c>
      <c r="T783">
        <v>4</v>
      </c>
      <c r="U783">
        <v>356</v>
      </c>
      <c r="V783" t="s">
        <v>421</v>
      </c>
      <c r="W783" t="s">
        <v>26</v>
      </c>
      <c r="X783" t="s">
        <v>27</v>
      </c>
      <c r="Y783" t="s">
        <v>422</v>
      </c>
      <c r="Z783" t="s">
        <v>423</v>
      </c>
      <c r="AA783" s="3" t="str">
        <f t="shared" si="24"/>
        <v>4356</v>
      </c>
      <c r="AB783" s="4" t="str">
        <f t="shared" si="25"/>
        <v>TIF</v>
      </c>
    </row>
    <row r="784" spans="1:28" x14ac:dyDescent="0.25">
      <c r="A784">
        <v>2021</v>
      </c>
      <c r="B784">
        <v>43</v>
      </c>
      <c r="C784" t="s">
        <v>32</v>
      </c>
      <c r="D784">
        <v>141147902</v>
      </c>
      <c r="E784">
        <v>54256736</v>
      </c>
      <c r="F784">
        <v>1410710</v>
      </c>
      <c r="G784">
        <v>14233369</v>
      </c>
      <c r="H784">
        <v>0</v>
      </c>
      <c r="I784">
        <v>1809948</v>
      </c>
      <c r="J784">
        <v>0</v>
      </c>
      <c r="K784">
        <v>528666</v>
      </c>
      <c r="L784">
        <v>1113706</v>
      </c>
      <c r="M784">
        <v>24553849</v>
      </c>
      <c r="N784">
        <v>239054886</v>
      </c>
      <c r="O784">
        <v>400032</v>
      </c>
      <c r="P784">
        <v>238654854</v>
      </c>
      <c r="Q784">
        <v>3323605</v>
      </c>
      <c r="R784">
        <v>2021</v>
      </c>
      <c r="S784">
        <v>43</v>
      </c>
      <c r="T784">
        <v>4</v>
      </c>
      <c r="U784">
        <v>356</v>
      </c>
      <c r="V784">
        <v>434356</v>
      </c>
      <c r="W784" t="s">
        <v>27</v>
      </c>
      <c r="X784" t="s">
        <v>27</v>
      </c>
      <c r="Y784" t="s">
        <v>460</v>
      </c>
      <c r="Z784" t="s">
        <v>423</v>
      </c>
      <c r="AA784" s="3" t="str">
        <f t="shared" si="24"/>
        <v>4356</v>
      </c>
      <c r="AB784" s="4" t="str">
        <f t="shared" si="25"/>
        <v>Non-TIF</v>
      </c>
    </row>
    <row r="785" spans="1:28" x14ac:dyDescent="0.25">
      <c r="A785">
        <v>2021</v>
      </c>
      <c r="B785">
        <v>43</v>
      </c>
      <c r="C785" t="s">
        <v>32</v>
      </c>
      <c r="D785">
        <v>75571890</v>
      </c>
      <c r="E785">
        <v>94104083</v>
      </c>
      <c r="F785">
        <v>3300814</v>
      </c>
      <c r="G785">
        <v>7459516</v>
      </c>
      <c r="H785">
        <v>0</v>
      </c>
      <c r="I785">
        <v>2391616</v>
      </c>
      <c r="J785">
        <v>0</v>
      </c>
      <c r="K785">
        <v>3</v>
      </c>
      <c r="L785">
        <v>802840</v>
      </c>
      <c r="M785">
        <v>13191967</v>
      </c>
      <c r="N785">
        <v>196822729</v>
      </c>
      <c r="O785">
        <v>222240</v>
      </c>
      <c r="P785">
        <v>196600489</v>
      </c>
      <c r="Q785">
        <v>2211091</v>
      </c>
      <c r="R785">
        <v>2021</v>
      </c>
      <c r="S785">
        <v>43</v>
      </c>
      <c r="T785">
        <v>7</v>
      </c>
      <c r="U785">
        <v>92</v>
      </c>
      <c r="V785">
        <v>437092</v>
      </c>
      <c r="W785" t="s">
        <v>27</v>
      </c>
      <c r="X785" t="s">
        <v>27</v>
      </c>
      <c r="Y785" t="s">
        <v>461</v>
      </c>
      <c r="Z785" t="s">
        <v>423</v>
      </c>
      <c r="AA785" s="3" t="str">
        <f t="shared" si="24"/>
        <v>7092</v>
      </c>
      <c r="AB785" s="4" t="str">
        <f t="shared" si="25"/>
        <v>Non-TIF</v>
      </c>
    </row>
    <row r="786" spans="1:28" x14ac:dyDescent="0.25">
      <c r="A786">
        <v>2021</v>
      </c>
      <c r="B786">
        <v>43</v>
      </c>
      <c r="C786" t="s">
        <v>32</v>
      </c>
      <c r="D786">
        <v>34584056</v>
      </c>
      <c r="E786">
        <v>58651883</v>
      </c>
      <c r="F786">
        <v>2018573</v>
      </c>
      <c r="G786">
        <v>789480</v>
      </c>
      <c r="H786">
        <v>0</v>
      </c>
      <c r="I786">
        <v>120364</v>
      </c>
      <c r="J786">
        <v>0</v>
      </c>
      <c r="K786">
        <v>259</v>
      </c>
      <c r="L786">
        <v>831993</v>
      </c>
      <c r="M786">
        <v>6214909</v>
      </c>
      <c r="N786">
        <v>103211517</v>
      </c>
      <c r="O786">
        <v>114824</v>
      </c>
      <c r="P786">
        <v>103096693</v>
      </c>
      <c r="Q786">
        <v>1567710</v>
      </c>
      <c r="R786">
        <v>2021</v>
      </c>
      <c r="S786">
        <v>43</v>
      </c>
      <c r="T786">
        <v>6</v>
      </c>
      <c r="U786">
        <v>460</v>
      </c>
      <c r="V786">
        <v>786460</v>
      </c>
      <c r="W786" t="s">
        <v>27</v>
      </c>
      <c r="X786" t="s">
        <v>27</v>
      </c>
      <c r="Y786" t="s">
        <v>462</v>
      </c>
      <c r="Z786" t="s">
        <v>423</v>
      </c>
      <c r="AA786" s="3" t="str">
        <f t="shared" si="24"/>
        <v>6460</v>
      </c>
      <c r="AB786" s="4" t="str">
        <f t="shared" si="25"/>
        <v>Non-TIF</v>
      </c>
    </row>
    <row r="787" spans="1:28" x14ac:dyDescent="0.25">
      <c r="A787">
        <v>2021</v>
      </c>
      <c r="B787">
        <v>44</v>
      </c>
      <c r="C787" t="s">
        <v>45</v>
      </c>
      <c r="D787">
        <v>85502231</v>
      </c>
      <c r="E787">
        <v>3750001</v>
      </c>
      <c r="F787">
        <v>89273</v>
      </c>
      <c r="G787">
        <v>114969562</v>
      </c>
      <c r="H787">
        <v>34702567</v>
      </c>
      <c r="I787">
        <v>7341098</v>
      </c>
      <c r="J787">
        <v>0</v>
      </c>
      <c r="K787">
        <v>0</v>
      </c>
      <c r="L787">
        <v>0</v>
      </c>
      <c r="M787">
        <v>0</v>
      </c>
      <c r="N787">
        <v>246354732</v>
      </c>
      <c r="O787">
        <v>274096</v>
      </c>
      <c r="P787">
        <v>246080636</v>
      </c>
      <c r="Q787">
        <v>0</v>
      </c>
      <c r="R787">
        <v>2021</v>
      </c>
      <c r="S787">
        <v>44</v>
      </c>
      <c r="T787">
        <v>4</v>
      </c>
      <c r="U787">
        <v>536</v>
      </c>
      <c r="V787">
        <v>444536</v>
      </c>
      <c r="W787" t="s">
        <v>27</v>
      </c>
      <c r="X787" t="s">
        <v>27</v>
      </c>
      <c r="Y787" t="s">
        <v>463</v>
      </c>
      <c r="Z787" t="s">
        <v>464</v>
      </c>
      <c r="AA787" s="3" t="str">
        <f t="shared" si="24"/>
        <v>4536</v>
      </c>
      <c r="AB787" s="4" t="str">
        <f t="shared" si="25"/>
        <v>Non-TIF</v>
      </c>
    </row>
    <row r="788" spans="1:28" x14ac:dyDescent="0.25">
      <c r="A788">
        <v>2021</v>
      </c>
      <c r="B788">
        <v>44</v>
      </c>
      <c r="C788" t="s">
        <v>45</v>
      </c>
      <c r="D788">
        <v>24164010</v>
      </c>
      <c r="E788">
        <v>5489659</v>
      </c>
      <c r="F788">
        <v>822290</v>
      </c>
      <c r="G788">
        <v>9054645</v>
      </c>
      <c r="H788">
        <v>882261</v>
      </c>
      <c r="I788">
        <v>424762</v>
      </c>
      <c r="J788">
        <v>0</v>
      </c>
      <c r="K788">
        <v>0</v>
      </c>
      <c r="L788">
        <v>0</v>
      </c>
      <c r="M788">
        <v>0</v>
      </c>
      <c r="N788">
        <v>40837627</v>
      </c>
      <c r="O788">
        <v>64820</v>
      </c>
      <c r="P788">
        <v>40772807</v>
      </c>
      <c r="Q788">
        <v>0</v>
      </c>
      <c r="R788">
        <v>2021</v>
      </c>
      <c r="S788">
        <v>44</v>
      </c>
      <c r="T788">
        <v>6</v>
      </c>
      <c r="U788">
        <v>700</v>
      </c>
      <c r="V788">
        <v>446700</v>
      </c>
      <c r="W788" t="s">
        <v>27</v>
      </c>
      <c r="X788" t="s">
        <v>27</v>
      </c>
      <c r="Y788" t="s">
        <v>465</v>
      </c>
      <c r="Z788" t="s">
        <v>464</v>
      </c>
      <c r="AA788" s="3" t="str">
        <f t="shared" si="24"/>
        <v>6700</v>
      </c>
      <c r="AB788" s="4" t="str">
        <f t="shared" si="25"/>
        <v>Non-TIF</v>
      </c>
    </row>
    <row r="789" spans="1:28" x14ac:dyDescent="0.25">
      <c r="A789">
        <v>2021</v>
      </c>
      <c r="B789">
        <v>44</v>
      </c>
      <c r="C789" t="s">
        <v>32</v>
      </c>
      <c r="D789">
        <v>83769823</v>
      </c>
      <c r="E789">
        <v>25334908</v>
      </c>
      <c r="F789">
        <v>993692</v>
      </c>
      <c r="G789">
        <v>7710687</v>
      </c>
      <c r="H789">
        <v>0</v>
      </c>
      <c r="I789">
        <v>549398</v>
      </c>
      <c r="J789">
        <v>0</v>
      </c>
      <c r="K789">
        <v>0</v>
      </c>
      <c r="L789">
        <v>1546551</v>
      </c>
      <c r="M789">
        <v>4672264</v>
      </c>
      <c r="N789">
        <v>124577323</v>
      </c>
      <c r="O789">
        <v>344472</v>
      </c>
      <c r="P789">
        <v>124232851</v>
      </c>
      <c r="Q789">
        <v>584567</v>
      </c>
      <c r="R789">
        <v>2021</v>
      </c>
      <c r="S789">
        <v>44</v>
      </c>
      <c r="T789">
        <v>4</v>
      </c>
      <c r="U789">
        <v>689</v>
      </c>
      <c r="V789">
        <v>444689</v>
      </c>
      <c r="W789" t="s">
        <v>27</v>
      </c>
      <c r="X789" t="s">
        <v>27</v>
      </c>
      <c r="Y789" t="s">
        <v>338</v>
      </c>
      <c r="Z789" t="s">
        <v>464</v>
      </c>
      <c r="AA789" s="3" t="str">
        <f t="shared" si="24"/>
        <v>4689</v>
      </c>
      <c r="AB789" s="4" t="str">
        <f t="shared" si="25"/>
        <v>Non-TIF</v>
      </c>
    </row>
    <row r="790" spans="1:28" x14ac:dyDescent="0.25">
      <c r="A790">
        <v>2021</v>
      </c>
      <c r="B790">
        <v>45</v>
      </c>
      <c r="C790" t="s">
        <v>45</v>
      </c>
      <c r="D790">
        <v>3269449</v>
      </c>
      <c r="E790">
        <v>191093</v>
      </c>
      <c r="F790">
        <v>43194</v>
      </c>
      <c r="G790">
        <v>34978668</v>
      </c>
      <c r="H790">
        <v>15801332</v>
      </c>
      <c r="I790">
        <v>442970</v>
      </c>
      <c r="J790">
        <v>0</v>
      </c>
      <c r="K790">
        <v>0</v>
      </c>
      <c r="L790">
        <v>0</v>
      </c>
      <c r="M790">
        <v>0</v>
      </c>
      <c r="N790">
        <v>54726706</v>
      </c>
      <c r="O790">
        <v>7408</v>
      </c>
      <c r="P790">
        <v>54719298</v>
      </c>
      <c r="Q790">
        <v>0</v>
      </c>
      <c r="R790">
        <v>2021</v>
      </c>
      <c r="S790">
        <v>45</v>
      </c>
      <c r="T790">
        <v>3</v>
      </c>
      <c r="U790">
        <v>29</v>
      </c>
      <c r="V790">
        <v>453029</v>
      </c>
      <c r="W790" t="s">
        <v>27</v>
      </c>
      <c r="X790" t="s">
        <v>27</v>
      </c>
      <c r="Y790" t="s">
        <v>325</v>
      </c>
      <c r="Z790" t="s">
        <v>466</v>
      </c>
      <c r="AA790" s="3" t="str">
        <f t="shared" si="24"/>
        <v>3029</v>
      </c>
      <c r="AB790" s="4" t="str">
        <f t="shared" si="25"/>
        <v>Non-TIF</v>
      </c>
    </row>
    <row r="791" spans="1:28" x14ac:dyDescent="0.25">
      <c r="A791">
        <v>2021</v>
      </c>
      <c r="B791">
        <v>45</v>
      </c>
      <c r="C791" t="s">
        <v>24</v>
      </c>
      <c r="D791">
        <v>1527113</v>
      </c>
      <c r="E791">
        <v>0</v>
      </c>
      <c r="F791">
        <v>0</v>
      </c>
      <c r="G791">
        <v>344673</v>
      </c>
      <c r="H791">
        <v>2186479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4058265</v>
      </c>
      <c r="O791">
        <v>0</v>
      </c>
      <c r="P791">
        <v>4058265</v>
      </c>
      <c r="Q791">
        <v>0</v>
      </c>
      <c r="R791">
        <v>2021</v>
      </c>
      <c r="S791">
        <v>45</v>
      </c>
      <c r="T791">
        <v>3</v>
      </c>
      <c r="U791">
        <v>29</v>
      </c>
      <c r="V791" t="s">
        <v>467</v>
      </c>
      <c r="W791" t="s">
        <v>26</v>
      </c>
      <c r="X791" t="s">
        <v>27</v>
      </c>
      <c r="Y791" t="s">
        <v>468</v>
      </c>
      <c r="Z791" t="s">
        <v>466</v>
      </c>
      <c r="AA791" s="3" t="str">
        <f t="shared" si="24"/>
        <v>3029</v>
      </c>
      <c r="AB791" s="4" t="str">
        <f t="shared" si="25"/>
        <v>TIF</v>
      </c>
    </row>
    <row r="792" spans="1:28" x14ac:dyDescent="0.25">
      <c r="A792">
        <v>2021</v>
      </c>
      <c r="B792">
        <v>46</v>
      </c>
      <c r="C792" t="s">
        <v>45</v>
      </c>
      <c r="D792">
        <v>4723271</v>
      </c>
      <c r="E792">
        <v>188163</v>
      </c>
      <c r="F792">
        <v>42491</v>
      </c>
      <c r="G792">
        <v>4404929</v>
      </c>
      <c r="H792">
        <v>0</v>
      </c>
      <c r="I792">
        <v>87315</v>
      </c>
      <c r="J792">
        <v>0</v>
      </c>
      <c r="K792">
        <v>0</v>
      </c>
      <c r="L792">
        <v>0</v>
      </c>
      <c r="M792">
        <v>0</v>
      </c>
      <c r="N792">
        <v>9446169</v>
      </c>
      <c r="O792">
        <v>35188</v>
      </c>
      <c r="P792">
        <v>9410981</v>
      </c>
      <c r="Q792">
        <v>0</v>
      </c>
      <c r="R792">
        <v>2021</v>
      </c>
      <c r="S792">
        <v>46</v>
      </c>
      <c r="T792">
        <v>6</v>
      </c>
      <c r="U792">
        <v>516</v>
      </c>
      <c r="V792">
        <v>466516</v>
      </c>
      <c r="W792" t="s">
        <v>27</v>
      </c>
      <c r="X792" t="s">
        <v>27</v>
      </c>
      <c r="Y792" t="s">
        <v>469</v>
      </c>
      <c r="Z792" t="s">
        <v>470</v>
      </c>
      <c r="AA792" s="3" t="str">
        <f t="shared" si="24"/>
        <v>6516</v>
      </c>
      <c r="AB792" s="4" t="str">
        <f t="shared" si="25"/>
        <v>Non-TIF</v>
      </c>
    </row>
    <row r="793" spans="1:28" x14ac:dyDescent="0.25">
      <c r="A793">
        <v>2021</v>
      </c>
      <c r="B793">
        <v>46</v>
      </c>
      <c r="C793" t="s">
        <v>24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2021</v>
      </c>
      <c r="S793">
        <v>46</v>
      </c>
      <c r="T793">
        <v>2</v>
      </c>
      <c r="U793">
        <v>493</v>
      </c>
      <c r="V793" t="s">
        <v>471</v>
      </c>
      <c r="W793" t="s">
        <v>26</v>
      </c>
      <c r="X793" t="s">
        <v>27</v>
      </c>
      <c r="Y793" t="s">
        <v>472</v>
      </c>
      <c r="Z793" t="s">
        <v>470</v>
      </c>
      <c r="AA793" s="3" t="str">
        <f t="shared" si="24"/>
        <v>2493</v>
      </c>
      <c r="AB793" s="4" t="str">
        <f t="shared" si="25"/>
        <v>TIF</v>
      </c>
    </row>
    <row r="794" spans="1:28" x14ac:dyDescent="0.25">
      <c r="A794">
        <v>2021</v>
      </c>
      <c r="B794">
        <v>46</v>
      </c>
      <c r="C794" t="s">
        <v>32</v>
      </c>
      <c r="D794">
        <v>9053783</v>
      </c>
      <c r="E794">
        <v>45259550</v>
      </c>
      <c r="F794">
        <v>2110735</v>
      </c>
      <c r="G794">
        <v>9840285</v>
      </c>
      <c r="H794">
        <v>0</v>
      </c>
      <c r="I794">
        <v>0</v>
      </c>
      <c r="J794">
        <v>0</v>
      </c>
      <c r="K794">
        <v>3960</v>
      </c>
      <c r="L794">
        <v>458257</v>
      </c>
      <c r="M794">
        <v>6895796</v>
      </c>
      <c r="N794">
        <v>73622366</v>
      </c>
      <c r="O794">
        <v>56827</v>
      </c>
      <c r="P794">
        <v>73565539</v>
      </c>
      <c r="Q794">
        <v>845679</v>
      </c>
      <c r="R794">
        <v>2021</v>
      </c>
      <c r="S794">
        <v>46</v>
      </c>
      <c r="T794">
        <v>2</v>
      </c>
      <c r="U794">
        <v>493</v>
      </c>
      <c r="V794">
        <v>462493</v>
      </c>
      <c r="W794" t="s">
        <v>27</v>
      </c>
      <c r="X794" t="s">
        <v>27</v>
      </c>
      <c r="Y794" t="s">
        <v>473</v>
      </c>
      <c r="Z794" t="s">
        <v>470</v>
      </c>
      <c r="AA794" s="3" t="str">
        <f t="shared" si="24"/>
        <v>2493</v>
      </c>
      <c r="AB794" s="4" t="str">
        <f t="shared" si="25"/>
        <v>Non-TIF</v>
      </c>
    </row>
    <row r="795" spans="1:28" x14ac:dyDescent="0.25">
      <c r="A795">
        <v>2021</v>
      </c>
      <c r="B795">
        <v>46</v>
      </c>
      <c r="C795" t="s">
        <v>32</v>
      </c>
      <c r="D795">
        <v>1358956</v>
      </c>
      <c r="E795">
        <v>6290737</v>
      </c>
      <c r="F795">
        <v>262023</v>
      </c>
      <c r="G795">
        <v>0</v>
      </c>
      <c r="H795">
        <v>0</v>
      </c>
      <c r="I795">
        <v>0</v>
      </c>
      <c r="J795">
        <v>0</v>
      </c>
      <c r="K795">
        <v>86</v>
      </c>
      <c r="L795">
        <v>15520</v>
      </c>
      <c r="M795">
        <v>530447</v>
      </c>
      <c r="N795">
        <v>8457769</v>
      </c>
      <c r="O795">
        <v>3704</v>
      </c>
      <c r="P795">
        <v>8454065</v>
      </c>
      <c r="Q795">
        <v>135286</v>
      </c>
      <c r="R795">
        <v>2021</v>
      </c>
      <c r="S795">
        <v>46</v>
      </c>
      <c r="T795">
        <v>1</v>
      </c>
      <c r="U795">
        <v>206</v>
      </c>
      <c r="V795">
        <v>991206</v>
      </c>
      <c r="W795" t="s">
        <v>27</v>
      </c>
      <c r="X795" t="s">
        <v>27</v>
      </c>
      <c r="Y795" t="s">
        <v>417</v>
      </c>
      <c r="Z795" t="s">
        <v>470</v>
      </c>
      <c r="AA795" s="3" t="str">
        <f t="shared" si="24"/>
        <v>1206</v>
      </c>
      <c r="AB795" s="4" t="str">
        <f t="shared" si="25"/>
        <v>Non-TIF</v>
      </c>
    </row>
    <row r="796" spans="1:28" x14ac:dyDescent="0.25">
      <c r="A796">
        <v>2021</v>
      </c>
      <c r="B796">
        <v>47</v>
      </c>
      <c r="C796" t="s">
        <v>45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2021</v>
      </c>
      <c r="S796">
        <v>47</v>
      </c>
      <c r="T796">
        <v>5</v>
      </c>
      <c r="U796">
        <v>832</v>
      </c>
      <c r="V796">
        <v>245832</v>
      </c>
      <c r="W796" t="s">
        <v>27</v>
      </c>
      <c r="X796" t="s">
        <v>27</v>
      </c>
      <c r="Y796" t="s">
        <v>277</v>
      </c>
      <c r="Z796" t="s">
        <v>474</v>
      </c>
      <c r="AA796" s="3" t="str">
        <f t="shared" si="24"/>
        <v>5832</v>
      </c>
      <c r="AB796" s="4" t="str">
        <f t="shared" si="25"/>
        <v>Non-TIF</v>
      </c>
    </row>
    <row r="797" spans="1:28" x14ac:dyDescent="0.25">
      <c r="A797">
        <v>2021</v>
      </c>
      <c r="B797">
        <v>47</v>
      </c>
      <c r="C797" t="s">
        <v>45</v>
      </c>
      <c r="D797">
        <v>1133990</v>
      </c>
      <c r="E797">
        <v>0</v>
      </c>
      <c r="F797">
        <v>0</v>
      </c>
      <c r="G797">
        <v>0</v>
      </c>
      <c r="H797">
        <v>0</v>
      </c>
      <c r="I797">
        <v>1028670</v>
      </c>
      <c r="J797">
        <v>0</v>
      </c>
      <c r="K797">
        <v>0</v>
      </c>
      <c r="L797">
        <v>0</v>
      </c>
      <c r="M797">
        <v>0</v>
      </c>
      <c r="N797">
        <v>2162660</v>
      </c>
      <c r="O797">
        <v>1852</v>
      </c>
      <c r="P797">
        <v>2160808</v>
      </c>
      <c r="Q797">
        <v>0</v>
      </c>
      <c r="R797">
        <v>2021</v>
      </c>
      <c r="S797">
        <v>47</v>
      </c>
      <c r="T797">
        <v>2</v>
      </c>
      <c r="U797">
        <v>376</v>
      </c>
      <c r="V797">
        <v>472376</v>
      </c>
      <c r="W797" t="s">
        <v>27</v>
      </c>
      <c r="X797" t="s">
        <v>27</v>
      </c>
      <c r="Y797" t="s">
        <v>180</v>
      </c>
      <c r="Z797" t="s">
        <v>474</v>
      </c>
      <c r="AA797" s="3" t="str">
        <f t="shared" si="24"/>
        <v>2376</v>
      </c>
      <c r="AB797" s="4" t="str">
        <f t="shared" si="25"/>
        <v>Non-TIF</v>
      </c>
    </row>
    <row r="798" spans="1:28" x14ac:dyDescent="0.25">
      <c r="A798">
        <v>2021</v>
      </c>
      <c r="B798">
        <v>47</v>
      </c>
      <c r="C798" t="s">
        <v>24</v>
      </c>
      <c r="D798">
        <v>2465906</v>
      </c>
      <c r="E798">
        <v>0</v>
      </c>
      <c r="F798">
        <v>0</v>
      </c>
      <c r="G798">
        <v>5929848</v>
      </c>
      <c r="H798">
        <v>14274013</v>
      </c>
      <c r="I798">
        <v>1419617</v>
      </c>
      <c r="J798">
        <v>0</v>
      </c>
      <c r="K798">
        <v>0</v>
      </c>
      <c r="L798">
        <v>0</v>
      </c>
      <c r="M798">
        <v>0</v>
      </c>
      <c r="N798">
        <v>24089384</v>
      </c>
      <c r="O798">
        <v>0</v>
      </c>
      <c r="P798">
        <v>24089384</v>
      </c>
      <c r="Q798">
        <v>0</v>
      </c>
      <c r="R798">
        <v>2021</v>
      </c>
      <c r="S798">
        <v>47</v>
      </c>
      <c r="T798">
        <v>2</v>
      </c>
      <c r="U798">
        <v>376</v>
      </c>
      <c r="V798" t="s">
        <v>475</v>
      </c>
      <c r="W798" t="s">
        <v>26</v>
      </c>
      <c r="X798" t="s">
        <v>27</v>
      </c>
      <c r="Y798" t="s">
        <v>476</v>
      </c>
      <c r="Z798" t="s">
        <v>474</v>
      </c>
      <c r="AA798" s="3" t="str">
        <f t="shared" si="24"/>
        <v>2376</v>
      </c>
      <c r="AB798" s="4" t="str">
        <f t="shared" si="25"/>
        <v>TIF</v>
      </c>
    </row>
    <row r="799" spans="1:28" x14ac:dyDescent="0.25">
      <c r="A799">
        <v>2021</v>
      </c>
      <c r="B799">
        <v>79</v>
      </c>
      <c r="C799" t="s">
        <v>32</v>
      </c>
      <c r="D799">
        <v>49890620</v>
      </c>
      <c r="E799">
        <v>108029486</v>
      </c>
      <c r="F799">
        <v>4608450</v>
      </c>
      <c r="G799">
        <v>10162388</v>
      </c>
      <c r="H799">
        <v>671211</v>
      </c>
      <c r="I799">
        <v>125274</v>
      </c>
      <c r="J799">
        <v>0</v>
      </c>
      <c r="K799">
        <v>0</v>
      </c>
      <c r="L799">
        <v>6515479</v>
      </c>
      <c r="M799">
        <v>3274376</v>
      </c>
      <c r="N799">
        <v>183277284</v>
      </c>
      <c r="O799">
        <v>166680</v>
      </c>
      <c r="P799">
        <v>183110604</v>
      </c>
      <c r="Q799">
        <v>3494960</v>
      </c>
      <c r="R799">
        <v>2021</v>
      </c>
      <c r="S799">
        <v>79</v>
      </c>
      <c r="T799">
        <v>0</v>
      </c>
      <c r="U799">
        <v>846</v>
      </c>
      <c r="V799">
        <v>790846</v>
      </c>
      <c r="W799" t="s">
        <v>27</v>
      </c>
      <c r="X799" t="s">
        <v>27</v>
      </c>
      <c r="Y799" t="s">
        <v>792</v>
      </c>
      <c r="Z799" t="s">
        <v>793</v>
      </c>
      <c r="AA799" s="3" t="str">
        <f t="shared" si="24"/>
        <v>0846</v>
      </c>
      <c r="AB799" s="4" t="str">
        <f t="shared" si="25"/>
        <v>Non-TIF</v>
      </c>
    </row>
    <row r="800" spans="1:28" x14ac:dyDescent="0.25">
      <c r="A800">
        <v>2021</v>
      </c>
      <c r="B800">
        <v>80</v>
      </c>
      <c r="C800" t="s">
        <v>24</v>
      </c>
      <c r="D800">
        <v>31971240</v>
      </c>
      <c r="E800">
        <v>20899</v>
      </c>
      <c r="F800">
        <v>4853</v>
      </c>
      <c r="G800">
        <v>3413393</v>
      </c>
      <c r="H800">
        <v>392088</v>
      </c>
      <c r="I800">
        <v>155143</v>
      </c>
      <c r="J800">
        <v>0</v>
      </c>
      <c r="K800">
        <v>0</v>
      </c>
      <c r="L800">
        <v>0</v>
      </c>
      <c r="M800">
        <v>0</v>
      </c>
      <c r="N800">
        <v>35957616</v>
      </c>
      <c r="O800">
        <v>0</v>
      </c>
      <c r="P800">
        <v>35957616</v>
      </c>
      <c r="Q800">
        <v>0</v>
      </c>
      <c r="R800">
        <v>2021</v>
      </c>
      <c r="S800">
        <v>80</v>
      </c>
      <c r="T800">
        <v>4</v>
      </c>
      <c r="U800">
        <v>527</v>
      </c>
      <c r="V800" t="s">
        <v>861</v>
      </c>
      <c r="W800" t="s">
        <v>26</v>
      </c>
      <c r="X800" t="s">
        <v>27</v>
      </c>
      <c r="Y800" t="s">
        <v>862</v>
      </c>
      <c r="Z800" t="s">
        <v>802</v>
      </c>
      <c r="AA800" s="3" t="str">
        <f t="shared" si="24"/>
        <v>4527</v>
      </c>
      <c r="AB800" s="4" t="str">
        <f t="shared" si="25"/>
        <v>TIF</v>
      </c>
    </row>
    <row r="801" spans="1:28" x14ac:dyDescent="0.25">
      <c r="A801">
        <v>2021</v>
      </c>
      <c r="B801">
        <v>80</v>
      </c>
      <c r="C801" t="s">
        <v>32</v>
      </c>
      <c r="D801">
        <v>980437</v>
      </c>
      <c r="E801">
        <v>3700040</v>
      </c>
      <c r="F801">
        <v>315552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24344</v>
      </c>
      <c r="M801">
        <v>0</v>
      </c>
      <c r="N801">
        <v>5020373</v>
      </c>
      <c r="O801">
        <v>3704</v>
      </c>
      <c r="P801">
        <v>5016669</v>
      </c>
      <c r="Q801">
        <v>101986</v>
      </c>
      <c r="R801">
        <v>2021</v>
      </c>
      <c r="S801">
        <v>80</v>
      </c>
      <c r="T801">
        <v>3</v>
      </c>
      <c r="U801">
        <v>609</v>
      </c>
      <c r="V801">
        <v>873609</v>
      </c>
      <c r="W801" t="s">
        <v>27</v>
      </c>
      <c r="X801" t="s">
        <v>27</v>
      </c>
      <c r="Y801" t="s">
        <v>84</v>
      </c>
      <c r="Z801" t="s">
        <v>802</v>
      </c>
      <c r="AA801" s="3" t="str">
        <f t="shared" si="24"/>
        <v>3609</v>
      </c>
      <c r="AB801" s="4" t="str">
        <f t="shared" si="25"/>
        <v>Non-TIF</v>
      </c>
    </row>
    <row r="802" spans="1:28" x14ac:dyDescent="0.25">
      <c r="A802">
        <v>2021</v>
      </c>
      <c r="B802">
        <v>80</v>
      </c>
      <c r="C802" t="s">
        <v>32</v>
      </c>
      <c r="D802">
        <v>37099</v>
      </c>
      <c r="E802">
        <v>32369</v>
      </c>
      <c r="F802">
        <v>21321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90789</v>
      </c>
      <c r="O802">
        <v>1852</v>
      </c>
      <c r="P802">
        <v>88937</v>
      </c>
      <c r="Q802">
        <v>0</v>
      </c>
      <c r="R802">
        <v>2021</v>
      </c>
      <c r="S802">
        <v>80</v>
      </c>
      <c r="T802">
        <v>1</v>
      </c>
      <c r="U802">
        <v>503</v>
      </c>
      <c r="V802">
        <v>881503</v>
      </c>
      <c r="W802" t="s">
        <v>27</v>
      </c>
      <c r="X802" t="s">
        <v>27</v>
      </c>
      <c r="Y802" t="s">
        <v>85</v>
      </c>
      <c r="Z802" t="s">
        <v>802</v>
      </c>
      <c r="AA802" s="3" t="str">
        <f t="shared" si="24"/>
        <v>1503</v>
      </c>
      <c r="AB802" s="4" t="str">
        <f t="shared" si="25"/>
        <v>Non-TIF</v>
      </c>
    </row>
    <row r="803" spans="1:28" x14ac:dyDescent="0.25">
      <c r="A803">
        <v>2021</v>
      </c>
      <c r="B803">
        <v>81</v>
      </c>
      <c r="C803" t="s">
        <v>32</v>
      </c>
      <c r="D803">
        <v>95637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95637</v>
      </c>
      <c r="O803">
        <v>0</v>
      </c>
      <c r="P803">
        <v>95637</v>
      </c>
      <c r="Q803">
        <v>0</v>
      </c>
      <c r="R803">
        <v>2021</v>
      </c>
      <c r="S803">
        <v>81</v>
      </c>
      <c r="T803">
        <v>0</v>
      </c>
      <c r="U803">
        <v>171</v>
      </c>
      <c r="V803">
        <v>110171</v>
      </c>
      <c r="W803" t="s">
        <v>27</v>
      </c>
      <c r="X803" t="s">
        <v>27</v>
      </c>
      <c r="Y803" t="s">
        <v>1070</v>
      </c>
      <c r="Z803" t="s">
        <v>806</v>
      </c>
      <c r="AA803" s="3" t="str">
        <f t="shared" si="24"/>
        <v>0171</v>
      </c>
      <c r="AB803" s="4" t="str">
        <f t="shared" si="25"/>
        <v>Non-TIF</v>
      </c>
    </row>
    <row r="804" spans="1:28" x14ac:dyDescent="0.25">
      <c r="A804">
        <v>2021</v>
      </c>
      <c r="B804">
        <v>81</v>
      </c>
      <c r="C804" t="s">
        <v>32</v>
      </c>
      <c r="D804">
        <v>7790966</v>
      </c>
      <c r="E804">
        <v>24775825</v>
      </c>
      <c r="F804">
        <v>1124978</v>
      </c>
      <c r="G804">
        <v>1546038</v>
      </c>
      <c r="H804">
        <v>1371312</v>
      </c>
      <c r="I804">
        <v>59581</v>
      </c>
      <c r="J804">
        <v>0</v>
      </c>
      <c r="K804">
        <v>0</v>
      </c>
      <c r="L804">
        <v>298426</v>
      </c>
      <c r="M804">
        <v>0</v>
      </c>
      <c r="N804">
        <v>36967126</v>
      </c>
      <c r="O804">
        <v>31484</v>
      </c>
      <c r="P804">
        <v>36935642</v>
      </c>
      <c r="Q804">
        <v>1044036</v>
      </c>
      <c r="R804">
        <v>2021</v>
      </c>
      <c r="S804">
        <v>81</v>
      </c>
      <c r="T804">
        <v>6</v>
      </c>
      <c r="U804">
        <v>91</v>
      </c>
      <c r="V804">
        <v>136091</v>
      </c>
      <c r="W804" t="s">
        <v>27</v>
      </c>
      <c r="X804" t="s">
        <v>27</v>
      </c>
      <c r="Y804" t="s">
        <v>184</v>
      </c>
      <c r="Z804" t="s">
        <v>806</v>
      </c>
      <c r="AA804" s="3" t="str">
        <f t="shared" si="24"/>
        <v>6091</v>
      </c>
      <c r="AB804" s="4" t="str">
        <f t="shared" si="25"/>
        <v>Non-TIF</v>
      </c>
    </row>
    <row r="805" spans="1:28" x14ac:dyDescent="0.25">
      <c r="A805">
        <v>2021</v>
      </c>
      <c r="B805">
        <v>81</v>
      </c>
      <c r="C805" t="s">
        <v>32</v>
      </c>
      <c r="D805">
        <v>34886331</v>
      </c>
      <c r="E805">
        <v>94134839</v>
      </c>
      <c r="F805">
        <v>4062003</v>
      </c>
      <c r="G805">
        <v>9623440</v>
      </c>
      <c r="H805">
        <v>2005542</v>
      </c>
      <c r="I805">
        <v>293952</v>
      </c>
      <c r="J805">
        <v>0</v>
      </c>
      <c r="K805">
        <v>0</v>
      </c>
      <c r="L805">
        <v>593606</v>
      </c>
      <c r="M805">
        <v>1659983</v>
      </c>
      <c r="N805">
        <v>147259696</v>
      </c>
      <c r="O805">
        <v>138900</v>
      </c>
      <c r="P805">
        <v>147120796</v>
      </c>
      <c r="Q805">
        <v>2997229</v>
      </c>
      <c r="R805">
        <v>2021</v>
      </c>
      <c r="S805">
        <v>81</v>
      </c>
      <c r="T805">
        <v>4</v>
      </c>
      <c r="U805">
        <v>860</v>
      </c>
      <c r="V805">
        <v>814860</v>
      </c>
      <c r="W805" t="s">
        <v>27</v>
      </c>
      <c r="X805" t="s">
        <v>27</v>
      </c>
      <c r="Y805" t="s">
        <v>256</v>
      </c>
      <c r="Z805" t="s">
        <v>806</v>
      </c>
      <c r="AA805" s="3" t="str">
        <f t="shared" si="24"/>
        <v>4860</v>
      </c>
      <c r="AB805" s="4" t="str">
        <f t="shared" si="25"/>
        <v>Non-TIF</v>
      </c>
    </row>
    <row r="806" spans="1:28" x14ac:dyDescent="0.25">
      <c r="A806">
        <v>2021</v>
      </c>
      <c r="B806">
        <v>81</v>
      </c>
      <c r="C806" t="s">
        <v>32</v>
      </c>
      <c r="D806">
        <v>48869068</v>
      </c>
      <c r="E806">
        <v>140509719</v>
      </c>
      <c r="F806">
        <v>6235437</v>
      </c>
      <c r="G806">
        <v>20403041</v>
      </c>
      <c r="H806">
        <v>38706752</v>
      </c>
      <c r="I806">
        <v>394797</v>
      </c>
      <c r="J806">
        <v>0</v>
      </c>
      <c r="K806">
        <v>860</v>
      </c>
      <c r="L806">
        <v>1473903</v>
      </c>
      <c r="M806">
        <v>0</v>
      </c>
      <c r="N806">
        <v>256593577</v>
      </c>
      <c r="O806">
        <v>213213</v>
      </c>
      <c r="P806">
        <v>256380364</v>
      </c>
      <c r="Q806">
        <v>3900120</v>
      </c>
      <c r="R806">
        <v>2021</v>
      </c>
      <c r="S806">
        <v>81</v>
      </c>
      <c r="T806">
        <v>5</v>
      </c>
      <c r="U806">
        <v>823</v>
      </c>
      <c r="V806">
        <v>815823</v>
      </c>
      <c r="W806" t="s">
        <v>27</v>
      </c>
      <c r="X806" t="s">
        <v>27</v>
      </c>
      <c r="Y806" t="s">
        <v>77</v>
      </c>
      <c r="Z806" t="s">
        <v>806</v>
      </c>
      <c r="AA806" s="3" t="str">
        <f t="shared" si="24"/>
        <v>5823</v>
      </c>
      <c r="AB806" s="4" t="str">
        <f t="shared" si="25"/>
        <v>Non-TIF</v>
      </c>
    </row>
    <row r="807" spans="1:28" x14ac:dyDescent="0.25">
      <c r="A807">
        <v>2021</v>
      </c>
      <c r="B807">
        <v>82</v>
      </c>
      <c r="C807" t="s">
        <v>45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2021</v>
      </c>
      <c r="S807">
        <v>82</v>
      </c>
      <c r="T807">
        <v>0</v>
      </c>
      <c r="U807">
        <v>603</v>
      </c>
      <c r="V807">
        <v>160603</v>
      </c>
      <c r="W807" t="s">
        <v>27</v>
      </c>
      <c r="X807" t="s">
        <v>27</v>
      </c>
      <c r="Y807" t="s">
        <v>213</v>
      </c>
      <c r="Z807" t="s">
        <v>809</v>
      </c>
      <c r="AA807" s="3" t="str">
        <f t="shared" si="24"/>
        <v>0603</v>
      </c>
      <c r="AB807" s="4" t="str">
        <f t="shared" si="25"/>
        <v>Non-TIF</v>
      </c>
    </row>
    <row r="808" spans="1:28" x14ac:dyDescent="0.25">
      <c r="A808">
        <v>2021</v>
      </c>
      <c r="B808">
        <v>82</v>
      </c>
      <c r="C808" t="s">
        <v>45</v>
      </c>
      <c r="D808">
        <v>97450822</v>
      </c>
      <c r="E808">
        <v>0</v>
      </c>
      <c r="F808">
        <v>0</v>
      </c>
      <c r="G808">
        <v>356259407</v>
      </c>
      <c r="H808">
        <v>259545</v>
      </c>
      <c r="I808">
        <v>5485808</v>
      </c>
      <c r="J808">
        <v>0</v>
      </c>
      <c r="K808">
        <v>0</v>
      </c>
      <c r="L808">
        <v>0</v>
      </c>
      <c r="M808">
        <v>0</v>
      </c>
      <c r="N808">
        <v>459455582</v>
      </c>
      <c r="O808">
        <v>150012</v>
      </c>
      <c r="P808">
        <v>459305570</v>
      </c>
      <c r="Q808">
        <v>0</v>
      </c>
      <c r="R808">
        <v>2021</v>
      </c>
      <c r="S808">
        <v>82</v>
      </c>
      <c r="T808">
        <v>1</v>
      </c>
      <c r="U808">
        <v>611</v>
      </c>
      <c r="V808">
        <v>821611</v>
      </c>
      <c r="W808" t="s">
        <v>27</v>
      </c>
      <c r="X808" t="s">
        <v>27</v>
      </c>
      <c r="Y808" t="s">
        <v>717</v>
      </c>
      <c r="Z808" t="s">
        <v>809</v>
      </c>
      <c r="AA808" s="3" t="str">
        <f t="shared" si="24"/>
        <v>1611</v>
      </c>
      <c r="AB808" s="4" t="str">
        <f t="shared" si="25"/>
        <v>Non-TIF</v>
      </c>
    </row>
    <row r="809" spans="1:28" x14ac:dyDescent="0.25">
      <c r="A809">
        <v>2021</v>
      </c>
      <c r="B809">
        <v>82</v>
      </c>
      <c r="C809" t="s">
        <v>24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2021</v>
      </c>
      <c r="S809">
        <v>82</v>
      </c>
      <c r="T809">
        <v>1</v>
      </c>
      <c r="U809">
        <v>926</v>
      </c>
      <c r="V809" t="s">
        <v>157</v>
      </c>
      <c r="W809" t="s">
        <v>26</v>
      </c>
      <c r="X809" t="s">
        <v>27</v>
      </c>
      <c r="Y809" t="s">
        <v>158</v>
      </c>
      <c r="Z809" t="s">
        <v>809</v>
      </c>
      <c r="AA809" s="3" t="str">
        <f t="shared" si="24"/>
        <v>1926</v>
      </c>
      <c r="AB809" s="4" t="str">
        <f t="shared" si="25"/>
        <v>TIF</v>
      </c>
    </row>
    <row r="810" spans="1:28" x14ac:dyDescent="0.25">
      <c r="A810">
        <v>2021</v>
      </c>
      <c r="B810">
        <v>82</v>
      </c>
      <c r="C810" t="s">
        <v>24</v>
      </c>
      <c r="D810">
        <v>100452051</v>
      </c>
      <c r="E810">
        <v>0</v>
      </c>
      <c r="F810">
        <v>0</v>
      </c>
      <c r="G810">
        <v>58875338</v>
      </c>
      <c r="H810">
        <v>2171093</v>
      </c>
      <c r="I810">
        <v>31300</v>
      </c>
      <c r="J810">
        <v>0</v>
      </c>
      <c r="K810">
        <v>0</v>
      </c>
      <c r="L810">
        <v>0</v>
      </c>
      <c r="M810">
        <v>0</v>
      </c>
      <c r="N810">
        <v>161529782</v>
      </c>
      <c r="O810">
        <v>14816</v>
      </c>
      <c r="P810">
        <v>161514966</v>
      </c>
      <c r="Q810">
        <v>0</v>
      </c>
      <c r="R810">
        <v>2021</v>
      </c>
      <c r="S810">
        <v>82</v>
      </c>
      <c r="T810">
        <v>5</v>
      </c>
      <c r="U810">
        <v>250</v>
      </c>
      <c r="V810" t="s">
        <v>863</v>
      </c>
      <c r="W810" t="s">
        <v>26</v>
      </c>
      <c r="X810" t="s">
        <v>27</v>
      </c>
      <c r="Y810" t="s">
        <v>864</v>
      </c>
      <c r="Z810" t="s">
        <v>809</v>
      </c>
      <c r="AA810" s="3" t="str">
        <f t="shared" si="24"/>
        <v>5250</v>
      </c>
      <c r="AB810" s="4" t="str">
        <f t="shared" si="25"/>
        <v>TIF</v>
      </c>
    </row>
    <row r="811" spans="1:28" x14ac:dyDescent="0.25">
      <c r="A811">
        <v>2021</v>
      </c>
      <c r="B811">
        <v>82</v>
      </c>
      <c r="C811" t="s">
        <v>32</v>
      </c>
      <c r="D811">
        <v>16507921</v>
      </c>
      <c r="E811">
        <v>30482942</v>
      </c>
      <c r="F811">
        <v>1702264</v>
      </c>
      <c r="G811">
        <v>19050183</v>
      </c>
      <c r="H811">
        <v>0</v>
      </c>
      <c r="I811">
        <v>220295</v>
      </c>
      <c r="J811">
        <v>0</v>
      </c>
      <c r="K811">
        <v>0</v>
      </c>
      <c r="L811">
        <v>3764291</v>
      </c>
      <c r="M811">
        <v>134919</v>
      </c>
      <c r="N811">
        <v>71862815</v>
      </c>
      <c r="O811">
        <v>27780</v>
      </c>
      <c r="P811">
        <v>71835035</v>
      </c>
      <c r="Q811">
        <v>510263</v>
      </c>
      <c r="R811">
        <v>2021</v>
      </c>
      <c r="S811">
        <v>82</v>
      </c>
      <c r="T811">
        <v>1</v>
      </c>
      <c r="U811">
        <v>926</v>
      </c>
      <c r="V811">
        <v>161926</v>
      </c>
      <c r="W811" t="s">
        <v>27</v>
      </c>
      <c r="X811" t="s">
        <v>27</v>
      </c>
      <c r="Y811" t="s">
        <v>162</v>
      </c>
      <c r="Z811" t="s">
        <v>809</v>
      </c>
      <c r="AA811" s="3" t="str">
        <f t="shared" si="24"/>
        <v>1926</v>
      </c>
      <c r="AB811" s="4" t="str">
        <f t="shared" si="25"/>
        <v>Non-TIF</v>
      </c>
    </row>
    <row r="812" spans="1:28" x14ac:dyDescent="0.25">
      <c r="A812">
        <v>2021</v>
      </c>
      <c r="B812">
        <v>82</v>
      </c>
      <c r="C812" t="s">
        <v>32</v>
      </c>
      <c r="D812">
        <v>1587753490</v>
      </c>
      <c r="E812">
        <v>18028635</v>
      </c>
      <c r="F812">
        <v>1473641</v>
      </c>
      <c r="G812">
        <v>154861331</v>
      </c>
      <c r="H812">
        <v>63848944</v>
      </c>
      <c r="I812">
        <v>56930435</v>
      </c>
      <c r="J812">
        <v>0</v>
      </c>
      <c r="K812">
        <v>0</v>
      </c>
      <c r="L812">
        <v>14262069</v>
      </c>
      <c r="M812">
        <v>3204798</v>
      </c>
      <c r="N812">
        <v>1900363343</v>
      </c>
      <c r="O812">
        <v>2009420</v>
      </c>
      <c r="P812">
        <v>1898353923</v>
      </c>
      <c r="Q812">
        <v>65519019</v>
      </c>
      <c r="R812">
        <v>2021</v>
      </c>
      <c r="S812">
        <v>82</v>
      </c>
      <c r="T812">
        <v>5</v>
      </c>
      <c r="U812">
        <v>250</v>
      </c>
      <c r="V812">
        <v>825250</v>
      </c>
      <c r="W812" t="s">
        <v>27</v>
      </c>
      <c r="X812" t="s">
        <v>27</v>
      </c>
      <c r="Y812" t="s">
        <v>892</v>
      </c>
      <c r="Z812" t="s">
        <v>809</v>
      </c>
      <c r="AA812" s="3" t="str">
        <f t="shared" si="24"/>
        <v>5250</v>
      </c>
      <c r="AB812" s="4" t="str">
        <f t="shared" si="25"/>
        <v>Non-TIF</v>
      </c>
    </row>
    <row r="813" spans="1:28" x14ac:dyDescent="0.25">
      <c r="A813">
        <v>2021</v>
      </c>
      <c r="B813">
        <v>83</v>
      </c>
      <c r="C813" t="s">
        <v>45</v>
      </c>
      <c r="D813">
        <v>0</v>
      </c>
      <c r="E813">
        <v>83566</v>
      </c>
      <c r="F813">
        <v>3746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87312</v>
      </c>
      <c r="O813">
        <v>0</v>
      </c>
      <c r="P813">
        <v>87312</v>
      </c>
      <c r="Q813">
        <v>0</v>
      </c>
      <c r="R813">
        <v>2021</v>
      </c>
      <c r="S813">
        <v>83</v>
      </c>
      <c r="T813">
        <v>2</v>
      </c>
      <c r="U813">
        <v>151</v>
      </c>
      <c r="V813">
        <v>52151</v>
      </c>
      <c r="W813" t="s">
        <v>27</v>
      </c>
      <c r="X813" t="s">
        <v>27</v>
      </c>
      <c r="Y813" t="s">
        <v>44</v>
      </c>
      <c r="Z813" t="s">
        <v>811</v>
      </c>
      <c r="AA813" s="3" t="str">
        <f t="shared" si="24"/>
        <v>2151</v>
      </c>
      <c r="AB813" s="4" t="str">
        <f t="shared" si="25"/>
        <v>Non-TIF</v>
      </c>
    </row>
    <row r="814" spans="1:28" x14ac:dyDescent="0.25">
      <c r="A814">
        <v>2021</v>
      </c>
      <c r="B814">
        <v>83</v>
      </c>
      <c r="C814" t="s">
        <v>24</v>
      </c>
      <c r="D814">
        <v>10107957</v>
      </c>
      <c r="E814">
        <v>215818</v>
      </c>
      <c r="F814">
        <v>218080</v>
      </c>
      <c r="G814">
        <v>4856974</v>
      </c>
      <c r="H814">
        <v>3402002</v>
      </c>
      <c r="I814">
        <v>482428</v>
      </c>
      <c r="J814">
        <v>0</v>
      </c>
      <c r="K814">
        <v>0</v>
      </c>
      <c r="L814">
        <v>0</v>
      </c>
      <c r="M814">
        <v>0</v>
      </c>
      <c r="N814">
        <v>19283259</v>
      </c>
      <c r="O814">
        <v>11112</v>
      </c>
      <c r="P814">
        <v>19272147</v>
      </c>
      <c r="Q814">
        <v>0</v>
      </c>
      <c r="R814">
        <v>2021</v>
      </c>
      <c r="S814">
        <v>83</v>
      </c>
      <c r="T814">
        <v>2</v>
      </c>
      <c r="U814">
        <v>826</v>
      </c>
      <c r="V814" t="s">
        <v>893</v>
      </c>
      <c r="W814" t="s">
        <v>26</v>
      </c>
      <c r="X814" t="s">
        <v>27</v>
      </c>
      <c r="Y814" t="s">
        <v>894</v>
      </c>
      <c r="Z814" t="s">
        <v>811</v>
      </c>
      <c r="AA814" s="3" t="str">
        <f t="shared" si="24"/>
        <v>2826</v>
      </c>
      <c r="AB814" s="4" t="str">
        <f t="shared" si="25"/>
        <v>TIF</v>
      </c>
    </row>
    <row r="815" spans="1:28" x14ac:dyDescent="0.25">
      <c r="A815">
        <v>2021</v>
      </c>
      <c r="B815">
        <v>83</v>
      </c>
      <c r="C815" t="s">
        <v>32</v>
      </c>
      <c r="D815">
        <v>28436</v>
      </c>
      <c r="E815">
        <v>375455</v>
      </c>
      <c r="F815">
        <v>9965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993</v>
      </c>
      <c r="M815">
        <v>0</v>
      </c>
      <c r="N815">
        <v>414849</v>
      </c>
      <c r="O815">
        <v>0</v>
      </c>
      <c r="P815">
        <v>414849</v>
      </c>
      <c r="Q815">
        <v>3069</v>
      </c>
      <c r="R815">
        <v>2021</v>
      </c>
      <c r="S815">
        <v>83</v>
      </c>
      <c r="T815">
        <v>7</v>
      </c>
      <c r="U815">
        <v>92</v>
      </c>
      <c r="V815">
        <v>437092</v>
      </c>
      <c r="W815" t="s">
        <v>27</v>
      </c>
      <c r="X815" t="s">
        <v>27</v>
      </c>
      <c r="Y815" t="s">
        <v>461</v>
      </c>
      <c r="Z815" t="s">
        <v>811</v>
      </c>
      <c r="AA815" s="3" t="str">
        <f t="shared" si="24"/>
        <v>7092</v>
      </c>
      <c r="AB815" s="4" t="str">
        <f t="shared" si="25"/>
        <v>Non-TIF</v>
      </c>
    </row>
    <row r="816" spans="1:28" x14ac:dyDescent="0.25">
      <c r="A816">
        <v>2021</v>
      </c>
      <c r="B816">
        <v>83</v>
      </c>
      <c r="C816" t="s">
        <v>32</v>
      </c>
      <c r="D816">
        <v>228796420</v>
      </c>
      <c r="E816">
        <v>215004961</v>
      </c>
      <c r="F816">
        <v>10800451</v>
      </c>
      <c r="G816">
        <v>42164383</v>
      </c>
      <c r="H816">
        <v>13029899</v>
      </c>
      <c r="I816">
        <v>7552584</v>
      </c>
      <c r="J816">
        <v>0</v>
      </c>
      <c r="K816">
        <v>0</v>
      </c>
      <c r="L816">
        <v>2829664</v>
      </c>
      <c r="M816">
        <v>19336261</v>
      </c>
      <c r="N816">
        <v>539514623</v>
      </c>
      <c r="O816">
        <v>750060</v>
      </c>
      <c r="P816">
        <v>538764563</v>
      </c>
      <c r="Q816">
        <v>7208809</v>
      </c>
      <c r="R816">
        <v>2021</v>
      </c>
      <c r="S816">
        <v>83</v>
      </c>
      <c r="T816">
        <v>2</v>
      </c>
      <c r="U816">
        <v>826</v>
      </c>
      <c r="V816">
        <v>832826</v>
      </c>
      <c r="W816" t="s">
        <v>27</v>
      </c>
      <c r="X816" t="s">
        <v>27</v>
      </c>
      <c r="Y816" t="s">
        <v>489</v>
      </c>
      <c r="Z816" t="s">
        <v>811</v>
      </c>
      <c r="AA816" s="3" t="str">
        <f t="shared" si="24"/>
        <v>2826</v>
      </c>
      <c r="AB816" s="4" t="str">
        <f t="shared" si="25"/>
        <v>Non-TIF</v>
      </c>
    </row>
    <row r="817" spans="1:28" x14ac:dyDescent="0.25">
      <c r="A817">
        <v>2021</v>
      </c>
      <c r="B817">
        <v>84</v>
      </c>
      <c r="C817" t="s">
        <v>45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2021</v>
      </c>
      <c r="S817">
        <v>84</v>
      </c>
      <c r="T817">
        <v>5</v>
      </c>
      <c r="U817">
        <v>949</v>
      </c>
      <c r="V817">
        <v>715949</v>
      </c>
      <c r="W817" t="s">
        <v>27</v>
      </c>
      <c r="X817" t="s">
        <v>27</v>
      </c>
      <c r="Y817" t="s">
        <v>735</v>
      </c>
      <c r="Z817" t="s">
        <v>815</v>
      </c>
      <c r="AA817" s="3" t="str">
        <f t="shared" si="24"/>
        <v>5949</v>
      </c>
      <c r="AB817" s="4" t="str">
        <f t="shared" si="25"/>
        <v>Non-TIF</v>
      </c>
    </row>
    <row r="818" spans="1:28" x14ac:dyDescent="0.25">
      <c r="A818">
        <v>2021</v>
      </c>
      <c r="B818">
        <v>47</v>
      </c>
      <c r="C818" t="s">
        <v>32</v>
      </c>
      <c r="D818">
        <v>4798254</v>
      </c>
      <c r="E818">
        <v>34137912</v>
      </c>
      <c r="F818">
        <v>2219246</v>
      </c>
      <c r="G818">
        <v>230319</v>
      </c>
      <c r="H818">
        <v>0</v>
      </c>
      <c r="I818">
        <v>0</v>
      </c>
      <c r="J818">
        <v>0</v>
      </c>
      <c r="K818">
        <v>0</v>
      </c>
      <c r="L818">
        <v>242159</v>
      </c>
      <c r="M818">
        <v>0</v>
      </c>
      <c r="N818">
        <v>41627890</v>
      </c>
      <c r="O818">
        <v>27780</v>
      </c>
      <c r="P818">
        <v>41600110</v>
      </c>
      <c r="Q818">
        <v>478860</v>
      </c>
      <c r="R818">
        <v>2021</v>
      </c>
      <c r="S818">
        <v>47</v>
      </c>
      <c r="T818">
        <v>1</v>
      </c>
      <c r="U818">
        <v>975</v>
      </c>
      <c r="V818">
        <v>971975</v>
      </c>
      <c r="W818" t="s">
        <v>27</v>
      </c>
      <c r="X818" t="s">
        <v>27</v>
      </c>
      <c r="Y818" t="s">
        <v>321</v>
      </c>
      <c r="Z818" t="s">
        <v>474</v>
      </c>
      <c r="AA818" s="3" t="str">
        <f t="shared" si="24"/>
        <v>1975</v>
      </c>
      <c r="AB818" s="4" t="str">
        <f t="shared" si="25"/>
        <v>Non-TIF</v>
      </c>
    </row>
    <row r="819" spans="1:28" x14ac:dyDescent="0.25">
      <c r="A819">
        <v>2021</v>
      </c>
      <c r="B819">
        <v>48</v>
      </c>
      <c r="C819" t="s">
        <v>32</v>
      </c>
      <c r="D819">
        <v>41586730</v>
      </c>
      <c r="E819">
        <v>57581540</v>
      </c>
      <c r="F819">
        <v>2416226</v>
      </c>
      <c r="G819">
        <v>6232309</v>
      </c>
      <c r="H819">
        <v>4530377</v>
      </c>
      <c r="I819">
        <v>431922</v>
      </c>
      <c r="J819">
        <v>0</v>
      </c>
      <c r="K819">
        <v>0</v>
      </c>
      <c r="L819">
        <v>4357201</v>
      </c>
      <c r="M819">
        <v>1912215</v>
      </c>
      <c r="N819">
        <v>119048520</v>
      </c>
      <c r="O819">
        <v>146308</v>
      </c>
      <c r="P819">
        <v>118902212</v>
      </c>
      <c r="Q819">
        <v>2132634</v>
      </c>
      <c r="R819">
        <v>2021</v>
      </c>
      <c r="S819">
        <v>48</v>
      </c>
      <c r="T819">
        <v>2</v>
      </c>
      <c r="U819">
        <v>766</v>
      </c>
      <c r="V819">
        <v>482766</v>
      </c>
      <c r="W819" t="s">
        <v>27</v>
      </c>
      <c r="X819" t="s">
        <v>27</v>
      </c>
      <c r="Y819" t="s">
        <v>477</v>
      </c>
      <c r="Z819" t="s">
        <v>478</v>
      </c>
      <c r="AA819" s="3" t="str">
        <f t="shared" si="24"/>
        <v>2766</v>
      </c>
      <c r="AB819" s="4" t="str">
        <f t="shared" si="25"/>
        <v>Non-TIF</v>
      </c>
    </row>
    <row r="820" spans="1:28" x14ac:dyDescent="0.25">
      <c r="A820">
        <v>2021</v>
      </c>
      <c r="B820">
        <v>49</v>
      </c>
      <c r="C820" t="s">
        <v>32</v>
      </c>
      <c r="D820">
        <v>21957806</v>
      </c>
      <c r="E820">
        <v>14073318</v>
      </c>
      <c r="F820">
        <v>1433023</v>
      </c>
      <c r="G820">
        <v>1053143</v>
      </c>
      <c r="H820">
        <v>93420</v>
      </c>
      <c r="I820">
        <v>103876</v>
      </c>
      <c r="J820">
        <v>0</v>
      </c>
      <c r="K820">
        <v>0</v>
      </c>
      <c r="L820">
        <v>179470</v>
      </c>
      <c r="M820">
        <v>0</v>
      </c>
      <c r="N820">
        <v>38894056</v>
      </c>
      <c r="O820">
        <v>29632</v>
      </c>
      <c r="P820">
        <v>38864424</v>
      </c>
      <c r="Q820">
        <v>959495</v>
      </c>
      <c r="R820">
        <v>2021</v>
      </c>
      <c r="S820">
        <v>49</v>
      </c>
      <c r="T820">
        <v>1</v>
      </c>
      <c r="U820">
        <v>863</v>
      </c>
      <c r="V820">
        <v>311863</v>
      </c>
      <c r="W820" t="s">
        <v>27</v>
      </c>
      <c r="X820" t="s">
        <v>27</v>
      </c>
      <c r="Y820" t="s">
        <v>439</v>
      </c>
      <c r="Z820" t="s">
        <v>479</v>
      </c>
      <c r="AA820" s="3" t="str">
        <f t="shared" si="24"/>
        <v>1863</v>
      </c>
      <c r="AB820" s="4" t="str">
        <f t="shared" si="25"/>
        <v>Non-TIF</v>
      </c>
    </row>
    <row r="821" spans="1:28" x14ac:dyDescent="0.25">
      <c r="A821">
        <v>2021</v>
      </c>
      <c r="B821">
        <v>49</v>
      </c>
      <c r="C821" t="s">
        <v>32</v>
      </c>
      <c r="D821">
        <v>53403891</v>
      </c>
      <c r="E821">
        <v>60984591</v>
      </c>
      <c r="F821">
        <v>3223360</v>
      </c>
      <c r="G821">
        <v>2223801</v>
      </c>
      <c r="H821">
        <v>1799910</v>
      </c>
      <c r="I821">
        <v>561710</v>
      </c>
      <c r="J821">
        <v>0</v>
      </c>
      <c r="K821">
        <v>0</v>
      </c>
      <c r="L821">
        <v>1452150</v>
      </c>
      <c r="M821">
        <v>0</v>
      </c>
      <c r="N821">
        <v>123649413</v>
      </c>
      <c r="O821">
        <v>114824</v>
      </c>
      <c r="P821">
        <v>123534589</v>
      </c>
      <c r="Q821">
        <v>3041859</v>
      </c>
      <c r="R821">
        <v>2021</v>
      </c>
      <c r="S821">
        <v>49</v>
      </c>
      <c r="T821">
        <v>0</v>
      </c>
      <c r="U821">
        <v>243</v>
      </c>
      <c r="V821">
        <v>490243</v>
      </c>
      <c r="W821" t="s">
        <v>27</v>
      </c>
      <c r="X821" t="s">
        <v>27</v>
      </c>
      <c r="Y821" t="s">
        <v>480</v>
      </c>
      <c r="Z821" t="s">
        <v>479</v>
      </c>
      <c r="AA821" s="3" t="str">
        <f t="shared" si="24"/>
        <v>0243</v>
      </c>
      <c r="AB821" s="4" t="str">
        <f t="shared" si="25"/>
        <v>Non-TIF</v>
      </c>
    </row>
    <row r="822" spans="1:28" x14ac:dyDescent="0.25">
      <c r="A822">
        <v>2021</v>
      </c>
      <c r="B822">
        <v>49</v>
      </c>
      <c r="C822" t="s">
        <v>32</v>
      </c>
      <c r="D822">
        <v>102663526</v>
      </c>
      <c r="E822">
        <v>86279039</v>
      </c>
      <c r="F822">
        <v>4644546</v>
      </c>
      <c r="G822">
        <v>10989095</v>
      </c>
      <c r="H822">
        <v>2208330</v>
      </c>
      <c r="I822">
        <v>938014</v>
      </c>
      <c r="J822">
        <v>0</v>
      </c>
      <c r="K822">
        <v>545600</v>
      </c>
      <c r="L822">
        <v>1726016</v>
      </c>
      <c r="M822">
        <v>4061574</v>
      </c>
      <c r="N822">
        <v>214055740</v>
      </c>
      <c r="O822">
        <v>314840</v>
      </c>
      <c r="P822">
        <v>213740900</v>
      </c>
      <c r="Q822">
        <v>3528869</v>
      </c>
      <c r="R822">
        <v>2021</v>
      </c>
      <c r="S822">
        <v>49</v>
      </c>
      <c r="T822">
        <v>1</v>
      </c>
      <c r="U822">
        <v>965</v>
      </c>
      <c r="V822">
        <v>491965</v>
      </c>
      <c r="W822" t="s">
        <v>27</v>
      </c>
      <c r="X822" t="s">
        <v>27</v>
      </c>
      <c r="Y822" t="s">
        <v>253</v>
      </c>
      <c r="Z822" t="s">
        <v>479</v>
      </c>
      <c r="AA822" s="3" t="str">
        <f t="shared" si="24"/>
        <v>1965</v>
      </c>
      <c r="AB822" s="4" t="str">
        <f t="shared" si="25"/>
        <v>Non-TIF</v>
      </c>
    </row>
    <row r="823" spans="1:28" x14ac:dyDescent="0.25">
      <c r="A823">
        <v>2021</v>
      </c>
      <c r="B823">
        <v>49</v>
      </c>
      <c r="C823" t="s">
        <v>32</v>
      </c>
      <c r="D823">
        <v>6293826</v>
      </c>
      <c r="E823">
        <v>10556899</v>
      </c>
      <c r="F823">
        <v>527124</v>
      </c>
      <c r="G823">
        <v>892219</v>
      </c>
      <c r="H823">
        <v>0</v>
      </c>
      <c r="I823">
        <v>62123</v>
      </c>
      <c r="J823">
        <v>0</v>
      </c>
      <c r="K823">
        <v>0</v>
      </c>
      <c r="L823">
        <v>178498</v>
      </c>
      <c r="M823">
        <v>0</v>
      </c>
      <c r="N823">
        <v>18510689</v>
      </c>
      <c r="O823">
        <v>25928</v>
      </c>
      <c r="P823">
        <v>18484761</v>
      </c>
      <c r="Q823">
        <v>961453</v>
      </c>
      <c r="R823">
        <v>2021</v>
      </c>
      <c r="S823">
        <v>49</v>
      </c>
      <c r="T823">
        <v>4</v>
      </c>
      <c r="U823">
        <v>269</v>
      </c>
      <c r="V823">
        <v>534269</v>
      </c>
      <c r="W823" t="s">
        <v>27</v>
      </c>
      <c r="X823" t="s">
        <v>27</v>
      </c>
      <c r="Y823" t="s">
        <v>215</v>
      </c>
      <c r="Z823" t="s">
        <v>479</v>
      </c>
      <c r="AA823" s="3" t="str">
        <f t="shared" si="24"/>
        <v>4269</v>
      </c>
      <c r="AB823" s="4" t="str">
        <f t="shared" si="25"/>
        <v>Non-TIF</v>
      </c>
    </row>
    <row r="824" spans="1:28" x14ac:dyDescent="0.25">
      <c r="A824">
        <v>2021</v>
      </c>
      <c r="B824">
        <v>50</v>
      </c>
      <c r="C824" t="s">
        <v>45</v>
      </c>
      <c r="D824">
        <v>21442986</v>
      </c>
      <c r="E824">
        <v>0</v>
      </c>
      <c r="F824">
        <v>0</v>
      </c>
      <c r="G824">
        <v>4523949</v>
      </c>
      <c r="H824">
        <v>0</v>
      </c>
      <c r="I824">
        <v>273906</v>
      </c>
      <c r="J824">
        <v>0</v>
      </c>
      <c r="K824">
        <v>0</v>
      </c>
      <c r="L824">
        <v>0</v>
      </c>
      <c r="M824">
        <v>0</v>
      </c>
      <c r="N824">
        <v>26240841</v>
      </c>
      <c r="O824">
        <v>38892</v>
      </c>
      <c r="P824">
        <v>26201949</v>
      </c>
      <c r="Q824">
        <v>0</v>
      </c>
      <c r="R824">
        <v>2021</v>
      </c>
      <c r="S824">
        <v>50</v>
      </c>
      <c r="T824">
        <v>3</v>
      </c>
      <c r="U824">
        <v>906</v>
      </c>
      <c r="V824">
        <v>503906</v>
      </c>
      <c r="W824" t="s">
        <v>27</v>
      </c>
      <c r="X824" t="s">
        <v>27</v>
      </c>
      <c r="Y824" t="s">
        <v>543</v>
      </c>
      <c r="Z824" t="s">
        <v>534</v>
      </c>
      <c r="AA824" s="3" t="str">
        <f t="shared" si="24"/>
        <v>3906</v>
      </c>
      <c r="AB824" s="4" t="str">
        <f t="shared" si="25"/>
        <v>Non-TIF</v>
      </c>
    </row>
    <row r="825" spans="1:28" x14ac:dyDescent="0.25">
      <c r="A825">
        <v>2021</v>
      </c>
      <c r="B825">
        <v>50</v>
      </c>
      <c r="C825" t="s">
        <v>45</v>
      </c>
      <c r="D825">
        <v>16309559</v>
      </c>
      <c r="E825">
        <v>0</v>
      </c>
      <c r="F825">
        <v>0</v>
      </c>
      <c r="G825">
        <v>30288334</v>
      </c>
      <c r="H825">
        <v>1204282</v>
      </c>
      <c r="I825">
        <v>2576530</v>
      </c>
      <c r="J825">
        <v>0</v>
      </c>
      <c r="K825">
        <v>0</v>
      </c>
      <c r="L825">
        <v>0</v>
      </c>
      <c r="M825">
        <v>0</v>
      </c>
      <c r="N825">
        <v>50378705</v>
      </c>
      <c r="O825">
        <v>85192</v>
      </c>
      <c r="P825">
        <v>50293513</v>
      </c>
      <c r="Q825">
        <v>0</v>
      </c>
      <c r="R825">
        <v>2021</v>
      </c>
      <c r="S825">
        <v>50</v>
      </c>
      <c r="T825">
        <v>4</v>
      </c>
      <c r="U825">
        <v>725</v>
      </c>
      <c r="V825">
        <v>504725</v>
      </c>
      <c r="W825" t="s">
        <v>27</v>
      </c>
      <c r="X825" t="s">
        <v>27</v>
      </c>
      <c r="Y825" t="s">
        <v>544</v>
      </c>
      <c r="Z825" t="s">
        <v>534</v>
      </c>
      <c r="AA825" s="3" t="str">
        <f t="shared" si="24"/>
        <v>4725</v>
      </c>
      <c r="AB825" s="4" t="str">
        <f t="shared" si="25"/>
        <v>Non-TIF</v>
      </c>
    </row>
    <row r="826" spans="1:28" x14ac:dyDescent="0.25">
      <c r="A826">
        <v>2021</v>
      </c>
      <c r="B826">
        <v>50</v>
      </c>
      <c r="C826" t="s">
        <v>45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2021</v>
      </c>
      <c r="S826">
        <v>50</v>
      </c>
      <c r="T826">
        <v>2</v>
      </c>
      <c r="U826">
        <v>709</v>
      </c>
      <c r="V826">
        <v>792709</v>
      </c>
      <c r="W826" t="s">
        <v>27</v>
      </c>
      <c r="X826" t="s">
        <v>27</v>
      </c>
      <c r="Y826" t="s">
        <v>537</v>
      </c>
      <c r="Z826" t="s">
        <v>534</v>
      </c>
      <c r="AA826" s="3" t="str">
        <f t="shared" si="24"/>
        <v>2709</v>
      </c>
      <c r="AB826" s="4" t="str">
        <f t="shared" si="25"/>
        <v>Non-TIF</v>
      </c>
    </row>
    <row r="827" spans="1:28" x14ac:dyDescent="0.25">
      <c r="A827">
        <v>2021</v>
      </c>
      <c r="B827">
        <v>50</v>
      </c>
      <c r="C827" t="s">
        <v>45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2021</v>
      </c>
      <c r="S827">
        <v>50</v>
      </c>
      <c r="T827">
        <v>1</v>
      </c>
      <c r="U827">
        <v>350</v>
      </c>
      <c r="V827">
        <v>851350</v>
      </c>
      <c r="W827" t="s">
        <v>27</v>
      </c>
      <c r="X827" t="s">
        <v>27</v>
      </c>
      <c r="Y827" t="s">
        <v>538</v>
      </c>
      <c r="Z827" t="s">
        <v>534</v>
      </c>
      <c r="AA827" s="3" t="str">
        <f t="shared" si="24"/>
        <v>1350</v>
      </c>
      <c r="AB827" s="4" t="str">
        <f t="shared" si="25"/>
        <v>Non-TIF</v>
      </c>
    </row>
    <row r="828" spans="1:28" x14ac:dyDescent="0.25">
      <c r="A828">
        <v>2021</v>
      </c>
      <c r="B828">
        <v>50</v>
      </c>
      <c r="C828" t="s">
        <v>24</v>
      </c>
      <c r="D828">
        <v>247664</v>
      </c>
      <c r="E828">
        <v>0</v>
      </c>
      <c r="F828">
        <v>0</v>
      </c>
      <c r="G828">
        <v>275257</v>
      </c>
      <c r="H828">
        <v>0</v>
      </c>
      <c r="I828">
        <v>5931</v>
      </c>
      <c r="J828">
        <v>0</v>
      </c>
      <c r="K828">
        <v>0</v>
      </c>
      <c r="L828">
        <v>0</v>
      </c>
      <c r="M828">
        <v>0</v>
      </c>
      <c r="N828">
        <v>528852</v>
      </c>
      <c r="O828">
        <v>0</v>
      </c>
      <c r="P828">
        <v>528852</v>
      </c>
      <c r="Q828">
        <v>0</v>
      </c>
      <c r="R828">
        <v>2021</v>
      </c>
      <c r="S828">
        <v>50</v>
      </c>
      <c r="T828">
        <v>1</v>
      </c>
      <c r="U828">
        <v>332</v>
      </c>
      <c r="V828" t="s">
        <v>545</v>
      </c>
      <c r="W828" t="s">
        <v>26</v>
      </c>
      <c r="X828" t="s">
        <v>27</v>
      </c>
      <c r="Y828" t="s">
        <v>546</v>
      </c>
      <c r="Z828" t="s">
        <v>534</v>
      </c>
      <c r="AA828" s="3" t="str">
        <f t="shared" si="24"/>
        <v>1332</v>
      </c>
      <c r="AB828" s="4" t="str">
        <f t="shared" si="25"/>
        <v>TIF</v>
      </c>
    </row>
    <row r="829" spans="1:28" x14ac:dyDescent="0.25">
      <c r="A829">
        <v>2021</v>
      </c>
      <c r="B829">
        <v>50</v>
      </c>
      <c r="C829" t="s">
        <v>32</v>
      </c>
      <c r="D829">
        <v>123154665</v>
      </c>
      <c r="E829">
        <v>74994854</v>
      </c>
      <c r="F829">
        <v>2219340</v>
      </c>
      <c r="G829">
        <v>17876421</v>
      </c>
      <c r="H829">
        <v>416790</v>
      </c>
      <c r="I829">
        <v>1888749</v>
      </c>
      <c r="J829">
        <v>0</v>
      </c>
      <c r="K829">
        <v>0</v>
      </c>
      <c r="L829">
        <v>33479931</v>
      </c>
      <c r="M829">
        <v>2495997</v>
      </c>
      <c r="N829">
        <v>256526747</v>
      </c>
      <c r="O829">
        <v>294468</v>
      </c>
      <c r="P829">
        <v>256232279</v>
      </c>
      <c r="Q829">
        <v>5767124</v>
      </c>
      <c r="R829">
        <v>2021</v>
      </c>
      <c r="S829">
        <v>50</v>
      </c>
      <c r="T829">
        <v>1</v>
      </c>
      <c r="U829">
        <v>332</v>
      </c>
      <c r="V829">
        <v>501332</v>
      </c>
      <c r="W829" t="s">
        <v>27</v>
      </c>
      <c r="X829" t="s">
        <v>27</v>
      </c>
      <c r="Y829" t="s">
        <v>547</v>
      </c>
      <c r="Z829" t="s">
        <v>534</v>
      </c>
      <c r="AA829" s="3" t="str">
        <f t="shared" si="24"/>
        <v>1332</v>
      </c>
      <c r="AB829" s="4" t="str">
        <f t="shared" si="25"/>
        <v>Non-TIF</v>
      </c>
    </row>
    <row r="830" spans="1:28" x14ac:dyDescent="0.25">
      <c r="A830">
        <v>2021</v>
      </c>
      <c r="B830">
        <v>50</v>
      </c>
      <c r="C830" t="s">
        <v>32</v>
      </c>
      <c r="D830">
        <v>2396850</v>
      </c>
      <c r="E830">
        <v>3017790</v>
      </c>
      <c r="F830">
        <v>38750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424646</v>
      </c>
      <c r="M830">
        <v>78093</v>
      </c>
      <c r="N830">
        <v>5956129</v>
      </c>
      <c r="O830">
        <v>1852</v>
      </c>
      <c r="P830">
        <v>5954277</v>
      </c>
      <c r="Q830">
        <v>287725</v>
      </c>
      <c r="R830">
        <v>2021</v>
      </c>
      <c r="S830">
        <v>50</v>
      </c>
      <c r="T830">
        <v>6</v>
      </c>
      <c r="U830">
        <v>101</v>
      </c>
      <c r="V830">
        <v>776101</v>
      </c>
      <c r="W830" t="s">
        <v>27</v>
      </c>
      <c r="X830" t="s">
        <v>27</v>
      </c>
      <c r="Y830" t="s">
        <v>548</v>
      </c>
      <c r="Z830" t="s">
        <v>534</v>
      </c>
      <c r="AA830" s="3" t="str">
        <f t="shared" si="24"/>
        <v>6101</v>
      </c>
      <c r="AB830" s="4" t="str">
        <f t="shared" si="25"/>
        <v>Non-TIF</v>
      </c>
    </row>
    <row r="831" spans="1:28" x14ac:dyDescent="0.25">
      <c r="A831">
        <v>2021</v>
      </c>
      <c r="B831">
        <v>51</v>
      </c>
      <c r="C831" t="s">
        <v>45</v>
      </c>
      <c r="D831">
        <v>866556</v>
      </c>
      <c r="E831">
        <v>53068</v>
      </c>
      <c r="F831">
        <v>0</v>
      </c>
      <c r="G831">
        <v>10261823</v>
      </c>
      <c r="H831">
        <v>1091434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12272881</v>
      </c>
      <c r="O831">
        <v>3704</v>
      </c>
      <c r="P831">
        <v>12269177</v>
      </c>
      <c r="Q831">
        <v>0</v>
      </c>
      <c r="R831">
        <v>2021</v>
      </c>
      <c r="S831">
        <v>51</v>
      </c>
      <c r="T831">
        <v>2</v>
      </c>
      <c r="U831">
        <v>169</v>
      </c>
      <c r="V831">
        <v>512169</v>
      </c>
      <c r="W831" t="s">
        <v>27</v>
      </c>
      <c r="X831" t="s">
        <v>27</v>
      </c>
      <c r="Y831" t="s">
        <v>492</v>
      </c>
      <c r="Z831" t="s">
        <v>541</v>
      </c>
      <c r="AA831" s="3" t="str">
        <f t="shared" si="24"/>
        <v>2169</v>
      </c>
      <c r="AB831" s="4" t="str">
        <f t="shared" si="25"/>
        <v>Non-TIF</v>
      </c>
    </row>
    <row r="832" spans="1:28" x14ac:dyDescent="0.25">
      <c r="A832">
        <v>2021</v>
      </c>
      <c r="B832">
        <v>52</v>
      </c>
      <c r="C832" t="s">
        <v>24</v>
      </c>
      <c r="D832">
        <v>2615893</v>
      </c>
      <c r="E832">
        <v>10749</v>
      </c>
      <c r="F832">
        <v>0</v>
      </c>
      <c r="G832">
        <v>115347</v>
      </c>
      <c r="H832">
        <v>0</v>
      </c>
      <c r="I832">
        <v>12805</v>
      </c>
      <c r="J832">
        <v>0</v>
      </c>
      <c r="K832">
        <v>0</v>
      </c>
      <c r="L832">
        <v>0</v>
      </c>
      <c r="M832">
        <v>0</v>
      </c>
      <c r="N832">
        <v>2754794</v>
      </c>
      <c r="O832">
        <v>0</v>
      </c>
      <c r="P832">
        <v>2754794</v>
      </c>
      <c r="Q832">
        <v>0</v>
      </c>
      <c r="R832">
        <v>2021</v>
      </c>
      <c r="S832">
        <v>52</v>
      </c>
      <c r="T832">
        <v>3</v>
      </c>
      <c r="U832">
        <v>816</v>
      </c>
      <c r="V832" t="s">
        <v>549</v>
      </c>
      <c r="W832" t="s">
        <v>26</v>
      </c>
      <c r="X832" t="s">
        <v>27</v>
      </c>
      <c r="Y832" t="s">
        <v>550</v>
      </c>
      <c r="Z832" t="s">
        <v>551</v>
      </c>
      <c r="AA832" s="3" t="str">
        <f t="shared" si="24"/>
        <v>3816</v>
      </c>
      <c r="AB832" s="4" t="str">
        <f t="shared" si="25"/>
        <v>TIF</v>
      </c>
    </row>
    <row r="833" spans="1:28" x14ac:dyDescent="0.25">
      <c r="A833">
        <v>2021</v>
      </c>
      <c r="B833">
        <v>52</v>
      </c>
      <c r="C833" t="s">
        <v>32</v>
      </c>
      <c r="D833">
        <v>0</v>
      </c>
      <c r="E833">
        <v>575294</v>
      </c>
      <c r="F833">
        <v>623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5455</v>
      </c>
      <c r="M833">
        <v>0</v>
      </c>
      <c r="N833">
        <v>581372</v>
      </c>
      <c r="O833">
        <v>0</v>
      </c>
      <c r="P833">
        <v>581372</v>
      </c>
      <c r="Q833">
        <v>2165</v>
      </c>
      <c r="R833">
        <v>2021</v>
      </c>
      <c r="S833">
        <v>52</v>
      </c>
      <c r="T833">
        <v>0</v>
      </c>
      <c r="U833">
        <v>216</v>
      </c>
      <c r="V833">
        <v>480216</v>
      </c>
      <c r="W833" t="s">
        <v>27</v>
      </c>
      <c r="X833" t="s">
        <v>27</v>
      </c>
      <c r="Y833" t="s">
        <v>552</v>
      </c>
      <c r="Z833" t="s">
        <v>551</v>
      </c>
      <c r="AA833" s="3" t="str">
        <f t="shared" si="24"/>
        <v>0216</v>
      </c>
      <c r="AB833" s="4" t="str">
        <f t="shared" si="25"/>
        <v>Non-TIF</v>
      </c>
    </row>
    <row r="834" spans="1:28" x14ac:dyDescent="0.25">
      <c r="A834">
        <v>2021</v>
      </c>
      <c r="B834">
        <v>52</v>
      </c>
      <c r="C834" t="s">
        <v>32</v>
      </c>
      <c r="D834">
        <v>2004332</v>
      </c>
      <c r="E834">
        <v>2001649</v>
      </c>
      <c r="F834">
        <v>62774</v>
      </c>
      <c r="G834">
        <v>1080</v>
      </c>
      <c r="H834">
        <v>0</v>
      </c>
      <c r="I834">
        <v>0</v>
      </c>
      <c r="J834">
        <v>0</v>
      </c>
      <c r="K834">
        <v>0</v>
      </c>
      <c r="L834">
        <v>381660</v>
      </c>
      <c r="M834">
        <v>0</v>
      </c>
      <c r="N834">
        <v>4451495</v>
      </c>
      <c r="O834">
        <v>0</v>
      </c>
      <c r="P834">
        <v>4451495</v>
      </c>
      <c r="Q834">
        <v>213091</v>
      </c>
      <c r="R834">
        <v>2021</v>
      </c>
      <c r="S834">
        <v>52</v>
      </c>
      <c r="T834">
        <v>7</v>
      </c>
      <c r="U834">
        <v>29</v>
      </c>
      <c r="V834">
        <v>487029</v>
      </c>
      <c r="W834" t="s">
        <v>27</v>
      </c>
      <c r="X834" t="s">
        <v>27</v>
      </c>
      <c r="Y834" t="s">
        <v>527</v>
      </c>
      <c r="Z834" t="s">
        <v>551</v>
      </c>
      <c r="AA834" s="3" t="str">
        <f t="shared" si="24"/>
        <v>7029</v>
      </c>
      <c r="AB834" s="4" t="str">
        <f t="shared" si="25"/>
        <v>Non-TIF</v>
      </c>
    </row>
    <row r="835" spans="1:28" x14ac:dyDescent="0.25">
      <c r="A835">
        <v>2021</v>
      </c>
      <c r="B835">
        <v>52</v>
      </c>
      <c r="C835" t="s">
        <v>32</v>
      </c>
      <c r="D835">
        <v>63068409</v>
      </c>
      <c r="E835">
        <v>66110953</v>
      </c>
      <c r="F835">
        <v>4066331</v>
      </c>
      <c r="G835">
        <v>6047046</v>
      </c>
      <c r="H835">
        <v>6821100</v>
      </c>
      <c r="I835">
        <v>2096926</v>
      </c>
      <c r="J835">
        <v>0</v>
      </c>
      <c r="K835">
        <v>0</v>
      </c>
      <c r="L835">
        <v>16264253</v>
      </c>
      <c r="M835">
        <v>147892</v>
      </c>
      <c r="N835">
        <v>164622910</v>
      </c>
      <c r="O835">
        <v>140752</v>
      </c>
      <c r="P835">
        <v>164482158</v>
      </c>
      <c r="Q835">
        <v>2139428</v>
      </c>
      <c r="R835">
        <v>2021</v>
      </c>
      <c r="S835">
        <v>52</v>
      </c>
      <c r="T835">
        <v>3</v>
      </c>
      <c r="U835">
        <v>816</v>
      </c>
      <c r="V835">
        <v>523816</v>
      </c>
      <c r="W835" t="s">
        <v>27</v>
      </c>
      <c r="X835" t="s">
        <v>27</v>
      </c>
      <c r="Y835" t="s">
        <v>591</v>
      </c>
      <c r="Z835" t="s">
        <v>551</v>
      </c>
      <c r="AA835" s="3" t="str">
        <f t="shared" ref="AA835:AA898" si="26">CONCATENATE(T835,TEXT(U835,"000"))</f>
        <v>3816</v>
      </c>
      <c r="AB835" s="4" t="str">
        <f t="shared" ref="AB835:AB898" si="27">IF(C835="I","TIF","Non-TIF")</f>
        <v>Non-TIF</v>
      </c>
    </row>
    <row r="836" spans="1:28" x14ac:dyDescent="0.25">
      <c r="A836">
        <v>2021</v>
      </c>
      <c r="B836">
        <v>53</v>
      </c>
      <c r="C836" t="s">
        <v>32</v>
      </c>
      <c r="D836">
        <v>4622964</v>
      </c>
      <c r="E836">
        <v>5600293</v>
      </c>
      <c r="F836">
        <v>104792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134338</v>
      </c>
      <c r="M836">
        <v>0</v>
      </c>
      <c r="N836">
        <v>10462387</v>
      </c>
      <c r="O836">
        <v>9260</v>
      </c>
      <c r="P836">
        <v>10453127</v>
      </c>
      <c r="Q836">
        <v>110957</v>
      </c>
      <c r="R836">
        <v>2021</v>
      </c>
      <c r="S836">
        <v>53</v>
      </c>
      <c r="T836">
        <v>3</v>
      </c>
      <c r="U836">
        <v>744</v>
      </c>
      <c r="V836">
        <v>573744</v>
      </c>
      <c r="W836" t="s">
        <v>27</v>
      </c>
      <c r="X836" t="s">
        <v>27</v>
      </c>
      <c r="Y836" t="s">
        <v>216</v>
      </c>
      <c r="Z836" t="s">
        <v>553</v>
      </c>
      <c r="AA836" s="3" t="str">
        <f t="shared" si="26"/>
        <v>3744</v>
      </c>
      <c r="AB836" s="4" t="str">
        <f t="shared" si="27"/>
        <v>Non-TIF</v>
      </c>
    </row>
    <row r="837" spans="1:28" x14ac:dyDescent="0.25">
      <c r="A837">
        <v>2021</v>
      </c>
      <c r="B837">
        <v>84</v>
      </c>
      <c r="C837" t="s">
        <v>45</v>
      </c>
      <c r="D837">
        <v>1588090</v>
      </c>
      <c r="E837">
        <v>114642</v>
      </c>
      <c r="F837">
        <v>627</v>
      </c>
      <c r="G837">
        <v>3104262</v>
      </c>
      <c r="H837">
        <v>2101012</v>
      </c>
      <c r="I837">
        <v>1105701</v>
      </c>
      <c r="J837">
        <v>0</v>
      </c>
      <c r="K837">
        <v>0</v>
      </c>
      <c r="L837">
        <v>0</v>
      </c>
      <c r="M837">
        <v>0</v>
      </c>
      <c r="N837">
        <v>8014334</v>
      </c>
      <c r="O837">
        <v>40744</v>
      </c>
      <c r="P837">
        <v>7973590</v>
      </c>
      <c r="Q837">
        <v>0</v>
      </c>
      <c r="R837">
        <v>2021</v>
      </c>
      <c r="S837">
        <v>84</v>
      </c>
      <c r="T837">
        <v>6</v>
      </c>
      <c r="U837">
        <v>990</v>
      </c>
      <c r="V837">
        <v>846990</v>
      </c>
      <c r="W837" t="s">
        <v>27</v>
      </c>
      <c r="X837" t="s">
        <v>27</v>
      </c>
      <c r="Y837" t="s">
        <v>771</v>
      </c>
      <c r="Z837" t="s">
        <v>815</v>
      </c>
      <c r="AA837" s="3" t="str">
        <f t="shared" si="26"/>
        <v>6990</v>
      </c>
      <c r="AB837" s="4" t="str">
        <f t="shared" si="27"/>
        <v>Non-TIF</v>
      </c>
    </row>
    <row r="838" spans="1:28" x14ac:dyDescent="0.25">
      <c r="A838">
        <v>2021</v>
      </c>
      <c r="B838">
        <v>84</v>
      </c>
      <c r="C838" t="s">
        <v>24</v>
      </c>
      <c r="D838">
        <v>39530841</v>
      </c>
      <c r="E838">
        <v>4907306</v>
      </c>
      <c r="F838">
        <v>1777381</v>
      </c>
      <c r="G838">
        <v>48255043</v>
      </c>
      <c r="H838">
        <v>15023030</v>
      </c>
      <c r="I838">
        <v>682909</v>
      </c>
      <c r="J838">
        <v>0</v>
      </c>
      <c r="K838">
        <v>0</v>
      </c>
      <c r="L838">
        <v>0</v>
      </c>
      <c r="M838">
        <v>0</v>
      </c>
      <c r="N838">
        <v>110176510</v>
      </c>
      <c r="O838">
        <v>3704</v>
      </c>
      <c r="P838">
        <v>110172806</v>
      </c>
      <c r="Q838">
        <v>0</v>
      </c>
      <c r="R838">
        <v>2021</v>
      </c>
      <c r="S838">
        <v>84</v>
      </c>
      <c r="T838">
        <v>6</v>
      </c>
      <c r="U838">
        <v>30</v>
      </c>
      <c r="V838" t="s">
        <v>895</v>
      </c>
      <c r="W838" t="s">
        <v>26</v>
      </c>
      <c r="X838" t="s">
        <v>27</v>
      </c>
      <c r="Y838" t="s">
        <v>896</v>
      </c>
      <c r="Z838" t="s">
        <v>815</v>
      </c>
      <c r="AA838" s="3" t="str">
        <f t="shared" si="26"/>
        <v>6030</v>
      </c>
      <c r="AB838" s="4" t="str">
        <f t="shared" si="27"/>
        <v>TIF</v>
      </c>
    </row>
    <row r="839" spans="1:28" x14ac:dyDescent="0.25">
      <c r="A839">
        <v>2021</v>
      </c>
      <c r="B839">
        <v>84</v>
      </c>
      <c r="C839" t="s">
        <v>32</v>
      </c>
      <c r="D839">
        <v>135891043</v>
      </c>
      <c r="E839">
        <v>88506337</v>
      </c>
      <c r="F839">
        <v>7815713</v>
      </c>
      <c r="G839">
        <v>13665483</v>
      </c>
      <c r="H839">
        <v>2826486</v>
      </c>
      <c r="I839">
        <v>919105</v>
      </c>
      <c r="J839">
        <v>0</v>
      </c>
      <c r="K839">
        <v>0</v>
      </c>
      <c r="L839">
        <v>8142591</v>
      </c>
      <c r="M839">
        <v>7331996</v>
      </c>
      <c r="N839">
        <v>265098754</v>
      </c>
      <c r="O839">
        <v>255576</v>
      </c>
      <c r="P839">
        <v>264843178</v>
      </c>
      <c r="Q839">
        <v>3400818</v>
      </c>
      <c r="R839">
        <v>2021</v>
      </c>
      <c r="S839">
        <v>84</v>
      </c>
      <c r="T839">
        <v>0</v>
      </c>
      <c r="U839">
        <v>747</v>
      </c>
      <c r="V839">
        <v>840747</v>
      </c>
      <c r="W839" t="s">
        <v>27</v>
      </c>
      <c r="X839" t="s">
        <v>27</v>
      </c>
      <c r="Y839" t="s">
        <v>701</v>
      </c>
      <c r="Z839" t="s">
        <v>815</v>
      </c>
      <c r="AA839" s="3" t="str">
        <f t="shared" si="26"/>
        <v>0747</v>
      </c>
      <c r="AB839" s="4" t="str">
        <f t="shared" si="27"/>
        <v>Non-TIF</v>
      </c>
    </row>
    <row r="840" spans="1:28" x14ac:dyDescent="0.25">
      <c r="A840">
        <v>2021</v>
      </c>
      <c r="B840">
        <v>84</v>
      </c>
      <c r="C840" t="s">
        <v>32</v>
      </c>
      <c r="D840">
        <v>343418824</v>
      </c>
      <c r="E840">
        <v>188865427</v>
      </c>
      <c r="F840">
        <v>15566353</v>
      </c>
      <c r="G840">
        <v>68189463</v>
      </c>
      <c r="H840">
        <v>31186728</v>
      </c>
      <c r="I840">
        <v>6690870</v>
      </c>
      <c r="J840">
        <v>0</v>
      </c>
      <c r="K840">
        <v>0</v>
      </c>
      <c r="L840">
        <v>39314657</v>
      </c>
      <c r="M840">
        <v>24592753</v>
      </c>
      <c r="N840">
        <v>717825075</v>
      </c>
      <c r="O840">
        <v>696352</v>
      </c>
      <c r="P840">
        <v>717128723</v>
      </c>
      <c r="Q840">
        <v>4387542</v>
      </c>
      <c r="R840">
        <v>2021</v>
      </c>
      <c r="S840">
        <v>84</v>
      </c>
      <c r="T840">
        <v>4</v>
      </c>
      <c r="U840">
        <v>149</v>
      </c>
      <c r="V840">
        <v>844149</v>
      </c>
      <c r="W840" t="s">
        <v>27</v>
      </c>
      <c r="X840" t="s">
        <v>27</v>
      </c>
      <c r="Y840" t="s">
        <v>738</v>
      </c>
      <c r="Z840" t="s">
        <v>815</v>
      </c>
      <c r="AA840" s="3" t="str">
        <f t="shared" si="26"/>
        <v>4149</v>
      </c>
      <c r="AB840" s="4" t="str">
        <f t="shared" si="27"/>
        <v>Non-TIF</v>
      </c>
    </row>
    <row r="841" spans="1:28" x14ac:dyDescent="0.25">
      <c r="A841">
        <v>2021</v>
      </c>
      <c r="B841">
        <v>85</v>
      </c>
      <c r="C841" t="s">
        <v>32</v>
      </c>
      <c r="D841">
        <v>201278774</v>
      </c>
      <c r="E841">
        <v>50509068</v>
      </c>
      <c r="F841">
        <v>1640402</v>
      </c>
      <c r="G841">
        <v>40162230</v>
      </c>
      <c r="H841">
        <v>22544730</v>
      </c>
      <c r="I841">
        <v>2117842</v>
      </c>
      <c r="J841">
        <v>0</v>
      </c>
      <c r="K841">
        <v>0</v>
      </c>
      <c r="L841">
        <v>63985107</v>
      </c>
      <c r="M841">
        <v>6538558</v>
      </c>
      <c r="N841">
        <v>388776711</v>
      </c>
      <c r="O841">
        <v>329656</v>
      </c>
      <c r="P841">
        <v>388447055</v>
      </c>
      <c r="Q841">
        <v>6331761</v>
      </c>
      <c r="R841">
        <v>2021</v>
      </c>
      <c r="S841">
        <v>85</v>
      </c>
      <c r="T841">
        <v>0</v>
      </c>
      <c r="U841">
        <v>472</v>
      </c>
      <c r="V841">
        <v>850472</v>
      </c>
      <c r="W841" t="s">
        <v>27</v>
      </c>
      <c r="X841" t="s">
        <v>27</v>
      </c>
      <c r="Y841" t="s">
        <v>208</v>
      </c>
      <c r="Z841" t="s">
        <v>837</v>
      </c>
      <c r="AA841" s="3" t="str">
        <f t="shared" si="26"/>
        <v>0472</v>
      </c>
      <c r="AB841" s="4" t="str">
        <f t="shared" si="27"/>
        <v>Non-TIF</v>
      </c>
    </row>
    <row r="842" spans="1:28" x14ac:dyDescent="0.25">
      <c r="A842">
        <v>2021</v>
      </c>
      <c r="B842">
        <v>85</v>
      </c>
      <c r="C842" t="s">
        <v>32</v>
      </c>
      <c r="D842">
        <v>81666346</v>
      </c>
      <c r="E842">
        <v>61001303</v>
      </c>
      <c r="F842">
        <v>2086235</v>
      </c>
      <c r="G842">
        <v>4906530</v>
      </c>
      <c r="H842">
        <v>0</v>
      </c>
      <c r="I842">
        <v>1076611</v>
      </c>
      <c r="J842">
        <v>0</v>
      </c>
      <c r="K842">
        <v>0</v>
      </c>
      <c r="L842">
        <v>1346141</v>
      </c>
      <c r="M842">
        <v>0</v>
      </c>
      <c r="N842">
        <v>152083166</v>
      </c>
      <c r="O842">
        <v>183288</v>
      </c>
      <c r="P842">
        <v>151899878</v>
      </c>
      <c r="Q842">
        <v>2117780</v>
      </c>
      <c r="R842">
        <v>2021</v>
      </c>
      <c r="S842">
        <v>85</v>
      </c>
      <c r="T842">
        <v>1</v>
      </c>
      <c r="U842">
        <v>350</v>
      </c>
      <c r="V842">
        <v>851350</v>
      </c>
      <c r="W842" t="s">
        <v>27</v>
      </c>
      <c r="X842" t="s">
        <v>27</v>
      </c>
      <c r="Y842" t="s">
        <v>538</v>
      </c>
      <c r="Z842" t="s">
        <v>837</v>
      </c>
      <c r="AA842" s="3" t="str">
        <f t="shared" si="26"/>
        <v>1350</v>
      </c>
      <c r="AB842" s="4" t="str">
        <f t="shared" si="27"/>
        <v>Non-TIF</v>
      </c>
    </row>
    <row r="843" spans="1:28" x14ac:dyDescent="0.25">
      <c r="A843">
        <v>2021</v>
      </c>
      <c r="B843">
        <v>85</v>
      </c>
      <c r="C843" t="s">
        <v>32</v>
      </c>
      <c r="D843">
        <v>275001729</v>
      </c>
      <c r="E843">
        <v>87843508</v>
      </c>
      <c r="F843">
        <v>3760373</v>
      </c>
      <c r="G843">
        <v>41572530</v>
      </c>
      <c r="H843">
        <v>25790670</v>
      </c>
      <c r="I843">
        <v>17645567</v>
      </c>
      <c r="J843">
        <v>0</v>
      </c>
      <c r="K843">
        <v>0</v>
      </c>
      <c r="L843">
        <v>2974352</v>
      </c>
      <c r="M843">
        <v>29477638</v>
      </c>
      <c r="N843">
        <v>484066367</v>
      </c>
      <c r="O843">
        <v>568564</v>
      </c>
      <c r="P843">
        <v>483497803</v>
      </c>
      <c r="Q843">
        <v>9467933</v>
      </c>
      <c r="R843">
        <v>2021</v>
      </c>
      <c r="S843">
        <v>85</v>
      </c>
      <c r="T843">
        <v>4</v>
      </c>
      <c r="U843">
        <v>617</v>
      </c>
      <c r="V843">
        <v>854617</v>
      </c>
      <c r="W843" t="s">
        <v>27</v>
      </c>
      <c r="X843" t="s">
        <v>27</v>
      </c>
      <c r="Y843" t="s">
        <v>897</v>
      </c>
      <c r="Z843" t="s">
        <v>837</v>
      </c>
      <c r="AA843" s="3" t="str">
        <f t="shared" si="26"/>
        <v>4617</v>
      </c>
      <c r="AB843" s="4" t="str">
        <f t="shared" si="27"/>
        <v>Non-TIF</v>
      </c>
    </row>
    <row r="844" spans="1:28" x14ac:dyDescent="0.25">
      <c r="A844">
        <v>2021</v>
      </c>
      <c r="B844">
        <v>86</v>
      </c>
      <c r="C844" t="s">
        <v>32</v>
      </c>
      <c r="D844">
        <v>524939</v>
      </c>
      <c r="E844">
        <v>2475801</v>
      </c>
      <c r="F844">
        <v>41280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4979</v>
      </c>
      <c r="M844">
        <v>0</v>
      </c>
      <c r="N844">
        <v>3046999</v>
      </c>
      <c r="O844">
        <v>0</v>
      </c>
      <c r="P844">
        <v>3046999</v>
      </c>
      <c r="Q844">
        <v>6579</v>
      </c>
      <c r="R844">
        <v>2021</v>
      </c>
      <c r="S844">
        <v>86</v>
      </c>
      <c r="T844">
        <v>2</v>
      </c>
      <c r="U844">
        <v>727</v>
      </c>
      <c r="V844">
        <v>382727</v>
      </c>
      <c r="W844" t="s">
        <v>27</v>
      </c>
      <c r="X844" t="s">
        <v>27</v>
      </c>
      <c r="Y844" t="s">
        <v>481</v>
      </c>
      <c r="Z844" t="s">
        <v>839</v>
      </c>
      <c r="AA844" s="3" t="str">
        <f t="shared" si="26"/>
        <v>2727</v>
      </c>
      <c r="AB844" s="4" t="str">
        <f t="shared" si="27"/>
        <v>Non-TIF</v>
      </c>
    </row>
    <row r="845" spans="1:28" x14ac:dyDescent="0.25">
      <c r="A845">
        <v>2021</v>
      </c>
      <c r="B845">
        <v>86</v>
      </c>
      <c r="C845" t="s">
        <v>32</v>
      </c>
      <c r="D845">
        <v>51827936</v>
      </c>
      <c r="E845">
        <v>72372075</v>
      </c>
      <c r="F845">
        <v>1323580</v>
      </c>
      <c r="G845">
        <v>2768486</v>
      </c>
      <c r="H845">
        <v>4929507</v>
      </c>
      <c r="I845">
        <v>1120937</v>
      </c>
      <c r="J845">
        <v>0</v>
      </c>
      <c r="K845">
        <v>0</v>
      </c>
      <c r="L845">
        <v>473374</v>
      </c>
      <c r="M845">
        <v>0</v>
      </c>
      <c r="N845">
        <v>134815895</v>
      </c>
      <c r="O845">
        <v>127788</v>
      </c>
      <c r="P845">
        <v>134688107</v>
      </c>
      <c r="Q845">
        <v>1332930</v>
      </c>
      <c r="R845">
        <v>2021</v>
      </c>
      <c r="S845">
        <v>86</v>
      </c>
      <c r="T845">
        <v>1</v>
      </c>
      <c r="U845">
        <v>935</v>
      </c>
      <c r="V845">
        <v>861935</v>
      </c>
      <c r="W845" t="s">
        <v>27</v>
      </c>
      <c r="X845" t="s">
        <v>27</v>
      </c>
      <c r="Y845" t="s">
        <v>177</v>
      </c>
      <c r="Z845" t="s">
        <v>839</v>
      </c>
      <c r="AA845" s="3" t="str">
        <f t="shared" si="26"/>
        <v>1935</v>
      </c>
      <c r="AB845" s="4" t="str">
        <f t="shared" si="27"/>
        <v>Non-TIF</v>
      </c>
    </row>
    <row r="846" spans="1:28" x14ac:dyDescent="0.25">
      <c r="A846">
        <v>2021</v>
      </c>
      <c r="B846">
        <v>86</v>
      </c>
      <c r="C846" t="s">
        <v>32</v>
      </c>
      <c r="D846">
        <v>51582827</v>
      </c>
      <c r="E846">
        <v>109923399</v>
      </c>
      <c r="F846">
        <v>2499884</v>
      </c>
      <c r="G846">
        <v>8866873</v>
      </c>
      <c r="H846">
        <v>476919</v>
      </c>
      <c r="I846">
        <v>1881197</v>
      </c>
      <c r="J846">
        <v>0</v>
      </c>
      <c r="K846">
        <v>0</v>
      </c>
      <c r="L846">
        <v>4277997</v>
      </c>
      <c r="M846">
        <v>0</v>
      </c>
      <c r="N846">
        <v>179509096</v>
      </c>
      <c r="O846">
        <v>229648</v>
      </c>
      <c r="P846">
        <v>179279448</v>
      </c>
      <c r="Q846">
        <v>2940385</v>
      </c>
      <c r="R846">
        <v>2021</v>
      </c>
      <c r="S846">
        <v>86</v>
      </c>
      <c r="T846">
        <v>2</v>
      </c>
      <c r="U846">
        <v>502</v>
      </c>
      <c r="V846">
        <v>862502</v>
      </c>
      <c r="W846" t="s">
        <v>27</v>
      </c>
      <c r="X846" t="s">
        <v>27</v>
      </c>
      <c r="Y846" t="s">
        <v>59</v>
      </c>
      <c r="Z846" t="s">
        <v>839</v>
      </c>
      <c r="AA846" s="3" t="str">
        <f t="shared" si="26"/>
        <v>2502</v>
      </c>
      <c r="AB846" s="4" t="str">
        <f t="shared" si="27"/>
        <v>Non-TIF</v>
      </c>
    </row>
    <row r="847" spans="1:28" x14ac:dyDescent="0.25">
      <c r="A847">
        <v>2021</v>
      </c>
      <c r="B847">
        <v>87</v>
      </c>
      <c r="C847" t="s">
        <v>24</v>
      </c>
      <c r="D847">
        <v>0</v>
      </c>
      <c r="E847">
        <v>0</v>
      </c>
      <c r="F847">
        <v>0</v>
      </c>
      <c r="G847">
        <v>0</v>
      </c>
      <c r="H847">
        <v>1718738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1718738</v>
      </c>
      <c r="O847">
        <v>0</v>
      </c>
      <c r="P847">
        <v>1718738</v>
      </c>
      <c r="Q847">
        <v>0</v>
      </c>
      <c r="R847">
        <v>2021</v>
      </c>
      <c r="S847">
        <v>87</v>
      </c>
      <c r="T847">
        <v>3</v>
      </c>
      <c r="U847">
        <v>609</v>
      </c>
      <c r="V847" t="s">
        <v>898</v>
      </c>
      <c r="W847" t="s">
        <v>26</v>
      </c>
      <c r="X847" t="s">
        <v>27</v>
      </c>
      <c r="Y847" t="s">
        <v>899</v>
      </c>
      <c r="Z847" t="s">
        <v>843</v>
      </c>
      <c r="AA847" s="3" t="str">
        <f t="shared" si="26"/>
        <v>3609</v>
      </c>
      <c r="AB847" s="4" t="str">
        <f t="shared" si="27"/>
        <v>TIF</v>
      </c>
    </row>
    <row r="848" spans="1:28" x14ac:dyDescent="0.25">
      <c r="A848">
        <v>2021</v>
      </c>
      <c r="B848">
        <v>87</v>
      </c>
      <c r="C848" t="s">
        <v>32</v>
      </c>
      <c r="D848">
        <v>3365559</v>
      </c>
      <c r="E848">
        <v>13581408</v>
      </c>
      <c r="F848">
        <v>489370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99236</v>
      </c>
      <c r="M848">
        <v>0</v>
      </c>
      <c r="N848">
        <v>17535573</v>
      </c>
      <c r="O848">
        <v>16668</v>
      </c>
      <c r="P848">
        <v>17518905</v>
      </c>
      <c r="Q848">
        <v>1184284</v>
      </c>
      <c r="R848">
        <v>2021</v>
      </c>
      <c r="S848">
        <v>87</v>
      </c>
      <c r="T848">
        <v>1</v>
      </c>
      <c r="U848">
        <v>431</v>
      </c>
      <c r="V848">
        <v>21431</v>
      </c>
      <c r="W848" t="s">
        <v>27</v>
      </c>
      <c r="X848" t="s">
        <v>27</v>
      </c>
      <c r="Y848" t="s">
        <v>102</v>
      </c>
      <c r="Z848" t="s">
        <v>843</v>
      </c>
      <c r="AA848" s="3" t="str">
        <f t="shared" si="26"/>
        <v>1431</v>
      </c>
      <c r="AB848" s="4" t="str">
        <f t="shared" si="27"/>
        <v>Non-TIF</v>
      </c>
    </row>
    <row r="849" spans="1:28" x14ac:dyDescent="0.25">
      <c r="A849">
        <v>2021</v>
      </c>
      <c r="B849">
        <v>87</v>
      </c>
      <c r="C849" t="s">
        <v>32</v>
      </c>
      <c r="D849">
        <v>10625672</v>
      </c>
      <c r="E849">
        <v>20370360</v>
      </c>
      <c r="F849">
        <v>610903</v>
      </c>
      <c r="G849">
        <v>1279719</v>
      </c>
      <c r="H849">
        <v>0</v>
      </c>
      <c r="I849">
        <v>0</v>
      </c>
      <c r="J849">
        <v>0</v>
      </c>
      <c r="K849">
        <v>0</v>
      </c>
      <c r="L849">
        <v>93332</v>
      </c>
      <c r="M849">
        <v>0</v>
      </c>
      <c r="N849">
        <v>32979986</v>
      </c>
      <c r="O849">
        <v>64820</v>
      </c>
      <c r="P849">
        <v>32915166</v>
      </c>
      <c r="Q849">
        <v>880908</v>
      </c>
      <c r="R849">
        <v>2021</v>
      </c>
      <c r="S849">
        <v>87</v>
      </c>
      <c r="T849">
        <v>1</v>
      </c>
      <c r="U849">
        <v>197</v>
      </c>
      <c r="V849">
        <v>731197</v>
      </c>
      <c r="W849" t="s">
        <v>27</v>
      </c>
      <c r="X849" t="s">
        <v>27</v>
      </c>
      <c r="Y849" t="s">
        <v>764</v>
      </c>
      <c r="Z849" t="s">
        <v>843</v>
      </c>
      <c r="AA849" s="3" t="str">
        <f t="shared" si="26"/>
        <v>1197</v>
      </c>
      <c r="AB849" s="4" t="str">
        <f t="shared" si="27"/>
        <v>Non-TIF</v>
      </c>
    </row>
    <row r="850" spans="1:28" x14ac:dyDescent="0.25">
      <c r="A850">
        <v>2021</v>
      </c>
      <c r="B850">
        <v>87</v>
      </c>
      <c r="C850" t="s">
        <v>32</v>
      </c>
      <c r="D850">
        <v>2044608</v>
      </c>
      <c r="E850">
        <v>7784791</v>
      </c>
      <c r="F850">
        <v>559912</v>
      </c>
      <c r="G850">
        <v>2097081</v>
      </c>
      <c r="H850">
        <v>0</v>
      </c>
      <c r="I850">
        <v>0</v>
      </c>
      <c r="J850">
        <v>0</v>
      </c>
      <c r="K850">
        <v>0</v>
      </c>
      <c r="L850">
        <v>31768</v>
      </c>
      <c r="M850">
        <v>0</v>
      </c>
      <c r="N850">
        <v>12518160</v>
      </c>
      <c r="O850">
        <v>18520</v>
      </c>
      <c r="P850">
        <v>12499640</v>
      </c>
      <c r="Q850">
        <v>172447</v>
      </c>
      <c r="R850">
        <v>2021</v>
      </c>
      <c r="S850">
        <v>87</v>
      </c>
      <c r="T850">
        <v>4</v>
      </c>
      <c r="U850">
        <v>527</v>
      </c>
      <c r="V850">
        <v>804527</v>
      </c>
      <c r="W850" t="s">
        <v>27</v>
      </c>
      <c r="X850" t="s">
        <v>27</v>
      </c>
      <c r="Y850" t="s">
        <v>508</v>
      </c>
      <c r="Z850" t="s">
        <v>843</v>
      </c>
      <c r="AA850" s="3" t="str">
        <f t="shared" si="26"/>
        <v>4527</v>
      </c>
      <c r="AB850" s="4" t="str">
        <f t="shared" si="27"/>
        <v>Non-TIF</v>
      </c>
    </row>
    <row r="851" spans="1:28" x14ac:dyDescent="0.25">
      <c r="A851">
        <v>2021</v>
      </c>
      <c r="B851">
        <v>87</v>
      </c>
      <c r="C851" t="s">
        <v>32</v>
      </c>
      <c r="D851">
        <v>66400687</v>
      </c>
      <c r="E851">
        <v>130433532</v>
      </c>
      <c r="F851">
        <v>5207869</v>
      </c>
      <c r="G851">
        <v>8953087</v>
      </c>
      <c r="H851">
        <v>1117026</v>
      </c>
      <c r="I851">
        <v>219336</v>
      </c>
      <c r="J851">
        <v>0</v>
      </c>
      <c r="K851">
        <v>0</v>
      </c>
      <c r="L851">
        <v>1195953</v>
      </c>
      <c r="M851">
        <v>0</v>
      </c>
      <c r="N851">
        <v>213527490</v>
      </c>
      <c r="O851">
        <v>379115</v>
      </c>
      <c r="P851">
        <v>213148375</v>
      </c>
      <c r="Q851">
        <v>5291523</v>
      </c>
      <c r="R851">
        <v>2021</v>
      </c>
      <c r="S851">
        <v>87</v>
      </c>
      <c r="T851">
        <v>0</v>
      </c>
      <c r="U851">
        <v>549</v>
      </c>
      <c r="V851">
        <v>870549</v>
      </c>
      <c r="W851" t="s">
        <v>27</v>
      </c>
      <c r="X851" t="s">
        <v>27</v>
      </c>
      <c r="Y851" t="s">
        <v>765</v>
      </c>
      <c r="Z851" t="s">
        <v>843</v>
      </c>
      <c r="AA851" s="3" t="str">
        <f t="shared" si="26"/>
        <v>0549</v>
      </c>
      <c r="AB851" s="4" t="str">
        <f t="shared" si="27"/>
        <v>Non-TIF</v>
      </c>
    </row>
    <row r="852" spans="1:28" x14ac:dyDescent="0.25">
      <c r="A852">
        <v>2021</v>
      </c>
      <c r="B852">
        <v>88</v>
      </c>
      <c r="C852" t="s">
        <v>32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2021</v>
      </c>
      <c r="S852">
        <v>88</v>
      </c>
      <c r="T852">
        <v>5</v>
      </c>
      <c r="U852">
        <v>328</v>
      </c>
      <c r="V852">
        <v>25328</v>
      </c>
      <c r="W852" t="s">
        <v>27</v>
      </c>
      <c r="X852" t="s">
        <v>27</v>
      </c>
      <c r="Y852" t="s">
        <v>103</v>
      </c>
      <c r="Z852" t="s">
        <v>844</v>
      </c>
      <c r="AA852" s="3" t="str">
        <f t="shared" si="26"/>
        <v>5328</v>
      </c>
      <c r="AB852" s="4" t="str">
        <f t="shared" si="27"/>
        <v>Non-TIF</v>
      </c>
    </row>
    <row r="853" spans="1:28" x14ac:dyDescent="0.25">
      <c r="A853">
        <v>2021</v>
      </c>
      <c r="B853">
        <v>88</v>
      </c>
      <c r="C853" t="s">
        <v>32</v>
      </c>
      <c r="D853">
        <v>657463</v>
      </c>
      <c r="E853">
        <v>1292357</v>
      </c>
      <c r="F853">
        <v>656153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132226</v>
      </c>
      <c r="M853">
        <v>0</v>
      </c>
      <c r="N853">
        <v>2738199</v>
      </c>
      <c r="O853">
        <v>3704</v>
      </c>
      <c r="P853">
        <v>2734495</v>
      </c>
      <c r="Q853">
        <v>43833</v>
      </c>
      <c r="R853">
        <v>2021</v>
      </c>
      <c r="S853">
        <v>88</v>
      </c>
      <c r="T853">
        <v>4</v>
      </c>
      <c r="U853">
        <v>572</v>
      </c>
      <c r="V853">
        <v>204572</v>
      </c>
      <c r="W853" t="s">
        <v>27</v>
      </c>
      <c r="X853" t="s">
        <v>27</v>
      </c>
      <c r="Y853" t="s">
        <v>260</v>
      </c>
      <c r="Z853" t="s">
        <v>844</v>
      </c>
      <c r="AA853" s="3" t="str">
        <f t="shared" si="26"/>
        <v>4572</v>
      </c>
      <c r="AB853" s="4" t="str">
        <f t="shared" si="27"/>
        <v>Non-TIF</v>
      </c>
    </row>
    <row r="854" spans="1:28" x14ac:dyDescent="0.25">
      <c r="A854">
        <v>2021</v>
      </c>
      <c r="B854">
        <v>89</v>
      </c>
      <c r="C854" t="s">
        <v>32</v>
      </c>
      <c r="D854">
        <v>161927417</v>
      </c>
      <c r="E854">
        <v>162507558</v>
      </c>
      <c r="F854">
        <v>8661108</v>
      </c>
      <c r="G854">
        <v>27583804</v>
      </c>
      <c r="H854">
        <v>5126292</v>
      </c>
      <c r="I854">
        <v>2198404</v>
      </c>
      <c r="J854">
        <v>0</v>
      </c>
      <c r="K854">
        <v>0</v>
      </c>
      <c r="L854">
        <v>56238676</v>
      </c>
      <c r="M854">
        <v>0</v>
      </c>
      <c r="N854">
        <v>424243259</v>
      </c>
      <c r="O854">
        <v>685240</v>
      </c>
      <c r="P854">
        <v>423558019</v>
      </c>
      <c r="Q854">
        <v>4877387</v>
      </c>
      <c r="R854">
        <v>2021</v>
      </c>
      <c r="S854">
        <v>89</v>
      </c>
      <c r="T854">
        <v>6</v>
      </c>
      <c r="U854">
        <v>592</v>
      </c>
      <c r="V854">
        <v>896592</v>
      </c>
      <c r="W854" t="s">
        <v>27</v>
      </c>
      <c r="X854" t="s">
        <v>27</v>
      </c>
      <c r="Y854" t="s">
        <v>845</v>
      </c>
      <c r="Z854" t="s">
        <v>845</v>
      </c>
      <c r="AA854" s="3" t="str">
        <f t="shared" si="26"/>
        <v>6592</v>
      </c>
      <c r="AB854" s="4" t="str">
        <f t="shared" si="27"/>
        <v>Non-TIF</v>
      </c>
    </row>
    <row r="855" spans="1:28" x14ac:dyDescent="0.25">
      <c r="A855">
        <v>2021</v>
      </c>
      <c r="B855">
        <v>89</v>
      </c>
      <c r="C855" t="s">
        <v>32</v>
      </c>
      <c r="D855">
        <v>3630154</v>
      </c>
      <c r="E855">
        <v>5136513</v>
      </c>
      <c r="F855">
        <v>121268</v>
      </c>
      <c r="G855">
        <v>344196</v>
      </c>
      <c r="H855">
        <v>0</v>
      </c>
      <c r="I855">
        <v>0</v>
      </c>
      <c r="J855">
        <v>0</v>
      </c>
      <c r="K855">
        <v>0</v>
      </c>
      <c r="L855">
        <v>1472713</v>
      </c>
      <c r="M855">
        <v>0</v>
      </c>
      <c r="N855">
        <v>10704844</v>
      </c>
      <c r="O855">
        <v>25928</v>
      </c>
      <c r="P855">
        <v>10678916</v>
      </c>
      <c r="Q855">
        <v>399862</v>
      </c>
      <c r="R855">
        <v>2021</v>
      </c>
      <c r="S855">
        <v>89</v>
      </c>
      <c r="T855">
        <v>0</v>
      </c>
      <c r="U855">
        <v>977</v>
      </c>
      <c r="V855">
        <v>900977</v>
      </c>
      <c r="W855" t="s">
        <v>27</v>
      </c>
      <c r="X855" t="s">
        <v>27</v>
      </c>
      <c r="Y855" t="s">
        <v>507</v>
      </c>
      <c r="Z855" t="s">
        <v>845</v>
      </c>
      <c r="AA855" s="3" t="str">
        <f t="shared" si="26"/>
        <v>0977</v>
      </c>
      <c r="AB855" s="4" t="str">
        <f t="shared" si="27"/>
        <v>Non-TIF</v>
      </c>
    </row>
    <row r="856" spans="1:28" x14ac:dyDescent="0.25">
      <c r="A856">
        <v>2021</v>
      </c>
      <c r="B856">
        <v>35</v>
      </c>
      <c r="C856" t="s">
        <v>45</v>
      </c>
      <c r="D856">
        <v>0</v>
      </c>
      <c r="E856">
        <v>0</v>
      </c>
      <c r="F856">
        <v>0</v>
      </c>
      <c r="G856">
        <v>10507050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10507050</v>
      </c>
      <c r="O856">
        <v>0</v>
      </c>
      <c r="P856">
        <v>10507050</v>
      </c>
      <c r="Q856">
        <v>0</v>
      </c>
      <c r="R856">
        <v>2021</v>
      </c>
      <c r="S856">
        <v>35</v>
      </c>
      <c r="T856">
        <v>0</v>
      </c>
      <c r="U856">
        <v>594</v>
      </c>
      <c r="V856">
        <v>990594</v>
      </c>
      <c r="W856" t="s">
        <v>27</v>
      </c>
      <c r="X856" t="s">
        <v>27</v>
      </c>
      <c r="Y856" t="s">
        <v>416</v>
      </c>
      <c r="Z856" t="s">
        <v>394</v>
      </c>
      <c r="AA856" s="3" t="str">
        <f t="shared" si="26"/>
        <v>0594</v>
      </c>
      <c r="AB856" s="4" t="str">
        <f t="shared" si="27"/>
        <v>Non-TIF</v>
      </c>
    </row>
    <row r="857" spans="1:28" x14ac:dyDescent="0.25">
      <c r="A857">
        <v>2021</v>
      </c>
      <c r="B857">
        <v>35</v>
      </c>
      <c r="C857" t="s">
        <v>45</v>
      </c>
      <c r="D857">
        <v>0</v>
      </c>
      <c r="E857">
        <v>0</v>
      </c>
      <c r="F857">
        <v>0</v>
      </c>
      <c r="G857">
        <v>607783</v>
      </c>
      <c r="H857">
        <v>9482850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10090633</v>
      </c>
      <c r="O857">
        <v>0</v>
      </c>
      <c r="P857">
        <v>10090633</v>
      </c>
      <c r="Q857">
        <v>0</v>
      </c>
      <c r="R857">
        <v>2021</v>
      </c>
      <c r="S857">
        <v>35</v>
      </c>
      <c r="T857">
        <v>1</v>
      </c>
      <c r="U857">
        <v>854</v>
      </c>
      <c r="V857">
        <v>991854</v>
      </c>
      <c r="W857" t="s">
        <v>27</v>
      </c>
      <c r="X857" t="s">
        <v>27</v>
      </c>
      <c r="Y857" t="s">
        <v>431</v>
      </c>
      <c r="Z857" t="s">
        <v>394</v>
      </c>
      <c r="AA857" s="3" t="str">
        <f t="shared" si="26"/>
        <v>1854</v>
      </c>
      <c r="AB857" s="4" t="str">
        <f t="shared" si="27"/>
        <v>Non-TIF</v>
      </c>
    </row>
    <row r="858" spans="1:28" x14ac:dyDescent="0.25">
      <c r="A858">
        <v>2021</v>
      </c>
      <c r="B858">
        <v>35</v>
      </c>
      <c r="C858" t="s">
        <v>24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2021</v>
      </c>
      <c r="S858">
        <v>35</v>
      </c>
      <c r="T858">
        <v>0</v>
      </c>
      <c r="U858">
        <v>916</v>
      </c>
      <c r="V858" t="s">
        <v>581</v>
      </c>
      <c r="W858" t="s">
        <v>26</v>
      </c>
      <c r="X858" t="s">
        <v>27</v>
      </c>
      <c r="Y858" t="s">
        <v>582</v>
      </c>
      <c r="Z858" t="s">
        <v>394</v>
      </c>
      <c r="AA858" s="3" t="str">
        <f t="shared" si="26"/>
        <v>0916</v>
      </c>
      <c r="AB858" s="4" t="str">
        <f t="shared" si="27"/>
        <v>TIF</v>
      </c>
    </row>
    <row r="859" spans="1:28" x14ac:dyDescent="0.25">
      <c r="A859">
        <v>2021</v>
      </c>
      <c r="B859">
        <v>35</v>
      </c>
      <c r="C859" t="s">
        <v>24</v>
      </c>
      <c r="D859">
        <v>8279494</v>
      </c>
      <c r="E859">
        <v>0</v>
      </c>
      <c r="F859">
        <v>0</v>
      </c>
      <c r="G859">
        <v>747629</v>
      </c>
      <c r="H859">
        <v>431687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9458810</v>
      </c>
      <c r="O859">
        <v>0</v>
      </c>
      <c r="P859">
        <v>9458810</v>
      </c>
      <c r="Q859">
        <v>0</v>
      </c>
      <c r="R859">
        <v>2021</v>
      </c>
      <c r="S859">
        <v>35</v>
      </c>
      <c r="T859">
        <v>2</v>
      </c>
      <c r="U859">
        <v>781</v>
      </c>
      <c r="V859" t="s">
        <v>583</v>
      </c>
      <c r="W859" t="s">
        <v>26</v>
      </c>
      <c r="X859" t="s">
        <v>27</v>
      </c>
      <c r="Y859" t="s">
        <v>584</v>
      </c>
      <c r="Z859" t="s">
        <v>394</v>
      </c>
      <c r="AA859" s="3" t="str">
        <f t="shared" si="26"/>
        <v>2781</v>
      </c>
      <c r="AB859" s="4" t="str">
        <f t="shared" si="27"/>
        <v>TIF</v>
      </c>
    </row>
    <row r="860" spans="1:28" x14ac:dyDescent="0.25">
      <c r="A860">
        <v>2021</v>
      </c>
      <c r="B860">
        <v>35</v>
      </c>
      <c r="C860" t="s">
        <v>24</v>
      </c>
      <c r="D860">
        <v>4938459</v>
      </c>
      <c r="E860">
        <v>0</v>
      </c>
      <c r="F860">
        <v>0</v>
      </c>
      <c r="G860">
        <v>2148176</v>
      </c>
      <c r="H860">
        <v>0</v>
      </c>
      <c r="I860">
        <v>51057</v>
      </c>
      <c r="J860">
        <v>0</v>
      </c>
      <c r="K860">
        <v>0</v>
      </c>
      <c r="L860">
        <v>0</v>
      </c>
      <c r="M860">
        <v>0</v>
      </c>
      <c r="N860">
        <v>7137692</v>
      </c>
      <c r="O860">
        <v>0</v>
      </c>
      <c r="P860">
        <v>7137692</v>
      </c>
      <c r="Q860">
        <v>0</v>
      </c>
      <c r="R860">
        <v>2021</v>
      </c>
      <c r="S860">
        <v>35</v>
      </c>
      <c r="T860">
        <v>5</v>
      </c>
      <c r="U860">
        <v>922</v>
      </c>
      <c r="V860" t="s">
        <v>311</v>
      </c>
      <c r="W860" t="s">
        <v>26</v>
      </c>
      <c r="X860" t="s">
        <v>27</v>
      </c>
      <c r="Y860" t="s">
        <v>312</v>
      </c>
      <c r="Z860" t="s">
        <v>394</v>
      </c>
      <c r="AA860" s="3" t="str">
        <f t="shared" si="26"/>
        <v>5922</v>
      </c>
      <c r="AB860" s="4" t="str">
        <f t="shared" si="27"/>
        <v>TIF</v>
      </c>
    </row>
    <row r="861" spans="1:28" x14ac:dyDescent="0.25">
      <c r="A861">
        <v>2021</v>
      </c>
      <c r="B861">
        <v>35</v>
      </c>
      <c r="C861" t="s">
        <v>24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2021</v>
      </c>
      <c r="S861">
        <v>35</v>
      </c>
      <c r="T861">
        <v>0</v>
      </c>
      <c r="U861">
        <v>108</v>
      </c>
      <c r="V861" t="s">
        <v>419</v>
      </c>
      <c r="W861" t="s">
        <v>26</v>
      </c>
      <c r="X861" t="s">
        <v>27</v>
      </c>
      <c r="Y861" t="s">
        <v>420</v>
      </c>
      <c r="Z861" t="s">
        <v>394</v>
      </c>
      <c r="AA861" s="3" t="str">
        <f t="shared" si="26"/>
        <v>0108</v>
      </c>
      <c r="AB861" s="4" t="str">
        <f t="shared" si="27"/>
        <v>TIF</v>
      </c>
    </row>
    <row r="862" spans="1:28" x14ac:dyDescent="0.25">
      <c r="A862">
        <v>2021</v>
      </c>
      <c r="B862">
        <v>35</v>
      </c>
      <c r="C862" t="s">
        <v>32</v>
      </c>
      <c r="D862">
        <v>30251464</v>
      </c>
      <c r="E862">
        <v>80986982</v>
      </c>
      <c r="F862">
        <v>7588181</v>
      </c>
      <c r="G862">
        <v>7154547</v>
      </c>
      <c r="H862">
        <v>2141550</v>
      </c>
      <c r="I862">
        <v>168430</v>
      </c>
      <c r="J862">
        <v>0</v>
      </c>
      <c r="K862">
        <v>0</v>
      </c>
      <c r="L862">
        <v>9982133</v>
      </c>
      <c r="M862">
        <v>0</v>
      </c>
      <c r="N862">
        <v>138273287</v>
      </c>
      <c r="O862">
        <v>103712</v>
      </c>
      <c r="P862">
        <v>138169575</v>
      </c>
      <c r="Q862">
        <v>3607491</v>
      </c>
      <c r="R862">
        <v>2021</v>
      </c>
      <c r="S862">
        <v>35</v>
      </c>
      <c r="T862">
        <v>0</v>
      </c>
      <c r="U862">
        <v>916</v>
      </c>
      <c r="V862">
        <v>350916</v>
      </c>
      <c r="W862" t="s">
        <v>27</v>
      </c>
      <c r="X862" t="s">
        <v>27</v>
      </c>
      <c r="Y862" t="s">
        <v>424</v>
      </c>
      <c r="Z862" t="s">
        <v>394</v>
      </c>
      <c r="AA862" s="3" t="str">
        <f t="shared" si="26"/>
        <v>0916</v>
      </c>
      <c r="AB862" s="4" t="str">
        <f t="shared" si="27"/>
        <v>Non-TIF</v>
      </c>
    </row>
    <row r="863" spans="1:28" x14ac:dyDescent="0.25">
      <c r="A863">
        <v>2021</v>
      </c>
      <c r="B863">
        <v>35</v>
      </c>
      <c r="C863" t="s">
        <v>32</v>
      </c>
      <c r="D863">
        <v>36531135</v>
      </c>
      <c r="E863">
        <v>70801390</v>
      </c>
      <c r="F863">
        <v>4850253</v>
      </c>
      <c r="G863">
        <v>11971575</v>
      </c>
      <c r="H863">
        <v>1744830</v>
      </c>
      <c r="I863">
        <v>172796</v>
      </c>
      <c r="J863">
        <v>0</v>
      </c>
      <c r="K863">
        <v>0</v>
      </c>
      <c r="L863">
        <v>3151002</v>
      </c>
      <c r="M863">
        <v>6614335</v>
      </c>
      <c r="N863">
        <v>135837316</v>
      </c>
      <c r="O863">
        <v>111120</v>
      </c>
      <c r="P863">
        <v>135726196</v>
      </c>
      <c r="Q863">
        <v>3328153</v>
      </c>
      <c r="R863">
        <v>2021</v>
      </c>
      <c r="S863">
        <v>35</v>
      </c>
      <c r="T863">
        <v>5</v>
      </c>
      <c r="U863">
        <v>922</v>
      </c>
      <c r="V863">
        <v>355922</v>
      </c>
      <c r="W863" t="s">
        <v>27</v>
      </c>
      <c r="X863" t="s">
        <v>27</v>
      </c>
      <c r="Y863" t="s">
        <v>168</v>
      </c>
      <c r="Z863" t="s">
        <v>394</v>
      </c>
      <c r="AA863" s="3" t="str">
        <f t="shared" si="26"/>
        <v>5922</v>
      </c>
      <c r="AB863" s="4" t="str">
        <f t="shared" si="27"/>
        <v>Non-TIF</v>
      </c>
    </row>
    <row r="864" spans="1:28" x14ac:dyDescent="0.25">
      <c r="A864">
        <v>2021</v>
      </c>
      <c r="B864">
        <v>35</v>
      </c>
      <c r="C864" t="s">
        <v>32</v>
      </c>
      <c r="D864">
        <v>5009748</v>
      </c>
      <c r="E864">
        <v>21304080</v>
      </c>
      <c r="F864">
        <v>2424499</v>
      </c>
      <c r="G864">
        <v>292860</v>
      </c>
      <c r="H864">
        <v>0</v>
      </c>
      <c r="I864">
        <v>0</v>
      </c>
      <c r="J864">
        <v>0</v>
      </c>
      <c r="K864">
        <v>0</v>
      </c>
      <c r="L864">
        <v>429934</v>
      </c>
      <c r="M864">
        <v>0</v>
      </c>
      <c r="N864">
        <v>29461121</v>
      </c>
      <c r="O864">
        <v>24076</v>
      </c>
      <c r="P864">
        <v>29437045</v>
      </c>
      <c r="Q864">
        <v>397787</v>
      </c>
      <c r="R864">
        <v>2021</v>
      </c>
      <c r="S864">
        <v>35</v>
      </c>
      <c r="T864">
        <v>0</v>
      </c>
      <c r="U864">
        <v>108</v>
      </c>
      <c r="V864">
        <v>420108</v>
      </c>
      <c r="W864" t="s">
        <v>27</v>
      </c>
      <c r="X864" t="s">
        <v>27</v>
      </c>
      <c r="Y864" t="s">
        <v>393</v>
      </c>
      <c r="Z864" t="s">
        <v>394</v>
      </c>
      <c r="AA864" s="3" t="str">
        <f t="shared" si="26"/>
        <v>0108</v>
      </c>
      <c r="AB864" s="4" t="str">
        <f t="shared" si="27"/>
        <v>Non-TIF</v>
      </c>
    </row>
    <row r="865" spans="1:28" x14ac:dyDescent="0.25">
      <c r="A865">
        <v>2021</v>
      </c>
      <c r="B865">
        <v>36</v>
      </c>
      <c r="C865" t="s">
        <v>45</v>
      </c>
      <c r="D865">
        <v>3149428</v>
      </c>
      <c r="E865">
        <v>0</v>
      </c>
      <c r="F865">
        <v>0</v>
      </c>
      <c r="G865">
        <v>1684269</v>
      </c>
      <c r="H865">
        <v>0</v>
      </c>
      <c r="I865">
        <v>87849</v>
      </c>
      <c r="J865">
        <v>0</v>
      </c>
      <c r="K865">
        <v>0</v>
      </c>
      <c r="L865">
        <v>0</v>
      </c>
      <c r="M865">
        <v>0</v>
      </c>
      <c r="N865">
        <v>4921546</v>
      </c>
      <c r="O865">
        <v>3704</v>
      </c>
      <c r="P865">
        <v>4917842</v>
      </c>
      <c r="Q865">
        <v>0</v>
      </c>
      <c r="R865">
        <v>2021</v>
      </c>
      <c r="S865">
        <v>36</v>
      </c>
      <c r="T865">
        <v>6</v>
      </c>
      <c r="U865">
        <v>3</v>
      </c>
      <c r="V865">
        <v>366003</v>
      </c>
      <c r="W865" t="s">
        <v>27</v>
      </c>
      <c r="X865" t="s">
        <v>27</v>
      </c>
      <c r="Y865" t="s">
        <v>434</v>
      </c>
      <c r="Z865" t="s">
        <v>399</v>
      </c>
      <c r="AA865" s="3" t="str">
        <f t="shared" si="26"/>
        <v>6003</v>
      </c>
      <c r="AB865" s="4" t="str">
        <f t="shared" si="27"/>
        <v>Non-TIF</v>
      </c>
    </row>
    <row r="866" spans="1:28" x14ac:dyDescent="0.25">
      <c r="A866">
        <v>2021</v>
      </c>
      <c r="B866">
        <v>36</v>
      </c>
      <c r="C866" t="s">
        <v>24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2021</v>
      </c>
      <c r="S866">
        <v>36</v>
      </c>
      <c r="T866">
        <v>2</v>
      </c>
      <c r="U866">
        <v>772</v>
      </c>
      <c r="V866" t="s">
        <v>585</v>
      </c>
      <c r="W866" t="s">
        <v>26</v>
      </c>
      <c r="X866" t="s">
        <v>27</v>
      </c>
      <c r="Y866" t="s">
        <v>586</v>
      </c>
      <c r="Z866" t="s">
        <v>399</v>
      </c>
      <c r="AA866" s="3" t="str">
        <f t="shared" si="26"/>
        <v>2772</v>
      </c>
      <c r="AB866" s="4" t="str">
        <f t="shared" si="27"/>
        <v>TIF</v>
      </c>
    </row>
    <row r="867" spans="1:28" x14ac:dyDescent="0.25">
      <c r="A867">
        <v>2021</v>
      </c>
      <c r="B867">
        <v>36</v>
      </c>
      <c r="C867" t="s">
        <v>24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2021</v>
      </c>
      <c r="S867">
        <v>36</v>
      </c>
      <c r="T867">
        <v>5</v>
      </c>
      <c r="U867">
        <v>976</v>
      </c>
      <c r="V867" t="s">
        <v>587</v>
      </c>
      <c r="W867" t="s">
        <v>26</v>
      </c>
      <c r="X867" t="s">
        <v>27</v>
      </c>
      <c r="Y867" t="s">
        <v>588</v>
      </c>
      <c r="Z867" t="s">
        <v>399</v>
      </c>
      <c r="AA867" s="3" t="str">
        <f t="shared" si="26"/>
        <v>5976</v>
      </c>
      <c r="AB867" s="4" t="str">
        <f t="shared" si="27"/>
        <v>TIF</v>
      </c>
    </row>
    <row r="868" spans="1:28" x14ac:dyDescent="0.25">
      <c r="A868">
        <v>2021</v>
      </c>
      <c r="B868">
        <v>36</v>
      </c>
      <c r="C868" t="s">
        <v>32</v>
      </c>
      <c r="D868">
        <v>30486772</v>
      </c>
      <c r="E868">
        <v>82900390</v>
      </c>
      <c r="F868">
        <v>2061479</v>
      </c>
      <c r="G868">
        <v>7457253</v>
      </c>
      <c r="H868">
        <v>4810743</v>
      </c>
      <c r="I868">
        <v>724649</v>
      </c>
      <c r="J868">
        <v>0</v>
      </c>
      <c r="K868">
        <v>0</v>
      </c>
      <c r="L868">
        <v>3937475</v>
      </c>
      <c r="M868">
        <v>0</v>
      </c>
      <c r="N868">
        <v>132378761</v>
      </c>
      <c r="O868">
        <v>116676</v>
      </c>
      <c r="P868">
        <v>132262085</v>
      </c>
      <c r="Q868">
        <v>2187393</v>
      </c>
      <c r="R868">
        <v>2021</v>
      </c>
      <c r="S868">
        <v>36</v>
      </c>
      <c r="T868">
        <v>5</v>
      </c>
      <c r="U868">
        <v>976</v>
      </c>
      <c r="V868">
        <v>735976</v>
      </c>
      <c r="W868" t="s">
        <v>27</v>
      </c>
      <c r="X868" t="s">
        <v>27</v>
      </c>
      <c r="Y868" t="s">
        <v>445</v>
      </c>
      <c r="Z868" t="s">
        <v>399</v>
      </c>
      <c r="AA868" s="3" t="str">
        <f t="shared" si="26"/>
        <v>5976</v>
      </c>
      <c r="AB868" s="4" t="str">
        <f t="shared" si="27"/>
        <v>Non-TIF</v>
      </c>
    </row>
    <row r="869" spans="1:28" x14ac:dyDescent="0.25">
      <c r="A869">
        <v>2021</v>
      </c>
      <c r="B869">
        <v>37</v>
      </c>
      <c r="C869" t="s">
        <v>45</v>
      </c>
      <c r="D869">
        <v>3784865</v>
      </c>
      <c r="E869">
        <v>0</v>
      </c>
      <c r="F869">
        <v>0</v>
      </c>
      <c r="G869">
        <v>24133311</v>
      </c>
      <c r="H869">
        <v>5966259</v>
      </c>
      <c r="I869">
        <v>232323</v>
      </c>
      <c r="J869">
        <v>0</v>
      </c>
      <c r="K869">
        <v>0</v>
      </c>
      <c r="L869">
        <v>0</v>
      </c>
      <c r="M869">
        <v>0</v>
      </c>
      <c r="N869">
        <v>34116758</v>
      </c>
      <c r="O869">
        <v>27780</v>
      </c>
      <c r="P869">
        <v>34088978</v>
      </c>
      <c r="Q869">
        <v>0</v>
      </c>
      <c r="R869">
        <v>2021</v>
      </c>
      <c r="S869">
        <v>37</v>
      </c>
      <c r="T869">
        <v>3</v>
      </c>
      <c r="U869">
        <v>195</v>
      </c>
      <c r="V869">
        <v>373195</v>
      </c>
      <c r="W869" t="s">
        <v>27</v>
      </c>
      <c r="X869" t="s">
        <v>27</v>
      </c>
      <c r="Y869" t="s">
        <v>64</v>
      </c>
      <c r="Z869" t="s">
        <v>64</v>
      </c>
      <c r="AA869" s="3" t="str">
        <f t="shared" si="26"/>
        <v>3195</v>
      </c>
      <c r="AB869" s="4" t="str">
        <f t="shared" si="27"/>
        <v>Non-TIF</v>
      </c>
    </row>
    <row r="870" spans="1:28" x14ac:dyDescent="0.25">
      <c r="A870">
        <v>2021</v>
      </c>
      <c r="B870">
        <v>37</v>
      </c>
      <c r="C870" t="s">
        <v>24</v>
      </c>
      <c r="D870">
        <v>0</v>
      </c>
      <c r="E870">
        <v>0</v>
      </c>
      <c r="F870">
        <v>0</v>
      </c>
      <c r="G870">
        <v>0</v>
      </c>
      <c r="H870">
        <v>3846150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3846150</v>
      </c>
      <c r="O870">
        <v>0</v>
      </c>
      <c r="P870">
        <v>3846150</v>
      </c>
      <c r="Q870">
        <v>0</v>
      </c>
      <c r="R870">
        <v>2021</v>
      </c>
      <c r="S870">
        <v>37</v>
      </c>
      <c r="T870">
        <v>5</v>
      </c>
      <c r="U870">
        <v>139</v>
      </c>
      <c r="V870" t="s">
        <v>589</v>
      </c>
      <c r="W870" t="s">
        <v>26</v>
      </c>
      <c r="X870" t="s">
        <v>27</v>
      </c>
      <c r="Y870" t="s">
        <v>590</v>
      </c>
      <c r="Z870" t="s">
        <v>64</v>
      </c>
      <c r="AA870" s="3" t="str">
        <f t="shared" si="26"/>
        <v>5139</v>
      </c>
      <c r="AB870" s="4" t="str">
        <f t="shared" si="27"/>
        <v>TIF</v>
      </c>
    </row>
    <row r="871" spans="1:28" x14ac:dyDescent="0.25">
      <c r="A871">
        <v>2021</v>
      </c>
      <c r="B871">
        <v>37</v>
      </c>
      <c r="C871" t="s">
        <v>32</v>
      </c>
      <c r="D871">
        <v>3323866</v>
      </c>
      <c r="E871">
        <v>28110234</v>
      </c>
      <c r="F871">
        <v>1263316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192849</v>
      </c>
      <c r="M871">
        <v>0</v>
      </c>
      <c r="N871">
        <v>32890265</v>
      </c>
      <c r="O871">
        <v>9260</v>
      </c>
      <c r="P871">
        <v>32881005</v>
      </c>
      <c r="Q871">
        <v>679488</v>
      </c>
      <c r="R871">
        <v>2021</v>
      </c>
      <c r="S871">
        <v>37</v>
      </c>
      <c r="T871">
        <v>1</v>
      </c>
      <c r="U871">
        <v>413</v>
      </c>
      <c r="V871">
        <v>141413</v>
      </c>
      <c r="W871" t="s">
        <v>27</v>
      </c>
      <c r="X871" t="s">
        <v>27</v>
      </c>
      <c r="Y871" t="s">
        <v>97</v>
      </c>
      <c r="Z871" t="s">
        <v>64</v>
      </c>
      <c r="AA871" s="3" t="str">
        <f t="shared" si="26"/>
        <v>1413</v>
      </c>
      <c r="AB871" s="4" t="str">
        <f t="shared" si="27"/>
        <v>Non-TIF</v>
      </c>
    </row>
    <row r="872" spans="1:28" x14ac:dyDescent="0.25">
      <c r="A872">
        <v>2021</v>
      </c>
      <c r="B872">
        <v>37</v>
      </c>
      <c r="C872" t="s">
        <v>32</v>
      </c>
      <c r="D872">
        <v>404407</v>
      </c>
      <c r="E872">
        <v>509758</v>
      </c>
      <c r="F872">
        <v>5965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1172</v>
      </c>
      <c r="M872">
        <v>0</v>
      </c>
      <c r="N872">
        <v>921302</v>
      </c>
      <c r="O872">
        <v>1852</v>
      </c>
      <c r="P872">
        <v>919450</v>
      </c>
      <c r="Q872">
        <v>4263</v>
      </c>
      <c r="R872">
        <v>2021</v>
      </c>
      <c r="S872">
        <v>37</v>
      </c>
      <c r="T872">
        <v>5</v>
      </c>
      <c r="U872">
        <v>184</v>
      </c>
      <c r="V872">
        <v>255184</v>
      </c>
      <c r="W872" t="s">
        <v>27</v>
      </c>
      <c r="X872" t="s">
        <v>27</v>
      </c>
      <c r="Y872" t="s">
        <v>207</v>
      </c>
      <c r="Z872" t="s">
        <v>64</v>
      </c>
      <c r="AA872" s="3" t="str">
        <f t="shared" si="26"/>
        <v>5184</v>
      </c>
      <c r="AB872" s="4" t="str">
        <f t="shared" si="27"/>
        <v>Non-TIF</v>
      </c>
    </row>
    <row r="873" spans="1:28" x14ac:dyDescent="0.25">
      <c r="A873">
        <v>2021</v>
      </c>
      <c r="B873">
        <v>37</v>
      </c>
      <c r="C873" t="s">
        <v>32</v>
      </c>
      <c r="D873">
        <v>20823699</v>
      </c>
      <c r="E873">
        <v>94323216</v>
      </c>
      <c r="F873">
        <v>4195712</v>
      </c>
      <c r="G873">
        <v>6162930</v>
      </c>
      <c r="H873">
        <v>10620000</v>
      </c>
      <c r="I873">
        <v>34616</v>
      </c>
      <c r="J873">
        <v>0</v>
      </c>
      <c r="K873">
        <v>0</v>
      </c>
      <c r="L873">
        <v>224347</v>
      </c>
      <c r="M873">
        <v>5488492</v>
      </c>
      <c r="N873">
        <v>141873012</v>
      </c>
      <c r="O873">
        <v>125275</v>
      </c>
      <c r="P873">
        <v>141747737</v>
      </c>
      <c r="Q873">
        <v>1276731</v>
      </c>
      <c r="R873">
        <v>2021</v>
      </c>
      <c r="S873">
        <v>37</v>
      </c>
      <c r="T873">
        <v>5</v>
      </c>
      <c r="U873">
        <v>139</v>
      </c>
      <c r="V873">
        <v>375139</v>
      </c>
      <c r="W873" t="s">
        <v>27</v>
      </c>
      <c r="X873" t="s">
        <v>27</v>
      </c>
      <c r="Y873" t="s">
        <v>446</v>
      </c>
      <c r="Z873" t="s">
        <v>64</v>
      </c>
      <c r="AA873" s="3" t="str">
        <f t="shared" si="26"/>
        <v>5139</v>
      </c>
      <c r="AB873" s="4" t="str">
        <f t="shared" si="27"/>
        <v>Non-TIF</v>
      </c>
    </row>
    <row r="874" spans="1:28" x14ac:dyDescent="0.25">
      <c r="A874">
        <v>2021</v>
      </c>
      <c r="B874">
        <v>37</v>
      </c>
      <c r="C874" t="s">
        <v>32</v>
      </c>
      <c r="D874">
        <v>1062361</v>
      </c>
      <c r="E874">
        <v>7362641</v>
      </c>
      <c r="F874">
        <v>127597</v>
      </c>
      <c r="G874">
        <v>152460</v>
      </c>
      <c r="H874">
        <v>0</v>
      </c>
      <c r="I874">
        <v>0</v>
      </c>
      <c r="J874">
        <v>0</v>
      </c>
      <c r="K874">
        <v>0</v>
      </c>
      <c r="L874">
        <v>3341036</v>
      </c>
      <c r="M874">
        <v>0</v>
      </c>
      <c r="N874">
        <v>12046095</v>
      </c>
      <c r="O874">
        <v>3704</v>
      </c>
      <c r="P874">
        <v>12042391</v>
      </c>
      <c r="Q874">
        <v>78426</v>
      </c>
      <c r="R874">
        <v>2021</v>
      </c>
      <c r="S874">
        <v>37</v>
      </c>
      <c r="T874">
        <v>5</v>
      </c>
      <c r="U874">
        <v>121</v>
      </c>
      <c r="V874">
        <v>395121</v>
      </c>
      <c r="W874" t="s">
        <v>27</v>
      </c>
      <c r="X874" t="s">
        <v>27</v>
      </c>
      <c r="Y874" t="s">
        <v>369</v>
      </c>
      <c r="Z874" t="s">
        <v>64</v>
      </c>
      <c r="AA874" s="3" t="str">
        <f t="shared" si="26"/>
        <v>5121</v>
      </c>
      <c r="AB874" s="4" t="str">
        <f t="shared" si="27"/>
        <v>Non-TIF</v>
      </c>
    </row>
    <row r="875" spans="1:28" x14ac:dyDescent="0.25">
      <c r="A875">
        <v>2021</v>
      </c>
      <c r="B875">
        <v>90</v>
      </c>
      <c r="C875" t="s">
        <v>24</v>
      </c>
      <c r="D875">
        <v>39209297</v>
      </c>
      <c r="E875">
        <v>1051615</v>
      </c>
      <c r="F875">
        <v>81468</v>
      </c>
      <c r="G875">
        <v>11495832</v>
      </c>
      <c r="H875">
        <v>0</v>
      </c>
      <c r="I875">
        <v>1508587</v>
      </c>
      <c r="J875">
        <v>0</v>
      </c>
      <c r="K875">
        <v>0</v>
      </c>
      <c r="L875">
        <v>0</v>
      </c>
      <c r="M875">
        <v>0</v>
      </c>
      <c r="N875">
        <v>53346799</v>
      </c>
      <c r="O875">
        <v>0</v>
      </c>
      <c r="P875">
        <v>53346799</v>
      </c>
      <c r="Q875">
        <v>0</v>
      </c>
      <c r="R875">
        <v>2021</v>
      </c>
      <c r="S875">
        <v>90</v>
      </c>
      <c r="T875">
        <v>5</v>
      </c>
      <c r="U875">
        <v>49</v>
      </c>
      <c r="V875" t="s">
        <v>924</v>
      </c>
      <c r="W875" t="s">
        <v>26</v>
      </c>
      <c r="X875" t="s">
        <v>27</v>
      </c>
      <c r="Y875" t="s">
        <v>925</v>
      </c>
      <c r="Z875" t="s">
        <v>926</v>
      </c>
      <c r="AA875" s="3" t="str">
        <f t="shared" si="26"/>
        <v>5049</v>
      </c>
      <c r="AB875" s="4" t="str">
        <f t="shared" si="27"/>
        <v>TIF</v>
      </c>
    </row>
    <row r="876" spans="1:28" x14ac:dyDescent="0.25">
      <c r="A876">
        <v>2021</v>
      </c>
      <c r="B876">
        <v>90</v>
      </c>
      <c r="C876" t="s">
        <v>32</v>
      </c>
      <c r="D876">
        <v>65835914</v>
      </c>
      <c r="E876">
        <v>53047901</v>
      </c>
      <c r="F876">
        <v>1981206</v>
      </c>
      <c r="G876">
        <v>7473923</v>
      </c>
      <c r="H876">
        <v>242064</v>
      </c>
      <c r="I876">
        <v>367367</v>
      </c>
      <c r="J876">
        <v>0</v>
      </c>
      <c r="K876">
        <v>0</v>
      </c>
      <c r="L876">
        <v>1087922</v>
      </c>
      <c r="M876">
        <v>10873695</v>
      </c>
      <c r="N876">
        <v>140909992</v>
      </c>
      <c r="O876">
        <v>237056</v>
      </c>
      <c r="P876">
        <v>140672936</v>
      </c>
      <c r="Q876">
        <v>60921666</v>
      </c>
      <c r="R876">
        <v>2021</v>
      </c>
      <c r="S876">
        <v>90</v>
      </c>
      <c r="T876">
        <v>0</v>
      </c>
      <c r="U876">
        <v>657</v>
      </c>
      <c r="V876">
        <v>900657</v>
      </c>
      <c r="W876" t="s">
        <v>27</v>
      </c>
      <c r="X876" t="s">
        <v>27</v>
      </c>
      <c r="Y876" t="s">
        <v>506</v>
      </c>
      <c r="Z876" t="s">
        <v>926</v>
      </c>
      <c r="AA876" s="3" t="str">
        <f t="shared" si="26"/>
        <v>0657</v>
      </c>
      <c r="AB876" s="4" t="str">
        <f t="shared" si="27"/>
        <v>Non-TIF</v>
      </c>
    </row>
    <row r="877" spans="1:28" x14ac:dyDescent="0.25">
      <c r="A877">
        <v>2021</v>
      </c>
      <c r="B877">
        <v>90</v>
      </c>
      <c r="C877" t="s">
        <v>32</v>
      </c>
      <c r="D877">
        <v>64753470</v>
      </c>
      <c r="E877">
        <v>46604775</v>
      </c>
      <c r="F877">
        <v>2178418</v>
      </c>
      <c r="G877">
        <v>6818273</v>
      </c>
      <c r="H877">
        <v>0</v>
      </c>
      <c r="I877">
        <v>216497</v>
      </c>
      <c r="J877">
        <v>0</v>
      </c>
      <c r="K877">
        <v>0</v>
      </c>
      <c r="L877">
        <v>8847647</v>
      </c>
      <c r="M877">
        <v>8227440</v>
      </c>
      <c r="N877">
        <v>137646520</v>
      </c>
      <c r="O877">
        <v>304567</v>
      </c>
      <c r="P877">
        <v>137341953</v>
      </c>
      <c r="Q877">
        <v>2667401</v>
      </c>
      <c r="R877">
        <v>2021</v>
      </c>
      <c r="S877">
        <v>90</v>
      </c>
      <c r="T877">
        <v>0</v>
      </c>
      <c r="U877">
        <v>977</v>
      </c>
      <c r="V877">
        <v>900977</v>
      </c>
      <c r="W877" t="s">
        <v>27</v>
      </c>
      <c r="X877" t="s">
        <v>27</v>
      </c>
      <c r="Y877" t="s">
        <v>507</v>
      </c>
      <c r="Z877" t="s">
        <v>926</v>
      </c>
      <c r="AA877" s="3" t="str">
        <f t="shared" si="26"/>
        <v>0977</v>
      </c>
      <c r="AB877" s="4" t="str">
        <f t="shared" si="27"/>
        <v>Non-TIF</v>
      </c>
    </row>
    <row r="878" spans="1:28" x14ac:dyDescent="0.25">
      <c r="A878">
        <v>2021</v>
      </c>
      <c r="B878">
        <v>91</v>
      </c>
      <c r="C878" t="s">
        <v>45</v>
      </c>
      <c r="D878">
        <v>9279153</v>
      </c>
      <c r="E878">
        <v>267742</v>
      </c>
      <c r="F878">
        <v>7856</v>
      </c>
      <c r="G878">
        <v>2656846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12211597</v>
      </c>
      <c r="O878">
        <v>29632</v>
      </c>
      <c r="P878">
        <v>12181965</v>
      </c>
      <c r="Q878">
        <v>0</v>
      </c>
      <c r="R878">
        <v>2021</v>
      </c>
      <c r="S878">
        <v>91</v>
      </c>
      <c r="T878">
        <v>4</v>
      </c>
      <c r="U878">
        <v>797</v>
      </c>
      <c r="V878">
        <v>914797</v>
      </c>
      <c r="W878" t="s">
        <v>27</v>
      </c>
      <c r="X878" t="s">
        <v>27</v>
      </c>
      <c r="Y878" t="s">
        <v>927</v>
      </c>
      <c r="Z878" t="s">
        <v>847</v>
      </c>
      <c r="AA878" s="3" t="str">
        <f t="shared" si="26"/>
        <v>4797</v>
      </c>
      <c r="AB878" s="4" t="str">
        <f t="shared" si="27"/>
        <v>Non-TIF</v>
      </c>
    </row>
    <row r="879" spans="1:28" x14ac:dyDescent="0.25">
      <c r="A879">
        <v>2021</v>
      </c>
      <c r="B879">
        <v>91</v>
      </c>
      <c r="C879" t="s">
        <v>45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2021</v>
      </c>
      <c r="S879">
        <v>91</v>
      </c>
      <c r="T879">
        <v>6</v>
      </c>
      <c r="U879">
        <v>94</v>
      </c>
      <c r="V879">
        <v>916094</v>
      </c>
      <c r="W879" t="s">
        <v>27</v>
      </c>
      <c r="X879" t="s">
        <v>27</v>
      </c>
      <c r="Y879" t="s">
        <v>854</v>
      </c>
      <c r="Z879" t="s">
        <v>847</v>
      </c>
      <c r="AA879" s="3" t="str">
        <f t="shared" si="26"/>
        <v>6094</v>
      </c>
      <c r="AB879" s="4" t="str">
        <f t="shared" si="27"/>
        <v>Non-TIF</v>
      </c>
    </row>
    <row r="880" spans="1:28" x14ac:dyDescent="0.25">
      <c r="A880">
        <v>2021</v>
      </c>
      <c r="B880">
        <v>91</v>
      </c>
      <c r="C880" t="s">
        <v>32</v>
      </c>
      <c r="D880">
        <v>15335674</v>
      </c>
      <c r="E880">
        <v>8764593</v>
      </c>
      <c r="F880">
        <v>258749</v>
      </c>
      <c r="G880">
        <v>1800</v>
      </c>
      <c r="H880">
        <v>0</v>
      </c>
      <c r="I880">
        <v>0</v>
      </c>
      <c r="J880">
        <v>0</v>
      </c>
      <c r="K880">
        <v>0</v>
      </c>
      <c r="L880">
        <v>50732</v>
      </c>
      <c r="M880">
        <v>6811073</v>
      </c>
      <c r="N880">
        <v>31222621</v>
      </c>
      <c r="O880">
        <v>47816</v>
      </c>
      <c r="P880">
        <v>31174805</v>
      </c>
      <c r="Q880">
        <v>814125</v>
      </c>
      <c r="R880">
        <v>2021</v>
      </c>
      <c r="S880">
        <v>91</v>
      </c>
      <c r="T880">
        <v>5</v>
      </c>
      <c r="U880">
        <v>256</v>
      </c>
      <c r="V880">
        <v>635256</v>
      </c>
      <c r="W880" t="s">
        <v>27</v>
      </c>
      <c r="X880" t="s">
        <v>27</v>
      </c>
      <c r="Y880" t="s">
        <v>668</v>
      </c>
      <c r="Z880" t="s">
        <v>847</v>
      </c>
      <c r="AA880" s="3" t="str">
        <f t="shared" si="26"/>
        <v>5256</v>
      </c>
      <c r="AB880" s="4" t="str">
        <f t="shared" si="27"/>
        <v>Non-TIF</v>
      </c>
    </row>
    <row r="881" spans="1:28" x14ac:dyDescent="0.25">
      <c r="A881">
        <v>2021</v>
      </c>
      <c r="B881">
        <v>91</v>
      </c>
      <c r="C881" t="s">
        <v>32</v>
      </c>
      <c r="D881">
        <v>69685629</v>
      </c>
      <c r="E881">
        <v>1470954</v>
      </c>
      <c r="F881">
        <v>12821</v>
      </c>
      <c r="G881">
        <v>3164850</v>
      </c>
      <c r="H881">
        <v>0</v>
      </c>
      <c r="I881">
        <v>411763</v>
      </c>
      <c r="J881">
        <v>0</v>
      </c>
      <c r="K881">
        <v>0</v>
      </c>
      <c r="L881">
        <v>590758</v>
      </c>
      <c r="M881">
        <v>0</v>
      </c>
      <c r="N881">
        <v>75336775</v>
      </c>
      <c r="O881">
        <v>209276</v>
      </c>
      <c r="P881">
        <v>75127499</v>
      </c>
      <c r="Q881">
        <v>4435112</v>
      </c>
      <c r="R881">
        <v>2021</v>
      </c>
      <c r="S881">
        <v>91</v>
      </c>
      <c r="T881">
        <v>1</v>
      </c>
      <c r="U881">
        <v>737</v>
      </c>
      <c r="V881">
        <v>771737</v>
      </c>
      <c r="W881" t="s">
        <v>27</v>
      </c>
      <c r="X881" t="s">
        <v>27</v>
      </c>
      <c r="Y881" t="s">
        <v>818</v>
      </c>
      <c r="Z881" t="s">
        <v>847</v>
      </c>
      <c r="AA881" s="3" t="str">
        <f t="shared" si="26"/>
        <v>1737</v>
      </c>
      <c r="AB881" s="4" t="str">
        <f t="shared" si="27"/>
        <v>Non-TIF</v>
      </c>
    </row>
    <row r="882" spans="1:28" x14ac:dyDescent="0.25">
      <c r="A882">
        <v>2021</v>
      </c>
      <c r="B882">
        <v>92</v>
      </c>
      <c r="C882" t="s">
        <v>45</v>
      </c>
      <c r="D882">
        <v>47375066</v>
      </c>
      <c r="E882">
        <v>0</v>
      </c>
      <c r="F882">
        <v>0</v>
      </c>
      <c r="G882">
        <v>7686686</v>
      </c>
      <c r="H882">
        <v>2515928</v>
      </c>
      <c r="I882">
        <v>3038861</v>
      </c>
      <c r="J882">
        <v>0</v>
      </c>
      <c r="K882">
        <v>0</v>
      </c>
      <c r="L882">
        <v>0</v>
      </c>
      <c r="M882">
        <v>0</v>
      </c>
      <c r="N882">
        <v>60616541</v>
      </c>
      <c r="O882">
        <v>75932</v>
      </c>
      <c r="P882">
        <v>60540609</v>
      </c>
      <c r="Q882">
        <v>0</v>
      </c>
      <c r="R882">
        <v>2021</v>
      </c>
      <c r="S882">
        <v>92</v>
      </c>
      <c r="T882">
        <v>4</v>
      </c>
      <c r="U882">
        <v>271</v>
      </c>
      <c r="V882">
        <v>924271</v>
      </c>
      <c r="W882" t="s">
        <v>27</v>
      </c>
      <c r="X882" t="s">
        <v>27</v>
      </c>
      <c r="Y882" t="s">
        <v>562</v>
      </c>
      <c r="Z882" t="s">
        <v>867</v>
      </c>
      <c r="AA882" s="3" t="str">
        <f t="shared" si="26"/>
        <v>4271</v>
      </c>
      <c r="AB882" s="4" t="str">
        <f t="shared" si="27"/>
        <v>Non-TIF</v>
      </c>
    </row>
    <row r="883" spans="1:28" x14ac:dyDescent="0.25">
      <c r="A883">
        <v>2021</v>
      </c>
      <c r="B883">
        <v>92</v>
      </c>
      <c r="C883" t="s">
        <v>45</v>
      </c>
      <c r="D883">
        <v>3899550</v>
      </c>
      <c r="E883">
        <v>0</v>
      </c>
      <c r="F883">
        <v>0</v>
      </c>
      <c r="G883">
        <v>19735249</v>
      </c>
      <c r="H883">
        <v>1860729</v>
      </c>
      <c r="I883">
        <v>2590056</v>
      </c>
      <c r="J883">
        <v>0</v>
      </c>
      <c r="K883">
        <v>0</v>
      </c>
      <c r="L883">
        <v>0</v>
      </c>
      <c r="M883">
        <v>0</v>
      </c>
      <c r="N883">
        <v>28085584</v>
      </c>
      <c r="O883">
        <v>16668</v>
      </c>
      <c r="P883">
        <v>28068916</v>
      </c>
      <c r="Q883">
        <v>0</v>
      </c>
      <c r="R883">
        <v>2021</v>
      </c>
      <c r="S883">
        <v>92</v>
      </c>
      <c r="T883">
        <v>6</v>
      </c>
      <c r="U883">
        <v>768</v>
      </c>
      <c r="V883">
        <v>926768</v>
      </c>
      <c r="W883" t="s">
        <v>27</v>
      </c>
      <c r="X883" t="s">
        <v>27</v>
      </c>
      <c r="Y883" t="s">
        <v>633</v>
      </c>
      <c r="Z883" t="s">
        <v>867</v>
      </c>
      <c r="AA883" s="3" t="str">
        <f t="shared" si="26"/>
        <v>6768</v>
      </c>
      <c r="AB883" s="4" t="str">
        <f t="shared" si="27"/>
        <v>Non-TIF</v>
      </c>
    </row>
    <row r="884" spans="1:28" x14ac:dyDescent="0.25">
      <c r="A884">
        <v>2021</v>
      </c>
      <c r="B884">
        <v>92</v>
      </c>
      <c r="C884" t="s">
        <v>32</v>
      </c>
      <c r="D884">
        <v>27386532</v>
      </c>
      <c r="E884">
        <v>27784595</v>
      </c>
      <c r="F884">
        <v>3102536</v>
      </c>
      <c r="G884">
        <v>2397870</v>
      </c>
      <c r="H884">
        <v>8294670</v>
      </c>
      <c r="I884">
        <v>138019</v>
      </c>
      <c r="J884">
        <v>0</v>
      </c>
      <c r="K884">
        <v>0</v>
      </c>
      <c r="L884">
        <v>161148</v>
      </c>
      <c r="M884">
        <v>0</v>
      </c>
      <c r="N884">
        <v>69265370</v>
      </c>
      <c r="O884">
        <v>70376</v>
      </c>
      <c r="P884">
        <v>69194994</v>
      </c>
      <c r="Q884">
        <v>1636250</v>
      </c>
      <c r="R884">
        <v>2021</v>
      </c>
      <c r="S884">
        <v>92</v>
      </c>
      <c r="T884">
        <v>6</v>
      </c>
      <c r="U884">
        <v>700</v>
      </c>
      <c r="V884">
        <v>446700</v>
      </c>
      <c r="W884" t="s">
        <v>27</v>
      </c>
      <c r="X884" t="s">
        <v>27</v>
      </c>
      <c r="Y884" t="s">
        <v>465</v>
      </c>
      <c r="Z884" t="s">
        <v>867</v>
      </c>
      <c r="AA884" s="3" t="str">
        <f t="shared" si="26"/>
        <v>6700</v>
      </c>
      <c r="AB884" s="4" t="str">
        <f t="shared" si="27"/>
        <v>Non-TIF</v>
      </c>
    </row>
    <row r="885" spans="1:28" x14ac:dyDescent="0.25">
      <c r="A885">
        <v>2021</v>
      </c>
      <c r="B885">
        <v>92</v>
      </c>
      <c r="C885" t="s">
        <v>32</v>
      </c>
      <c r="D885">
        <v>162174</v>
      </c>
      <c r="E885">
        <v>788192</v>
      </c>
      <c r="F885">
        <v>114152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1108</v>
      </c>
      <c r="M885">
        <v>0</v>
      </c>
      <c r="N885">
        <v>1065626</v>
      </c>
      <c r="O885">
        <v>1852</v>
      </c>
      <c r="P885">
        <v>1063774</v>
      </c>
      <c r="Q885">
        <v>24824</v>
      </c>
      <c r="R885">
        <v>2021</v>
      </c>
      <c r="S885">
        <v>92</v>
      </c>
      <c r="T885">
        <v>2</v>
      </c>
      <c r="U885">
        <v>169</v>
      </c>
      <c r="V885">
        <v>512169</v>
      </c>
      <c r="W885" t="s">
        <v>27</v>
      </c>
      <c r="X885" t="s">
        <v>27</v>
      </c>
      <c r="Y885" t="s">
        <v>492</v>
      </c>
      <c r="Z885" t="s">
        <v>867</v>
      </c>
      <c r="AA885" s="3" t="str">
        <f t="shared" si="26"/>
        <v>2169</v>
      </c>
      <c r="AB885" s="4" t="str">
        <f t="shared" si="27"/>
        <v>Non-TIF</v>
      </c>
    </row>
    <row r="886" spans="1:28" x14ac:dyDescent="0.25">
      <c r="A886">
        <v>2021</v>
      </c>
      <c r="B886">
        <v>92</v>
      </c>
      <c r="C886" t="s">
        <v>32</v>
      </c>
      <c r="D886">
        <v>1674679</v>
      </c>
      <c r="E886">
        <v>1972709</v>
      </c>
      <c r="F886">
        <v>83075</v>
      </c>
      <c r="G886">
        <v>296640</v>
      </c>
      <c r="H886">
        <v>0</v>
      </c>
      <c r="I886">
        <v>0</v>
      </c>
      <c r="J886">
        <v>0</v>
      </c>
      <c r="K886">
        <v>0</v>
      </c>
      <c r="L886">
        <v>12085</v>
      </c>
      <c r="M886">
        <v>114903</v>
      </c>
      <c r="N886">
        <v>4154091</v>
      </c>
      <c r="O886">
        <v>5556</v>
      </c>
      <c r="P886">
        <v>4148535</v>
      </c>
      <c r="Q886">
        <v>120493</v>
      </c>
      <c r="R886">
        <v>2021</v>
      </c>
      <c r="S886">
        <v>92</v>
      </c>
      <c r="T886">
        <v>5</v>
      </c>
      <c r="U886">
        <v>163</v>
      </c>
      <c r="V886">
        <v>545163</v>
      </c>
      <c r="W886" t="s">
        <v>27</v>
      </c>
      <c r="X886" t="s">
        <v>27</v>
      </c>
      <c r="Y886" t="s">
        <v>542</v>
      </c>
      <c r="Z886" t="s">
        <v>867</v>
      </c>
      <c r="AA886" s="3" t="str">
        <f t="shared" si="26"/>
        <v>5163</v>
      </c>
      <c r="AB886" s="4" t="str">
        <f t="shared" si="27"/>
        <v>Non-TIF</v>
      </c>
    </row>
    <row r="887" spans="1:28" x14ac:dyDescent="0.25">
      <c r="A887">
        <v>2021</v>
      </c>
      <c r="B887">
        <v>94</v>
      </c>
      <c r="C887" t="s">
        <v>45</v>
      </c>
      <c r="D887">
        <v>748418</v>
      </c>
      <c r="E887">
        <v>91005</v>
      </c>
      <c r="F887">
        <v>0</v>
      </c>
      <c r="G887">
        <v>17458241</v>
      </c>
      <c r="H887">
        <v>12593152</v>
      </c>
      <c r="I887">
        <v>302023</v>
      </c>
      <c r="J887">
        <v>0</v>
      </c>
      <c r="K887">
        <v>0</v>
      </c>
      <c r="L887">
        <v>0</v>
      </c>
      <c r="M887">
        <v>0</v>
      </c>
      <c r="N887">
        <v>31192839</v>
      </c>
      <c r="O887">
        <v>14816</v>
      </c>
      <c r="P887">
        <v>31178023</v>
      </c>
      <c r="Q887">
        <v>0</v>
      </c>
      <c r="R887">
        <v>2021</v>
      </c>
      <c r="S887">
        <v>94</v>
      </c>
      <c r="T887">
        <v>2</v>
      </c>
      <c r="U887">
        <v>313</v>
      </c>
      <c r="V887">
        <v>942313</v>
      </c>
      <c r="W887" t="s">
        <v>27</v>
      </c>
      <c r="X887" t="s">
        <v>27</v>
      </c>
      <c r="Y887" t="s">
        <v>928</v>
      </c>
      <c r="Z887" t="s">
        <v>869</v>
      </c>
      <c r="AA887" s="3" t="str">
        <f t="shared" si="26"/>
        <v>2313</v>
      </c>
      <c r="AB887" s="4" t="str">
        <f t="shared" si="27"/>
        <v>Non-TIF</v>
      </c>
    </row>
    <row r="888" spans="1:28" x14ac:dyDescent="0.25">
      <c r="A888">
        <v>2021</v>
      </c>
      <c r="B888">
        <v>96</v>
      </c>
      <c r="C888" t="s">
        <v>32</v>
      </c>
      <c r="D888">
        <v>12087981</v>
      </c>
      <c r="E888">
        <v>16471979</v>
      </c>
      <c r="F888">
        <v>1307850</v>
      </c>
      <c r="G888">
        <v>315099</v>
      </c>
      <c r="H888">
        <v>0</v>
      </c>
      <c r="I888">
        <v>35554</v>
      </c>
      <c r="J888">
        <v>0</v>
      </c>
      <c r="K888">
        <v>0</v>
      </c>
      <c r="L888">
        <v>81662</v>
      </c>
      <c r="M888">
        <v>1503731</v>
      </c>
      <c r="N888">
        <v>31803856</v>
      </c>
      <c r="O888">
        <v>40744</v>
      </c>
      <c r="P888">
        <v>31763112</v>
      </c>
      <c r="Q888">
        <v>287673</v>
      </c>
      <c r="R888">
        <v>2021</v>
      </c>
      <c r="S888">
        <v>96</v>
      </c>
      <c r="T888">
        <v>5</v>
      </c>
      <c r="U888">
        <v>310</v>
      </c>
      <c r="V888">
        <v>35310</v>
      </c>
      <c r="W888" t="s">
        <v>27</v>
      </c>
      <c r="X888" t="s">
        <v>27</v>
      </c>
      <c r="Y888" t="s">
        <v>90</v>
      </c>
      <c r="Z888" t="s">
        <v>876</v>
      </c>
      <c r="AA888" s="3" t="str">
        <f t="shared" si="26"/>
        <v>5310</v>
      </c>
      <c r="AB888" s="4" t="str">
        <f t="shared" si="27"/>
        <v>Non-TIF</v>
      </c>
    </row>
    <row r="889" spans="1:28" x14ac:dyDescent="0.25">
      <c r="A889">
        <v>2021</v>
      </c>
      <c r="B889">
        <v>96</v>
      </c>
      <c r="C889" t="s">
        <v>32</v>
      </c>
      <c r="D889">
        <v>496891709</v>
      </c>
      <c r="E889">
        <v>153246953</v>
      </c>
      <c r="F889">
        <v>11324119</v>
      </c>
      <c r="G889">
        <v>137853531</v>
      </c>
      <c r="H889">
        <v>15428259</v>
      </c>
      <c r="I889">
        <v>13682202</v>
      </c>
      <c r="J889">
        <v>0</v>
      </c>
      <c r="K889">
        <v>0</v>
      </c>
      <c r="L889">
        <v>7815168</v>
      </c>
      <c r="M889">
        <v>0</v>
      </c>
      <c r="N889">
        <v>836241941</v>
      </c>
      <c r="O889">
        <v>1022304</v>
      </c>
      <c r="P889">
        <v>835219637</v>
      </c>
      <c r="Q889">
        <v>8284209</v>
      </c>
      <c r="R889">
        <v>2021</v>
      </c>
      <c r="S889">
        <v>96</v>
      </c>
      <c r="T889">
        <v>1</v>
      </c>
      <c r="U889">
        <v>638</v>
      </c>
      <c r="V889">
        <v>961638</v>
      </c>
      <c r="W889" t="s">
        <v>27</v>
      </c>
      <c r="X889" t="s">
        <v>27</v>
      </c>
      <c r="Y889" t="s">
        <v>1725</v>
      </c>
      <c r="Z889" t="s">
        <v>876</v>
      </c>
      <c r="AA889" s="3" t="str">
        <f t="shared" si="26"/>
        <v>1638</v>
      </c>
      <c r="AB889" s="4" t="str">
        <f t="shared" si="27"/>
        <v>Non-TIF</v>
      </c>
    </row>
    <row r="890" spans="1:28" x14ac:dyDescent="0.25">
      <c r="A890">
        <v>2021</v>
      </c>
      <c r="B890">
        <v>97</v>
      </c>
      <c r="C890" t="s">
        <v>45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2021</v>
      </c>
      <c r="S890">
        <v>97</v>
      </c>
      <c r="T890">
        <v>1</v>
      </c>
      <c r="U890">
        <v>975</v>
      </c>
      <c r="V890">
        <v>971975</v>
      </c>
      <c r="W890" t="s">
        <v>27</v>
      </c>
      <c r="X890" t="s">
        <v>27</v>
      </c>
      <c r="Y890" t="s">
        <v>321</v>
      </c>
      <c r="Z890" t="s">
        <v>911</v>
      </c>
      <c r="AA890" s="3" t="str">
        <f t="shared" si="26"/>
        <v>1975</v>
      </c>
      <c r="AB890" s="4" t="str">
        <f t="shared" si="27"/>
        <v>Non-TIF</v>
      </c>
    </row>
    <row r="891" spans="1:28" x14ac:dyDescent="0.25">
      <c r="A891">
        <v>2021</v>
      </c>
      <c r="B891">
        <v>97</v>
      </c>
      <c r="C891" t="s">
        <v>45</v>
      </c>
      <c r="D891">
        <v>129183</v>
      </c>
      <c r="E891">
        <v>497080</v>
      </c>
      <c r="F891">
        <v>10791</v>
      </c>
      <c r="G891">
        <v>6218393</v>
      </c>
      <c r="H891">
        <v>14649685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21505132</v>
      </c>
      <c r="O891">
        <v>3704</v>
      </c>
      <c r="P891">
        <v>21501428</v>
      </c>
      <c r="Q891">
        <v>0</v>
      </c>
      <c r="R891">
        <v>2021</v>
      </c>
      <c r="S891">
        <v>97</v>
      </c>
      <c r="T891">
        <v>6</v>
      </c>
      <c r="U891">
        <v>992</v>
      </c>
      <c r="V891">
        <v>976992</v>
      </c>
      <c r="W891" t="s">
        <v>27</v>
      </c>
      <c r="X891" t="s">
        <v>27</v>
      </c>
      <c r="Y891" t="s">
        <v>799</v>
      </c>
      <c r="Z891" t="s">
        <v>911</v>
      </c>
      <c r="AA891" s="3" t="str">
        <f t="shared" si="26"/>
        <v>6992</v>
      </c>
      <c r="AB891" s="4" t="str">
        <f t="shared" si="27"/>
        <v>Non-TIF</v>
      </c>
    </row>
    <row r="892" spans="1:28" x14ac:dyDescent="0.25">
      <c r="A892">
        <v>2021</v>
      </c>
      <c r="B892">
        <v>97</v>
      </c>
      <c r="C892" t="s">
        <v>24</v>
      </c>
      <c r="D892">
        <v>67386</v>
      </c>
      <c r="E892">
        <v>130865</v>
      </c>
      <c r="F892">
        <v>2841</v>
      </c>
      <c r="G892">
        <v>2707141</v>
      </c>
      <c r="H892">
        <v>25553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2933786</v>
      </c>
      <c r="O892">
        <v>0</v>
      </c>
      <c r="P892">
        <v>2933786</v>
      </c>
      <c r="Q892">
        <v>0</v>
      </c>
      <c r="R892">
        <v>2021</v>
      </c>
      <c r="S892">
        <v>97</v>
      </c>
      <c r="T892">
        <v>6</v>
      </c>
      <c r="U892">
        <v>992</v>
      </c>
      <c r="V892" t="s">
        <v>929</v>
      </c>
      <c r="W892" t="s">
        <v>26</v>
      </c>
      <c r="X892" t="s">
        <v>27</v>
      </c>
      <c r="Y892" t="s">
        <v>930</v>
      </c>
      <c r="Z892" t="s">
        <v>911</v>
      </c>
      <c r="AA892" s="3" t="str">
        <f t="shared" si="26"/>
        <v>6992</v>
      </c>
      <c r="AB892" s="4" t="str">
        <f t="shared" si="27"/>
        <v>TIF</v>
      </c>
    </row>
    <row r="893" spans="1:28" x14ac:dyDescent="0.25">
      <c r="A893">
        <v>2021</v>
      </c>
      <c r="B893">
        <v>97</v>
      </c>
      <c r="C893" t="s">
        <v>32</v>
      </c>
      <c r="D893">
        <v>14274623</v>
      </c>
      <c r="E893">
        <v>41594303</v>
      </c>
      <c r="F893">
        <v>1070620</v>
      </c>
      <c r="G893">
        <v>3467889</v>
      </c>
      <c r="H893">
        <v>0</v>
      </c>
      <c r="I893">
        <v>0</v>
      </c>
      <c r="J893">
        <v>0</v>
      </c>
      <c r="K893">
        <v>0</v>
      </c>
      <c r="L893">
        <v>224191</v>
      </c>
      <c r="M893">
        <v>0</v>
      </c>
      <c r="N893">
        <v>60631626</v>
      </c>
      <c r="O893">
        <v>70376</v>
      </c>
      <c r="P893">
        <v>60561250</v>
      </c>
      <c r="Q893">
        <v>434109</v>
      </c>
      <c r="R893">
        <v>2021</v>
      </c>
      <c r="S893">
        <v>97</v>
      </c>
      <c r="T893">
        <v>3</v>
      </c>
      <c r="U893">
        <v>348</v>
      </c>
      <c r="V893">
        <v>753348</v>
      </c>
      <c r="W893" t="s">
        <v>27</v>
      </c>
      <c r="X893" t="s">
        <v>27</v>
      </c>
      <c r="Y893" t="s">
        <v>356</v>
      </c>
      <c r="Z893" t="s">
        <v>911</v>
      </c>
      <c r="AA893" s="3" t="str">
        <f t="shared" si="26"/>
        <v>3348</v>
      </c>
      <c r="AB893" s="4" t="str">
        <f t="shared" si="27"/>
        <v>Non-TIF</v>
      </c>
    </row>
    <row r="894" spans="1:28" x14ac:dyDescent="0.25">
      <c r="A894">
        <v>2021</v>
      </c>
      <c r="B894">
        <v>54</v>
      </c>
      <c r="C894" t="s">
        <v>32</v>
      </c>
      <c r="D894">
        <v>21333004</v>
      </c>
      <c r="E894">
        <v>48929722</v>
      </c>
      <c r="F894">
        <v>4090794</v>
      </c>
      <c r="G894">
        <v>2810784</v>
      </c>
      <c r="H894">
        <v>169542</v>
      </c>
      <c r="I894">
        <v>10403</v>
      </c>
      <c r="J894">
        <v>0</v>
      </c>
      <c r="K894">
        <v>0</v>
      </c>
      <c r="L894">
        <v>7217823</v>
      </c>
      <c r="M894">
        <v>0</v>
      </c>
      <c r="N894">
        <v>84562072</v>
      </c>
      <c r="O894">
        <v>94452</v>
      </c>
      <c r="P894">
        <v>84467620</v>
      </c>
      <c r="Q894">
        <v>1908288</v>
      </c>
      <c r="R894">
        <v>2021</v>
      </c>
      <c r="S894">
        <v>54</v>
      </c>
      <c r="T894">
        <v>2</v>
      </c>
      <c r="U894">
        <v>97</v>
      </c>
      <c r="V894">
        <v>482097</v>
      </c>
      <c r="W894" t="s">
        <v>27</v>
      </c>
      <c r="X894" t="s">
        <v>27</v>
      </c>
      <c r="Y894" t="s">
        <v>528</v>
      </c>
      <c r="Z894" t="s">
        <v>554</v>
      </c>
      <c r="AA894" s="3" t="str">
        <f t="shared" si="26"/>
        <v>2097</v>
      </c>
      <c r="AB894" s="4" t="str">
        <f t="shared" si="27"/>
        <v>Non-TIF</v>
      </c>
    </row>
    <row r="895" spans="1:28" x14ac:dyDescent="0.25">
      <c r="A895">
        <v>2021</v>
      </c>
      <c r="B895">
        <v>54</v>
      </c>
      <c r="C895" t="s">
        <v>32</v>
      </c>
      <c r="D895">
        <v>37332340</v>
      </c>
      <c r="E895">
        <v>51940773</v>
      </c>
      <c r="F895">
        <v>7428301</v>
      </c>
      <c r="G895">
        <v>7530773</v>
      </c>
      <c r="H895">
        <v>1041408</v>
      </c>
      <c r="I895">
        <v>935191</v>
      </c>
      <c r="J895">
        <v>0</v>
      </c>
      <c r="K895">
        <v>0</v>
      </c>
      <c r="L895">
        <v>25571321</v>
      </c>
      <c r="M895">
        <v>0</v>
      </c>
      <c r="N895">
        <v>131780107</v>
      </c>
      <c r="O895">
        <v>129640</v>
      </c>
      <c r="P895">
        <v>131650467</v>
      </c>
      <c r="Q895">
        <v>2937615</v>
      </c>
      <c r="R895">
        <v>2021</v>
      </c>
      <c r="S895">
        <v>54</v>
      </c>
      <c r="T895">
        <v>3</v>
      </c>
      <c r="U895">
        <v>330</v>
      </c>
      <c r="V895">
        <v>543330</v>
      </c>
      <c r="W895" t="s">
        <v>27</v>
      </c>
      <c r="X895" t="s">
        <v>27</v>
      </c>
      <c r="Y895" t="s">
        <v>555</v>
      </c>
      <c r="Z895" t="s">
        <v>554</v>
      </c>
      <c r="AA895" s="3" t="str">
        <f t="shared" si="26"/>
        <v>3330</v>
      </c>
      <c r="AB895" s="4" t="str">
        <f t="shared" si="27"/>
        <v>Non-TIF</v>
      </c>
    </row>
    <row r="896" spans="1:28" x14ac:dyDescent="0.25">
      <c r="A896">
        <v>2021</v>
      </c>
      <c r="B896">
        <v>54</v>
      </c>
      <c r="C896" t="s">
        <v>32</v>
      </c>
      <c r="D896">
        <v>1786979</v>
      </c>
      <c r="E896">
        <v>7465757</v>
      </c>
      <c r="F896">
        <v>707209</v>
      </c>
      <c r="G896">
        <v>0</v>
      </c>
      <c r="H896">
        <v>66879</v>
      </c>
      <c r="I896">
        <v>0</v>
      </c>
      <c r="J896">
        <v>0</v>
      </c>
      <c r="K896">
        <v>0</v>
      </c>
      <c r="L896">
        <v>5710532</v>
      </c>
      <c r="M896">
        <v>0</v>
      </c>
      <c r="N896">
        <v>15737356</v>
      </c>
      <c r="O896">
        <v>1852</v>
      </c>
      <c r="P896">
        <v>15735504</v>
      </c>
      <c r="Q896">
        <v>191543</v>
      </c>
      <c r="R896">
        <v>2021</v>
      </c>
      <c r="S896">
        <v>54</v>
      </c>
      <c r="T896">
        <v>0</v>
      </c>
      <c r="U896">
        <v>657</v>
      </c>
      <c r="V896">
        <v>900657</v>
      </c>
      <c r="W896" t="s">
        <v>27</v>
      </c>
      <c r="X896" t="s">
        <v>27</v>
      </c>
      <c r="Y896" t="s">
        <v>506</v>
      </c>
      <c r="Z896" t="s">
        <v>554</v>
      </c>
      <c r="AA896" s="3" t="str">
        <f t="shared" si="26"/>
        <v>0657</v>
      </c>
      <c r="AB896" s="4" t="str">
        <f t="shared" si="27"/>
        <v>Non-TIF</v>
      </c>
    </row>
    <row r="897" spans="1:28" x14ac:dyDescent="0.25">
      <c r="A897">
        <v>2021</v>
      </c>
      <c r="B897">
        <v>55</v>
      </c>
      <c r="C897" t="s">
        <v>45</v>
      </c>
      <c r="D897">
        <v>4183289</v>
      </c>
      <c r="E897">
        <v>520561</v>
      </c>
      <c r="F897">
        <v>110793</v>
      </c>
      <c r="G897">
        <v>68530741</v>
      </c>
      <c r="H897">
        <v>23881457</v>
      </c>
      <c r="I897">
        <v>483273</v>
      </c>
      <c r="J897">
        <v>0</v>
      </c>
      <c r="K897">
        <v>0</v>
      </c>
      <c r="L897">
        <v>0</v>
      </c>
      <c r="M897">
        <v>0</v>
      </c>
      <c r="N897">
        <v>97710114</v>
      </c>
      <c r="O897">
        <v>51856</v>
      </c>
      <c r="P897">
        <v>97658258</v>
      </c>
      <c r="Q897">
        <v>0</v>
      </c>
      <c r="R897">
        <v>2021</v>
      </c>
      <c r="S897">
        <v>55</v>
      </c>
      <c r="T897">
        <v>0</v>
      </c>
      <c r="U897">
        <v>126</v>
      </c>
      <c r="V897">
        <v>550126</v>
      </c>
      <c r="W897" t="s">
        <v>27</v>
      </c>
      <c r="X897" t="s">
        <v>27</v>
      </c>
      <c r="Y897" t="s">
        <v>556</v>
      </c>
      <c r="Z897" t="s">
        <v>557</v>
      </c>
      <c r="AA897" s="3" t="str">
        <f t="shared" si="26"/>
        <v>0126</v>
      </c>
      <c r="AB897" s="4" t="str">
        <f t="shared" si="27"/>
        <v>Non-TIF</v>
      </c>
    </row>
    <row r="898" spans="1:28" x14ac:dyDescent="0.25">
      <c r="A898">
        <v>2021</v>
      </c>
      <c r="B898">
        <v>55</v>
      </c>
      <c r="C898" t="s">
        <v>45</v>
      </c>
      <c r="D898">
        <v>470287</v>
      </c>
      <c r="E898">
        <v>0</v>
      </c>
      <c r="F898">
        <v>0</v>
      </c>
      <c r="G898">
        <v>1613538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2083825</v>
      </c>
      <c r="O898">
        <v>7408</v>
      </c>
      <c r="P898">
        <v>2076417</v>
      </c>
      <c r="Q898">
        <v>0</v>
      </c>
      <c r="R898">
        <v>2021</v>
      </c>
      <c r="S898">
        <v>55</v>
      </c>
      <c r="T898">
        <v>6</v>
      </c>
      <c r="U898">
        <v>417</v>
      </c>
      <c r="V898">
        <v>556417</v>
      </c>
      <c r="W898" t="s">
        <v>27</v>
      </c>
      <c r="X898" t="s">
        <v>27</v>
      </c>
      <c r="Y898" t="s">
        <v>610</v>
      </c>
      <c r="Z898" t="s">
        <v>557</v>
      </c>
      <c r="AA898" s="3" t="str">
        <f t="shared" si="26"/>
        <v>6417</v>
      </c>
      <c r="AB898" s="4" t="str">
        <f t="shared" si="27"/>
        <v>Non-TIF</v>
      </c>
    </row>
    <row r="899" spans="1:28" x14ac:dyDescent="0.25">
      <c r="A899">
        <v>2021</v>
      </c>
      <c r="B899">
        <v>55</v>
      </c>
      <c r="C899" t="s">
        <v>24</v>
      </c>
      <c r="D899">
        <v>139095</v>
      </c>
      <c r="E899">
        <v>0</v>
      </c>
      <c r="F899">
        <v>0</v>
      </c>
      <c r="G899">
        <v>2227329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2366424</v>
      </c>
      <c r="O899">
        <v>0</v>
      </c>
      <c r="P899">
        <v>2366424</v>
      </c>
      <c r="Q899">
        <v>0</v>
      </c>
      <c r="R899">
        <v>2021</v>
      </c>
      <c r="S899">
        <v>55</v>
      </c>
      <c r="T899">
        <v>6</v>
      </c>
      <c r="U899">
        <v>921</v>
      </c>
      <c r="V899" t="s">
        <v>611</v>
      </c>
      <c r="W899" t="s">
        <v>26</v>
      </c>
      <c r="X899" t="s">
        <v>27</v>
      </c>
      <c r="Y899" t="s">
        <v>612</v>
      </c>
      <c r="Z899" t="s">
        <v>557</v>
      </c>
      <c r="AA899" s="3" t="str">
        <f t="shared" ref="AA899:AA962" si="28">CONCATENATE(T899,TEXT(U899,"000"))</f>
        <v>6921</v>
      </c>
      <c r="AB899" s="4" t="str">
        <f t="shared" ref="AB899:AB962" si="29">IF(C899="I","TIF","Non-TIF")</f>
        <v>TIF</v>
      </c>
    </row>
    <row r="900" spans="1:28" x14ac:dyDescent="0.25">
      <c r="A900">
        <v>2021</v>
      </c>
      <c r="B900">
        <v>55</v>
      </c>
      <c r="C900" t="s">
        <v>32</v>
      </c>
      <c r="D900">
        <v>17727824</v>
      </c>
      <c r="E900">
        <v>80449246</v>
      </c>
      <c r="F900">
        <v>2799681</v>
      </c>
      <c r="G900">
        <v>12115740</v>
      </c>
      <c r="H900">
        <v>236138</v>
      </c>
      <c r="I900">
        <v>233116</v>
      </c>
      <c r="J900">
        <v>0</v>
      </c>
      <c r="K900">
        <v>0</v>
      </c>
      <c r="L900">
        <v>983512</v>
      </c>
      <c r="M900">
        <v>9428803</v>
      </c>
      <c r="N900">
        <v>123974060</v>
      </c>
      <c r="O900">
        <v>98724</v>
      </c>
      <c r="P900">
        <v>123875336</v>
      </c>
      <c r="Q900">
        <v>11759287</v>
      </c>
      <c r="R900">
        <v>2021</v>
      </c>
      <c r="S900">
        <v>55</v>
      </c>
      <c r="T900">
        <v>3</v>
      </c>
      <c r="U900">
        <v>897</v>
      </c>
      <c r="V900">
        <v>553897</v>
      </c>
      <c r="W900" t="s">
        <v>27</v>
      </c>
      <c r="X900" t="s">
        <v>27</v>
      </c>
      <c r="Y900" t="s">
        <v>457</v>
      </c>
      <c r="Z900" t="s">
        <v>557</v>
      </c>
      <c r="AA900" s="3" t="str">
        <f t="shared" si="28"/>
        <v>3897</v>
      </c>
      <c r="AB900" s="4" t="str">
        <f t="shared" si="29"/>
        <v>Non-TIF</v>
      </c>
    </row>
    <row r="901" spans="1:28" x14ac:dyDescent="0.25">
      <c r="A901">
        <v>2021</v>
      </c>
      <c r="B901">
        <v>56</v>
      </c>
      <c r="C901" t="s">
        <v>45</v>
      </c>
      <c r="D901">
        <v>21118734</v>
      </c>
      <c r="E901">
        <v>339184</v>
      </c>
      <c r="F901">
        <v>0</v>
      </c>
      <c r="G901">
        <v>29872487</v>
      </c>
      <c r="H901">
        <v>13630779</v>
      </c>
      <c r="I901">
        <v>4271636</v>
      </c>
      <c r="J901">
        <v>0</v>
      </c>
      <c r="K901">
        <v>0</v>
      </c>
      <c r="L901">
        <v>0</v>
      </c>
      <c r="M901">
        <v>0</v>
      </c>
      <c r="N901">
        <v>69232820</v>
      </c>
      <c r="O901">
        <v>174088</v>
      </c>
      <c r="P901">
        <v>69058732</v>
      </c>
      <c r="Q901">
        <v>0</v>
      </c>
      <c r="R901">
        <v>2021</v>
      </c>
      <c r="S901">
        <v>56</v>
      </c>
      <c r="T901">
        <v>2</v>
      </c>
      <c r="U901">
        <v>322</v>
      </c>
      <c r="V901">
        <v>562322</v>
      </c>
      <c r="W901" t="s">
        <v>27</v>
      </c>
      <c r="X901" t="s">
        <v>27</v>
      </c>
      <c r="Y901" t="s">
        <v>310</v>
      </c>
      <c r="Z901" t="s">
        <v>605</v>
      </c>
      <c r="AA901" s="3" t="str">
        <f t="shared" si="28"/>
        <v>2322</v>
      </c>
      <c r="AB901" s="4" t="str">
        <f t="shared" si="29"/>
        <v>Non-TIF</v>
      </c>
    </row>
    <row r="902" spans="1:28" x14ac:dyDescent="0.25">
      <c r="A902">
        <v>2021</v>
      </c>
      <c r="B902">
        <v>56</v>
      </c>
      <c r="C902" t="s">
        <v>24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2021</v>
      </c>
      <c r="S902">
        <v>56</v>
      </c>
      <c r="T902">
        <v>1</v>
      </c>
      <c r="U902">
        <v>79</v>
      </c>
      <c r="V902" t="s">
        <v>613</v>
      </c>
      <c r="W902" t="s">
        <v>26</v>
      </c>
      <c r="X902" t="s">
        <v>27</v>
      </c>
      <c r="Y902" t="s">
        <v>614</v>
      </c>
      <c r="Z902" t="s">
        <v>605</v>
      </c>
      <c r="AA902" s="3" t="str">
        <f t="shared" si="28"/>
        <v>1079</v>
      </c>
      <c r="AB902" s="4" t="str">
        <f t="shared" si="29"/>
        <v>TIF</v>
      </c>
    </row>
    <row r="903" spans="1:28" x14ac:dyDescent="0.25">
      <c r="A903">
        <v>2021</v>
      </c>
      <c r="B903">
        <v>56</v>
      </c>
      <c r="C903" t="s">
        <v>24</v>
      </c>
      <c r="D903">
        <v>4947407</v>
      </c>
      <c r="E903">
        <v>0</v>
      </c>
      <c r="F903">
        <v>0</v>
      </c>
      <c r="G903">
        <v>2370467</v>
      </c>
      <c r="H903">
        <v>0</v>
      </c>
      <c r="I903">
        <v>14604</v>
      </c>
      <c r="J903">
        <v>0</v>
      </c>
      <c r="K903">
        <v>0</v>
      </c>
      <c r="L903">
        <v>0</v>
      </c>
      <c r="M903">
        <v>0</v>
      </c>
      <c r="N903">
        <v>7332478</v>
      </c>
      <c r="O903">
        <v>0</v>
      </c>
      <c r="P903">
        <v>7332478</v>
      </c>
      <c r="Q903">
        <v>0</v>
      </c>
      <c r="R903">
        <v>2021</v>
      </c>
      <c r="S903">
        <v>56</v>
      </c>
      <c r="T903">
        <v>2</v>
      </c>
      <c r="U903">
        <v>322</v>
      </c>
      <c r="V903" t="s">
        <v>615</v>
      </c>
      <c r="W903" t="s">
        <v>26</v>
      </c>
      <c r="X903" t="s">
        <v>27</v>
      </c>
      <c r="Y903" t="s">
        <v>616</v>
      </c>
      <c r="Z903" t="s">
        <v>605</v>
      </c>
      <c r="AA903" s="3" t="str">
        <f t="shared" si="28"/>
        <v>2322</v>
      </c>
      <c r="AB903" s="4" t="str">
        <f t="shared" si="29"/>
        <v>TIF</v>
      </c>
    </row>
    <row r="904" spans="1:28" x14ac:dyDescent="0.25">
      <c r="A904">
        <v>2021</v>
      </c>
      <c r="B904">
        <v>56</v>
      </c>
      <c r="C904" t="s">
        <v>32</v>
      </c>
      <c r="D904">
        <v>135996938</v>
      </c>
      <c r="E904">
        <v>97197644</v>
      </c>
      <c r="F904">
        <v>3482600</v>
      </c>
      <c r="G904">
        <v>17637022</v>
      </c>
      <c r="H904">
        <v>14000112</v>
      </c>
      <c r="I904">
        <v>3525877</v>
      </c>
      <c r="J904">
        <v>0</v>
      </c>
      <c r="K904">
        <v>0</v>
      </c>
      <c r="L904">
        <v>76440825</v>
      </c>
      <c r="M904">
        <v>19247602</v>
      </c>
      <c r="N904">
        <v>367528620</v>
      </c>
      <c r="O904">
        <v>531524</v>
      </c>
      <c r="P904">
        <v>366997096</v>
      </c>
      <c r="Q904">
        <v>8332760</v>
      </c>
      <c r="R904">
        <v>2021</v>
      </c>
      <c r="S904">
        <v>56</v>
      </c>
      <c r="T904">
        <v>1</v>
      </c>
      <c r="U904">
        <v>79</v>
      </c>
      <c r="V904">
        <v>561079</v>
      </c>
      <c r="W904" t="s">
        <v>27</v>
      </c>
      <c r="X904" t="s">
        <v>27</v>
      </c>
      <c r="Y904" t="s">
        <v>617</v>
      </c>
      <c r="Z904" t="s">
        <v>605</v>
      </c>
      <c r="AA904" s="3" t="str">
        <f t="shared" si="28"/>
        <v>1079</v>
      </c>
      <c r="AB904" s="4" t="str">
        <f t="shared" si="29"/>
        <v>Non-TIF</v>
      </c>
    </row>
    <row r="905" spans="1:28" x14ac:dyDescent="0.25">
      <c r="A905">
        <v>2021</v>
      </c>
      <c r="B905">
        <v>57</v>
      </c>
      <c r="C905" t="s">
        <v>45</v>
      </c>
      <c r="D905">
        <v>398387358</v>
      </c>
      <c r="E905">
        <v>1388610</v>
      </c>
      <c r="F905">
        <v>159736</v>
      </c>
      <c r="G905">
        <v>573996952</v>
      </c>
      <c r="H905">
        <v>69452106</v>
      </c>
      <c r="I905">
        <v>43246034</v>
      </c>
      <c r="J905">
        <v>0</v>
      </c>
      <c r="K905">
        <v>0</v>
      </c>
      <c r="L905">
        <v>0</v>
      </c>
      <c r="M905">
        <v>0</v>
      </c>
      <c r="N905">
        <v>1086630796</v>
      </c>
      <c r="O905">
        <v>1081568</v>
      </c>
      <c r="P905">
        <v>1085549228</v>
      </c>
      <c r="Q905">
        <v>0</v>
      </c>
      <c r="R905">
        <v>2021</v>
      </c>
      <c r="S905">
        <v>57</v>
      </c>
      <c r="T905">
        <v>1</v>
      </c>
      <c r="U905">
        <v>53</v>
      </c>
      <c r="V905">
        <v>571053</v>
      </c>
      <c r="W905" t="s">
        <v>27</v>
      </c>
      <c r="X905" t="s">
        <v>27</v>
      </c>
      <c r="Y905" t="s">
        <v>618</v>
      </c>
      <c r="Z905" t="s">
        <v>609</v>
      </c>
      <c r="AA905" s="3" t="str">
        <f t="shared" si="28"/>
        <v>1053</v>
      </c>
      <c r="AB905" s="4" t="str">
        <f t="shared" si="29"/>
        <v>Non-TIF</v>
      </c>
    </row>
    <row r="906" spans="1:28" x14ac:dyDescent="0.25">
      <c r="A906">
        <v>2021</v>
      </c>
      <c r="B906">
        <v>57</v>
      </c>
      <c r="C906" t="s">
        <v>45</v>
      </c>
      <c r="D906">
        <v>51634033</v>
      </c>
      <c r="E906">
        <v>630687</v>
      </c>
      <c r="F906">
        <v>5681</v>
      </c>
      <c r="G906">
        <v>13602359</v>
      </c>
      <c r="H906">
        <v>282211</v>
      </c>
      <c r="I906">
        <v>1081650</v>
      </c>
      <c r="J906">
        <v>0</v>
      </c>
      <c r="K906">
        <v>0</v>
      </c>
      <c r="L906">
        <v>0</v>
      </c>
      <c r="M906">
        <v>0</v>
      </c>
      <c r="N906">
        <v>67236621</v>
      </c>
      <c r="O906">
        <v>79636</v>
      </c>
      <c r="P906">
        <v>67156985</v>
      </c>
      <c r="Q906">
        <v>0</v>
      </c>
      <c r="R906">
        <v>2021</v>
      </c>
      <c r="S906">
        <v>57</v>
      </c>
      <c r="T906">
        <v>1</v>
      </c>
      <c r="U906">
        <v>62</v>
      </c>
      <c r="V906">
        <v>571062</v>
      </c>
      <c r="W906" t="s">
        <v>27</v>
      </c>
      <c r="X906" t="s">
        <v>27</v>
      </c>
      <c r="Y906" t="s">
        <v>114</v>
      </c>
      <c r="Z906" t="s">
        <v>609</v>
      </c>
      <c r="AA906" s="3" t="str">
        <f t="shared" si="28"/>
        <v>1062</v>
      </c>
      <c r="AB906" s="4" t="str">
        <f t="shared" si="29"/>
        <v>Non-TIF</v>
      </c>
    </row>
    <row r="907" spans="1:28" x14ac:dyDescent="0.25">
      <c r="A907">
        <v>2021</v>
      </c>
      <c r="B907">
        <v>57</v>
      </c>
      <c r="C907" t="s">
        <v>45</v>
      </c>
      <c r="D907">
        <v>6658863</v>
      </c>
      <c r="E907">
        <v>121402</v>
      </c>
      <c r="F907">
        <v>0</v>
      </c>
      <c r="G907">
        <v>4912149</v>
      </c>
      <c r="H907">
        <v>0</v>
      </c>
      <c r="I907">
        <v>305020</v>
      </c>
      <c r="J907">
        <v>0</v>
      </c>
      <c r="K907">
        <v>0</v>
      </c>
      <c r="L907">
        <v>0</v>
      </c>
      <c r="M907">
        <v>0</v>
      </c>
      <c r="N907">
        <v>11997434</v>
      </c>
      <c r="O907">
        <v>37040</v>
      </c>
      <c r="P907">
        <v>11960394</v>
      </c>
      <c r="Q907">
        <v>0</v>
      </c>
      <c r="R907">
        <v>2021</v>
      </c>
      <c r="S907">
        <v>57</v>
      </c>
      <c r="T907">
        <v>1</v>
      </c>
      <c r="U907">
        <v>89</v>
      </c>
      <c r="V907">
        <v>571089</v>
      </c>
      <c r="W907" t="s">
        <v>27</v>
      </c>
      <c r="X907" t="s">
        <v>27</v>
      </c>
      <c r="Y907" t="s">
        <v>619</v>
      </c>
      <c r="Z907" t="s">
        <v>609</v>
      </c>
      <c r="AA907" s="3" t="str">
        <f t="shared" si="28"/>
        <v>1089</v>
      </c>
      <c r="AB907" s="4" t="str">
        <f t="shared" si="29"/>
        <v>Non-TIF</v>
      </c>
    </row>
    <row r="908" spans="1:28" x14ac:dyDescent="0.25">
      <c r="A908">
        <v>2021</v>
      </c>
      <c r="B908">
        <v>57</v>
      </c>
      <c r="C908" t="s">
        <v>24</v>
      </c>
      <c r="D908">
        <v>6780081</v>
      </c>
      <c r="E908">
        <v>41486</v>
      </c>
      <c r="F908">
        <v>374</v>
      </c>
      <c r="G908">
        <v>1020837</v>
      </c>
      <c r="H908">
        <v>21179</v>
      </c>
      <c r="I908">
        <v>118256</v>
      </c>
      <c r="J908">
        <v>0</v>
      </c>
      <c r="K908">
        <v>0</v>
      </c>
      <c r="L908">
        <v>0</v>
      </c>
      <c r="M908">
        <v>0</v>
      </c>
      <c r="N908">
        <v>7982213</v>
      </c>
      <c r="O908">
        <v>0</v>
      </c>
      <c r="P908">
        <v>7982213</v>
      </c>
      <c r="Q908">
        <v>0</v>
      </c>
      <c r="R908">
        <v>2021</v>
      </c>
      <c r="S908">
        <v>57</v>
      </c>
      <c r="T908">
        <v>1</v>
      </c>
      <c r="U908">
        <v>62</v>
      </c>
      <c r="V908" t="s">
        <v>112</v>
      </c>
      <c r="W908" t="s">
        <v>26</v>
      </c>
      <c r="X908" t="s">
        <v>27</v>
      </c>
      <c r="Y908" t="s">
        <v>113</v>
      </c>
      <c r="Z908" t="s">
        <v>609</v>
      </c>
      <c r="AA908" s="3" t="str">
        <f t="shared" si="28"/>
        <v>1062</v>
      </c>
      <c r="AB908" s="4" t="str">
        <f t="shared" si="29"/>
        <v>TIF</v>
      </c>
    </row>
    <row r="909" spans="1:28" x14ac:dyDescent="0.25">
      <c r="A909">
        <v>2021</v>
      </c>
      <c r="B909">
        <v>57</v>
      </c>
      <c r="C909" t="s">
        <v>24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2021</v>
      </c>
      <c r="S909">
        <v>57</v>
      </c>
      <c r="T909">
        <v>4</v>
      </c>
      <c r="U909">
        <v>777</v>
      </c>
      <c r="V909" t="s">
        <v>620</v>
      </c>
      <c r="W909" t="s">
        <v>26</v>
      </c>
      <c r="X909" t="s">
        <v>27</v>
      </c>
      <c r="Y909" t="s">
        <v>621</v>
      </c>
      <c r="Z909" t="s">
        <v>609</v>
      </c>
      <c r="AA909" s="3" t="str">
        <f t="shared" si="28"/>
        <v>4777</v>
      </c>
      <c r="AB909" s="4" t="str">
        <f t="shared" si="29"/>
        <v>TIF</v>
      </c>
    </row>
    <row r="910" spans="1:28" x14ac:dyDescent="0.25">
      <c r="A910">
        <v>2021</v>
      </c>
      <c r="B910">
        <v>57</v>
      </c>
      <c r="C910" t="s">
        <v>24</v>
      </c>
      <c r="D910">
        <v>0</v>
      </c>
      <c r="E910">
        <v>20754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20754</v>
      </c>
      <c r="O910">
        <v>0</v>
      </c>
      <c r="P910">
        <v>20754</v>
      </c>
      <c r="Q910">
        <v>0</v>
      </c>
      <c r="R910">
        <v>2021</v>
      </c>
      <c r="S910">
        <v>57</v>
      </c>
      <c r="T910">
        <v>6</v>
      </c>
      <c r="U910">
        <v>138</v>
      </c>
      <c r="V910" t="s">
        <v>622</v>
      </c>
      <c r="W910" t="s">
        <v>26</v>
      </c>
      <c r="X910" t="s">
        <v>27</v>
      </c>
      <c r="Y910" t="s">
        <v>623</v>
      </c>
      <c r="Z910" t="s">
        <v>609</v>
      </c>
      <c r="AA910" s="3" t="str">
        <f t="shared" si="28"/>
        <v>6138</v>
      </c>
      <c r="AB910" s="4" t="str">
        <f t="shared" si="29"/>
        <v>TIF</v>
      </c>
    </row>
    <row r="911" spans="1:28" x14ac:dyDescent="0.25">
      <c r="A911">
        <v>2021</v>
      </c>
      <c r="B911">
        <v>57</v>
      </c>
      <c r="C911" t="s">
        <v>32</v>
      </c>
      <c r="D911">
        <v>17305913</v>
      </c>
      <c r="E911">
        <v>8873929</v>
      </c>
      <c r="F911">
        <v>329451</v>
      </c>
      <c r="G911">
        <v>45450</v>
      </c>
      <c r="H911">
        <v>895320</v>
      </c>
      <c r="I911">
        <v>0</v>
      </c>
      <c r="J911">
        <v>0</v>
      </c>
      <c r="K911">
        <v>0</v>
      </c>
      <c r="L911">
        <v>56214</v>
      </c>
      <c r="M911">
        <v>0</v>
      </c>
      <c r="N911">
        <v>27506277</v>
      </c>
      <c r="O911">
        <v>33336</v>
      </c>
      <c r="P911">
        <v>27472941</v>
      </c>
      <c r="Q911">
        <v>386870</v>
      </c>
      <c r="R911">
        <v>2021</v>
      </c>
      <c r="S911">
        <v>57</v>
      </c>
      <c r="T911">
        <v>0</v>
      </c>
      <c r="U911">
        <v>234</v>
      </c>
      <c r="V911">
        <v>530234</v>
      </c>
      <c r="W911" t="s">
        <v>27</v>
      </c>
      <c r="X911" t="s">
        <v>27</v>
      </c>
      <c r="Y911" t="s">
        <v>624</v>
      </c>
      <c r="Z911" t="s">
        <v>609</v>
      </c>
      <c r="AA911" s="3" t="str">
        <f t="shared" si="28"/>
        <v>0234</v>
      </c>
      <c r="AB911" s="4" t="str">
        <f t="shared" si="29"/>
        <v>Non-TIF</v>
      </c>
    </row>
    <row r="912" spans="1:28" x14ac:dyDescent="0.25">
      <c r="A912">
        <v>2021</v>
      </c>
      <c r="B912">
        <v>57</v>
      </c>
      <c r="C912" t="s">
        <v>32</v>
      </c>
      <c r="D912">
        <v>1021372959</v>
      </c>
      <c r="E912">
        <v>39508022</v>
      </c>
      <c r="F912">
        <v>1262690</v>
      </c>
      <c r="G912">
        <v>328197803</v>
      </c>
      <c r="H912">
        <v>14993370</v>
      </c>
      <c r="I912">
        <v>39486961</v>
      </c>
      <c r="J912">
        <v>0</v>
      </c>
      <c r="K912">
        <v>0</v>
      </c>
      <c r="L912">
        <v>1682648</v>
      </c>
      <c r="M912">
        <v>258539</v>
      </c>
      <c r="N912">
        <v>1446762992</v>
      </c>
      <c r="O912">
        <v>1900152</v>
      </c>
      <c r="P912">
        <v>1444862840</v>
      </c>
      <c r="Q912">
        <v>10143157</v>
      </c>
      <c r="R912">
        <v>2021</v>
      </c>
      <c r="S912">
        <v>57</v>
      </c>
      <c r="T912">
        <v>3</v>
      </c>
      <c r="U912">
        <v>715</v>
      </c>
      <c r="V912">
        <v>573715</v>
      </c>
      <c r="W912" t="s">
        <v>27</v>
      </c>
      <c r="X912" t="s">
        <v>27</v>
      </c>
      <c r="Y912" t="s">
        <v>608</v>
      </c>
      <c r="Z912" t="s">
        <v>609</v>
      </c>
      <c r="AA912" s="3" t="str">
        <f t="shared" si="28"/>
        <v>3715</v>
      </c>
      <c r="AB912" s="4" t="str">
        <f t="shared" si="29"/>
        <v>Non-TIF</v>
      </c>
    </row>
    <row r="913" spans="1:28" x14ac:dyDescent="0.25">
      <c r="A913">
        <v>2021</v>
      </c>
      <c r="B913">
        <v>37</v>
      </c>
      <c r="C913" t="s">
        <v>32</v>
      </c>
      <c r="D913">
        <v>541355</v>
      </c>
      <c r="E913">
        <v>3081449</v>
      </c>
      <c r="F913">
        <v>56094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8292</v>
      </c>
      <c r="M913">
        <v>0</v>
      </c>
      <c r="N913">
        <v>3687190</v>
      </c>
      <c r="O913">
        <v>0</v>
      </c>
      <c r="P913">
        <v>3687190</v>
      </c>
      <c r="Q913">
        <v>182146</v>
      </c>
      <c r="R913">
        <v>2021</v>
      </c>
      <c r="S913">
        <v>37</v>
      </c>
      <c r="T913">
        <v>5</v>
      </c>
      <c r="U913">
        <v>323</v>
      </c>
      <c r="V913">
        <v>945323</v>
      </c>
      <c r="W913" t="s">
        <v>27</v>
      </c>
      <c r="X913" t="s">
        <v>27</v>
      </c>
      <c r="Y913" t="s">
        <v>150</v>
      </c>
      <c r="Z913" t="s">
        <v>64</v>
      </c>
      <c r="AA913" s="3" t="str">
        <f t="shared" si="28"/>
        <v>5323</v>
      </c>
      <c r="AB913" s="4" t="str">
        <f t="shared" si="29"/>
        <v>Non-TIF</v>
      </c>
    </row>
    <row r="914" spans="1:28" x14ac:dyDescent="0.25">
      <c r="A914">
        <v>2021</v>
      </c>
      <c r="B914">
        <v>38</v>
      </c>
      <c r="C914" t="s">
        <v>45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2021</v>
      </c>
      <c r="S914">
        <v>38</v>
      </c>
      <c r="T914">
        <v>0</v>
      </c>
      <c r="U914">
        <v>9</v>
      </c>
      <c r="V914">
        <v>380009</v>
      </c>
      <c r="W914" t="s">
        <v>27</v>
      </c>
      <c r="X914" t="s">
        <v>27</v>
      </c>
      <c r="Y914" t="s">
        <v>229</v>
      </c>
      <c r="Z914" t="s">
        <v>410</v>
      </c>
      <c r="AA914" s="3" t="str">
        <f t="shared" si="28"/>
        <v>0009</v>
      </c>
      <c r="AB914" s="4" t="str">
        <f t="shared" si="29"/>
        <v>Non-TIF</v>
      </c>
    </row>
    <row r="915" spans="1:28" x14ac:dyDescent="0.25">
      <c r="A915">
        <v>2021</v>
      </c>
      <c r="B915">
        <v>38</v>
      </c>
      <c r="C915" t="s">
        <v>24</v>
      </c>
      <c r="D915">
        <v>2142846</v>
      </c>
      <c r="E915">
        <v>0</v>
      </c>
      <c r="F915">
        <v>0</v>
      </c>
      <c r="G915">
        <v>14788313</v>
      </c>
      <c r="H915">
        <v>360698</v>
      </c>
      <c r="I915">
        <v>45937</v>
      </c>
      <c r="J915">
        <v>0</v>
      </c>
      <c r="K915">
        <v>0</v>
      </c>
      <c r="L915">
        <v>0</v>
      </c>
      <c r="M915">
        <v>0</v>
      </c>
      <c r="N915">
        <v>17337794</v>
      </c>
      <c r="O915">
        <v>0</v>
      </c>
      <c r="P915">
        <v>17337794</v>
      </c>
      <c r="Q915">
        <v>0</v>
      </c>
      <c r="R915">
        <v>2021</v>
      </c>
      <c r="S915">
        <v>38</v>
      </c>
      <c r="T915">
        <v>2</v>
      </c>
      <c r="U915">
        <v>727</v>
      </c>
      <c r="V915" t="s">
        <v>646</v>
      </c>
      <c r="W915" t="s">
        <v>26</v>
      </c>
      <c r="X915" t="s">
        <v>27</v>
      </c>
      <c r="Y915" t="s">
        <v>647</v>
      </c>
      <c r="Z915" t="s">
        <v>410</v>
      </c>
      <c r="AA915" s="3" t="str">
        <f t="shared" si="28"/>
        <v>2727</v>
      </c>
      <c r="AB915" s="4" t="str">
        <f t="shared" si="29"/>
        <v>TIF</v>
      </c>
    </row>
    <row r="916" spans="1:28" x14ac:dyDescent="0.25">
      <c r="A916">
        <v>2021</v>
      </c>
      <c r="B916">
        <v>38</v>
      </c>
      <c r="C916" t="s">
        <v>32</v>
      </c>
      <c r="D916">
        <v>113768346</v>
      </c>
      <c r="E916">
        <v>90622878</v>
      </c>
      <c r="F916">
        <v>5177342</v>
      </c>
      <c r="G916">
        <v>11416737</v>
      </c>
      <c r="H916">
        <v>3923096</v>
      </c>
      <c r="I916">
        <v>1224592</v>
      </c>
      <c r="J916">
        <v>0</v>
      </c>
      <c r="K916">
        <v>0</v>
      </c>
      <c r="L916">
        <v>2278381</v>
      </c>
      <c r="M916">
        <v>0</v>
      </c>
      <c r="N916">
        <v>228411372</v>
      </c>
      <c r="O916">
        <v>240760</v>
      </c>
      <c r="P916">
        <v>228170612</v>
      </c>
      <c r="Q916">
        <v>1740995</v>
      </c>
      <c r="R916">
        <v>2021</v>
      </c>
      <c r="S916">
        <v>38</v>
      </c>
      <c r="T916">
        <v>1</v>
      </c>
      <c r="U916">
        <v>791</v>
      </c>
      <c r="V916">
        <v>381791</v>
      </c>
      <c r="W916" t="s">
        <v>27</v>
      </c>
      <c r="X916" t="s">
        <v>27</v>
      </c>
      <c r="Y916" t="s">
        <v>149</v>
      </c>
      <c r="Z916" t="s">
        <v>410</v>
      </c>
      <c r="AA916" s="3" t="str">
        <f t="shared" si="28"/>
        <v>1791</v>
      </c>
      <c r="AB916" s="4" t="str">
        <f t="shared" si="29"/>
        <v>Non-TIF</v>
      </c>
    </row>
    <row r="917" spans="1:28" x14ac:dyDescent="0.25">
      <c r="A917">
        <v>2021</v>
      </c>
      <c r="B917">
        <v>38</v>
      </c>
      <c r="C917" t="s">
        <v>32</v>
      </c>
      <c r="D917">
        <v>45207367</v>
      </c>
      <c r="E917">
        <v>104965884</v>
      </c>
      <c r="F917">
        <v>6853213</v>
      </c>
      <c r="G917">
        <v>7394045</v>
      </c>
      <c r="H917">
        <v>6505032</v>
      </c>
      <c r="I917">
        <v>14822</v>
      </c>
      <c r="J917">
        <v>0</v>
      </c>
      <c r="K917">
        <v>0</v>
      </c>
      <c r="L917">
        <v>6889906</v>
      </c>
      <c r="M917">
        <v>0</v>
      </c>
      <c r="N917">
        <v>177830269</v>
      </c>
      <c r="O917">
        <v>111120</v>
      </c>
      <c r="P917">
        <v>177719149</v>
      </c>
      <c r="Q917">
        <v>2468530</v>
      </c>
      <c r="R917">
        <v>2021</v>
      </c>
      <c r="S917">
        <v>38</v>
      </c>
      <c r="T917">
        <v>2</v>
      </c>
      <c r="U917">
        <v>727</v>
      </c>
      <c r="V917">
        <v>382727</v>
      </c>
      <c r="W917" t="s">
        <v>27</v>
      </c>
      <c r="X917" t="s">
        <v>27</v>
      </c>
      <c r="Y917" t="s">
        <v>481</v>
      </c>
      <c r="Z917" t="s">
        <v>410</v>
      </c>
      <c r="AA917" s="3" t="str">
        <f t="shared" si="28"/>
        <v>2727</v>
      </c>
      <c r="AB917" s="4" t="str">
        <f t="shared" si="29"/>
        <v>Non-TIF</v>
      </c>
    </row>
    <row r="918" spans="1:28" x14ac:dyDescent="0.25">
      <c r="A918">
        <v>2021</v>
      </c>
      <c r="B918">
        <v>38</v>
      </c>
      <c r="C918" t="s">
        <v>32</v>
      </c>
      <c r="D918">
        <v>54504793</v>
      </c>
      <c r="E918">
        <v>53939179</v>
      </c>
      <c r="F918">
        <v>2709472</v>
      </c>
      <c r="G918">
        <v>2434509</v>
      </c>
      <c r="H918">
        <v>0</v>
      </c>
      <c r="I918">
        <v>524276</v>
      </c>
      <c r="J918">
        <v>0</v>
      </c>
      <c r="K918">
        <v>0</v>
      </c>
      <c r="L918">
        <v>1367192</v>
      </c>
      <c r="M918">
        <v>0</v>
      </c>
      <c r="N918">
        <v>115479421</v>
      </c>
      <c r="O918">
        <v>188904</v>
      </c>
      <c r="P918">
        <v>115290517</v>
      </c>
      <c r="Q918">
        <v>1790578</v>
      </c>
      <c r="R918">
        <v>2021</v>
      </c>
      <c r="S918">
        <v>38</v>
      </c>
      <c r="T918">
        <v>2</v>
      </c>
      <c r="U918">
        <v>502</v>
      </c>
      <c r="V918">
        <v>862502</v>
      </c>
      <c r="W918" t="s">
        <v>27</v>
      </c>
      <c r="X918" t="s">
        <v>27</v>
      </c>
      <c r="Y918" t="s">
        <v>59</v>
      </c>
      <c r="Z918" t="s">
        <v>410</v>
      </c>
      <c r="AA918" s="3" t="str">
        <f t="shared" si="28"/>
        <v>2502</v>
      </c>
      <c r="AB918" s="4" t="str">
        <f t="shared" si="29"/>
        <v>Non-TIF</v>
      </c>
    </row>
    <row r="919" spans="1:28" x14ac:dyDescent="0.25">
      <c r="A919">
        <v>2021</v>
      </c>
      <c r="B919">
        <v>39</v>
      </c>
      <c r="C919" t="s">
        <v>45</v>
      </c>
      <c r="D919">
        <v>19075709</v>
      </c>
      <c r="E919">
        <v>281865</v>
      </c>
      <c r="F919">
        <v>12223</v>
      </c>
      <c r="G919">
        <v>877828</v>
      </c>
      <c r="H919">
        <v>0</v>
      </c>
      <c r="I919">
        <v>57159</v>
      </c>
      <c r="J919">
        <v>0</v>
      </c>
      <c r="K919">
        <v>0</v>
      </c>
      <c r="L919">
        <v>0</v>
      </c>
      <c r="M919">
        <v>0</v>
      </c>
      <c r="N919">
        <v>20304784</v>
      </c>
      <c r="O919">
        <v>98156</v>
      </c>
      <c r="P919">
        <v>20206628</v>
      </c>
      <c r="Q919">
        <v>0</v>
      </c>
      <c r="R919">
        <v>2021</v>
      </c>
      <c r="S919">
        <v>39</v>
      </c>
      <c r="T919">
        <v>6</v>
      </c>
      <c r="U919">
        <v>264</v>
      </c>
      <c r="V919">
        <v>256264</v>
      </c>
      <c r="W919" t="s">
        <v>27</v>
      </c>
      <c r="X919" t="s">
        <v>27</v>
      </c>
      <c r="Y919" t="s">
        <v>34</v>
      </c>
      <c r="Z919" t="s">
        <v>411</v>
      </c>
      <c r="AA919" s="3" t="str">
        <f t="shared" si="28"/>
        <v>6264</v>
      </c>
      <c r="AB919" s="4" t="str">
        <f t="shared" si="29"/>
        <v>Non-TIF</v>
      </c>
    </row>
    <row r="920" spans="1:28" x14ac:dyDescent="0.25">
      <c r="A920">
        <v>2021</v>
      </c>
      <c r="B920">
        <v>39</v>
      </c>
      <c r="C920" t="s">
        <v>24</v>
      </c>
      <c r="D920">
        <v>36396826</v>
      </c>
      <c r="E920">
        <v>39298</v>
      </c>
      <c r="F920">
        <v>3893</v>
      </c>
      <c r="G920">
        <v>3752069</v>
      </c>
      <c r="H920">
        <v>42390</v>
      </c>
      <c r="I920">
        <v>299045</v>
      </c>
      <c r="J920">
        <v>0</v>
      </c>
      <c r="K920">
        <v>0</v>
      </c>
      <c r="L920">
        <v>0</v>
      </c>
      <c r="M920">
        <v>0</v>
      </c>
      <c r="N920">
        <v>40533521</v>
      </c>
      <c r="O920">
        <v>24076</v>
      </c>
      <c r="P920">
        <v>40509445</v>
      </c>
      <c r="Q920">
        <v>0</v>
      </c>
      <c r="R920">
        <v>2021</v>
      </c>
      <c r="S920">
        <v>39</v>
      </c>
      <c r="T920">
        <v>6</v>
      </c>
      <c r="U920">
        <v>264</v>
      </c>
      <c r="V920" t="s">
        <v>25</v>
      </c>
      <c r="W920" t="s">
        <v>26</v>
      </c>
      <c r="X920" t="s">
        <v>27</v>
      </c>
      <c r="Y920" t="s">
        <v>28</v>
      </c>
      <c r="Z920" t="s">
        <v>411</v>
      </c>
      <c r="AA920" s="3" t="str">
        <f t="shared" si="28"/>
        <v>6264</v>
      </c>
      <c r="AB920" s="4" t="str">
        <f t="shared" si="29"/>
        <v>TIF</v>
      </c>
    </row>
    <row r="921" spans="1:28" x14ac:dyDescent="0.25">
      <c r="A921">
        <v>2021</v>
      </c>
      <c r="B921">
        <v>39</v>
      </c>
      <c r="C921" t="s">
        <v>32</v>
      </c>
      <c r="D921">
        <v>245588</v>
      </c>
      <c r="E921">
        <v>2532600</v>
      </c>
      <c r="F921">
        <v>72212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3566</v>
      </c>
      <c r="M921">
        <v>0</v>
      </c>
      <c r="N921">
        <v>2853966</v>
      </c>
      <c r="O921">
        <v>0</v>
      </c>
      <c r="P921">
        <v>2853966</v>
      </c>
      <c r="Q921">
        <v>46214</v>
      </c>
      <c r="R921">
        <v>2021</v>
      </c>
      <c r="S921">
        <v>39</v>
      </c>
      <c r="T921">
        <v>0</v>
      </c>
      <c r="U921">
        <v>414</v>
      </c>
      <c r="V921">
        <v>50414</v>
      </c>
      <c r="W921" t="s">
        <v>27</v>
      </c>
      <c r="X921" t="s">
        <v>27</v>
      </c>
      <c r="Y921" t="s">
        <v>96</v>
      </c>
      <c r="Z921" t="s">
        <v>411</v>
      </c>
      <c r="AA921" s="3" t="str">
        <f t="shared" si="28"/>
        <v>0414</v>
      </c>
      <c r="AB921" s="4" t="str">
        <f t="shared" si="29"/>
        <v>Non-TIF</v>
      </c>
    </row>
    <row r="922" spans="1:28" x14ac:dyDescent="0.25">
      <c r="A922">
        <v>2021</v>
      </c>
      <c r="B922">
        <v>40</v>
      </c>
      <c r="C922" t="s">
        <v>45</v>
      </c>
      <c r="D922">
        <v>280134</v>
      </c>
      <c r="E922">
        <v>356</v>
      </c>
      <c r="F922">
        <v>0</v>
      </c>
      <c r="G922">
        <v>0</v>
      </c>
      <c r="H922">
        <v>127665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408155</v>
      </c>
      <c r="O922">
        <v>0</v>
      </c>
      <c r="P922">
        <v>408155</v>
      </c>
      <c r="Q922">
        <v>0</v>
      </c>
      <c r="R922">
        <v>2021</v>
      </c>
      <c r="S922">
        <v>40</v>
      </c>
      <c r="T922">
        <v>4</v>
      </c>
      <c r="U922">
        <v>775</v>
      </c>
      <c r="V922">
        <v>404775</v>
      </c>
      <c r="W922" t="s">
        <v>27</v>
      </c>
      <c r="X922" t="s">
        <v>27</v>
      </c>
      <c r="Y922" t="s">
        <v>454</v>
      </c>
      <c r="Z922" t="s">
        <v>453</v>
      </c>
      <c r="AA922" s="3" t="str">
        <f t="shared" si="28"/>
        <v>4775</v>
      </c>
      <c r="AB922" s="4" t="str">
        <f t="shared" si="29"/>
        <v>Non-TIF</v>
      </c>
    </row>
    <row r="923" spans="1:28" x14ac:dyDescent="0.25">
      <c r="A923">
        <v>2021</v>
      </c>
      <c r="B923">
        <v>40</v>
      </c>
      <c r="C923" t="s">
        <v>24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2021</v>
      </c>
      <c r="S923">
        <v>40</v>
      </c>
      <c r="T923">
        <v>4</v>
      </c>
      <c r="U923">
        <v>775</v>
      </c>
      <c r="V923" t="s">
        <v>648</v>
      </c>
      <c r="W923" t="s">
        <v>26</v>
      </c>
      <c r="X923" t="s">
        <v>27</v>
      </c>
      <c r="Y923" t="s">
        <v>649</v>
      </c>
      <c r="Z923" t="s">
        <v>453</v>
      </c>
      <c r="AA923" s="3" t="str">
        <f t="shared" si="28"/>
        <v>4775</v>
      </c>
      <c r="AB923" s="4" t="str">
        <f t="shared" si="29"/>
        <v>TIF</v>
      </c>
    </row>
    <row r="924" spans="1:28" x14ac:dyDescent="0.25">
      <c r="A924">
        <v>2021</v>
      </c>
      <c r="B924">
        <v>40</v>
      </c>
      <c r="C924" t="s">
        <v>24</v>
      </c>
      <c r="D924">
        <v>11274</v>
      </c>
      <c r="E924">
        <v>0</v>
      </c>
      <c r="F924">
        <v>0</v>
      </c>
      <c r="G924">
        <v>3182604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3193878</v>
      </c>
      <c r="O924">
        <v>0</v>
      </c>
      <c r="P924">
        <v>3193878</v>
      </c>
      <c r="Q924">
        <v>0</v>
      </c>
      <c r="R924">
        <v>2021</v>
      </c>
      <c r="S924">
        <v>40</v>
      </c>
      <c r="T924">
        <v>6</v>
      </c>
      <c r="U924">
        <v>95</v>
      </c>
      <c r="V924" t="s">
        <v>650</v>
      </c>
      <c r="W924" t="s">
        <v>26</v>
      </c>
      <c r="X924" t="s">
        <v>27</v>
      </c>
      <c r="Y924" t="s">
        <v>651</v>
      </c>
      <c r="Z924" t="s">
        <v>453</v>
      </c>
      <c r="AA924" s="3" t="str">
        <f t="shared" si="28"/>
        <v>6095</v>
      </c>
      <c r="AB924" s="4" t="str">
        <f t="shared" si="29"/>
        <v>TIF</v>
      </c>
    </row>
    <row r="925" spans="1:28" x14ac:dyDescent="0.25">
      <c r="A925">
        <v>2021</v>
      </c>
      <c r="B925">
        <v>40</v>
      </c>
      <c r="C925" t="s">
        <v>24</v>
      </c>
      <c r="D925">
        <v>0</v>
      </c>
      <c r="E925">
        <v>0</v>
      </c>
      <c r="F925">
        <v>0</v>
      </c>
      <c r="G925">
        <v>1390260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1390260</v>
      </c>
      <c r="O925">
        <v>0</v>
      </c>
      <c r="P925">
        <v>1390260</v>
      </c>
      <c r="Q925">
        <v>0</v>
      </c>
      <c r="R925">
        <v>2021</v>
      </c>
      <c r="S925">
        <v>40</v>
      </c>
      <c r="T925">
        <v>6</v>
      </c>
      <c r="U925">
        <v>246</v>
      </c>
      <c r="V925" t="s">
        <v>652</v>
      </c>
      <c r="W925" t="s">
        <v>26</v>
      </c>
      <c r="X925" t="s">
        <v>27</v>
      </c>
      <c r="Y925" t="s">
        <v>653</v>
      </c>
      <c r="Z925" t="s">
        <v>453</v>
      </c>
      <c r="AA925" s="3" t="str">
        <f t="shared" si="28"/>
        <v>6246</v>
      </c>
      <c r="AB925" s="4" t="str">
        <f t="shared" si="29"/>
        <v>TIF</v>
      </c>
    </row>
    <row r="926" spans="1:28" x14ac:dyDescent="0.25">
      <c r="A926">
        <v>2021</v>
      </c>
      <c r="B926">
        <v>40</v>
      </c>
      <c r="C926" t="s">
        <v>24</v>
      </c>
      <c r="D926">
        <v>2640974</v>
      </c>
      <c r="E926">
        <v>0</v>
      </c>
      <c r="F926">
        <v>0</v>
      </c>
      <c r="G926">
        <v>4798865</v>
      </c>
      <c r="H926">
        <v>7961843</v>
      </c>
      <c r="I926">
        <v>94074</v>
      </c>
      <c r="J926">
        <v>0</v>
      </c>
      <c r="K926">
        <v>0</v>
      </c>
      <c r="L926">
        <v>0</v>
      </c>
      <c r="M926">
        <v>0</v>
      </c>
      <c r="N926">
        <v>15495756</v>
      </c>
      <c r="O926">
        <v>3704</v>
      </c>
      <c r="P926">
        <v>15492052</v>
      </c>
      <c r="Q926">
        <v>0</v>
      </c>
      <c r="R926">
        <v>2021</v>
      </c>
      <c r="S926">
        <v>40</v>
      </c>
      <c r="T926">
        <v>6</v>
      </c>
      <c r="U926">
        <v>867</v>
      </c>
      <c r="V926" t="s">
        <v>654</v>
      </c>
      <c r="W926" t="s">
        <v>26</v>
      </c>
      <c r="X926" t="s">
        <v>27</v>
      </c>
      <c r="Y926" t="s">
        <v>655</v>
      </c>
      <c r="Z926" t="s">
        <v>453</v>
      </c>
      <c r="AA926" s="3" t="str">
        <f t="shared" si="28"/>
        <v>6867</v>
      </c>
      <c r="AB926" s="4" t="str">
        <f t="shared" si="29"/>
        <v>TIF</v>
      </c>
    </row>
    <row r="927" spans="1:28" x14ac:dyDescent="0.25">
      <c r="A927">
        <v>2021</v>
      </c>
      <c r="B927">
        <v>40</v>
      </c>
      <c r="C927" t="s">
        <v>32</v>
      </c>
      <c r="D927">
        <v>99196693</v>
      </c>
      <c r="E927">
        <v>152194599</v>
      </c>
      <c r="F927">
        <v>4172598</v>
      </c>
      <c r="G927">
        <v>12212393</v>
      </c>
      <c r="H927">
        <v>4215960</v>
      </c>
      <c r="I927">
        <v>333070</v>
      </c>
      <c r="J927">
        <v>0</v>
      </c>
      <c r="K927">
        <v>7170</v>
      </c>
      <c r="L927">
        <v>2378288</v>
      </c>
      <c r="M927">
        <v>13499307</v>
      </c>
      <c r="N927">
        <v>288210078</v>
      </c>
      <c r="O927">
        <v>300024</v>
      </c>
      <c r="P927">
        <v>287910054</v>
      </c>
      <c r="Q927">
        <v>10415263</v>
      </c>
      <c r="R927">
        <v>2021</v>
      </c>
      <c r="S927">
        <v>40</v>
      </c>
      <c r="T927">
        <v>6</v>
      </c>
      <c r="U927">
        <v>95</v>
      </c>
      <c r="V927">
        <v>406095</v>
      </c>
      <c r="W927" t="s">
        <v>27</v>
      </c>
      <c r="X927" t="s">
        <v>27</v>
      </c>
      <c r="Y927" t="s">
        <v>142</v>
      </c>
      <c r="Z927" t="s">
        <v>453</v>
      </c>
      <c r="AA927" s="3" t="str">
        <f t="shared" si="28"/>
        <v>6095</v>
      </c>
      <c r="AB927" s="4" t="str">
        <f t="shared" si="29"/>
        <v>Non-TIF</v>
      </c>
    </row>
    <row r="928" spans="1:28" x14ac:dyDescent="0.25">
      <c r="A928">
        <v>2021</v>
      </c>
      <c r="B928">
        <v>40</v>
      </c>
      <c r="C928" t="s">
        <v>32</v>
      </c>
      <c r="D928">
        <v>21465064</v>
      </c>
      <c r="E928">
        <v>31192607</v>
      </c>
      <c r="F928">
        <v>945433</v>
      </c>
      <c r="G928">
        <v>431752</v>
      </c>
      <c r="H928">
        <v>0</v>
      </c>
      <c r="I928">
        <v>4530</v>
      </c>
      <c r="J928">
        <v>0</v>
      </c>
      <c r="K928">
        <v>14390</v>
      </c>
      <c r="L928">
        <v>93618</v>
      </c>
      <c r="M928">
        <v>779431</v>
      </c>
      <c r="N928">
        <v>54926825</v>
      </c>
      <c r="O928">
        <v>68524</v>
      </c>
      <c r="P928">
        <v>54858301</v>
      </c>
      <c r="Q928">
        <v>401649</v>
      </c>
      <c r="R928">
        <v>2021</v>
      </c>
      <c r="S928">
        <v>40</v>
      </c>
      <c r="T928">
        <v>6</v>
      </c>
      <c r="U928">
        <v>246</v>
      </c>
      <c r="V928">
        <v>406246</v>
      </c>
      <c r="W928" t="s">
        <v>27</v>
      </c>
      <c r="X928" t="s">
        <v>27</v>
      </c>
      <c r="Y928" t="s">
        <v>143</v>
      </c>
      <c r="Z928" t="s">
        <v>453</v>
      </c>
      <c r="AA928" s="3" t="str">
        <f t="shared" si="28"/>
        <v>6246</v>
      </c>
      <c r="AB928" s="4" t="str">
        <f t="shared" si="29"/>
        <v>Non-TIF</v>
      </c>
    </row>
    <row r="929" spans="1:28" x14ac:dyDescent="0.25">
      <c r="A929">
        <v>2021</v>
      </c>
      <c r="B929">
        <v>40</v>
      </c>
      <c r="C929" t="s">
        <v>32</v>
      </c>
      <c r="D929">
        <v>200690604</v>
      </c>
      <c r="E929">
        <v>120759344</v>
      </c>
      <c r="F929">
        <v>1962440</v>
      </c>
      <c r="G929">
        <v>25264262</v>
      </c>
      <c r="H929">
        <v>2847348</v>
      </c>
      <c r="I929">
        <v>13685400</v>
      </c>
      <c r="J929">
        <v>0</v>
      </c>
      <c r="K929">
        <v>8400</v>
      </c>
      <c r="L929">
        <v>3196113</v>
      </c>
      <c r="M929">
        <v>16601199</v>
      </c>
      <c r="N929">
        <v>385015110</v>
      </c>
      <c r="O929">
        <v>635236</v>
      </c>
      <c r="P929">
        <v>384379874</v>
      </c>
      <c r="Q929">
        <v>3709476</v>
      </c>
      <c r="R929">
        <v>2021</v>
      </c>
      <c r="S929">
        <v>40</v>
      </c>
      <c r="T929">
        <v>6</v>
      </c>
      <c r="U929">
        <v>867</v>
      </c>
      <c r="V929">
        <v>406867</v>
      </c>
      <c r="W929" t="s">
        <v>27</v>
      </c>
      <c r="X929" t="s">
        <v>27</v>
      </c>
      <c r="Y929" t="s">
        <v>484</v>
      </c>
      <c r="Z929" t="s">
        <v>453</v>
      </c>
      <c r="AA929" s="3" t="str">
        <f t="shared" si="28"/>
        <v>6867</v>
      </c>
      <c r="AB929" s="4" t="str">
        <f t="shared" si="29"/>
        <v>Non-TIF</v>
      </c>
    </row>
    <row r="930" spans="1:28" x14ac:dyDescent="0.25">
      <c r="A930">
        <v>2021</v>
      </c>
      <c r="B930">
        <v>41</v>
      </c>
      <c r="C930" t="s">
        <v>45</v>
      </c>
      <c r="D930">
        <v>1056810</v>
      </c>
      <c r="E930">
        <v>0</v>
      </c>
      <c r="F930">
        <v>0</v>
      </c>
      <c r="G930">
        <v>15438723</v>
      </c>
      <c r="H930">
        <v>8550355</v>
      </c>
      <c r="I930">
        <v>170219</v>
      </c>
      <c r="J930">
        <v>0</v>
      </c>
      <c r="K930">
        <v>0</v>
      </c>
      <c r="L930">
        <v>0</v>
      </c>
      <c r="M930">
        <v>0</v>
      </c>
      <c r="N930">
        <v>25216107</v>
      </c>
      <c r="O930">
        <v>3704</v>
      </c>
      <c r="P930">
        <v>25212403</v>
      </c>
      <c r="Q930">
        <v>0</v>
      </c>
      <c r="R930">
        <v>2021</v>
      </c>
      <c r="S930">
        <v>41</v>
      </c>
      <c r="T930">
        <v>2</v>
      </c>
      <c r="U930">
        <v>403</v>
      </c>
      <c r="V930">
        <v>412403</v>
      </c>
      <c r="W930" t="s">
        <v>27</v>
      </c>
      <c r="X930" t="s">
        <v>27</v>
      </c>
      <c r="Y930" t="s">
        <v>217</v>
      </c>
      <c r="Z930" t="s">
        <v>413</v>
      </c>
      <c r="AA930" s="3" t="str">
        <f t="shared" si="28"/>
        <v>2403</v>
      </c>
      <c r="AB930" s="4" t="str">
        <f t="shared" si="29"/>
        <v>Non-TIF</v>
      </c>
    </row>
    <row r="931" spans="1:28" x14ac:dyDescent="0.25">
      <c r="A931">
        <v>2021</v>
      </c>
      <c r="B931">
        <v>97</v>
      </c>
      <c r="C931" t="s">
        <v>32</v>
      </c>
      <c r="D931">
        <v>1200438</v>
      </c>
      <c r="E931">
        <v>12538372</v>
      </c>
      <c r="F931">
        <v>576684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43812</v>
      </c>
      <c r="M931">
        <v>0</v>
      </c>
      <c r="N931">
        <v>14359306</v>
      </c>
      <c r="O931">
        <v>9260</v>
      </c>
      <c r="P931">
        <v>14350046</v>
      </c>
      <c r="Q931">
        <v>470094</v>
      </c>
      <c r="R931">
        <v>2021</v>
      </c>
      <c r="S931">
        <v>97</v>
      </c>
      <c r="T931">
        <v>4</v>
      </c>
      <c r="U931">
        <v>860</v>
      </c>
      <c r="V931">
        <v>814860</v>
      </c>
      <c r="W931" t="s">
        <v>27</v>
      </c>
      <c r="X931" t="s">
        <v>27</v>
      </c>
      <c r="Y931" t="s">
        <v>256</v>
      </c>
      <c r="Z931" t="s">
        <v>911</v>
      </c>
      <c r="AA931" s="3" t="str">
        <f t="shared" si="28"/>
        <v>4860</v>
      </c>
      <c r="AB931" s="4" t="str">
        <f t="shared" si="29"/>
        <v>Non-TIF</v>
      </c>
    </row>
    <row r="932" spans="1:28" x14ac:dyDescent="0.25">
      <c r="A932">
        <v>2021</v>
      </c>
      <c r="B932">
        <v>97</v>
      </c>
      <c r="C932" t="s">
        <v>32</v>
      </c>
      <c r="D932">
        <v>1765245729</v>
      </c>
      <c r="E932">
        <v>7006534</v>
      </c>
      <c r="F932">
        <v>287976</v>
      </c>
      <c r="G932">
        <v>366274183</v>
      </c>
      <c r="H932">
        <v>15141240</v>
      </c>
      <c r="I932">
        <v>139682176</v>
      </c>
      <c r="J932">
        <v>0</v>
      </c>
      <c r="K932">
        <v>4374000</v>
      </c>
      <c r="L932">
        <v>14111806</v>
      </c>
      <c r="M932">
        <v>19486109</v>
      </c>
      <c r="N932">
        <v>2331609753</v>
      </c>
      <c r="O932">
        <v>4455196</v>
      </c>
      <c r="P932">
        <v>2327154557</v>
      </c>
      <c r="Q932">
        <v>104616824</v>
      </c>
      <c r="R932">
        <v>2021</v>
      </c>
      <c r="S932">
        <v>97</v>
      </c>
      <c r="T932">
        <v>6</v>
      </c>
      <c r="U932">
        <v>39</v>
      </c>
      <c r="V932">
        <v>976039</v>
      </c>
      <c r="W932" t="s">
        <v>27</v>
      </c>
      <c r="X932" t="s">
        <v>27</v>
      </c>
      <c r="Y932" t="s">
        <v>832</v>
      </c>
      <c r="Z932" t="s">
        <v>911</v>
      </c>
      <c r="AA932" s="3" t="str">
        <f t="shared" si="28"/>
        <v>6039</v>
      </c>
      <c r="AB932" s="4" t="str">
        <f t="shared" si="29"/>
        <v>Non-TIF</v>
      </c>
    </row>
    <row r="933" spans="1:28" x14ac:dyDescent="0.25">
      <c r="A933">
        <v>2021</v>
      </c>
      <c r="B933">
        <v>98</v>
      </c>
      <c r="C933" t="s">
        <v>45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2021</v>
      </c>
      <c r="S933">
        <v>98</v>
      </c>
      <c r="T933">
        <v>5</v>
      </c>
      <c r="U933">
        <v>751</v>
      </c>
      <c r="V933">
        <v>665751</v>
      </c>
      <c r="W933" t="s">
        <v>27</v>
      </c>
      <c r="X933" t="s">
        <v>27</v>
      </c>
      <c r="Y933" t="s">
        <v>794</v>
      </c>
      <c r="Z933" t="s">
        <v>914</v>
      </c>
      <c r="AA933" s="3" t="str">
        <f t="shared" si="28"/>
        <v>5751</v>
      </c>
      <c r="AB933" s="4" t="str">
        <f t="shared" si="29"/>
        <v>Non-TIF</v>
      </c>
    </row>
    <row r="934" spans="1:28" x14ac:dyDescent="0.25">
      <c r="A934">
        <v>2021</v>
      </c>
      <c r="B934">
        <v>98</v>
      </c>
      <c r="C934" t="s">
        <v>24</v>
      </c>
      <c r="D934">
        <v>0</v>
      </c>
      <c r="E934">
        <v>0</v>
      </c>
      <c r="F934">
        <v>0</v>
      </c>
      <c r="G934">
        <v>0</v>
      </c>
      <c r="H934">
        <v>53802516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53802516</v>
      </c>
      <c r="O934">
        <v>0</v>
      </c>
      <c r="P934">
        <v>53802516</v>
      </c>
      <c r="Q934">
        <v>0</v>
      </c>
      <c r="R934">
        <v>2021</v>
      </c>
      <c r="S934">
        <v>98</v>
      </c>
      <c r="T934">
        <v>5</v>
      </c>
      <c r="U934">
        <v>751</v>
      </c>
      <c r="V934" t="s">
        <v>906</v>
      </c>
      <c r="W934" t="s">
        <v>26</v>
      </c>
      <c r="X934" t="s">
        <v>27</v>
      </c>
      <c r="Y934" t="s">
        <v>907</v>
      </c>
      <c r="Z934" t="s">
        <v>914</v>
      </c>
      <c r="AA934" s="3" t="str">
        <f t="shared" si="28"/>
        <v>5751</v>
      </c>
      <c r="AB934" s="4" t="str">
        <f t="shared" si="29"/>
        <v>TIF</v>
      </c>
    </row>
    <row r="935" spans="1:28" x14ac:dyDescent="0.25">
      <c r="A935">
        <v>2021</v>
      </c>
      <c r="B935">
        <v>98</v>
      </c>
      <c r="C935" t="s">
        <v>24</v>
      </c>
      <c r="D935">
        <v>0</v>
      </c>
      <c r="E935">
        <v>0</v>
      </c>
      <c r="F935">
        <v>0</v>
      </c>
      <c r="G935">
        <v>5088589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5088589</v>
      </c>
      <c r="O935">
        <v>0</v>
      </c>
      <c r="P935">
        <v>5088589</v>
      </c>
      <c r="Q935">
        <v>0</v>
      </c>
      <c r="R935">
        <v>2021</v>
      </c>
      <c r="S935">
        <v>98</v>
      </c>
      <c r="T935">
        <v>3</v>
      </c>
      <c r="U935">
        <v>420</v>
      </c>
      <c r="V935" t="s">
        <v>873</v>
      </c>
      <c r="W935" t="s">
        <v>26</v>
      </c>
      <c r="X935" t="s">
        <v>27</v>
      </c>
      <c r="Y935" t="s">
        <v>874</v>
      </c>
      <c r="Z935" t="s">
        <v>914</v>
      </c>
      <c r="AA935" s="3" t="str">
        <f t="shared" si="28"/>
        <v>3420</v>
      </c>
      <c r="AB935" s="4" t="str">
        <f t="shared" si="29"/>
        <v>TIF</v>
      </c>
    </row>
    <row r="936" spans="1:28" x14ac:dyDescent="0.25">
      <c r="A936">
        <v>2021</v>
      </c>
      <c r="B936">
        <v>98</v>
      </c>
      <c r="C936" t="s">
        <v>32</v>
      </c>
      <c r="D936">
        <v>39666723</v>
      </c>
      <c r="E936">
        <v>101041373</v>
      </c>
      <c r="F936">
        <v>4305839</v>
      </c>
      <c r="G936">
        <v>48392881</v>
      </c>
      <c r="H936">
        <v>4584363</v>
      </c>
      <c r="I936">
        <v>993648</v>
      </c>
      <c r="J936">
        <v>0</v>
      </c>
      <c r="K936">
        <v>0</v>
      </c>
      <c r="L936">
        <v>2946936</v>
      </c>
      <c r="M936">
        <v>12167779</v>
      </c>
      <c r="N936">
        <v>214099542</v>
      </c>
      <c r="O936">
        <v>146308</v>
      </c>
      <c r="P936">
        <v>213953234</v>
      </c>
      <c r="Q936">
        <v>6646013</v>
      </c>
      <c r="R936">
        <v>2021</v>
      </c>
      <c r="S936">
        <v>98</v>
      </c>
      <c r="T936">
        <v>4</v>
      </c>
      <c r="U936">
        <v>788</v>
      </c>
      <c r="V936">
        <v>984788</v>
      </c>
      <c r="W936" t="s">
        <v>27</v>
      </c>
      <c r="X936" t="s">
        <v>27</v>
      </c>
      <c r="Y936" t="s">
        <v>915</v>
      </c>
      <c r="Z936" t="s">
        <v>914</v>
      </c>
      <c r="AA936" s="3" t="str">
        <f t="shared" si="28"/>
        <v>4788</v>
      </c>
      <c r="AB936" s="4" t="str">
        <f t="shared" si="29"/>
        <v>Non-TIF</v>
      </c>
    </row>
    <row r="937" spans="1:28" x14ac:dyDescent="0.25">
      <c r="A937">
        <v>2021</v>
      </c>
      <c r="B937">
        <v>99</v>
      </c>
      <c r="C937" t="s">
        <v>32</v>
      </c>
      <c r="D937">
        <v>1228212</v>
      </c>
      <c r="E937">
        <v>5930105</v>
      </c>
      <c r="F937">
        <v>210226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70152</v>
      </c>
      <c r="M937">
        <v>0</v>
      </c>
      <c r="N937">
        <v>7438695</v>
      </c>
      <c r="O937">
        <v>5556</v>
      </c>
      <c r="P937">
        <v>7433139</v>
      </c>
      <c r="Q937">
        <v>35844</v>
      </c>
      <c r="R937">
        <v>2021</v>
      </c>
      <c r="S937">
        <v>99</v>
      </c>
      <c r="T937">
        <v>0</v>
      </c>
      <c r="U937">
        <v>916</v>
      </c>
      <c r="V937">
        <v>350916</v>
      </c>
      <c r="W937" t="s">
        <v>27</v>
      </c>
      <c r="X937" t="s">
        <v>27</v>
      </c>
      <c r="Y937" t="s">
        <v>424</v>
      </c>
      <c r="Z937" t="s">
        <v>916</v>
      </c>
      <c r="AA937" s="3" t="str">
        <f t="shared" si="28"/>
        <v>0916</v>
      </c>
      <c r="AB937" s="4" t="str">
        <f t="shared" si="29"/>
        <v>Non-TIF</v>
      </c>
    </row>
    <row r="938" spans="1:28" x14ac:dyDescent="0.25">
      <c r="A938">
        <v>2021</v>
      </c>
      <c r="B938">
        <v>99</v>
      </c>
      <c r="C938" t="s">
        <v>32</v>
      </c>
      <c r="D938">
        <v>61438</v>
      </c>
      <c r="E938">
        <v>619639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4531</v>
      </c>
      <c r="M938">
        <v>0</v>
      </c>
      <c r="N938">
        <v>685608</v>
      </c>
      <c r="O938">
        <v>0</v>
      </c>
      <c r="P938">
        <v>685608</v>
      </c>
      <c r="Q938">
        <v>183</v>
      </c>
      <c r="R938">
        <v>2021</v>
      </c>
      <c r="S938">
        <v>99</v>
      </c>
      <c r="T938">
        <v>5</v>
      </c>
      <c r="U938">
        <v>922</v>
      </c>
      <c r="V938">
        <v>355922</v>
      </c>
      <c r="W938" t="s">
        <v>27</v>
      </c>
      <c r="X938" t="s">
        <v>27</v>
      </c>
      <c r="Y938" t="s">
        <v>168</v>
      </c>
      <c r="Z938" t="s">
        <v>916</v>
      </c>
      <c r="AA938" s="3" t="str">
        <f t="shared" si="28"/>
        <v>5922</v>
      </c>
      <c r="AB938" s="4" t="str">
        <f t="shared" si="29"/>
        <v>Non-TIF</v>
      </c>
    </row>
    <row r="939" spans="1:28" x14ac:dyDescent="0.25">
      <c r="A939">
        <v>2021</v>
      </c>
      <c r="B939">
        <v>99</v>
      </c>
      <c r="C939" t="s">
        <v>32</v>
      </c>
      <c r="D939">
        <v>71898860</v>
      </c>
      <c r="E939">
        <v>74789243</v>
      </c>
      <c r="F939">
        <v>2573446</v>
      </c>
      <c r="G939">
        <v>19871653</v>
      </c>
      <c r="H939">
        <v>6547921</v>
      </c>
      <c r="I939">
        <v>4557554</v>
      </c>
      <c r="J939">
        <v>0</v>
      </c>
      <c r="K939">
        <v>0</v>
      </c>
      <c r="L939">
        <v>6311949</v>
      </c>
      <c r="M939">
        <v>16209490</v>
      </c>
      <c r="N939">
        <v>202760116</v>
      </c>
      <c r="O939">
        <v>259280</v>
      </c>
      <c r="P939">
        <v>202500836</v>
      </c>
      <c r="Q939">
        <v>4365340</v>
      </c>
      <c r="R939">
        <v>2021</v>
      </c>
      <c r="S939">
        <v>99</v>
      </c>
      <c r="T939">
        <v>0</v>
      </c>
      <c r="U939">
        <v>594</v>
      </c>
      <c r="V939">
        <v>990594</v>
      </c>
      <c r="W939" t="s">
        <v>27</v>
      </c>
      <c r="X939" t="s">
        <v>27</v>
      </c>
      <c r="Y939" t="s">
        <v>416</v>
      </c>
      <c r="Z939" t="s">
        <v>916</v>
      </c>
      <c r="AA939" s="3" t="str">
        <f t="shared" si="28"/>
        <v>0594</v>
      </c>
      <c r="AB939" s="4" t="str">
        <f t="shared" si="29"/>
        <v>Non-TIF</v>
      </c>
    </row>
    <row r="940" spans="1:28" x14ac:dyDescent="0.25">
      <c r="A940">
        <v>2021</v>
      </c>
      <c r="B940">
        <v>41</v>
      </c>
      <c r="C940" t="s">
        <v>45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2021</v>
      </c>
      <c r="S940">
        <v>41</v>
      </c>
      <c r="T940">
        <v>3</v>
      </c>
      <c r="U940">
        <v>897</v>
      </c>
      <c r="V940">
        <v>553897</v>
      </c>
      <c r="W940" t="s">
        <v>27</v>
      </c>
      <c r="X940" t="s">
        <v>27</v>
      </c>
      <c r="Y940" t="s">
        <v>457</v>
      </c>
      <c r="Z940" t="s">
        <v>413</v>
      </c>
      <c r="AA940" s="3" t="str">
        <f t="shared" si="28"/>
        <v>3897</v>
      </c>
      <c r="AB940" s="4" t="str">
        <f t="shared" si="29"/>
        <v>Non-TIF</v>
      </c>
    </row>
    <row r="941" spans="1:28" x14ac:dyDescent="0.25">
      <c r="A941">
        <v>2021</v>
      </c>
      <c r="B941">
        <v>41</v>
      </c>
      <c r="C941" t="s">
        <v>45</v>
      </c>
      <c r="D941">
        <v>0</v>
      </c>
      <c r="E941">
        <v>13530</v>
      </c>
      <c r="F941">
        <v>0</v>
      </c>
      <c r="G941">
        <v>3828621</v>
      </c>
      <c r="H941">
        <v>13775310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17617461</v>
      </c>
      <c r="O941">
        <v>0</v>
      </c>
      <c r="P941">
        <v>17617461</v>
      </c>
      <c r="Q941">
        <v>0</v>
      </c>
      <c r="R941">
        <v>2021</v>
      </c>
      <c r="S941">
        <v>41</v>
      </c>
      <c r="T941">
        <v>2</v>
      </c>
      <c r="U941">
        <v>295</v>
      </c>
      <c r="V941">
        <v>952295</v>
      </c>
      <c r="W941" t="s">
        <v>27</v>
      </c>
      <c r="X941" t="s">
        <v>27</v>
      </c>
      <c r="Y941" t="s">
        <v>319</v>
      </c>
      <c r="Z941" t="s">
        <v>413</v>
      </c>
      <c r="AA941" s="3" t="str">
        <f t="shared" si="28"/>
        <v>2295</v>
      </c>
      <c r="AB941" s="4" t="str">
        <f t="shared" si="29"/>
        <v>Non-TIF</v>
      </c>
    </row>
    <row r="942" spans="1:28" x14ac:dyDescent="0.25">
      <c r="A942">
        <v>2021</v>
      </c>
      <c r="B942">
        <v>41</v>
      </c>
      <c r="C942" t="s">
        <v>24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2021</v>
      </c>
      <c r="S942">
        <v>41</v>
      </c>
      <c r="T942">
        <v>3</v>
      </c>
      <c r="U942">
        <v>897</v>
      </c>
      <c r="V942" t="s">
        <v>642</v>
      </c>
      <c r="W942" t="s">
        <v>26</v>
      </c>
      <c r="X942" t="s">
        <v>27</v>
      </c>
      <c r="Y942" t="s">
        <v>643</v>
      </c>
      <c r="Z942" t="s">
        <v>413</v>
      </c>
      <c r="AA942" s="3" t="str">
        <f t="shared" si="28"/>
        <v>3897</v>
      </c>
      <c r="AB942" s="4" t="str">
        <f t="shared" si="29"/>
        <v>TIF</v>
      </c>
    </row>
    <row r="943" spans="1:28" x14ac:dyDescent="0.25">
      <c r="A943">
        <v>2021</v>
      </c>
      <c r="B943">
        <v>41</v>
      </c>
      <c r="C943" t="s">
        <v>32</v>
      </c>
      <c r="D943">
        <v>339315</v>
      </c>
      <c r="E943">
        <v>1433134</v>
      </c>
      <c r="F943">
        <v>35634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2656</v>
      </c>
      <c r="M943">
        <v>0</v>
      </c>
      <c r="N943">
        <v>1810739</v>
      </c>
      <c r="O943">
        <v>1852</v>
      </c>
      <c r="P943">
        <v>1808887</v>
      </c>
      <c r="Q943">
        <v>12219</v>
      </c>
      <c r="R943">
        <v>2021</v>
      </c>
      <c r="S943">
        <v>41</v>
      </c>
      <c r="T943">
        <v>6</v>
      </c>
      <c r="U943">
        <v>417</v>
      </c>
      <c r="V943">
        <v>556417</v>
      </c>
      <c r="W943" t="s">
        <v>27</v>
      </c>
      <c r="X943" t="s">
        <v>27</v>
      </c>
      <c r="Y943" t="s">
        <v>610</v>
      </c>
      <c r="Z943" t="s">
        <v>413</v>
      </c>
      <c r="AA943" s="3" t="str">
        <f t="shared" si="28"/>
        <v>6417</v>
      </c>
      <c r="AB943" s="4" t="str">
        <f t="shared" si="29"/>
        <v>Non-TIF</v>
      </c>
    </row>
    <row r="944" spans="1:28" x14ac:dyDescent="0.25">
      <c r="A944">
        <v>2021</v>
      </c>
      <c r="B944">
        <v>42</v>
      </c>
      <c r="C944" t="s">
        <v>24</v>
      </c>
      <c r="D944">
        <v>0</v>
      </c>
      <c r="E944">
        <v>0</v>
      </c>
      <c r="F944">
        <v>0</v>
      </c>
      <c r="G944">
        <v>0</v>
      </c>
      <c r="H944">
        <v>1817766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1817766</v>
      </c>
      <c r="O944">
        <v>0</v>
      </c>
      <c r="P944">
        <v>1817766</v>
      </c>
      <c r="Q944">
        <v>0</v>
      </c>
      <c r="R944">
        <v>2021</v>
      </c>
      <c r="S944">
        <v>42</v>
      </c>
      <c r="T944">
        <v>3</v>
      </c>
      <c r="U944">
        <v>33</v>
      </c>
      <c r="V944" t="s">
        <v>686</v>
      </c>
      <c r="W944" t="s">
        <v>26</v>
      </c>
      <c r="X944" t="s">
        <v>27</v>
      </c>
      <c r="Y944" t="s">
        <v>687</v>
      </c>
      <c r="Z944" t="s">
        <v>418</v>
      </c>
      <c r="AA944" s="3" t="str">
        <f t="shared" si="28"/>
        <v>3033</v>
      </c>
      <c r="AB944" s="4" t="str">
        <f t="shared" si="29"/>
        <v>TIF</v>
      </c>
    </row>
    <row r="945" spans="1:28" x14ac:dyDescent="0.25">
      <c r="A945">
        <v>2021</v>
      </c>
      <c r="B945">
        <v>42</v>
      </c>
      <c r="C945" t="s">
        <v>24</v>
      </c>
      <c r="D945">
        <v>2948777</v>
      </c>
      <c r="E945">
        <v>0</v>
      </c>
      <c r="F945">
        <v>0</v>
      </c>
      <c r="G945">
        <v>13775755</v>
      </c>
      <c r="H945">
        <v>20951693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37676225</v>
      </c>
      <c r="O945">
        <v>0</v>
      </c>
      <c r="P945">
        <v>37676225</v>
      </c>
      <c r="Q945">
        <v>0</v>
      </c>
      <c r="R945">
        <v>2021</v>
      </c>
      <c r="S945">
        <v>42</v>
      </c>
      <c r="T945">
        <v>3</v>
      </c>
      <c r="U945">
        <v>150</v>
      </c>
      <c r="V945" t="s">
        <v>425</v>
      </c>
      <c r="W945" t="s">
        <v>26</v>
      </c>
      <c r="X945" t="s">
        <v>27</v>
      </c>
      <c r="Y945" t="s">
        <v>426</v>
      </c>
      <c r="Z945" t="s">
        <v>418</v>
      </c>
      <c r="AA945" s="3" t="str">
        <f t="shared" si="28"/>
        <v>3150</v>
      </c>
      <c r="AB945" s="4" t="str">
        <f t="shared" si="29"/>
        <v>TIF</v>
      </c>
    </row>
    <row r="946" spans="1:28" x14ac:dyDescent="0.25">
      <c r="A946">
        <v>2021</v>
      </c>
      <c r="B946">
        <v>42</v>
      </c>
      <c r="C946" t="s">
        <v>32</v>
      </c>
      <c r="D946">
        <v>61006064</v>
      </c>
      <c r="E946">
        <v>132667655</v>
      </c>
      <c r="F946">
        <v>11810172</v>
      </c>
      <c r="G946">
        <v>16710813</v>
      </c>
      <c r="H946">
        <v>32726801</v>
      </c>
      <c r="I946">
        <v>196777</v>
      </c>
      <c r="J946">
        <v>0</v>
      </c>
      <c r="K946">
        <v>0</v>
      </c>
      <c r="L946">
        <v>14169930</v>
      </c>
      <c r="M946">
        <v>14928263</v>
      </c>
      <c r="N946">
        <v>284216475</v>
      </c>
      <c r="O946">
        <v>261132</v>
      </c>
      <c r="P946">
        <v>283955343</v>
      </c>
      <c r="Q946">
        <v>2548948</v>
      </c>
      <c r="R946">
        <v>2021</v>
      </c>
      <c r="S946">
        <v>42</v>
      </c>
      <c r="T946">
        <v>3</v>
      </c>
      <c r="U946">
        <v>33</v>
      </c>
      <c r="V946">
        <v>423033</v>
      </c>
      <c r="W946" t="s">
        <v>27</v>
      </c>
      <c r="X946" t="s">
        <v>27</v>
      </c>
      <c r="Y946" t="s">
        <v>459</v>
      </c>
      <c r="Z946" t="s">
        <v>418</v>
      </c>
      <c r="AA946" s="3" t="str">
        <f t="shared" si="28"/>
        <v>3033</v>
      </c>
      <c r="AB946" s="4" t="str">
        <f t="shared" si="29"/>
        <v>Non-TIF</v>
      </c>
    </row>
    <row r="947" spans="1:28" x14ac:dyDescent="0.25">
      <c r="A947">
        <v>2021</v>
      </c>
      <c r="B947">
        <v>42</v>
      </c>
      <c r="C947" t="s">
        <v>32</v>
      </c>
      <c r="D947">
        <v>141702585</v>
      </c>
      <c r="E947">
        <v>62399238</v>
      </c>
      <c r="F947">
        <v>3492559</v>
      </c>
      <c r="G947">
        <v>30700872</v>
      </c>
      <c r="H947">
        <v>14191551</v>
      </c>
      <c r="I947">
        <v>5929265</v>
      </c>
      <c r="J947">
        <v>0</v>
      </c>
      <c r="K947">
        <v>0</v>
      </c>
      <c r="L947">
        <v>2532857</v>
      </c>
      <c r="M947">
        <v>14637832</v>
      </c>
      <c r="N947">
        <v>275586759</v>
      </c>
      <c r="O947">
        <v>540784</v>
      </c>
      <c r="P947">
        <v>275045975</v>
      </c>
      <c r="Q947">
        <v>5838563</v>
      </c>
      <c r="R947">
        <v>2021</v>
      </c>
      <c r="S947">
        <v>42</v>
      </c>
      <c r="T947">
        <v>3</v>
      </c>
      <c r="U947">
        <v>150</v>
      </c>
      <c r="V947">
        <v>423150</v>
      </c>
      <c r="W947" t="s">
        <v>27</v>
      </c>
      <c r="X947" t="s">
        <v>27</v>
      </c>
      <c r="Y947" t="s">
        <v>395</v>
      </c>
      <c r="Z947" t="s">
        <v>418</v>
      </c>
      <c r="AA947" s="3" t="str">
        <f t="shared" si="28"/>
        <v>3150</v>
      </c>
      <c r="AB947" s="4" t="str">
        <f t="shared" si="29"/>
        <v>Non-TIF</v>
      </c>
    </row>
    <row r="948" spans="1:28" x14ac:dyDescent="0.25">
      <c r="A948">
        <v>2021</v>
      </c>
      <c r="B948">
        <v>43</v>
      </c>
      <c r="C948" t="s">
        <v>45</v>
      </c>
      <c r="D948">
        <v>3877092</v>
      </c>
      <c r="E948">
        <v>372056</v>
      </c>
      <c r="F948">
        <v>1471</v>
      </c>
      <c r="G948">
        <v>18083921</v>
      </c>
      <c r="H948">
        <v>2465910</v>
      </c>
      <c r="I948">
        <v>2476440</v>
      </c>
      <c r="J948">
        <v>0</v>
      </c>
      <c r="K948">
        <v>0</v>
      </c>
      <c r="L948">
        <v>0</v>
      </c>
      <c r="M948">
        <v>0</v>
      </c>
      <c r="N948">
        <v>27276890</v>
      </c>
      <c r="O948">
        <v>18520</v>
      </c>
      <c r="P948">
        <v>27258370</v>
      </c>
      <c r="Q948">
        <v>0</v>
      </c>
      <c r="R948">
        <v>2021</v>
      </c>
      <c r="S948">
        <v>43</v>
      </c>
      <c r="T948">
        <v>4</v>
      </c>
      <c r="U948">
        <v>356</v>
      </c>
      <c r="V948">
        <v>434356</v>
      </c>
      <c r="W948" t="s">
        <v>27</v>
      </c>
      <c r="X948" t="s">
        <v>27</v>
      </c>
      <c r="Y948" t="s">
        <v>460</v>
      </c>
      <c r="Z948" t="s">
        <v>423</v>
      </c>
      <c r="AA948" s="3" t="str">
        <f t="shared" si="28"/>
        <v>4356</v>
      </c>
      <c r="AB948" s="4" t="str">
        <f t="shared" si="29"/>
        <v>Non-TIF</v>
      </c>
    </row>
    <row r="949" spans="1:28" x14ac:dyDescent="0.25">
      <c r="A949">
        <v>2021</v>
      </c>
      <c r="B949">
        <v>43</v>
      </c>
      <c r="C949" t="s">
        <v>45</v>
      </c>
      <c r="D949">
        <v>3633589</v>
      </c>
      <c r="E949">
        <v>80766</v>
      </c>
      <c r="F949">
        <v>0</v>
      </c>
      <c r="G949">
        <v>6106277</v>
      </c>
      <c r="H949">
        <v>2875416</v>
      </c>
      <c r="I949">
        <v>261276</v>
      </c>
      <c r="J949">
        <v>0</v>
      </c>
      <c r="K949">
        <v>0</v>
      </c>
      <c r="L949">
        <v>0</v>
      </c>
      <c r="M949">
        <v>0</v>
      </c>
      <c r="N949">
        <v>12957324</v>
      </c>
      <c r="O949">
        <v>11112</v>
      </c>
      <c r="P949">
        <v>12946212</v>
      </c>
      <c r="Q949">
        <v>0</v>
      </c>
      <c r="R949">
        <v>2021</v>
      </c>
      <c r="S949">
        <v>43</v>
      </c>
      <c r="T949">
        <v>7</v>
      </c>
      <c r="U949">
        <v>92</v>
      </c>
      <c r="V949">
        <v>437092</v>
      </c>
      <c r="W949" t="s">
        <v>27</v>
      </c>
      <c r="X949" t="s">
        <v>27</v>
      </c>
      <c r="Y949" t="s">
        <v>461</v>
      </c>
      <c r="Z949" t="s">
        <v>423</v>
      </c>
      <c r="AA949" s="3" t="str">
        <f t="shared" si="28"/>
        <v>7092</v>
      </c>
      <c r="AB949" s="4" t="str">
        <f t="shared" si="29"/>
        <v>Non-TIF</v>
      </c>
    </row>
    <row r="950" spans="1:28" x14ac:dyDescent="0.25">
      <c r="A950">
        <v>2021</v>
      </c>
      <c r="B950">
        <v>43</v>
      </c>
      <c r="C950" t="s">
        <v>24</v>
      </c>
      <c r="D950">
        <v>6321101</v>
      </c>
      <c r="E950">
        <v>0</v>
      </c>
      <c r="F950">
        <v>0</v>
      </c>
      <c r="G950">
        <v>36056</v>
      </c>
      <c r="H950">
        <v>0</v>
      </c>
      <c r="I950">
        <v>128189</v>
      </c>
      <c r="J950">
        <v>0</v>
      </c>
      <c r="K950">
        <v>0</v>
      </c>
      <c r="L950">
        <v>0</v>
      </c>
      <c r="M950">
        <v>0</v>
      </c>
      <c r="N950">
        <v>6485346</v>
      </c>
      <c r="O950">
        <v>0</v>
      </c>
      <c r="P950">
        <v>6485346</v>
      </c>
      <c r="Q950">
        <v>0</v>
      </c>
      <c r="R950">
        <v>2021</v>
      </c>
      <c r="S950">
        <v>43</v>
      </c>
      <c r="T950">
        <v>1</v>
      </c>
      <c r="U950">
        <v>917</v>
      </c>
      <c r="V950" t="s">
        <v>688</v>
      </c>
      <c r="W950" t="s">
        <v>26</v>
      </c>
      <c r="X950" t="s">
        <v>27</v>
      </c>
      <c r="Y950" t="s">
        <v>689</v>
      </c>
      <c r="Z950" t="s">
        <v>423</v>
      </c>
      <c r="AA950" s="3" t="str">
        <f t="shared" si="28"/>
        <v>1917</v>
      </c>
      <c r="AB950" s="4" t="str">
        <f t="shared" si="29"/>
        <v>TIF</v>
      </c>
    </row>
    <row r="951" spans="1:28" x14ac:dyDescent="0.25">
      <c r="A951">
        <v>2021</v>
      </c>
      <c r="B951">
        <v>43</v>
      </c>
      <c r="C951" t="s">
        <v>32</v>
      </c>
      <c r="D951">
        <v>31304643</v>
      </c>
      <c r="E951">
        <v>28047908</v>
      </c>
      <c r="F951">
        <v>1509628</v>
      </c>
      <c r="G951">
        <v>6332931</v>
      </c>
      <c r="H951">
        <v>0</v>
      </c>
      <c r="I951">
        <v>356806</v>
      </c>
      <c r="J951">
        <v>0</v>
      </c>
      <c r="K951">
        <v>0</v>
      </c>
      <c r="L951">
        <v>435236</v>
      </c>
      <c r="M951">
        <v>5348758</v>
      </c>
      <c r="N951">
        <v>73335910</v>
      </c>
      <c r="O951">
        <v>87044</v>
      </c>
      <c r="P951">
        <v>73248866</v>
      </c>
      <c r="Q951">
        <v>1073526</v>
      </c>
      <c r="R951">
        <v>2021</v>
      </c>
      <c r="S951">
        <v>43</v>
      </c>
      <c r="T951">
        <v>1</v>
      </c>
      <c r="U951">
        <v>917</v>
      </c>
      <c r="V951">
        <v>431917</v>
      </c>
      <c r="W951" t="s">
        <v>27</v>
      </c>
      <c r="X951" t="s">
        <v>27</v>
      </c>
      <c r="Y951" t="s">
        <v>365</v>
      </c>
      <c r="Z951" t="s">
        <v>423</v>
      </c>
      <c r="AA951" s="3" t="str">
        <f t="shared" si="28"/>
        <v>1917</v>
      </c>
      <c r="AB951" s="4" t="str">
        <f t="shared" si="29"/>
        <v>Non-TIF</v>
      </c>
    </row>
    <row r="952" spans="1:28" x14ac:dyDescent="0.25">
      <c r="A952">
        <v>2021</v>
      </c>
      <c r="B952">
        <v>43</v>
      </c>
      <c r="C952" t="s">
        <v>32</v>
      </c>
      <c r="D952">
        <v>2668385</v>
      </c>
      <c r="E952">
        <v>7437780</v>
      </c>
      <c r="F952">
        <v>296810</v>
      </c>
      <c r="G952">
        <v>482774</v>
      </c>
      <c r="H952">
        <v>0</v>
      </c>
      <c r="I952">
        <v>0</v>
      </c>
      <c r="J952">
        <v>0</v>
      </c>
      <c r="K952">
        <v>272</v>
      </c>
      <c r="L952">
        <v>16801</v>
      </c>
      <c r="M952">
        <v>0</v>
      </c>
      <c r="N952">
        <v>10902822</v>
      </c>
      <c r="O952">
        <v>11112</v>
      </c>
      <c r="P952">
        <v>10891710</v>
      </c>
      <c r="Q952">
        <v>54673</v>
      </c>
      <c r="R952">
        <v>2021</v>
      </c>
      <c r="S952">
        <v>43</v>
      </c>
      <c r="T952">
        <v>0</v>
      </c>
      <c r="U952">
        <v>441</v>
      </c>
      <c r="V952">
        <v>780441</v>
      </c>
      <c r="W952" t="s">
        <v>27</v>
      </c>
      <c r="X952" t="s">
        <v>27</v>
      </c>
      <c r="Y952" t="s">
        <v>232</v>
      </c>
      <c r="Z952" t="s">
        <v>423</v>
      </c>
      <c r="AA952" s="3" t="str">
        <f t="shared" si="28"/>
        <v>0441</v>
      </c>
      <c r="AB952" s="4" t="str">
        <f t="shared" si="29"/>
        <v>Non-TIF</v>
      </c>
    </row>
    <row r="953" spans="1:28" x14ac:dyDescent="0.25">
      <c r="A953">
        <v>2021</v>
      </c>
      <c r="B953">
        <v>44</v>
      </c>
      <c r="C953" t="s">
        <v>32</v>
      </c>
      <c r="D953">
        <v>14300455</v>
      </c>
      <c r="E953">
        <v>36726011</v>
      </c>
      <c r="F953">
        <v>1278612</v>
      </c>
      <c r="G953">
        <v>1825709</v>
      </c>
      <c r="H953">
        <v>51777</v>
      </c>
      <c r="I953">
        <v>9903</v>
      </c>
      <c r="J953">
        <v>0</v>
      </c>
      <c r="K953">
        <v>0</v>
      </c>
      <c r="L953">
        <v>641597</v>
      </c>
      <c r="M953">
        <v>0</v>
      </c>
      <c r="N953">
        <v>54834064</v>
      </c>
      <c r="O953">
        <v>48152</v>
      </c>
      <c r="P953">
        <v>54785912</v>
      </c>
      <c r="Q953">
        <v>1280936</v>
      </c>
      <c r="R953">
        <v>2021</v>
      </c>
      <c r="S953">
        <v>44</v>
      </c>
      <c r="T953">
        <v>7</v>
      </c>
      <c r="U953">
        <v>47</v>
      </c>
      <c r="V953">
        <v>447047</v>
      </c>
      <c r="W953" t="s">
        <v>27</v>
      </c>
      <c r="X953" t="s">
        <v>27</v>
      </c>
      <c r="Y953" t="s">
        <v>309</v>
      </c>
      <c r="Z953" t="s">
        <v>464</v>
      </c>
      <c r="AA953" s="3" t="str">
        <f t="shared" si="28"/>
        <v>7047</v>
      </c>
      <c r="AB953" s="4" t="str">
        <f t="shared" si="29"/>
        <v>Non-TIF</v>
      </c>
    </row>
    <row r="954" spans="1:28" x14ac:dyDescent="0.25">
      <c r="A954">
        <v>2021</v>
      </c>
      <c r="B954">
        <v>46</v>
      </c>
      <c r="C954" t="s">
        <v>24</v>
      </c>
      <c r="D954">
        <v>11103245</v>
      </c>
      <c r="E954">
        <v>0</v>
      </c>
      <c r="F954">
        <v>0</v>
      </c>
      <c r="G954">
        <v>17041033</v>
      </c>
      <c r="H954">
        <v>1122170</v>
      </c>
      <c r="I954">
        <v>1493842</v>
      </c>
      <c r="J954">
        <v>0</v>
      </c>
      <c r="K954">
        <v>0</v>
      </c>
      <c r="L954">
        <v>0</v>
      </c>
      <c r="M954">
        <v>0</v>
      </c>
      <c r="N954">
        <v>30760290</v>
      </c>
      <c r="O954">
        <v>0</v>
      </c>
      <c r="P954">
        <v>30760290</v>
      </c>
      <c r="Q954">
        <v>0</v>
      </c>
      <c r="R954">
        <v>2021</v>
      </c>
      <c r="S954">
        <v>46</v>
      </c>
      <c r="T954">
        <v>3</v>
      </c>
      <c r="U954">
        <v>60</v>
      </c>
      <c r="V954" t="s">
        <v>690</v>
      </c>
      <c r="W954" t="s">
        <v>26</v>
      </c>
      <c r="X954" t="s">
        <v>27</v>
      </c>
      <c r="Y954" t="s">
        <v>691</v>
      </c>
      <c r="Z954" t="s">
        <v>470</v>
      </c>
      <c r="AA954" s="3" t="str">
        <f t="shared" si="28"/>
        <v>3060</v>
      </c>
      <c r="AB954" s="4" t="str">
        <f t="shared" si="29"/>
        <v>TIF</v>
      </c>
    </row>
    <row r="955" spans="1:28" x14ac:dyDescent="0.25">
      <c r="A955">
        <v>2021</v>
      </c>
      <c r="B955">
        <v>46</v>
      </c>
      <c r="C955" t="s">
        <v>32</v>
      </c>
      <c r="D955">
        <v>200710837</v>
      </c>
      <c r="E955">
        <v>155163288</v>
      </c>
      <c r="F955">
        <v>6531010</v>
      </c>
      <c r="G955">
        <v>36049687</v>
      </c>
      <c r="H955">
        <v>9093627</v>
      </c>
      <c r="I955">
        <v>4596265</v>
      </c>
      <c r="J955">
        <v>0</v>
      </c>
      <c r="K955">
        <v>146492</v>
      </c>
      <c r="L955">
        <v>2171431</v>
      </c>
      <c r="M955">
        <v>13910672</v>
      </c>
      <c r="N955">
        <v>428373309</v>
      </c>
      <c r="O955">
        <v>612394</v>
      </c>
      <c r="P955">
        <v>427760915</v>
      </c>
      <c r="Q955">
        <v>22853198</v>
      </c>
      <c r="R955">
        <v>2021</v>
      </c>
      <c r="S955">
        <v>46</v>
      </c>
      <c r="T955">
        <v>3</v>
      </c>
      <c r="U955">
        <v>60</v>
      </c>
      <c r="V955">
        <v>463060</v>
      </c>
      <c r="W955" t="s">
        <v>27</v>
      </c>
      <c r="X955" t="s">
        <v>27</v>
      </c>
      <c r="Y955" t="s">
        <v>498</v>
      </c>
      <c r="Z955" t="s">
        <v>470</v>
      </c>
      <c r="AA955" s="3" t="str">
        <f t="shared" si="28"/>
        <v>3060</v>
      </c>
      <c r="AB955" s="4" t="str">
        <f t="shared" si="29"/>
        <v>Non-TIF</v>
      </c>
    </row>
    <row r="956" spans="1:28" x14ac:dyDescent="0.25">
      <c r="A956">
        <v>2021</v>
      </c>
      <c r="B956">
        <v>46</v>
      </c>
      <c r="C956" t="s">
        <v>32</v>
      </c>
      <c r="D956">
        <v>895947</v>
      </c>
      <c r="E956">
        <v>2262754</v>
      </c>
      <c r="F956">
        <v>243099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17503</v>
      </c>
      <c r="M956">
        <v>0</v>
      </c>
      <c r="N956">
        <v>3419303</v>
      </c>
      <c r="O956">
        <v>0</v>
      </c>
      <c r="P956">
        <v>3419303</v>
      </c>
      <c r="Q956">
        <v>9343</v>
      </c>
      <c r="R956">
        <v>2021</v>
      </c>
      <c r="S956">
        <v>46</v>
      </c>
      <c r="T956">
        <v>6</v>
      </c>
      <c r="U956">
        <v>921</v>
      </c>
      <c r="V956">
        <v>746921</v>
      </c>
      <c r="W956" t="s">
        <v>27</v>
      </c>
      <c r="X956" t="s">
        <v>27</v>
      </c>
      <c r="Y956" t="s">
        <v>672</v>
      </c>
      <c r="Z956" t="s">
        <v>470</v>
      </c>
      <c r="AA956" s="3" t="str">
        <f t="shared" si="28"/>
        <v>6921</v>
      </c>
      <c r="AB956" s="4" t="str">
        <f t="shared" si="29"/>
        <v>Non-TIF</v>
      </c>
    </row>
    <row r="957" spans="1:28" x14ac:dyDescent="0.25">
      <c r="A957">
        <v>2021</v>
      </c>
      <c r="B957">
        <v>47</v>
      </c>
      <c r="C957" t="s">
        <v>45</v>
      </c>
      <c r="D957">
        <v>11334196</v>
      </c>
      <c r="E957">
        <v>0</v>
      </c>
      <c r="F957">
        <v>0</v>
      </c>
      <c r="G957">
        <v>0</v>
      </c>
      <c r="H957">
        <v>325160</v>
      </c>
      <c r="I957">
        <v>879886</v>
      </c>
      <c r="J957">
        <v>0</v>
      </c>
      <c r="K957">
        <v>0</v>
      </c>
      <c r="L957">
        <v>0</v>
      </c>
      <c r="M957">
        <v>0</v>
      </c>
      <c r="N957">
        <v>12539242</v>
      </c>
      <c r="O957">
        <v>53708</v>
      </c>
      <c r="P957">
        <v>12485534</v>
      </c>
      <c r="Q957">
        <v>0</v>
      </c>
      <c r="R957">
        <v>2021</v>
      </c>
      <c r="S957">
        <v>47</v>
      </c>
      <c r="T957">
        <v>4</v>
      </c>
      <c r="U957">
        <v>860</v>
      </c>
      <c r="V957">
        <v>814860</v>
      </c>
      <c r="W957" t="s">
        <v>27</v>
      </c>
      <c r="X957" t="s">
        <v>27</v>
      </c>
      <c r="Y957" t="s">
        <v>256</v>
      </c>
      <c r="Z957" t="s">
        <v>474</v>
      </c>
      <c r="AA957" s="3" t="str">
        <f t="shared" si="28"/>
        <v>4860</v>
      </c>
      <c r="AB957" s="4" t="str">
        <f t="shared" si="29"/>
        <v>Non-TIF</v>
      </c>
    </row>
    <row r="958" spans="1:28" x14ac:dyDescent="0.25">
      <c r="A958">
        <v>2021</v>
      </c>
      <c r="B958">
        <v>47</v>
      </c>
      <c r="C958" t="s">
        <v>32</v>
      </c>
      <c r="D958">
        <v>51286538</v>
      </c>
      <c r="E958">
        <v>137083857</v>
      </c>
      <c r="F958">
        <v>16250745</v>
      </c>
      <c r="G958">
        <v>16223550</v>
      </c>
      <c r="H958">
        <v>12819396</v>
      </c>
      <c r="I958">
        <v>619979</v>
      </c>
      <c r="J958">
        <v>0</v>
      </c>
      <c r="K958">
        <v>0</v>
      </c>
      <c r="L958">
        <v>2172889</v>
      </c>
      <c r="M958">
        <v>0</v>
      </c>
      <c r="N958">
        <v>236456954</v>
      </c>
      <c r="O958">
        <v>225944</v>
      </c>
      <c r="P958">
        <v>236231010</v>
      </c>
      <c r="Q958">
        <v>7835136</v>
      </c>
      <c r="R958">
        <v>2021</v>
      </c>
      <c r="S958">
        <v>47</v>
      </c>
      <c r="T958">
        <v>2</v>
      </c>
      <c r="U958">
        <v>376</v>
      </c>
      <c r="V958">
        <v>472376</v>
      </c>
      <c r="W958" t="s">
        <v>27</v>
      </c>
      <c r="X958" t="s">
        <v>27</v>
      </c>
      <c r="Y958" t="s">
        <v>180</v>
      </c>
      <c r="Z958" t="s">
        <v>474</v>
      </c>
      <c r="AA958" s="3" t="str">
        <f t="shared" si="28"/>
        <v>2376</v>
      </c>
      <c r="AB958" s="4" t="str">
        <f t="shared" si="29"/>
        <v>Non-TIF</v>
      </c>
    </row>
    <row r="959" spans="1:28" x14ac:dyDescent="0.25">
      <c r="A959">
        <v>2021</v>
      </c>
      <c r="B959">
        <v>57</v>
      </c>
      <c r="C959" t="s">
        <v>32</v>
      </c>
      <c r="D959">
        <v>96241953</v>
      </c>
      <c r="E959">
        <v>65488104</v>
      </c>
      <c r="F959">
        <v>2302512</v>
      </c>
      <c r="G959">
        <v>7755332</v>
      </c>
      <c r="H959">
        <v>357390</v>
      </c>
      <c r="I959">
        <v>461019</v>
      </c>
      <c r="J959">
        <v>0</v>
      </c>
      <c r="K959">
        <v>0</v>
      </c>
      <c r="L959">
        <v>609090</v>
      </c>
      <c r="M959">
        <v>921303</v>
      </c>
      <c r="N959">
        <v>174136703</v>
      </c>
      <c r="O959">
        <v>249521</v>
      </c>
      <c r="P959">
        <v>173887182</v>
      </c>
      <c r="Q959">
        <v>6023870</v>
      </c>
      <c r="R959">
        <v>2021</v>
      </c>
      <c r="S959">
        <v>57</v>
      </c>
      <c r="T959">
        <v>4</v>
      </c>
      <c r="U959">
        <v>777</v>
      </c>
      <c r="V959">
        <v>574777</v>
      </c>
      <c r="W959" t="s">
        <v>27</v>
      </c>
      <c r="X959" t="s">
        <v>27</v>
      </c>
      <c r="Y959" t="s">
        <v>49</v>
      </c>
      <c r="Z959" t="s">
        <v>609</v>
      </c>
      <c r="AA959" s="3" t="str">
        <f t="shared" si="28"/>
        <v>4777</v>
      </c>
      <c r="AB959" s="4" t="str">
        <f t="shared" si="29"/>
        <v>Non-TIF</v>
      </c>
    </row>
    <row r="960" spans="1:28" x14ac:dyDescent="0.25">
      <c r="A960">
        <v>2021</v>
      </c>
      <c r="B960">
        <v>57</v>
      </c>
      <c r="C960" t="s">
        <v>32</v>
      </c>
      <c r="D960">
        <v>109121176</v>
      </c>
      <c r="E960">
        <v>46887211</v>
      </c>
      <c r="F960">
        <v>1752597</v>
      </c>
      <c r="G960">
        <v>7247032</v>
      </c>
      <c r="H960">
        <v>295380</v>
      </c>
      <c r="I960">
        <v>544935</v>
      </c>
      <c r="J960">
        <v>0</v>
      </c>
      <c r="K960">
        <v>0</v>
      </c>
      <c r="L960">
        <v>311761</v>
      </c>
      <c r="M960">
        <v>0</v>
      </c>
      <c r="N960">
        <v>166160092</v>
      </c>
      <c r="O960">
        <v>227796</v>
      </c>
      <c r="P960">
        <v>165932296</v>
      </c>
      <c r="Q960">
        <v>2944700</v>
      </c>
      <c r="R960">
        <v>2021</v>
      </c>
      <c r="S960">
        <v>57</v>
      </c>
      <c r="T960">
        <v>6</v>
      </c>
      <c r="U960">
        <v>138</v>
      </c>
      <c r="V960">
        <v>576138</v>
      </c>
      <c r="W960" t="s">
        <v>27</v>
      </c>
      <c r="X960" t="s">
        <v>27</v>
      </c>
      <c r="Y960" t="s">
        <v>625</v>
      </c>
      <c r="Z960" t="s">
        <v>609</v>
      </c>
      <c r="AA960" s="3" t="str">
        <f t="shared" si="28"/>
        <v>6138</v>
      </c>
      <c r="AB960" s="4" t="str">
        <f t="shared" si="29"/>
        <v>Non-TIF</v>
      </c>
    </row>
    <row r="961" spans="1:28" x14ac:dyDescent="0.25">
      <c r="A961">
        <v>2021</v>
      </c>
      <c r="B961">
        <v>58</v>
      </c>
      <c r="C961" t="s">
        <v>45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2021</v>
      </c>
      <c r="S961">
        <v>58</v>
      </c>
      <c r="T961">
        <v>6</v>
      </c>
      <c r="U961">
        <v>759</v>
      </c>
      <c r="V961">
        <v>586759</v>
      </c>
      <c r="W961" t="s">
        <v>27</v>
      </c>
      <c r="X961" t="s">
        <v>27</v>
      </c>
      <c r="Y961" t="s">
        <v>378</v>
      </c>
      <c r="Z961" t="s">
        <v>626</v>
      </c>
      <c r="AA961" s="3" t="str">
        <f t="shared" si="28"/>
        <v>6759</v>
      </c>
      <c r="AB961" s="4" t="str">
        <f t="shared" si="29"/>
        <v>Non-TIF</v>
      </c>
    </row>
    <row r="962" spans="1:28" x14ac:dyDescent="0.25">
      <c r="A962">
        <v>2021</v>
      </c>
      <c r="B962">
        <v>58</v>
      </c>
      <c r="C962" t="s">
        <v>24</v>
      </c>
      <c r="D962">
        <v>1131250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1131250</v>
      </c>
      <c r="O962">
        <v>3704</v>
      </c>
      <c r="P962">
        <v>1127546</v>
      </c>
      <c r="Q962">
        <v>0</v>
      </c>
      <c r="R962">
        <v>2021</v>
      </c>
      <c r="S962">
        <v>58</v>
      </c>
      <c r="T962">
        <v>1</v>
      </c>
      <c r="U962">
        <v>368</v>
      </c>
      <c r="V962" t="s">
        <v>627</v>
      </c>
      <c r="W962" t="s">
        <v>26</v>
      </c>
      <c r="X962" t="s">
        <v>27</v>
      </c>
      <c r="Y962" t="s">
        <v>628</v>
      </c>
      <c r="Z962" t="s">
        <v>626</v>
      </c>
      <c r="AA962" s="3" t="str">
        <f t="shared" si="28"/>
        <v>1368</v>
      </c>
      <c r="AB962" s="4" t="str">
        <f t="shared" si="29"/>
        <v>TIF</v>
      </c>
    </row>
    <row r="963" spans="1:28" x14ac:dyDescent="0.25">
      <c r="A963">
        <v>2021</v>
      </c>
      <c r="B963">
        <v>58</v>
      </c>
      <c r="C963" t="s">
        <v>32</v>
      </c>
      <c r="D963">
        <v>719646</v>
      </c>
      <c r="E963">
        <v>332995</v>
      </c>
      <c r="F963">
        <v>953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1518</v>
      </c>
      <c r="M963">
        <v>0</v>
      </c>
      <c r="N963">
        <v>1055112</v>
      </c>
      <c r="O963">
        <v>0</v>
      </c>
      <c r="P963">
        <v>1055112</v>
      </c>
      <c r="Q963">
        <v>11007</v>
      </c>
      <c r="R963">
        <v>2021</v>
      </c>
      <c r="S963">
        <v>58</v>
      </c>
      <c r="T963">
        <v>4</v>
      </c>
      <c r="U963">
        <v>203</v>
      </c>
      <c r="V963">
        <v>294203</v>
      </c>
      <c r="W963" t="s">
        <v>27</v>
      </c>
      <c r="X963" t="s">
        <v>27</v>
      </c>
      <c r="Y963" t="s">
        <v>305</v>
      </c>
      <c r="Z963" t="s">
        <v>626</v>
      </c>
      <c r="AA963" s="3" t="str">
        <f t="shared" ref="AA963:AA1026" si="30">CONCATENATE(T963,TEXT(U963,"000"))</f>
        <v>4203</v>
      </c>
      <c r="AB963" s="4" t="str">
        <f t="shared" ref="AB963:AB1026" si="31">IF(C963="I","TIF","Non-TIF")</f>
        <v>Non-TIF</v>
      </c>
    </row>
    <row r="964" spans="1:28" x14ac:dyDescent="0.25">
      <c r="A964">
        <v>2021</v>
      </c>
      <c r="B964">
        <v>58</v>
      </c>
      <c r="C964" t="s">
        <v>32</v>
      </c>
      <c r="D964">
        <v>4796373</v>
      </c>
      <c r="E964">
        <v>943546</v>
      </c>
      <c r="F964">
        <v>74929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522</v>
      </c>
      <c r="M964">
        <v>0</v>
      </c>
      <c r="N964">
        <v>5815370</v>
      </c>
      <c r="O964">
        <v>3704</v>
      </c>
      <c r="P964">
        <v>5811666</v>
      </c>
      <c r="Q964">
        <v>3267</v>
      </c>
      <c r="R964">
        <v>2021</v>
      </c>
      <c r="S964">
        <v>58</v>
      </c>
      <c r="T964">
        <v>3</v>
      </c>
      <c r="U964">
        <v>816</v>
      </c>
      <c r="V964">
        <v>523816</v>
      </c>
      <c r="W964" t="s">
        <v>27</v>
      </c>
      <c r="X964" t="s">
        <v>27</v>
      </c>
      <c r="Y964" t="s">
        <v>591</v>
      </c>
      <c r="Z964" t="s">
        <v>626</v>
      </c>
      <c r="AA964" s="3" t="str">
        <f t="shared" si="30"/>
        <v>3816</v>
      </c>
      <c r="AB964" s="4" t="str">
        <f t="shared" si="31"/>
        <v>Non-TIF</v>
      </c>
    </row>
    <row r="965" spans="1:28" x14ac:dyDescent="0.25">
      <c r="A965">
        <v>2021</v>
      </c>
      <c r="B965">
        <v>58</v>
      </c>
      <c r="C965" t="s">
        <v>32</v>
      </c>
      <c r="D965">
        <v>55531926</v>
      </c>
      <c r="E965">
        <v>45356863</v>
      </c>
      <c r="F965">
        <v>1721183</v>
      </c>
      <c r="G965">
        <v>2759692</v>
      </c>
      <c r="H965">
        <v>0</v>
      </c>
      <c r="I965">
        <v>551601</v>
      </c>
      <c r="J965">
        <v>0</v>
      </c>
      <c r="K965">
        <v>0</v>
      </c>
      <c r="L965">
        <v>449433</v>
      </c>
      <c r="M965">
        <v>2263092</v>
      </c>
      <c r="N965">
        <v>108633790</v>
      </c>
      <c r="O965">
        <v>125936</v>
      </c>
      <c r="P965">
        <v>108507854</v>
      </c>
      <c r="Q965">
        <v>43911658</v>
      </c>
      <c r="R965">
        <v>2021</v>
      </c>
      <c r="S965">
        <v>58</v>
      </c>
      <c r="T965">
        <v>3</v>
      </c>
      <c r="U965">
        <v>841</v>
      </c>
      <c r="V965">
        <v>583841</v>
      </c>
      <c r="W965" t="s">
        <v>27</v>
      </c>
      <c r="X965" t="s">
        <v>27</v>
      </c>
      <c r="Y965" t="s">
        <v>656</v>
      </c>
      <c r="Z965" t="s">
        <v>626</v>
      </c>
      <c r="AA965" s="3" t="str">
        <f t="shared" si="30"/>
        <v>3841</v>
      </c>
      <c r="AB965" s="4" t="str">
        <f t="shared" si="31"/>
        <v>Non-TIF</v>
      </c>
    </row>
    <row r="966" spans="1:28" x14ac:dyDescent="0.25">
      <c r="A966">
        <v>2021</v>
      </c>
      <c r="B966">
        <v>58</v>
      </c>
      <c r="C966" t="s">
        <v>32</v>
      </c>
      <c r="D966">
        <v>27572957</v>
      </c>
      <c r="E966">
        <v>28215392</v>
      </c>
      <c r="F966">
        <v>610920</v>
      </c>
      <c r="G966">
        <v>4807712</v>
      </c>
      <c r="H966">
        <v>424892</v>
      </c>
      <c r="I966">
        <v>487308</v>
      </c>
      <c r="J966">
        <v>0</v>
      </c>
      <c r="K966">
        <v>0</v>
      </c>
      <c r="L966">
        <v>1722548</v>
      </c>
      <c r="M966">
        <v>0</v>
      </c>
      <c r="N966">
        <v>63841729</v>
      </c>
      <c r="O966">
        <v>77784</v>
      </c>
      <c r="P966">
        <v>63763945</v>
      </c>
      <c r="Q966">
        <v>1075971</v>
      </c>
      <c r="R966">
        <v>2021</v>
      </c>
      <c r="S966">
        <v>58</v>
      </c>
      <c r="T966">
        <v>4</v>
      </c>
      <c r="U966">
        <v>509</v>
      </c>
      <c r="V966">
        <v>584509</v>
      </c>
      <c r="W966" t="s">
        <v>27</v>
      </c>
      <c r="X966" t="s">
        <v>27</v>
      </c>
      <c r="Y966" t="s">
        <v>339</v>
      </c>
      <c r="Z966" t="s">
        <v>626</v>
      </c>
      <c r="AA966" s="3" t="str">
        <f t="shared" si="30"/>
        <v>4509</v>
      </c>
      <c r="AB966" s="4" t="str">
        <f t="shared" si="31"/>
        <v>Non-TIF</v>
      </c>
    </row>
    <row r="967" spans="1:28" x14ac:dyDescent="0.25">
      <c r="A967">
        <v>2021</v>
      </c>
      <c r="B967">
        <v>59</v>
      </c>
      <c r="C967" t="s">
        <v>32</v>
      </c>
      <c r="D967">
        <v>6413188</v>
      </c>
      <c r="E967">
        <v>12081232</v>
      </c>
      <c r="F967">
        <v>1640611</v>
      </c>
      <c r="G967">
        <v>31122</v>
      </c>
      <c r="H967">
        <v>0</v>
      </c>
      <c r="I967">
        <v>0</v>
      </c>
      <c r="J967">
        <v>0</v>
      </c>
      <c r="K967">
        <v>0</v>
      </c>
      <c r="L967">
        <v>73746</v>
      </c>
      <c r="M967">
        <v>0</v>
      </c>
      <c r="N967">
        <v>20239899</v>
      </c>
      <c r="O967">
        <v>14816</v>
      </c>
      <c r="P967">
        <v>20225083</v>
      </c>
      <c r="Q967">
        <v>386331</v>
      </c>
      <c r="R967">
        <v>2021</v>
      </c>
      <c r="S967">
        <v>59</v>
      </c>
      <c r="T967">
        <v>4</v>
      </c>
      <c r="U967">
        <v>505</v>
      </c>
      <c r="V967">
        <v>934505</v>
      </c>
      <c r="W967" t="s">
        <v>27</v>
      </c>
      <c r="X967" t="s">
        <v>27</v>
      </c>
      <c r="Y967" t="s">
        <v>357</v>
      </c>
      <c r="Z967" t="s">
        <v>657</v>
      </c>
      <c r="AA967" s="3" t="str">
        <f t="shared" si="30"/>
        <v>4505</v>
      </c>
      <c r="AB967" s="4" t="str">
        <f t="shared" si="31"/>
        <v>Non-TIF</v>
      </c>
    </row>
    <row r="968" spans="1:28" x14ac:dyDescent="0.25">
      <c r="A968">
        <v>2021</v>
      </c>
      <c r="B968">
        <v>59</v>
      </c>
      <c r="C968" t="s">
        <v>32</v>
      </c>
      <c r="D968">
        <v>100656</v>
      </c>
      <c r="E968">
        <v>75773</v>
      </c>
      <c r="F968">
        <v>11847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1592</v>
      </c>
      <c r="M968">
        <v>0</v>
      </c>
      <c r="N968">
        <v>189868</v>
      </c>
      <c r="O968">
        <v>0</v>
      </c>
      <c r="P968">
        <v>189868</v>
      </c>
      <c r="Q968">
        <v>3638</v>
      </c>
      <c r="R968">
        <v>2021</v>
      </c>
      <c r="S968">
        <v>59</v>
      </c>
      <c r="T968">
        <v>6</v>
      </c>
      <c r="U968">
        <v>854</v>
      </c>
      <c r="V968">
        <v>936854</v>
      </c>
      <c r="W968" t="s">
        <v>27</v>
      </c>
      <c r="X968" t="s">
        <v>27</v>
      </c>
      <c r="Y968" t="s">
        <v>509</v>
      </c>
      <c r="Z968" t="s">
        <v>657</v>
      </c>
      <c r="AA968" s="3" t="str">
        <f t="shared" si="30"/>
        <v>6854</v>
      </c>
      <c r="AB968" s="4" t="str">
        <f t="shared" si="31"/>
        <v>Non-TIF</v>
      </c>
    </row>
    <row r="969" spans="1:28" x14ac:dyDescent="0.25">
      <c r="A969">
        <v>2021</v>
      </c>
      <c r="B969">
        <v>60</v>
      </c>
      <c r="C969" t="s">
        <v>45</v>
      </c>
      <c r="D969">
        <v>11102934</v>
      </c>
      <c r="E969">
        <v>21931</v>
      </c>
      <c r="F969">
        <v>0</v>
      </c>
      <c r="G969">
        <v>14148173</v>
      </c>
      <c r="H969">
        <v>1372546</v>
      </c>
      <c r="I969">
        <v>396864</v>
      </c>
      <c r="J969">
        <v>0</v>
      </c>
      <c r="K969">
        <v>0</v>
      </c>
      <c r="L969">
        <v>0</v>
      </c>
      <c r="M969">
        <v>0</v>
      </c>
      <c r="N969">
        <v>27042448</v>
      </c>
      <c r="O969">
        <v>37040</v>
      </c>
      <c r="P969">
        <v>27005408</v>
      </c>
      <c r="Q969">
        <v>0</v>
      </c>
      <c r="R969">
        <v>2021</v>
      </c>
      <c r="S969">
        <v>60</v>
      </c>
      <c r="T969">
        <v>1</v>
      </c>
      <c r="U969">
        <v>95</v>
      </c>
      <c r="V969">
        <v>601095</v>
      </c>
      <c r="W969" t="s">
        <v>27</v>
      </c>
      <c r="X969" t="s">
        <v>27</v>
      </c>
      <c r="Y969" t="s">
        <v>658</v>
      </c>
      <c r="Z969" t="s">
        <v>659</v>
      </c>
      <c r="AA969" s="3" t="str">
        <f t="shared" si="30"/>
        <v>1095</v>
      </c>
      <c r="AB969" s="4" t="str">
        <f t="shared" si="31"/>
        <v>Non-TIF</v>
      </c>
    </row>
    <row r="970" spans="1:28" x14ac:dyDescent="0.25">
      <c r="A970">
        <v>2021</v>
      </c>
      <c r="B970">
        <v>60</v>
      </c>
      <c r="C970" t="s">
        <v>24</v>
      </c>
      <c r="D970">
        <v>6961092</v>
      </c>
      <c r="E970">
        <v>10044</v>
      </c>
      <c r="F970">
        <v>158511</v>
      </c>
      <c r="G970">
        <v>14355793</v>
      </c>
      <c r="H970">
        <v>89949</v>
      </c>
      <c r="I970">
        <v>190640</v>
      </c>
      <c r="J970">
        <v>0</v>
      </c>
      <c r="K970">
        <v>0</v>
      </c>
      <c r="L970">
        <v>0</v>
      </c>
      <c r="M970">
        <v>0</v>
      </c>
      <c r="N970">
        <v>21766029</v>
      </c>
      <c r="O970">
        <v>0</v>
      </c>
      <c r="P970">
        <v>21766029</v>
      </c>
      <c r="Q970">
        <v>0</v>
      </c>
      <c r="R970">
        <v>2021</v>
      </c>
      <c r="S970">
        <v>60</v>
      </c>
      <c r="T970">
        <v>1</v>
      </c>
      <c r="U970">
        <v>95</v>
      </c>
      <c r="V970" t="s">
        <v>660</v>
      </c>
      <c r="W970" t="s">
        <v>26</v>
      </c>
      <c r="X970" t="s">
        <v>27</v>
      </c>
      <c r="Y970" t="s">
        <v>661</v>
      </c>
      <c r="Z970" t="s">
        <v>659</v>
      </c>
      <c r="AA970" s="3" t="str">
        <f t="shared" si="30"/>
        <v>1095</v>
      </c>
      <c r="AB970" s="4" t="str">
        <f t="shared" si="31"/>
        <v>TIF</v>
      </c>
    </row>
    <row r="971" spans="1:28" x14ac:dyDescent="0.25">
      <c r="A971">
        <v>2021</v>
      </c>
      <c r="B971">
        <v>60</v>
      </c>
      <c r="C971" t="s">
        <v>32</v>
      </c>
      <c r="D971">
        <v>1728031</v>
      </c>
      <c r="E971">
        <v>4667393</v>
      </c>
      <c r="F971">
        <v>1381227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2026221</v>
      </c>
      <c r="M971">
        <v>0</v>
      </c>
      <c r="N971">
        <v>9802872</v>
      </c>
      <c r="O971">
        <v>3704</v>
      </c>
      <c r="P971">
        <v>9799168</v>
      </c>
      <c r="Q971">
        <v>158542</v>
      </c>
      <c r="R971">
        <v>2021</v>
      </c>
      <c r="S971">
        <v>60</v>
      </c>
      <c r="T971">
        <v>5</v>
      </c>
      <c r="U971">
        <v>607</v>
      </c>
      <c r="V971">
        <v>845607</v>
      </c>
      <c r="W971" t="s">
        <v>27</v>
      </c>
      <c r="X971" t="s">
        <v>27</v>
      </c>
      <c r="Y971" t="s">
        <v>662</v>
      </c>
      <c r="Z971" t="s">
        <v>659</v>
      </c>
      <c r="AA971" s="3" t="str">
        <f t="shared" si="30"/>
        <v>5607</v>
      </c>
      <c r="AB971" s="4" t="str">
        <f t="shared" si="31"/>
        <v>Non-TIF</v>
      </c>
    </row>
    <row r="972" spans="1:28" x14ac:dyDescent="0.25">
      <c r="A972">
        <v>2021</v>
      </c>
      <c r="B972">
        <v>61</v>
      </c>
      <c r="C972" t="s">
        <v>32</v>
      </c>
      <c r="D972">
        <v>204449</v>
      </c>
      <c r="E972">
        <v>89309</v>
      </c>
      <c r="F972">
        <v>3116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296874</v>
      </c>
      <c r="O972">
        <v>0</v>
      </c>
      <c r="P972">
        <v>296874</v>
      </c>
      <c r="Q972">
        <v>23763</v>
      </c>
      <c r="R972">
        <v>2021</v>
      </c>
      <c r="S972">
        <v>61</v>
      </c>
      <c r="T972">
        <v>2</v>
      </c>
      <c r="U972">
        <v>673</v>
      </c>
      <c r="V972">
        <v>12673</v>
      </c>
      <c r="W972" t="s">
        <v>27</v>
      </c>
      <c r="X972" t="s">
        <v>27</v>
      </c>
      <c r="Y972" t="s">
        <v>101</v>
      </c>
      <c r="Z972" t="s">
        <v>663</v>
      </c>
      <c r="AA972" s="3" t="str">
        <f t="shared" si="30"/>
        <v>2673</v>
      </c>
      <c r="AB972" s="4" t="str">
        <f t="shared" si="31"/>
        <v>Non-TIF</v>
      </c>
    </row>
    <row r="973" spans="1:28" x14ac:dyDescent="0.25">
      <c r="A973">
        <v>2021</v>
      </c>
      <c r="B973">
        <v>61</v>
      </c>
      <c r="C973" t="s">
        <v>32</v>
      </c>
      <c r="D973">
        <v>9114607</v>
      </c>
      <c r="E973">
        <v>19919418</v>
      </c>
      <c r="F973">
        <v>1120398</v>
      </c>
      <c r="G973">
        <v>1164420</v>
      </c>
      <c r="H973">
        <v>0</v>
      </c>
      <c r="I973">
        <v>0</v>
      </c>
      <c r="J973">
        <v>0</v>
      </c>
      <c r="K973">
        <v>0</v>
      </c>
      <c r="L973">
        <v>4012840</v>
      </c>
      <c r="M973">
        <v>0</v>
      </c>
      <c r="N973">
        <v>35331683</v>
      </c>
      <c r="O973">
        <v>27780</v>
      </c>
      <c r="P973">
        <v>35303903</v>
      </c>
      <c r="Q973">
        <v>1379497</v>
      </c>
      <c r="R973">
        <v>2021</v>
      </c>
      <c r="S973">
        <v>61</v>
      </c>
      <c r="T973">
        <v>4</v>
      </c>
      <c r="U973">
        <v>978</v>
      </c>
      <c r="V973">
        <v>14978</v>
      </c>
      <c r="W973" t="s">
        <v>27</v>
      </c>
      <c r="X973" t="s">
        <v>27</v>
      </c>
      <c r="Y973" t="s">
        <v>81</v>
      </c>
      <c r="Z973" t="s">
        <v>663</v>
      </c>
      <c r="AA973" s="3" t="str">
        <f t="shared" si="30"/>
        <v>4978</v>
      </c>
      <c r="AB973" s="4" t="str">
        <f t="shared" si="31"/>
        <v>Non-TIF</v>
      </c>
    </row>
    <row r="974" spans="1:28" x14ac:dyDescent="0.25">
      <c r="A974">
        <v>2021</v>
      </c>
      <c r="B974">
        <v>61</v>
      </c>
      <c r="C974" t="s">
        <v>32</v>
      </c>
      <c r="D974">
        <v>4791928</v>
      </c>
      <c r="E974">
        <v>3531456</v>
      </c>
      <c r="F974">
        <v>176482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89468</v>
      </c>
      <c r="M974">
        <v>0</v>
      </c>
      <c r="N974">
        <v>8589334</v>
      </c>
      <c r="O974">
        <v>3704</v>
      </c>
      <c r="P974">
        <v>8585630</v>
      </c>
      <c r="Q974">
        <v>511699</v>
      </c>
      <c r="R974">
        <v>2021</v>
      </c>
      <c r="S974">
        <v>61</v>
      </c>
      <c r="T974">
        <v>1</v>
      </c>
      <c r="U974">
        <v>970</v>
      </c>
      <c r="V974">
        <v>881970</v>
      </c>
      <c r="W974" t="s">
        <v>27</v>
      </c>
      <c r="X974" t="s">
        <v>27</v>
      </c>
      <c r="Y974" t="s">
        <v>401</v>
      </c>
      <c r="Z974" t="s">
        <v>663</v>
      </c>
      <c r="AA974" s="3" t="str">
        <f t="shared" si="30"/>
        <v>1970</v>
      </c>
      <c r="AB974" s="4" t="str">
        <f t="shared" si="31"/>
        <v>Non-TIF</v>
      </c>
    </row>
    <row r="975" spans="1:28" x14ac:dyDescent="0.25">
      <c r="A975">
        <v>2021</v>
      </c>
      <c r="B975">
        <v>62</v>
      </c>
      <c r="C975" t="s">
        <v>45</v>
      </c>
      <c r="D975">
        <v>71490</v>
      </c>
      <c r="E975">
        <v>184430</v>
      </c>
      <c r="F975">
        <v>0</v>
      </c>
      <c r="G975">
        <v>0</v>
      </c>
      <c r="H975">
        <v>3323205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3579125</v>
      </c>
      <c r="O975">
        <v>0</v>
      </c>
      <c r="P975">
        <v>3579125</v>
      </c>
      <c r="Q975">
        <v>0</v>
      </c>
      <c r="R975">
        <v>2021</v>
      </c>
      <c r="S975">
        <v>62</v>
      </c>
      <c r="T975">
        <v>3</v>
      </c>
      <c r="U975">
        <v>906</v>
      </c>
      <c r="V975">
        <v>503906</v>
      </c>
      <c r="W975" t="s">
        <v>27</v>
      </c>
      <c r="X975" t="s">
        <v>27</v>
      </c>
      <c r="Y975" t="s">
        <v>543</v>
      </c>
      <c r="Z975" t="s">
        <v>664</v>
      </c>
      <c r="AA975" s="3" t="str">
        <f t="shared" si="30"/>
        <v>3906</v>
      </c>
      <c r="AB975" s="4" t="str">
        <f t="shared" si="31"/>
        <v>Non-TIF</v>
      </c>
    </row>
    <row r="976" spans="1:28" x14ac:dyDescent="0.25">
      <c r="A976">
        <v>2021</v>
      </c>
      <c r="B976">
        <v>62</v>
      </c>
      <c r="C976" t="s">
        <v>45</v>
      </c>
      <c r="D976">
        <v>240777871</v>
      </c>
      <c r="E976">
        <v>165288</v>
      </c>
      <c r="F976">
        <v>0</v>
      </c>
      <c r="G976">
        <v>82445937</v>
      </c>
      <c r="H976">
        <v>28467126</v>
      </c>
      <c r="I976">
        <v>22946586</v>
      </c>
      <c r="J976">
        <v>0</v>
      </c>
      <c r="K976">
        <v>0</v>
      </c>
      <c r="L976">
        <v>0</v>
      </c>
      <c r="M976">
        <v>0</v>
      </c>
      <c r="N976">
        <v>374802808</v>
      </c>
      <c r="O976">
        <v>671350</v>
      </c>
      <c r="P976">
        <v>374131458</v>
      </c>
      <c r="Q976">
        <v>0</v>
      </c>
      <c r="R976">
        <v>2021</v>
      </c>
      <c r="S976">
        <v>62</v>
      </c>
      <c r="T976">
        <v>5</v>
      </c>
      <c r="U976">
        <v>13</v>
      </c>
      <c r="V976">
        <v>625013</v>
      </c>
      <c r="W976" t="s">
        <v>27</v>
      </c>
      <c r="X976" t="s">
        <v>27</v>
      </c>
      <c r="Y976" t="s">
        <v>665</v>
      </c>
      <c r="Z976" t="s">
        <v>664</v>
      </c>
      <c r="AA976" s="3" t="str">
        <f t="shared" si="30"/>
        <v>5013</v>
      </c>
      <c r="AB976" s="4" t="str">
        <f t="shared" si="31"/>
        <v>Non-TIF</v>
      </c>
    </row>
    <row r="977" spans="1:28" x14ac:dyDescent="0.25">
      <c r="A977">
        <v>2021</v>
      </c>
      <c r="B977">
        <v>62</v>
      </c>
      <c r="C977" t="s">
        <v>24</v>
      </c>
      <c r="D977">
        <v>10622257</v>
      </c>
      <c r="E977">
        <v>0</v>
      </c>
      <c r="F977">
        <v>0</v>
      </c>
      <c r="G977">
        <v>78887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10701144</v>
      </c>
      <c r="O977">
        <v>0</v>
      </c>
      <c r="P977">
        <v>10701144</v>
      </c>
      <c r="Q977">
        <v>0</v>
      </c>
      <c r="R977">
        <v>2021</v>
      </c>
      <c r="S977">
        <v>62</v>
      </c>
      <c r="T977">
        <v>5</v>
      </c>
      <c r="U977">
        <v>13</v>
      </c>
      <c r="V977" t="s">
        <v>666</v>
      </c>
      <c r="W977" t="s">
        <v>26</v>
      </c>
      <c r="X977" t="s">
        <v>27</v>
      </c>
      <c r="Y977" t="s">
        <v>667</v>
      </c>
      <c r="Z977" t="s">
        <v>664</v>
      </c>
      <c r="AA977" s="3" t="str">
        <f t="shared" si="30"/>
        <v>5013</v>
      </c>
      <c r="AB977" s="4" t="str">
        <f t="shared" si="31"/>
        <v>TIF</v>
      </c>
    </row>
    <row r="978" spans="1:28" x14ac:dyDescent="0.25">
      <c r="A978">
        <v>2021</v>
      </c>
      <c r="B978">
        <v>62</v>
      </c>
      <c r="C978" t="s">
        <v>32</v>
      </c>
      <c r="D978">
        <v>1437541</v>
      </c>
      <c r="E978">
        <v>8052556</v>
      </c>
      <c r="F978">
        <v>145573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292805</v>
      </c>
      <c r="M978">
        <v>0</v>
      </c>
      <c r="N978">
        <v>9928475</v>
      </c>
      <c r="O978">
        <v>1852</v>
      </c>
      <c r="P978">
        <v>9926623</v>
      </c>
      <c r="Q978">
        <v>487358</v>
      </c>
      <c r="R978">
        <v>2021</v>
      </c>
      <c r="S978">
        <v>62</v>
      </c>
      <c r="T978">
        <v>6</v>
      </c>
      <c r="U978">
        <v>462</v>
      </c>
      <c r="V978">
        <v>546462</v>
      </c>
      <c r="W978" t="s">
        <v>27</v>
      </c>
      <c r="X978" t="s">
        <v>27</v>
      </c>
      <c r="Y978" t="s">
        <v>561</v>
      </c>
      <c r="Z978" t="s">
        <v>664</v>
      </c>
      <c r="AA978" s="3" t="str">
        <f t="shared" si="30"/>
        <v>6462</v>
      </c>
      <c r="AB978" s="4" t="str">
        <f t="shared" si="31"/>
        <v>Non-TIF</v>
      </c>
    </row>
    <row r="979" spans="1:28" x14ac:dyDescent="0.25">
      <c r="A979">
        <v>2021</v>
      </c>
      <c r="B979">
        <v>63</v>
      </c>
      <c r="C979" t="s">
        <v>45</v>
      </c>
      <c r="D979">
        <v>1340009</v>
      </c>
      <c r="E979">
        <v>0</v>
      </c>
      <c r="F979">
        <v>0</v>
      </c>
      <c r="G979">
        <v>88247</v>
      </c>
      <c r="H979">
        <v>0</v>
      </c>
      <c r="I979">
        <v>33658</v>
      </c>
      <c r="J979">
        <v>0</v>
      </c>
      <c r="K979">
        <v>0</v>
      </c>
      <c r="L979">
        <v>0</v>
      </c>
      <c r="M979">
        <v>0</v>
      </c>
      <c r="N979">
        <v>1461914</v>
      </c>
      <c r="O979">
        <v>0</v>
      </c>
      <c r="P979">
        <v>1461914</v>
      </c>
      <c r="Q979">
        <v>0</v>
      </c>
      <c r="R979">
        <v>2021</v>
      </c>
      <c r="S979">
        <v>63</v>
      </c>
      <c r="T979">
        <v>5</v>
      </c>
      <c r="U979">
        <v>256</v>
      </c>
      <c r="V979">
        <v>635256</v>
      </c>
      <c r="W979" t="s">
        <v>27</v>
      </c>
      <c r="X979" t="s">
        <v>27</v>
      </c>
      <c r="Y979" t="s">
        <v>668</v>
      </c>
      <c r="Z979" t="s">
        <v>669</v>
      </c>
      <c r="AA979" s="3" t="str">
        <f t="shared" si="30"/>
        <v>5256</v>
      </c>
      <c r="AB979" s="4" t="str">
        <f t="shared" si="31"/>
        <v>Non-TIF</v>
      </c>
    </row>
    <row r="980" spans="1:28" x14ac:dyDescent="0.25">
      <c r="A980">
        <v>2021</v>
      </c>
      <c r="B980">
        <v>64</v>
      </c>
      <c r="C980" t="s">
        <v>32</v>
      </c>
      <c r="D980">
        <v>5976389</v>
      </c>
      <c r="E980">
        <v>6436132</v>
      </c>
      <c r="F980">
        <v>159733</v>
      </c>
      <c r="G980">
        <v>340083</v>
      </c>
      <c r="H980">
        <v>0</v>
      </c>
      <c r="I980">
        <v>0</v>
      </c>
      <c r="J980">
        <v>0</v>
      </c>
      <c r="K980">
        <v>0</v>
      </c>
      <c r="L980">
        <v>32402</v>
      </c>
      <c r="M980">
        <v>0</v>
      </c>
      <c r="N980">
        <v>12944739</v>
      </c>
      <c r="O980">
        <v>11112</v>
      </c>
      <c r="P980">
        <v>12933627</v>
      </c>
      <c r="Q980">
        <v>106639</v>
      </c>
      <c r="R980">
        <v>2021</v>
      </c>
      <c r="S980">
        <v>64</v>
      </c>
      <c r="T980">
        <v>0</v>
      </c>
      <c r="U980">
        <v>513</v>
      </c>
      <c r="V980">
        <v>500513</v>
      </c>
      <c r="W980" t="s">
        <v>27</v>
      </c>
      <c r="X980" t="s">
        <v>27</v>
      </c>
      <c r="Y980" t="s">
        <v>535</v>
      </c>
      <c r="Z980" t="s">
        <v>670</v>
      </c>
      <c r="AA980" s="3" t="str">
        <f t="shared" si="30"/>
        <v>0513</v>
      </c>
      <c r="AB980" s="4" t="str">
        <f t="shared" si="31"/>
        <v>Non-TIF</v>
      </c>
    </row>
    <row r="981" spans="1:28" x14ac:dyDescent="0.25">
      <c r="A981">
        <v>2021</v>
      </c>
      <c r="B981">
        <v>64</v>
      </c>
      <c r="C981" t="s">
        <v>32</v>
      </c>
      <c r="D981">
        <v>26279541</v>
      </c>
      <c r="E981">
        <v>38408638</v>
      </c>
      <c r="F981">
        <v>1410733</v>
      </c>
      <c r="G981">
        <v>6474834</v>
      </c>
      <c r="H981">
        <v>27201915</v>
      </c>
      <c r="I981">
        <v>161065</v>
      </c>
      <c r="J981">
        <v>0</v>
      </c>
      <c r="K981">
        <v>0</v>
      </c>
      <c r="L981">
        <v>1285864</v>
      </c>
      <c r="M981">
        <v>0</v>
      </c>
      <c r="N981">
        <v>101222590</v>
      </c>
      <c r="O981">
        <v>129640</v>
      </c>
      <c r="P981">
        <v>101092950</v>
      </c>
      <c r="Q981">
        <v>14676597</v>
      </c>
      <c r="R981">
        <v>2021</v>
      </c>
      <c r="S981">
        <v>64</v>
      </c>
      <c r="T981">
        <v>2</v>
      </c>
      <c r="U981">
        <v>682</v>
      </c>
      <c r="V981">
        <v>642682</v>
      </c>
      <c r="W981" t="s">
        <v>27</v>
      </c>
      <c r="X981" t="s">
        <v>27</v>
      </c>
      <c r="Y981" t="s">
        <v>671</v>
      </c>
      <c r="Z981" t="s">
        <v>670</v>
      </c>
      <c r="AA981" s="3" t="str">
        <f t="shared" si="30"/>
        <v>2682</v>
      </c>
      <c r="AB981" s="4" t="str">
        <f t="shared" si="31"/>
        <v>Non-TIF</v>
      </c>
    </row>
    <row r="982" spans="1:28" x14ac:dyDescent="0.25">
      <c r="A982">
        <v>2021</v>
      </c>
      <c r="B982">
        <v>64</v>
      </c>
      <c r="C982" t="s">
        <v>32</v>
      </c>
      <c r="D982">
        <v>82454418</v>
      </c>
      <c r="E982">
        <v>87777568</v>
      </c>
      <c r="F982">
        <v>2493162</v>
      </c>
      <c r="G982">
        <v>13021548</v>
      </c>
      <c r="H982">
        <v>36787770</v>
      </c>
      <c r="I982">
        <v>556222</v>
      </c>
      <c r="J982">
        <v>0</v>
      </c>
      <c r="K982">
        <v>0</v>
      </c>
      <c r="L982">
        <v>857635</v>
      </c>
      <c r="M982">
        <v>20243549</v>
      </c>
      <c r="N982">
        <v>244191872</v>
      </c>
      <c r="O982">
        <v>292616</v>
      </c>
      <c r="P982">
        <v>243899256</v>
      </c>
      <c r="Q982">
        <v>3957592</v>
      </c>
      <c r="R982">
        <v>2021</v>
      </c>
      <c r="S982">
        <v>64</v>
      </c>
      <c r="T982">
        <v>3</v>
      </c>
      <c r="U982">
        <v>582</v>
      </c>
      <c r="V982">
        <v>643582</v>
      </c>
      <c r="W982" t="s">
        <v>27</v>
      </c>
      <c r="X982" t="s">
        <v>27</v>
      </c>
      <c r="Y982" t="s">
        <v>536</v>
      </c>
      <c r="Z982" t="s">
        <v>670</v>
      </c>
      <c r="AA982" s="3" t="str">
        <f t="shared" si="30"/>
        <v>3582</v>
      </c>
      <c r="AB982" s="4" t="str">
        <f t="shared" si="31"/>
        <v>Non-TIF</v>
      </c>
    </row>
    <row r="983" spans="1:28" x14ac:dyDescent="0.25">
      <c r="A983">
        <v>2021</v>
      </c>
      <c r="B983">
        <v>64</v>
      </c>
      <c r="C983" t="s">
        <v>32</v>
      </c>
      <c r="D983">
        <v>590136581</v>
      </c>
      <c r="E983">
        <v>100356834</v>
      </c>
      <c r="F983">
        <v>2836683</v>
      </c>
      <c r="G983">
        <v>54815649</v>
      </c>
      <c r="H983">
        <v>25693581</v>
      </c>
      <c r="I983">
        <v>22838827</v>
      </c>
      <c r="J983">
        <v>0</v>
      </c>
      <c r="K983">
        <v>0</v>
      </c>
      <c r="L983">
        <v>2232579</v>
      </c>
      <c r="M983">
        <v>10013520</v>
      </c>
      <c r="N983">
        <v>808924254</v>
      </c>
      <c r="O983">
        <v>1950156</v>
      </c>
      <c r="P983">
        <v>806974098</v>
      </c>
      <c r="Q983">
        <v>94769104</v>
      </c>
      <c r="R983">
        <v>2021</v>
      </c>
      <c r="S983">
        <v>64</v>
      </c>
      <c r="T983">
        <v>4</v>
      </c>
      <c r="U983">
        <v>104</v>
      </c>
      <c r="V983">
        <v>644104</v>
      </c>
      <c r="W983" t="s">
        <v>27</v>
      </c>
      <c r="X983" t="s">
        <v>27</v>
      </c>
      <c r="Y983" t="s">
        <v>704</v>
      </c>
      <c r="Z983" t="s">
        <v>670</v>
      </c>
      <c r="AA983" s="3" t="str">
        <f t="shared" si="30"/>
        <v>4104</v>
      </c>
      <c r="AB983" s="4" t="str">
        <f t="shared" si="31"/>
        <v>Non-TIF</v>
      </c>
    </row>
    <row r="984" spans="1:28" x14ac:dyDescent="0.25">
      <c r="A984">
        <v>2021</v>
      </c>
      <c r="B984">
        <v>65</v>
      </c>
      <c r="C984" t="s">
        <v>24</v>
      </c>
      <c r="D984">
        <v>1394661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1394661</v>
      </c>
      <c r="O984">
        <v>1852</v>
      </c>
      <c r="P984">
        <v>1392809</v>
      </c>
      <c r="Q984">
        <v>0</v>
      </c>
      <c r="R984">
        <v>2021</v>
      </c>
      <c r="S984">
        <v>65</v>
      </c>
      <c r="T984">
        <v>3</v>
      </c>
      <c r="U984">
        <v>978</v>
      </c>
      <c r="V984" t="s">
        <v>705</v>
      </c>
      <c r="W984" t="s">
        <v>26</v>
      </c>
      <c r="X984" t="s">
        <v>27</v>
      </c>
      <c r="Y984" t="s">
        <v>1731</v>
      </c>
      <c r="Z984" t="s">
        <v>706</v>
      </c>
      <c r="AA984" s="3" t="str">
        <f t="shared" si="30"/>
        <v>3978</v>
      </c>
      <c r="AB984" s="4" t="str">
        <f t="shared" si="31"/>
        <v>TIF</v>
      </c>
    </row>
    <row r="985" spans="1:28" x14ac:dyDescent="0.25">
      <c r="A985">
        <v>2021</v>
      </c>
      <c r="B985">
        <v>65</v>
      </c>
      <c r="C985" t="s">
        <v>32</v>
      </c>
      <c r="D985">
        <v>17996094</v>
      </c>
      <c r="E985">
        <v>21888863</v>
      </c>
      <c r="F985">
        <v>508445</v>
      </c>
      <c r="G985">
        <v>830244</v>
      </c>
      <c r="H985">
        <v>119155</v>
      </c>
      <c r="I985">
        <v>63350</v>
      </c>
      <c r="J985">
        <v>0</v>
      </c>
      <c r="K985">
        <v>0</v>
      </c>
      <c r="L985">
        <v>3083982</v>
      </c>
      <c r="M985">
        <v>1782021</v>
      </c>
      <c r="N985">
        <v>46272154</v>
      </c>
      <c r="O985">
        <v>38892</v>
      </c>
      <c r="P985">
        <v>46233262</v>
      </c>
      <c r="Q985">
        <v>1248141</v>
      </c>
      <c r="R985">
        <v>2021</v>
      </c>
      <c r="S985">
        <v>65</v>
      </c>
      <c r="T985">
        <v>2</v>
      </c>
      <c r="U985">
        <v>369</v>
      </c>
      <c r="V985">
        <v>362369</v>
      </c>
      <c r="W985" t="s">
        <v>27</v>
      </c>
      <c r="X985" t="s">
        <v>27</v>
      </c>
      <c r="Y985" t="s">
        <v>400</v>
      </c>
      <c r="Z985" t="s">
        <v>706</v>
      </c>
      <c r="AA985" s="3" t="str">
        <f t="shared" si="30"/>
        <v>2369</v>
      </c>
      <c r="AB985" s="4" t="str">
        <f t="shared" si="31"/>
        <v>Non-TIF</v>
      </c>
    </row>
    <row r="986" spans="1:28" x14ac:dyDescent="0.25">
      <c r="A986">
        <v>2021</v>
      </c>
      <c r="B986">
        <v>65</v>
      </c>
      <c r="C986" t="s">
        <v>32</v>
      </c>
      <c r="D986">
        <v>461264160</v>
      </c>
      <c r="E986">
        <v>79706805</v>
      </c>
      <c r="F986">
        <v>3658346</v>
      </c>
      <c r="G986">
        <v>41569399</v>
      </c>
      <c r="H986">
        <v>6039686</v>
      </c>
      <c r="I986">
        <v>7603096</v>
      </c>
      <c r="J986">
        <v>0</v>
      </c>
      <c r="K986">
        <v>895400</v>
      </c>
      <c r="L986">
        <v>32607664</v>
      </c>
      <c r="M986">
        <v>25045819</v>
      </c>
      <c r="N986">
        <v>658390375</v>
      </c>
      <c r="O986">
        <v>1132757</v>
      </c>
      <c r="P986">
        <v>657257618</v>
      </c>
      <c r="Q986">
        <v>9526297</v>
      </c>
      <c r="R986">
        <v>2021</v>
      </c>
      <c r="S986">
        <v>65</v>
      </c>
      <c r="T986">
        <v>2</v>
      </c>
      <c r="U986">
        <v>511</v>
      </c>
      <c r="V986">
        <v>652511</v>
      </c>
      <c r="W986" t="s">
        <v>27</v>
      </c>
      <c r="X986" t="s">
        <v>27</v>
      </c>
      <c r="Y986" t="s">
        <v>707</v>
      </c>
      <c r="Z986" t="s">
        <v>706</v>
      </c>
      <c r="AA986" s="3" t="str">
        <f t="shared" si="30"/>
        <v>2511</v>
      </c>
      <c r="AB986" s="4" t="str">
        <f t="shared" si="31"/>
        <v>Non-TIF</v>
      </c>
    </row>
    <row r="987" spans="1:28" x14ac:dyDescent="0.25">
      <c r="A987">
        <v>2021</v>
      </c>
      <c r="B987">
        <v>65</v>
      </c>
      <c r="C987" t="s">
        <v>32</v>
      </c>
      <c r="D987">
        <v>108945087</v>
      </c>
      <c r="E987">
        <v>167902830</v>
      </c>
      <c r="F987">
        <v>3311829</v>
      </c>
      <c r="G987">
        <v>12423743</v>
      </c>
      <c r="H987">
        <v>1316247</v>
      </c>
      <c r="I987">
        <v>576300</v>
      </c>
      <c r="J987">
        <v>0</v>
      </c>
      <c r="K987">
        <v>0</v>
      </c>
      <c r="L987">
        <v>26916444</v>
      </c>
      <c r="M987">
        <v>9894208</v>
      </c>
      <c r="N987">
        <v>331286688</v>
      </c>
      <c r="O987">
        <v>361887</v>
      </c>
      <c r="P987">
        <v>330924801</v>
      </c>
      <c r="Q987">
        <v>10308096</v>
      </c>
      <c r="R987">
        <v>2021</v>
      </c>
      <c r="S987">
        <v>65</v>
      </c>
      <c r="T987">
        <v>3</v>
      </c>
      <c r="U987">
        <v>978</v>
      </c>
      <c r="V987">
        <v>653978</v>
      </c>
      <c r="W987" t="s">
        <v>27</v>
      </c>
      <c r="X987" t="s">
        <v>27</v>
      </c>
      <c r="Y987" t="s">
        <v>1724</v>
      </c>
      <c r="Z987" t="s">
        <v>706</v>
      </c>
      <c r="AA987" s="3" t="str">
        <f t="shared" si="30"/>
        <v>3978</v>
      </c>
      <c r="AB987" s="4" t="str">
        <f t="shared" si="31"/>
        <v>Non-TIF</v>
      </c>
    </row>
    <row r="988" spans="1:28" x14ac:dyDescent="0.25">
      <c r="A988">
        <v>2021</v>
      </c>
      <c r="B988">
        <v>66</v>
      </c>
      <c r="C988" t="s">
        <v>24</v>
      </c>
      <c r="D988">
        <v>5472590</v>
      </c>
      <c r="E988">
        <v>51290</v>
      </c>
      <c r="F988">
        <v>0</v>
      </c>
      <c r="G988">
        <v>25083429</v>
      </c>
      <c r="H988">
        <v>22687350</v>
      </c>
      <c r="I988">
        <v>611121</v>
      </c>
      <c r="J988">
        <v>0</v>
      </c>
      <c r="K988">
        <v>0</v>
      </c>
      <c r="L988">
        <v>0</v>
      </c>
      <c r="M988">
        <v>0</v>
      </c>
      <c r="N988">
        <v>53905780</v>
      </c>
      <c r="O988">
        <v>0</v>
      </c>
      <c r="P988">
        <v>53905780</v>
      </c>
      <c r="Q988">
        <v>0</v>
      </c>
      <c r="R988">
        <v>2021</v>
      </c>
      <c r="S988">
        <v>66</v>
      </c>
      <c r="T988">
        <v>4</v>
      </c>
      <c r="U988">
        <v>995</v>
      </c>
      <c r="V988" t="s">
        <v>708</v>
      </c>
      <c r="W988" t="s">
        <v>26</v>
      </c>
      <c r="X988" t="s">
        <v>27</v>
      </c>
      <c r="Y988" t="s">
        <v>709</v>
      </c>
      <c r="Z988" t="s">
        <v>710</v>
      </c>
      <c r="AA988" s="3" t="str">
        <f t="shared" si="30"/>
        <v>4995</v>
      </c>
      <c r="AB988" s="4" t="str">
        <f t="shared" si="31"/>
        <v>TIF</v>
      </c>
    </row>
    <row r="989" spans="1:28" x14ac:dyDescent="0.25">
      <c r="A989">
        <v>2021</v>
      </c>
      <c r="B989">
        <v>67</v>
      </c>
      <c r="C989" t="s">
        <v>45</v>
      </c>
      <c r="D989">
        <v>1759639</v>
      </c>
      <c r="E989">
        <v>160369</v>
      </c>
      <c r="F989">
        <v>5893</v>
      </c>
      <c r="G989">
        <v>1383256</v>
      </c>
      <c r="H989">
        <v>0</v>
      </c>
      <c r="I989">
        <v>1236</v>
      </c>
      <c r="J989">
        <v>0</v>
      </c>
      <c r="K989">
        <v>0</v>
      </c>
      <c r="L989">
        <v>0</v>
      </c>
      <c r="M989">
        <v>0</v>
      </c>
      <c r="N989">
        <v>3310393</v>
      </c>
      <c r="O989">
        <v>22224</v>
      </c>
      <c r="P989">
        <v>3288169</v>
      </c>
      <c r="Q989">
        <v>0</v>
      </c>
      <c r="R989">
        <v>2021</v>
      </c>
      <c r="S989">
        <v>67</v>
      </c>
      <c r="T989">
        <v>1</v>
      </c>
      <c r="U989">
        <v>134</v>
      </c>
      <c r="V989">
        <v>241134</v>
      </c>
      <c r="W989" t="s">
        <v>27</v>
      </c>
      <c r="X989" t="s">
        <v>27</v>
      </c>
      <c r="Y989" t="s">
        <v>254</v>
      </c>
      <c r="Z989" t="s">
        <v>711</v>
      </c>
      <c r="AA989" s="3" t="str">
        <f t="shared" si="30"/>
        <v>1134</v>
      </c>
      <c r="AB989" s="4" t="str">
        <f t="shared" si="31"/>
        <v>Non-TIF</v>
      </c>
    </row>
    <row r="990" spans="1:28" x14ac:dyDescent="0.25">
      <c r="A990">
        <v>2021</v>
      </c>
      <c r="B990">
        <v>67</v>
      </c>
      <c r="C990" t="s">
        <v>45</v>
      </c>
      <c r="D990">
        <v>11079543</v>
      </c>
      <c r="E990">
        <v>2690647</v>
      </c>
      <c r="F990">
        <v>172436</v>
      </c>
      <c r="G990">
        <v>15551335</v>
      </c>
      <c r="H990">
        <v>806500</v>
      </c>
      <c r="I990">
        <v>80923</v>
      </c>
      <c r="J990">
        <v>0</v>
      </c>
      <c r="K990">
        <v>0</v>
      </c>
      <c r="L990">
        <v>0</v>
      </c>
      <c r="M990">
        <v>0</v>
      </c>
      <c r="N990">
        <v>30381384</v>
      </c>
      <c r="O990">
        <v>83340</v>
      </c>
      <c r="P990">
        <v>30298044</v>
      </c>
      <c r="Q990">
        <v>0</v>
      </c>
      <c r="R990">
        <v>2021</v>
      </c>
      <c r="S990">
        <v>67</v>
      </c>
      <c r="T990">
        <v>6</v>
      </c>
      <c r="U990">
        <v>987</v>
      </c>
      <c r="V990">
        <v>676987</v>
      </c>
      <c r="W990" t="s">
        <v>27</v>
      </c>
      <c r="X990" t="s">
        <v>27</v>
      </c>
      <c r="Y990" t="s">
        <v>519</v>
      </c>
      <c r="Z990" t="s">
        <v>711</v>
      </c>
      <c r="AA990" s="3" t="str">
        <f t="shared" si="30"/>
        <v>6987</v>
      </c>
      <c r="AB990" s="4" t="str">
        <f t="shared" si="31"/>
        <v>Non-TIF</v>
      </c>
    </row>
    <row r="991" spans="1:28" x14ac:dyDescent="0.25">
      <c r="A991">
        <v>2021</v>
      </c>
      <c r="B991">
        <v>68</v>
      </c>
      <c r="C991" t="s">
        <v>45</v>
      </c>
      <c r="D991">
        <v>0</v>
      </c>
      <c r="E991">
        <v>238169</v>
      </c>
      <c r="F991">
        <v>0</v>
      </c>
      <c r="G991">
        <v>202901</v>
      </c>
      <c r="H991">
        <v>160816446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161257516</v>
      </c>
      <c r="O991">
        <v>0</v>
      </c>
      <c r="P991">
        <v>161257516</v>
      </c>
      <c r="Q991">
        <v>0</v>
      </c>
      <c r="R991">
        <v>2021</v>
      </c>
      <c r="S991">
        <v>68</v>
      </c>
      <c r="T991">
        <v>0</v>
      </c>
      <c r="U991">
        <v>657</v>
      </c>
      <c r="V991">
        <v>900657</v>
      </c>
      <c r="W991" t="s">
        <v>27</v>
      </c>
      <c r="X991" t="s">
        <v>27</v>
      </c>
      <c r="Y991" t="s">
        <v>506</v>
      </c>
      <c r="Z991" t="s">
        <v>712</v>
      </c>
      <c r="AA991" s="3" t="str">
        <f t="shared" si="30"/>
        <v>0657</v>
      </c>
      <c r="AB991" s="4" t="str">
        <f t="shared" si="31"/>
        <v>Non-TIF</v>
      </c>
    </row>
    <row r="992" spans="1:28" x14ac:dyDescent="0.25">
      <c r="A992">
        <v>2021</v>
      </c>
      <c r="B992">
        <v>68</v>
      </c>
      <c r="C992" t="s">
        <v>24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2021</v>
      </c>
      <c r="S992">
        <v>68</v>
      </c>
      <c r="T992">
        <v>0</v>
      </c>
      <c r="U992">
        <v>657</v>
      </c>
      <c r="V992" t="s">
        <v>713</v>
      </c>
      <c r="W992" t="s">
        <v>26</v>
      </c>
      <c r="X992" t="s">
        <v>27</v>
      </c>
      <c r="Y992" t="s">
        <v>714</v>
      </c>
      <c r="Z992" t="s">
        <v>712</v>
      </c>
      <c r="AA992" s="3" t="str">
        <f t="shared" si="30"/>
        <v>0657</v>
      </c>
      <c r="AB992" s="4" t="str">
        <f t="shared" si="31"/>
        <v>TIF</v>
      </c>
    </row>
    <row r="993" spans="1:28" x14ac:dyDescent="0.25">
      <c r="A993">
        <v>2021</v>
      </c>
      <c r="B993">
        <v>68</v>
      </c>
      <c r="C993" t="s">
        <v>32</v>
      </c>
      <c r="D993">
        <v>11699576</v>
      </c>
      <c r="E993">
        <v>13924957</v>
      </c>
      <c r="F993">
        <v>543701</v>
      </c>
      <c r="G993">
        <v>673699</v>
      </c>
      <c r="H993">
        <v>500221</v>
      </c>
      <c r="I993">
        <v>0</v>
      </c>
      <c r="J993">
        <v>0</v>
      </c>
      <c r="K993">
        <v>4531</v>
      </c>
      <c r="L993">
        <v>802969</v>
      </c>
      <c r="M993">
        <v>2071365</v>
      </c>
      <c r="N993">
        <v>30221019</v>
      </c>
      <c r="O993">
        <v>27780</v>
      </c>
      <c r="P993">
        <v>30193239</v>
      </c>
      <c r="Q993">
        <v>151555</v>
      </c>
      <c r="R993">
        <v>2021</v>
      </c>
      <c r="S993">
        <v>68</v>
      </c>
      <c r="T993">
        <v>4</v>
      </c>
      <c r="U993">
        <v>491</v>
      </c>
      <c r="V993">
        <v>44491</v>
      </c>
      <c r="W993" t="s">
        <v>27</v>
      </c>
      <c r="X993" t="s">
        <v>27</v>
      </c>
      <c r="Y993" t="s">
        <v>42</v>
      </c>
      <c r="Z993" t="s">
        <v>712</v>
      </c>
      <c r="AA993" s="3" t="str">
        <f t="shared" si="30"/>
        <v>4491</v>
      </c>
      <c r="AB993" s="4" t="str">
        <f t="shared" si="31"/>
        <v>Non-TIF</v>
      </c>
    </row>
    <row r="994" spans="1:28" x14ac:dyDescent="0.25">
      <c r="A994">
        <v>2021</v>
      </c>
      <c r="B994">
        <v>70</v>
      </c>
      <c r="C994" t="s">
        <v>45</v>
      </c>
      <c r="D994">
        <v>3560782</v>
      </c>
      <c r="E994">
        <v>650153</v>
      </c>
      <c r="F994">
        <v>24909</v>
      </c>
      <c r="G994">
        <v>35671619</v>
      </c>
      <c r="H994">
        <v>32826427</v>
      </c>
      <c r="I994">
        <v>1184075</v>
      </c>
      <c r="J994">
        <v>0</v>
      </c>
      <c r="K994">
        <v>0</v>
      </c>
      <c r="L994">
        <v>0</v>
      </c>
      <c r="M994">
        <v>0</v>
      </c>
      <c r="N994">
        <v>73917965</v>
      </c>
      <c r="O994">
        <v>22224</v>
      </c>
      <c r="P994">
        <v>73895741</v>
      </c>
      <c r="Q994">
        <v>0</v>
      </c>
      <c r="R994">
        <v>2021</v>
      </c>
      <c r="S994">
        <v>70</v>
      </c>
      <c r="T994">
        <v>4</v>
      </c>
      <c r="U994">
        <v>581</v>
      </c>
      <c r="V994">
        <v>704581</v>
      </c>
      <c r="W994" t="s">
        <v>27</v>
      </c>
      <c r="X994" t="s">
        <v>27</v>
      </c>
      <c r="Y994" t="s">
        <v>715</v>
      </c>
      <c r="Z994" t="s">
        <v>716</v>
      </c>
      <c r="AA994" s="3" t="str">
        <f t="shared" si="30"/>
        <v>4581</v>
      </c>
      <c r="AB994" s="4" t="str">
        <f t="shared" si="31"/>
        <v>Non-TIF</v>
      </c>
    </row>
    <row r="995" spans="1:28" x14ac:dyDescent="0.25">
      <c r="A995">
        <v>2021</v>
      </c>
      <c r="B995">
        <v>70</v>
      </c>
      <c r="C995" t="s">
        <v>45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2021</v>
      </c>
      <c r="S995">
        <v>70</v>
      </c>
      <c r="T995">
        <v>1</v>
      </c>
      <c r="U995">
        <v>611</v>
      </c>
      <c r="V995">
        <v>821611</v>
      </c>
      <c r="W995" t="s">
        <v>27</v>
      </c>
      <c r="X995" t="s">
        <v>27</v>
      </c>
      <c r="Y995" t="s">
        <v>717</v>
      </c>
      <c r="Z995" t="s">
        <v>716</v>
      </c>
      <c r="AA995" s="3" t="str">
        <f t="shared" si="30"/>
        <v>1611</v>
      </c>
      <c r="AB995" s="4" t="str">
        <f t="shared" si="31"/>
        <v>Non-TIF</v>
      </c>
    </row>
    <row r="996" spans="1:28" x14ac:dyDescent="0.25">
      <c r="A996">
        <v>2021</v>
      </c>
      <c r="B996">
        <v>70</v>
      </c>
      <c r="C996" t="s">
        <v>24</v>
      </c>
      <c r="D996">
        <v>3037652</v>
      </c>
      <c r="E996">
        <v>85791</v>
      </c>
      <c r="F996">
        <v>2095</v>
      </c>
      <c r="G996">
        <v>992711</v>
      </c>
      <c r="H996">
        <v>989328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5107577</v>
      </c>
      <c r="O996">
        <v>0</v>
      </c>
      <c r="P996">
        <v>5107577</v>
      </c>
      <c r="Q996">
        <v>0</v>
      </c>
      <c r="R996">
        <v>2021</v>
      </c>
      <c r="S996">
        <v>70</v>
      </c>
      <c r="T996">
        <v>3</v>
      </c>
      <c r="U996">
        <v>841</v>
      </c>
      <c r="V996" t="s">
        <v>718</v>
      </c>
      <c r="W996" t="s">
        <v>26</v>
      </c>
      <c r="X996" t="s">
        <v>27</v>
      </c>
      <c r="Y996" t="s">
        <v>719</v>
      </c>
      <c r="Z996" t="s">
        <v>716</v>
      </c>
      <c r="AA996" s="3" t="str">
        <f t="shared" si="30"/>
        <v>3841</v>
      </c>
      <c r="AB996" s="4" t="str">
        <f t="shared" si="31"/>
        <v>TIF</v>
      </c>
    </row>
    <row r="997" spans="1:28" x14ac:dyDescent="0.25">
      <c r="A997">
        <v>2021</v>
      </c>
      <c r="B997">
        <v>47</v>
      </c>
      <c r="C997" t="s">
        <v>32</v>
      </c>
      <c r="D997">
        <v>597636</v>
      </c>
      <c r="E997">
        <v>4831742</v>
      </c>
      <c r="F997">
        <v>273135</v>
      </c>
      <c r="G997">
        <v>167517</v>
      </c>
      <c r="H997">
        <v>0</v>
      </c>
      <c r="I997">
        <v>0</v>
      </c>
      <c r="J997">
        <v>0</v>
      </c>
      <c r="K997">
        <v>0</v>
      </c>
      <c r="L997">
        <v>3463</v>
      </c>
      <c r="M997">
        <v>0</v>
      </c>
      <c r="N997">
        <v>5873493</v>
      </c>
      <c r="O997">
        <v>0</v>
      </c>
      <c r="P997">
        <v>5873493</v>
      </c>
      <c r="Q997">
        <v>17005</v>
      </c>
      <c r="R997">
        <v>2021</v>
      </c>
      <c r="S997">
        <v>47</v>
      </c>
      <c r="T997">
        <v>5</v>
      </c>
      <c r="U997">
        <v>823</v>
      </c>
      <c r="V997">
        <v>815823</v>
      </c>
      <c r="W997" t="s">
        <v>27</v>
      </c>
      <c r="X997" t="s">
        <v>27</v>
      </c>
      <c r="Y997" t="s">
        <v>77</v>
      </c>
      <c r="Z997" t="s">
        <v>474</v>
      </c>
      <c r="AA997" s="3" t="str">
        <f t="shared" si="30"/>
        <v>5823</v>
      </c>
      <c r="AB997" s="4" t="str">
        <f t="shared" si="31"/>
        <v>Non-TIF</v>
      </c>
    </row>
    <row r="998" spans="1:28" x14ac:dyDescent="0.25">
      <c r="A998">
        <v>2021</v>
      </c>
      <c r="B998">
        <v>48</v>
      </c>
      <c r="C998" t="s">
        <v>24</v>
      </c>
      <c r="D998">
        <v>878066</v>
      </c>
      <c r="E998">
        <v>44365</v>
      </c>
      <c r="F998">
        <v>0</v>
      </c>
      <c r="G998">
        <v>5316286</v>
      </c>
      <c r="H998">
        <v>0</v>
      </c>
      <c r="I998">
        <v>158046</v>
      </c>
      <c r="J998">
        <v>0</v>
      </c>
      <c r="K998">
        <v>0</v>
      </c>
      <c r="L998">
        <v>0</v>
      </c>
      <c r="M998">
        <v>0</v>
      </c>
      <c r="N998">
        <v>6396763</v>
      </c>
      <c r="O998">
        <v>0</v>
      </c>
      <c r="P998">
        <v>6396763</v>
      </c>
      <c r="Q998">
        <v>0</v>
      </c>
      <c r="R998">
        <v>2021</v>
      </c>
      <c r="S998">
        <v>48</v>
      </c>
      <c r="T998">
        <v>3</v>
      </c>
      <c r="U998">
        <v>154</v>
      </c>
      <c r="V998" t="s">
        <v>772</v>
      </c>
      <c r="W998" t="s">
        <v>26</v>
      </c>
      <c r="X998" t="s">
        <v>27</v>
      </c>
      <c r="Y998" t="s">
        <v>773</v>
      </c>
      <c r="Z998" t="s">
        <v>478</v>
      </c>
      <c r="AA998" s="3" t="str">
        <f t="shared" si="30"/>
        <v>3154</v>
      </c>
      <c r="AB998" s="4" t="str">
        <f t="shared" si="31"/>
        <v>TIF</v>
      </c>
    </row>
    <row r="999" spans="1:28" x14ac:dyDescent="0.25">
      <c r="A999">
        <v>2021</v>
      </c>
      <c r="B999">
        <v>48</v>
      </c>
      <c r="C999" t="s">
        <v>24</v>
      </c>
      <c r="D999">
        <v>18998586</v>
      </c>
      <c r="E999">
        <v>69510</v>
      </c>
      <c r="F999">
        <v>0</v>
      </c>
      <c r="G999">
        <v>16934493</v>
      </c>
      <c r="H999">
        <v>4182760</v>
      </c>
      <c r="I999">
        <v>2321012</v>
      </c>
      <c r="J999">
        <v>0</v>
      </c>
      <c r="K999">
        <v>0</v>
      </c>
      <c r="L999">
        <v>0</v>
      </c>
      <c r="M999">
        <v>0</v>
      </c>
      <c r="N999">
        <v>42506361</v>
      </c>
      <c r="O999">
        <v>0</v>
      </c>
      <c r="P999">
        <v>42506361</v>
      </c>
      <c r="Q999">
        <v>0</v>
      </c>
      <c r="R999">
        <v>2021</v>
      </c>
      <c r="S999">
        <v>48</v>
      </c>
      <c r="T999">
        <v>7</v>
      </c>
      <c r="U999">
        <v>29</v>
      </c>
      <c r="V999" t="s">
        <v>774</v>
      </c>
      <c r="W999" t="s">
        <v>26</v>
      </c>
      <c r="X999" t="s">
        <v>27</v>
      </c>
      <c r="Y999" t="s">
        <v>775</v>
      </c>
      <c r="Z999" t="s">
        <v>478</v>
      </c>
      <c r="AA999" s="3" t="str">
        <f t="shared" si="30"/>
        <v>7029</v>
      </c>
      <c r="AB999" s="4" t="str">
        <f t="shared" si="31"/>
        <v>TIF</v>
      </c>
    </row>
    <row r="1000" spans="1:28" x14ac:dyDescent="0.25">
      <c r="A1000">
        <v>2021</v>
      </c>
      <c r="B1000">
        <v>48</v>
      </c>
      <c r="C1000" t="s">
        <v>32</v>
      </c>
      <c r="D1000">
        <v>98360018</v>
      </c>
      <c r="E1000">
        <v>56868139</v>
      </c>
      <c r="F1000">
        <v>1786328</v>
      </c>
      <c r="G1000">
        <v>15161473</v>
      </c>
      <c r="H1000">
        <v>1477098</v>
      </c>
      <c r="I1000">
        <v>2001152</v>
      </c>
      <c r="J1000">
        <v>0</v>
      </c>
      <c r="K1000">
        <v>0</v>
      </c>
      <c r="L1000">
        <v>611996</v>
      </c>
      <c r="M1000">
        <v>2485619</v>
      </c>
      <c r="N1000">
        <v>178751823</v>
      </c>
      <c r="O1000">
        <v>298172</v>
      </c>
      <c r="P1000">
        <v>178453651</v>
      </c>
      <c r="Q1000">
        <v>4162524</v>
      </c>
      <c r="R1000">
        <v>2021</v>
      </c>
      <c r="S1000">
        <v>48</v>
      </c>
      <c r="T1000">
        <v>3</v>
      </c>
      <c r="U1000">
        <v>154</v>
      </c>
      <c r="V1000">
        <v>483154</v>
      </c>
      <c r="W1000" t="s">
        <v>27</v>
      </c>
      <c r="X1000" t="s">
        <v>27</v>
      </c>
      <c r="Y1000" t="s">
        <v>526</v>
      </c>
      <c r="Z1000" t="s">
        <v>478</v>
      </c>
      <c r="AA1000" s="3" t="str">
        <f t="shared" si="30"/>
        <v>3154</v>
      </c>
      <c r="AB1000" s="4" t="str">
        <f t="shared" si="31"/>
        <v>Non-TIF</v>
      </c>
    </row>
    <row r="1001" spans="1:28" x14ac:dyDescent="0.25">
      <c r="A1001">
        <v>2021</v>
      </c>
      <c r="B1001">
        <v>48</v>
      </c>
      <c r="C1001" t="s">
        <v>32</v>
      </c>
      <c r="D1001">
        <v>221279768</v>
      </c>
      <c r="E1001">
        <v>139581181</v>
      </c>
      <c r="F1001">
        <v>7908577</v>
      </c>
      <c r="G1001">
        <v>19704545</v>
      </c>
      <c r="H1001">
        <v>12940481</v>
      </c>
      <c r="I1001">
        <v>1639739</v>
      </c>
      <c r="J1001">
        <v>0</v>
      </c>
      <c r="K1001">
        <v>0</v>
      </c>
      <c r="L1001">
        <v>3896415</v>
      </c>
      <c r="M1001">
        <v>0</v>
      </c>
      <c r="N1001">
        <v>406950706</v>
      </c>
      <c r="O1001">
        <v>425960</v>
      </c>
      <c r="P1001">
        <v>406524746</v>
      </c>
      <c r="Q1001">
        <v>13224534</v>
      </c>
      <c r="R1001">
        <v>2021</v>
      </c>
      <c r="S1001">
        <v>48</v>
      </c>
      <c r="T1001">
        <v>7</v>
      </c>
      <c r="U1001">
        <v>29</v>
      </c>
      <c r="V1001">
        <v>487029</v>
      </c>
      <c r="W1001" t="s">
        <v>27</v>
      </c>
      <c r="X1001" t="s">
        <v>27</v>
      </c>
      <c r="Y1001" t="s">
        <v>527</v>
      </c>
      <c r="Z1001" t="s">
        <v>478</v>
      </c>
      <c r="AA1001" s="3" t="str">
        <f t="shared" si="30"/>
        <v>7029</v>
      </c>
      <c r="AB1001" s="4" t="str">
        <f t="shared" si="31"/>
        <v>Non-TIF</v>
      </c>
    </row>
    <row r="1002" spans="1:28" x14ac:dyDescent="0.25">
      <c r="A1002">
        <v>2021</v>
      </c>
      <c r="B1002">
        <v>49</v>
      </c>
      <c r="C1002" t="s">
        <v>45</v>
      </c>
      <c r="D1002">
        <v>39370523</v>
      </c>
      <c r="E1002">
        <v>251543</v>
      </c>
      <c r="F1002">
        <v>6767</v>
      </c>
      <c r="G1002">
        <v>9210372</v>
      </c>
      <c r="H1002">
        <v>1652490</v>
      </c>
      <c r="I1002">
        <v>3791070</v>
      </c>
      <c r="J1002">
        <v>0</v>
      </c>
      <c r="K1002">
        <v>0</v>
      </c>
      <c r="L1002">
        <v>0</v>
      </c>
      <c r="M1002">
        <v>0</v>
      </c>
      <c r="N1002">
        <v>54282765</v>
      </c>
      <c r="O1002">
        <v>116676</v>
      </c>
      <c r="P1002">
        <v>54166089</v>
      </c>
      <c r="Q1002">
        <v>0</v>
      </c>
      <c r="R1002">
        <v>2021</v>
      </c>
      <c r="S1002">
        <v>49</v>
      </c>
      <c r="T1002">
        <v>0</v>
      </c>
      <c r="U1002">
        <v>585</v>
      </c>
      <c r="V1002">
        <v>490585</v>
      </c>
      <c r="W1002" t="s">
        <v>27</v>
      </c>
      <c r="X1002" t="s">
        <v>27</v>
      </c>
      <c r="Y1002" t="s">
        <v>531</v>
      </c>
      <c r="Z1002" t="s">
        <v>479</v>
      </c>
      <c r="AA1002" s="3" t="str">
        <f t="shared" si="30"/>
        <v>0585</v>
      </c>
      <c r="AB1002" s="4" t="str">
        <f t="shared" si="31"/>
        <v>Non-TIF</v>
      </c>
    </row>
    <row r="1003" spans="1:28" x14ac:dyDescent="0.25">
      <c r="A1003">
        <v>2021</v>
      </c>
      <c r="B1003">
        <v>49</v>
      </c>
      <c r="C1003" t="s">
        <v>45</v>
      </c>
      <c r="D1003">
        <v>373716</v>
      </c>
      <c r="E1003">
        <v>28760</v>
      </c>
      <c r="F1003">
        <v>0</v>
      </c>
      <c r="G1003">
        <v>6830340</v>
      </c>
      <c r="H1003">
        <v>1805940</v>
      </c>
      <c r="I1003">
        <v>89908</v>
      </c>
      <c r="J1003">
        <v>0</v>
      </c>
      <c r="K1003">
        <v>0</v>
      </c>
      <c r="L1003">
        <v>0</v>
      </c>
      <c r="M1003">
        <v>0</v>
      </c>
      <c r="N1003">
        <v>9128664</v>
      </c>
      <c r="O1003">
        <v>0</v>
      </c>
      <c r="P1003">
        <v>9128664</v>
      </c>
      <c r="Q1003">
        <v>0</v>
      </c>
      <c r="R1003">
        <v>2021</v>
      </c>
      <c r="S1003">
        <v>49</v>
      </c>
      <c r="T1003">
        <v>1</v>
      </c>
      <c r="U1003">
        <v>965</v>
      </c>
      <c r="V1003">
        <v>491965</v>
      </c>
      <c r="W1003" t="s">
        <v>27</v>
      </c>
      <c r="X1003" t="s">
        <v>27</v>
      </c>
      <c r="Y1003" t="s">
        <v>253</v>
      </c>
      <c r="Z1003" t="s">
        <v>479</v>
      </c>
      <c r="AA1003" s="3" t="str">
        <f t="shared" si="30"/>
        <v>1965</v>
      </c>
      <c r="AB1003" s="4" t="str">
        <f t="shared" si="31"/>
        <v>Non-TIF</v>
      </c>
    </row>
    <row r="1004" spans="1:28" x14ac:dyDescent="0.25">
      <c r="A1004">
        <v>2021</v>
      </c>
      <c r="B1004">
        <v>50</v>
      </c>
      <c r="C1004" t="s">
        <v>45</v>
      </c>
      <c r="D1004">
        <v>4752103</v>
      </c>
      <c r="E1004">
        <v>0</v>
      </c>
      <c r="F1004">
        <v>0</v>
      </c>
      <c r="G1004">
        <v>1093139</v>
      </c>
      <c r="H1004">
        <v>0</v>
      </c>
      <c r="I1004">
        <v>135078</v>
      </c>
      <c r="J1004">
        <v>0</v>
      </c>
      <c r="K1004">
        <v>0</v>
      </c>
      <c r="L1004">
        <v>0</v>
      </c>
      <c r="M1004">
        <v>0</v>
      </c>
      <c r="N1004">
        <v>5980320</v>
      </c>
      <c r="O1004">
        <v>20372</v>
      </c>
      <c r="P1004">
        <v>5959948</v>
      </c>
      <c r="Q1004">
        <v>0</v>
      </c>
      <c r="R1004">
        <v>2021</v>
      </c>
      <c r="S1004">
        <v>50</v>
      </c>
      <c r="T1004">
        <v>1</v>
      </c>
      <c r="U1004">
        <v>332</v>
      </c>
      <c r="V1004">
        <v>501332</v>
      </c>
      <c r="W1004" t="s">
        <v>27</v>
      </c>
      <c r="X1004" t="s">
        <v>27</v>
      </c>
      <c r="Y1004" t="s">
        <v>547</v>
      </c>
      <c r="Z1004" t="s">
        <v>534</v>
      </c>
      <c r="AA1004" s="3" t="str">
        <f t="shared" si="30"/>
        <v>1332</v>
      </c>
      <c r="AB1004" s="4" t="str">
        <f t="shared" si="31"/>
        <v>Non-TIF</v>
      </c>
    </row>
    <row r="1005" spans="1:28" x14ac:dyDescent="0.25">
      <c r="A1005">
        <v>2021</v>
      </c>
      <c r="B1005">
        <v>50</v>
      </c>
      <c r="C1005" t="s">
        <v>24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2021</v>
      </c>
      <c r="S1005">
        <v>50</v>
      </c>
      <c r="T1005">
        <v>0</v>
      </c>
      <c r="U1005">
        <v>720</v>
      </c>
      <c r="V1005" t="s">
        <v>776</v>
      </c>
      <c r="W1005" t="s">
        <v>26</v>
      </c>
      <c r="X1005" t="s">
        <v>27</v>
      </c>
      <c r="Y1005" t="s">
        <v>777</v>
      </c>
      <c r="Z1005" t="s">
        <v>534</v>
      </c>
      <c r="AA1005" s="3" t="str">
        <f t="shared" si="30"/>
        <v>0720</v>
      </c>
      <c r="AB1005" s="4" t="str">
        <f t="shared" si="31"/>
        <v>TIF</v>
      </c>
    </row>
    <row r="1006" spans="1:28" x14ac:dyDescent="0.25">
      <c r="A1006">
        <v>2021</v>
      </c>
      <c r="B1006">
        <v>50</v>
      </c>
      <c r="C1006" t="s">
        <v>32</v>
      </c>
      <c r="D1006">
        <v>1105230</v>
      </c>
      <c r="E1006">
        <v>2732509</v>
      </c>
      <c r="F1006">
        <v>21994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5410</v>
      </c>
      <c r="M1006">
        <v>0</v>
      </c>
      <c r="N1006">
        <v>3865143</v>
      </c>
      <c r="O1006">
        <v>5556</v>
      </c>
      <c r="P1006">
        <v>3859587</v>
      </c>
      <c r="Q1006">
        <v>213329</v>
      </c>
      <c r="R1006">
        <v>2021</v>
      </c>
      <c r="S1006">
        <v>50</v>
      </c>
      <c r="T1006">
        <v>0</v>
      </c>
      <c r="U1006">
        <v>720</v>
      </c>
      <c r="V1006">
        <v>770720</v>
      </c>
      <c r="W1006" t="s">
        <v>27</v>
      </c>
      <c r="X1006" t="s">
        <v>27</v>
      </c>
      <c r="Y1006" t="s">
        <v>567</v>
      </c>
      <c r="Z1006" t="s">
        <v>534</v>
      </c>
      <c r="AA1006" s="3" t="str">
        <f t="shared" si="30"/>
        <v>0720</v>
      </c>
      <c r="AB1006" s="4" t="str">
        <f t="shared" si="31"/>
        <v>Non-TIF</v>
      </c>
    </row>
    <row r="1007" spans="1:28" x14ac:dyDescent="0.25">
      <c r="A1007">
        <v>2021</v>
      </c>
      <c r="B1007">
        <v>51</v>
      </c>
      <c r="C1007" t="s">
        <v>32</v>
      </c>
      <c r="D1007">
        <v>10752297</v>
      </c>
      <c r="E1007">
        <v>6462960</v>
      </c>
      <c r="F1007">
        <v>344677</v>
      </c>
      <c r="G1007">
        <v>1197180</v>
      </c>
      <c r="H1007">
        <v>0</v>
      </c>
      <c r="I1007">
        <v>413867</v>
      </c>
      <c r="J1007">
        <v>0</v>
      </c>
      <c r="K1007">
        <v>0</v>
      </c>
      <c r="L1007">
        <v>50660</v>
      </c>
      <c r="M1007">
        <v>948638</v>
      </c>
      <c r="N1007">
        <v>20170279</v>
      </c>
      <c r="O1007">
        <v>61116</v>
      </c>
      <c r="P1007">
        <v>20109163</v>
      </c>
      <c r="Q1007">
        <v>285181</v>
      </c>
      <c r="R1007">
        <v>2021</v>
      </c>
      <c r="S1007">
        <v>51</v>
      </c>
      <c r="T1007">
        <v>0</v>
      </c>
      <c r="U1007">
        <v>977</v>
      </c>
      <c r="V1007">
        <v>900977</v>
      </c>
      <c r="W1007" t="s">
        <v>27</v>
      </c>
      <c r="X1007" t="s">
        <v>27</v>
      </c>
      <c r="Y1007" t="s">
        <v>507</v>
      </c>
      <c r="Z1007" t="s">
        <v>541</v>
      </c>
      <c r="AA1007" s="3" t="str">
        <f t="shared" si="30"/>
        <v>0977</v>
      </c>
      <c r="AB1007" s="4" t="str">
        <f t="shared" si="31"/>
        <v>Non-TIF</v>
      </c>
    </row>
    <row r="1008" spans="1:28" x14ac:dyDescent="0.25">
      <c r="A1008">
        <v>2021</v>
      </c>
      <c r="B1008">
        <v>52</v>
      </c>
      <c r="C1008" t="s">
        <v>45</v>
      </c>
      <c r="D1008">
        <v>838348</v>
      </c>
      <c r="E1008">
        <v>0</v>
      </c>
      <c r="F1008">
        <v>0</v>
      </c>
      <c r="G1008">
        <v>815167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1653515</v>
      </c>
      <c r="O1008">
        <v>1852</v>
      </c>
      <c r="P1008">
        <v>1651663</v>
      </c>
      <c r="Q1008">
        <v>0</v>
      </c>
      <c r="R1008">
        <v>2021</v>
      </c>
      <c r="S1008">
        <v>52</v>
      </c>
      <c r="T1008">
        <v>1</v>
      </c>
      <c r="U1008">
        <v>337</v>
      </c>
      <c r="V1008">
        <v>571337</v>
      </c>
      <c r="W1008" t="s">
        <v>27</v>
      </c>
      <c r="X1008" t="s">
        <v>27</v>
      </c>
      <c r="Y1008" t="s">
        <v>195</v>
      </c>
      <c r="Z1008" t="s">
        <v>551</v>
      </c>
      <c r="AA1008" s="3" t="str">
        <f t="shared" si="30"/>
        <v>1337</v>
      </c>
      <c r="AB1008" s="4" t="str">
        <f t="shared" si="31"/>
        <v>Non-TIF</v>
      </c>
    </row>
    <row r="1009" spans="1:28" x14ac:dyDescent="0.25">
      <c r="A1009">
        <v>2021</v>
      </c>
      <c r="B1009">
        <v>52</v>
      </c>
      <c r="C1009" t="s">
        <v>24</v>
      </c>
      <c r="D1009">
        <v>235204335</v>
      </c>
      <c r="E1009">
        <v>77880</v>
      </c>
      <c r="F1009">
        <v>0</v>
      </c>
      <c r="G1009">
        <v>346490790</v>
      </c>
      <c r="H1009">
        <v>8054791</v>
      </c>
      <c r="I1009">
        <v>15738088</v>
      </c>
      <c r="J1009">
        <v>0</v>
      </c>
      <c r="K1009">
        <v>0</v>
      </c>
      <c r="L1009">
        <v>0</v>
      </c>
      <c r="M1009">
        <v>0</v>
      </c>
      <c r="N1009">
        <v>605565884</v>
      </c>
      <c r="O1009">
        <v>44448</v>
      </c>
      <c r="P1009">
        <v>605521436</v>
      </c>
      <c r="Q1009">
        <v>0</v>
      </c>
      <c r="R1009">
        <v>2021</v>
      </c>
      <c r="S1009">
        <v>52</v>
      </c>
      <c r="T1009">
        <v>3</v>
      </c>
      <c r="U1009">
        <v>141</v>
      </c>
      <c r="V1009" t="s">
        <v>778</v>
      </c>
      <c r="W1009" t="s">
        <v>26</v>
      </c>
      <c r="X1009" t="s">
        <v>27</v>
      </c>
      <c r="Y1009" t="s">
        <v>779</v>
      </c>
      <c r="Z1009" t="s">
        <v>551</v>
      </c>
      <c r="AA1009" s="3" t="str">
        <f t="shared" si="30"/>
        <v>3141</v>
      </c>
      <c r="AB1009" s="4" t="str">
        <f t="shared" si="31"/>
        <v>TIF</v>
      </c>
    </row>
    <row r="1010" spans="1:28" x14ac:dyDescent="0.25">
      <c r="A1010">
        <v>2021</v>
      </c>
      <c r="B1010">
        <v>52</v>
      </c>
      <c r="C1010" t="s">
        <v>24</v>
      </c>
      <c r="D1010">
        <v>20397424</v>
      </c>
      <c r="E1010">
        <v>0</v>
      </c>
      <c r="F1010">
        <v>0</v>
      </c>
      <c r="G1010">
        <v>2499367</v>
      </c>
      <c r="H1010">
        <v>92938</v>
      </c>
      <c r="I1010">
        <v>1161304</v>
      </c>
      <c r="J1010">
        <v>0</v>
      </c>
      <c r="K1010">
        <v>0</v>
      </c>
      <c r="L1010">
        <v>0</v>
      </c>
      <c r="M1010">
        <v>0</v>
      </c>
      <c r="N1010">
        <v>24151033</v>
      </c>
      <c r="O1010">
        <v>0</v>
      </c>
      <c r="P1010">
        <v>24151033</v>
      </c>
      <c r="Q1010">
        <v>0</v>
      </c>
      <c r="R1010">
        <v>2021</v>
      </c>
      <c r="S1010">
        <v>52</v>
      </c>
      <c r="T1010">
        <v>6</v>
      </c>
      <c r="U1010">
        <v>93</v>
      </c>
      <c r="V1010" t="s">
        <v>780</v>
      </c>
      <c r="W1010" t="s">
        <v>26</v>
      </c>
      <c r="X1010" t="s">
        <v>27</v>
      </c>
      <c r="Y1010" t="s">
        <v>781</v>
      </c>
      <c r="Z1010" t="s">
        <v>551</v>
      </c>
      <c r="AA1010" s="3" t="str">
        <f t="shared" si="30"/>
        <v>6093</v>
      </c>
      <c r="AB1010" s="4" t="str">
        <f t="shared" si="31"/>
        <v>TIF</v>
      </c>
    </row>
    <row r="1011" spans="1:28" x14ac:dyDescent="0.25">
      <c r="A1011">
        <v>2021</v>
      </c>
      <c r="B1011">
        <v>52</v>
      </c>
      <c r="C1011" t="s">
        <v>32</v>
      </c>
      <c r="D1011">
        <v>41904093</v>
      </c>
      <c r="E1011">
        <v>29118436</v>
      </c>
      <c r="F1011">
        <v>976513</v>
      </c>
      <c r="G1011">
        <v>35193240</v>
      </c>
      <c r="H1011">
        <v>0</v>
      </c>
      <c r="I1011">
        <v>0</v>
      </c>
      <c r="J1011">
        <v>0</v>
      </c>
      <c r="K1011">
        <v>0</v>
      </c>
      <c r="L1011">
        <v>5637121</v>
      </c>
      <c r="M1011">
        <v>524108</v>
      </c>
      <c r="N1011">
        <v>113353511</v>
      </c>
      <c r="O1011">
        <v>63680</v>
      </c>
      <c r="P1011">
        <v>113289831</v>
      </c>
      <c r="Q1011">
        <v>2925458</v>
      </c>
      <c r="R1011">
        <v>2021</v>
      </c>
      <c r="S1011">
        <v>52</v>
      </c>
      <c r="T1011">
        <v>6</v>
      </c>
      <c r="U1011">
        <v>930</v>
      </c>
      <c r="V1011">
        <v>166930</v>
      </c>
      <c r="W1011" t="s">
        <v>27</v>
      </c>
      <c r="X1011" t="s">
        <v>27</v>
      </c>
      <c r="Y1011" t="s">
        <v>164</v>
      </c>
      <c r="Z1011" t="s">
        <v>551</v>
      </c>
      <c r="AA1011" s="3" t="str">
        <f t="shared" si="30"/>
        <v>6930</v>
      </c>
      <c r="AB1011" s="4" t="str">
        <f t="shared" si="31"/>
        <v>Non-TIF</v>
      </c>
    </row>
    <row r="1012" spans="1:28" x14ac:dyDescent="0.25">
      <c r="A1012">
        <v>2021</v>
      </c>
      <c r="B1012">
        <v>52</v>
      </c>
      <c r="C1012" t="s">
        <v>32</v>
      </c>
      <c r="D1012">
        <v>4737334536</v>
      </c>
      <c r="E1012">
        <v>45919097</v>
      </c>
      <c r="F1012">
        <v>2903337</v>
      </c>
      <c r="G1012">
        <v>719652422</v>
      </c>
      <c r="H1012">
        <v>50975478</v>
      </c>
      <c r="I1012">
        <v>344251835</v>
      </c>
      <c r="J1012">
        <v>0</v>
      </c>
      <c r="K1012">
        <v>0</v>
      </c>
      <c r="L1012">
        <v>36546418</v>
      </c>
      <c r="M1012">
        <v>16004564</v>
      </c>
      <c r="N1012">
        <v>5953587687</v>
      </c>
      <c r="O1012">
        <v>3840700</v>
      </c>
      <c r="P1012">
        <v>5949746987</v>
      </c>
      <c r="Q1012">
        <v>78221927</v>
      </c>
      <c r="R1012">
        <v>2021</v>
      </c>
      <c r="S1012">
        <v>52</v>
      </c>
      <c r="T1012">
        <v>3</v>
      </c>
      <c r="U1012">
        <v>141</v>
      </c>
      <c r="V1012">
        <v>523141</v>
      </c>
      <c r="W1012" t="s">
        <v>27</v>
      </c>
      <c r="X1012" t="s">
        <v>27</v>
      </c>
      <c r="Y1012" t="s">
        <v>634</v>
      </c>
      <c r="Z1012" t="s">
        <v>551</v>
      </c>
      <c r="AA1012" s="3" t="str">
        <f t="shared" si="30"/>
        <v>3141</v>
      </c>
      <c r="AB1012" s="4" t="str">
        <f t="shared" si="31"/>
        <v>Non-TIF</v>
      </c>
    </row>
    <row r="1013" spans="1:28" x14ac:dyDescent="0.25">
      <c r="A1013">
        <v>2021</v>
      </c>
      <c r="B1013">
        <v>52</v>
      </c>
      <c r="C1013" t="s">
        <v>32</v>
      </c>
      <c r="D1013">
        <v>375514918</v>
      </c>
      <c r="E1013">
        <v>36607936</v>
      </c>
      <c r="F1013">
        <v>2261906</v>
      </c>
      <c r="G1013">
        <v>13469490</v>
      </c>
      <c r="H1013">
        <v>0</v>
      </c>
      <c r="I1013">
        <v>595127</v>
      </c>
      <c r="J1013">
        <v>0</v>
      </c>
      <c r="K1013">
        <v>0</v>
      </c>
      <c r="L1013">
        <v>3746961</v>
      </c>
      <c r="M1013">
        <v>0</v>
      </c>
      <c r="N1013">
        <v>432196338</v>
      </c>
      <c r="O1013">
        <v>392624</v>
      </c>
      <c r="P1013">
        <v>431803714</v>
      </c>
      <c r="Q1013">
        <v>3783733</v>
      </c>
      <c r="R1013">
        <v>2021</v>
      </c>
      <c r="S1013">
        <v>52</v>
      </c>
      <c r="T1013">
        <v>6</v>
      </c>
      <c r="U1013">
        <v>93</v>
      </c>
      <c r="V1013">
        <v>526093</v>
      </c>
      <c r="W1013" t="s">
        <v>27</v>
      </c>
      <c r="X1013" t="s">
        <v>27</v>
      </c>
      <c r="Y1013" t="s">
        <v>592</v>
      </c>
      <c r="Z1013" t="s">
        <v>551</v>
      </c>
      <c r="AA1013" s="3" t="str">
        <f t="shared" si="30"/>
        <v>6093</v>
      </c>
      <c r="AB1013" s="4" t="str">
        <f t="shared" si="31"/>
        <v>Non-TIF</v>
      </c>
    </row>
    <row r="1014" spans="1:28" x14ac:dyDescent="0.25">
      <c r="A1014">
        <v>2021</v>
      </c>
      <c r="B1014">
        <v>52</v>
      </c>
      <c r="C1014" t="s">
        <v>32</v>
      </c>
      <c r="D1014">
        <v>276226</v>
      </c>
      <c r="E1014">
        <v>117179</v>
      </c>
      <c r="F1014">
        <v>39178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432583</v>
      </c>
      <c r="O1014">
        <v>1852</v>
      </c>
      <c r="P1014">
        <v>430731</v>
      </c>
      <c r="Q1014">
        <v>9172</v>
      </c>
      <c r="R1014">
        <v>2021</v>
      </c>
      <c r="S1014">
        <v>52</v>
      </c>
      <c r="T1014">
        <v>4</v>
      </c>
      <c r="U1014">
        <v>554</v>
      </c>
      <c r="V1014">
        <v>574554</v>
      </c>
      <c r="W1014" t="s">
        <v>27</v>
      </c>
      <c r="X1014" t="s">
        <v>27</v>
      </c>
      <c r="Y1014" t="s">
        <v>596</v>
      </c>
      <c r="Z1014" t="s">
        <v>551</v>
      </c>
      <c r="AA1014" s="3" t="str">
        <f t="shared" si="30"/>
        <v>4554</v>
      </c>
      <c r="AB1014" s="4" t="str">
        <f t="shared" si="31"/>
        <v>Non-TIF</v>
      </c>
    </row>
    <row r="1015" spans="1:28" x14ac:dyDescent="0.25">
      <c r="A1015">
        <v>2021</v>
      </c>
      <c r="B1015">
        <v>52</v>
      </c>
      <c r="C1015" t="s">
        <v>32</v>
      </c>
      <c r="D1015">
        <v>1790949</v>
      </c>
      <c r="E1015">
        <v>4558818</v>
      </c>
      <c r="F1015">
        <v>94738</v>
      </c>
      <c r="G1015">
        <v>111240</v>
      </c>
      <c r="H1015">
        <v>0</v>
      </c>
      <c r="I1015">
        <v>0</v>
      </c>
      <c r="J1015">
        <v>0</v>
      </c>
      <c r="K1015">
        <v>0</v>
      </c>
      <c r="L1015">
        <v>321834</v>
      </c>
      <c r="M1015">
        <v>0</v>
      </c>
      <c r="N1015">
        <v>6877579</v>
      </c>
      <c r="O1015">
        <v>3704</v>
      </c>
      <c r="P1015">
        <v>6873875</v>
      </c>
      <c r="Q1015">
        <v>51003</v>
      </c>
      <c r="R1015">
        <v>2021</v>
      </c>
      <c r="S1015">
        <v>52</v>
      </c>
      <c r="T1015">
        <v>6</v>
      </c>
      <c r="U1015">
        <v>975</v>
      </c>
      <c r="V1015">
        <v>706975</v>
      </c>
      <c r="W1015" t="s">
        <v>27</v>
      </c>
      <c r="X1015" t="s">
        <v>27</v>
      </c>
      <c r="Y1015" t="s">
        <v>165</v>
      </c>
      <c r="Z1015" t="s">
        <v>551</v>
      </c>
      <c r="AA1015" s="3" t="str">
        <f t="shared" si="30"/>
        <v>6975</v>
      </c>
      <c r="AB1015" s="4" t="str">
        <f t="shared" si="31"/>
        <v>Non-TIF</v>
      </c>
    </row>
    <row r="1016" spans="1:28" x14ac:dyDescent="0.25">
      <c r="A1016">
        <v>2021</v>
      </c>
      <c r="B1016">
        <v>70</v>
      </c>
      <c r="C1016" t="s">
        <v>24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2021</v>
      </c>
      <c r="S1016">
        <v>70</v>
      </c>
      <c r="T1016">
        <v>1</v>
      </c>
      <c r="U1016">
        <v>611</v>
      </c>
      <c r="V1016" t="s">
        <v>720</v>
      </c>
      <c r="W1016" t="s">
        <v>26</v>
      </c>
      <c r="X1016" t="s">
        <v>27</v>
      </c>
      <c r="Y1016" t="s">
        <v>721</v>
      </c>
      <c r="Z1016" t="s">
        <v>716</v>
      </c>
      <c r="AA1016" s="3" t="str">
        <f t="shared" si="30"/>
        <v>1611</v>
      </c>
      <c r="AB1016" s="4" t="str">
        <f t="shared" si="31"/>
        <v>TIF</v>
      </c>
    </row>
    <row r="1017" spans="1:28" x14ac:dyDescent="0.25">
      <c r="A1017">
        <v>2021</v>
      </c>
      <c r="B1017">
        <v>70</v>
      </c>
      <c r="C1017" t="s">
        <v>32</v>
      </c>
      <c r="D1017">
        <v>7018977</v>
      </c>
      <c r="E1017">
        <v>8636848</v>
      </c>
      <c r="F1017">
        <v>1380395</v>
      </c>
      <c r="G1017">
        <v>1077840</v>
      </c>
      <c r="H1017">
        <v>0</v>
      </c>
      <c r="I1017">
        <v>153708</v>
      </c>
      <c r="J1017">
        <v>0</v>
      </c>
      <c r="K1017">
        <v>0</v>
      </c>
      <c r="L1017">
        <v>1734803</v>
      </c>
      <c r="M1017">
        <v>0</v>
      </c>
      <c r="N1017">
        <v>20002571</v>
      </c>
      <c r="O1017">
        <v>22224</v>
      </c>
      <c r="P1017">
        <v>19980347</v>
      </c>
      <c r="Q1017">
        <v>1471070</v>
      </c>
      <c r="R1017">
        <v>2021</v>
      </c>
      <c r="S1017">
        <v>70</v>
      </c>
      <c r="T1017">
        <v>1</v>
      </c>
      <c r="U1017">
        <v>368</v>
      </c>
      <c r="V1017">
        <v>581368</v>
      </c>
      <c r="W1017" t="s">
        <v>27</v>
      </c>
      <c r="X1017" t="s">
        <v>27</v>
      </c>
      <c r="Y1017" t="s">
        <v>682</v>
      </c>
      <c r="Z1017" t="s">
        <v>716</v>
      </c>
      <c r="AA1017" s="3" t="str">
        <f t="shared" si="30"/>
        <v>1368</v>
      </c>
      <c r="AB1017" s="4" t="str">
        <f t="shared" si="31"/>
        <v>Non-TIF</v>
      </c>
    </row>
    <row r="1018" spans="1:28" x14ac:dyDescent="0.25">
      <c r="A1018">
        <v>2021</v>
      </c>
      <c r="B1018">
        <v>70</v>
      </c>
      <c r="C1018" t="s">
        <v>32</v>
      </c>
      <c r="D1018">
        <v>58036189</v>
      </c>
      <c r="E1018">
        <v>23618644</v>
      </c>
      <c r="F1018">
        <v>1090460</v>
      </c>
      <c r="G1018">
        <v>11409383</v>
      </c>
      <c r="H1018">
        <v>24498954</v>
      </c>
      <c r="I1018">
        <v>303067</v>
      </c>
      <c r="J1018">
        <v>0</v>
      </c>
      <c r="K1018">
        <v>0</v>
      </c>
      <c r="L1018">
        <v>2855624</v>
      </c>
      <c r="M1018">
        <v>839292</v>
      </c>
      <c r="N1018">
        <v>122651613</v>
      </c>
      <c r="O1018">
        <v>137048</v>
      </c>
      <c r="P1018">
        <v>122514565</v>
      </c>
      <c r="Q1018">
        <v>4509444</v>
      </c>
      <c r="R1018">
        <v>2021</v>
      </c>
      <c r="S1018">
        <v>70</v>
      </c>
      <c r="T1018">
        <v>3</v>
      </c>
      <c r="U1018">
        <v>841</v>
      </c>
      <c r="V1018">
        <v>583841</v>
      </c>
      <c r="W1018" t="s">
        <v>27</v>
      </c>
      <c r="X1018" t="s">
        <v>27</v>
      </c>
      <c r="Y1018" t="s">
        <v>656</v>
      </c>
      <c r="Z1018" t="s">
        <v>716</v>
      </c>
      <c r="AA1018" s="3" t="str">
        <f t="shared" si="30"/>
        <v>3841</v>
      </c>
      <c r="AB1018" s="4" t="str">
        <f t="shared" si="31"/>
        <v>Non-TIF</v>
      </c>
    </row>
    <row r="1019" spans="1:28" x14ac:dyDescent="0.25">
      <c r="A1019">
        <v>2021</v>
      </c>
      <c r="B1019">
        <v>71</v>
      </c>
      <c r="C1019" t="s">
        <v>45</v>
      </c>
      <c r="D1019">
        <v>0</v>
      </c>
      <c r="E1019">
        <v>29959</v>
      </c>
      <c r="F1019">
        <v>0</v>
      </c>
      <c r="G1019">
        <v>1008280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1038239</v>
      </c>
      <c r="O1019">
        <v>0</v>
      </c>
      <c r="P1019">
        <v>1038239</v>
      </c>
      <c r="Q1019">
        <v>0</v>
      </c>
      <c r="R1019">
        <v>2021</v>
      </c>
      <c r="S1019">
        <v>71</v>
      </c>
      <c r="T1019">
        <v>5</v>
      </c>
      <c r="U1019">
        <v>157</v>
      </c>
      <c r="V1019">
        <v>715157</v>
      </c>
      <c r="W1019" t="s">
        <v>27</v>
      </c>
      <c r="X1019" t="s">
        <v>27</v>
      </c>
      <c r="Y1019" t="s">
        <v>265</v>
      </c>
      <c r="Z1019" t="s">
        <v>734</v>
      </c>
      <c r="AA1019" s="3" t="str">
        <f t="shared" si="30"/>
        <v>5157</v>
      </c>
      <c r="AB1019" s="4" t="str">
        <f t="shared" si="31"/>
        <v>Non-TIF</v>
      </c>
    </row>
    <row r="1020" spans="1:28" x14ac:dyDescent="0.25">
      <c r="A1020">
        <v>2021</v>
      </c>
      <c r="B1020">
        <v>71</v>
      </c>
      <c r="C1020" t="s">
        <v>45</v>
      </c>
      <c r="D1020">
        <v>514853</v>
      </c>
      <c r="E1020">
        <v>415163</v>
      </c>
      <c r="F1020">
        <v>80057</v>
      </c>
      <c r="G1020">
        <v>2303653</v>
      </c>
      <c r="H1020">
        <v>0</v>
      </c>
      <c r="I1020">
        <v>158359</v>
      </c>
      <c r="J1020">
        <v>0</v>
      </c>
      <c r="K1020">
        <v>0</v>
      </c>
      <c r="L1020">
        <v>0</v>
      </c>
      <c r="M1020">
        <v>0</v>
      </c>
      <c r="N1020">
        <v>3472085</v>
      </c>
      <c r="O1020">
        <v>7408</v>
      </c>
      <c r="P1020">
        <v>3464677</v>
      </c>
      <c r="Q1020">
        <v>0</v>
      </c>
      <c r="R1020">
        <v>2021</v>
      </c>
      <c r="S1020">
        <v>71</v>
      </c>
      <c r="T1020">
        <v>5</v>
      </c>
      <c r="U1020">
        <v>949</v>
      </c>
      <c r="V1020">
        <v>715949</v>
      </c>
      <c r="W1020" t="s">
        <v>27</v>
      </c>
      <c r="X1020" t="s">
        <v>27</v>
      </c>
      <c r="Y1020" t="s">
        <v>735</v>
      </c>
      <c r="Z1020" t="s">
        <v>734</v>
      </c>
      <c r="AA1020" s="3" t="str">
        <f t="shared" si="30"/>
        <v>5949</v>
      </c>
      <c r="AB1020" s="4" t="str">
        <f t="shared" si="31"/>
        <v>Non-TIF</v>
      </c>
    </row>
    <row r="1021" spans="1:28" x14ac:dyDescent="0.25">
      <c r="A1021">
        <v>2021</v>
      </c>
      <c r="B1021">
        <v>71</v>
      </c>
      <c r="C1021" t="s">
        <v>24</v>
      </c>
      <c r="D1021">
        <v>1390561</v>
      </c>
      <c r="E1021">
        <v>15951</v>
      </c>
      <c r="F1021">
        <v>0</v>
      </c>
      <c r="G1021">
        <v>9523322</v>
      </c>
      <c r="H1021">
        <v>2014686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12944520</v>
      </c>
      <c r="O1021">
        <v>7408</v>
      </c>
      <c r="P1021">
        <v>12937112</v>
      </c>
      <c r="Q1021">
        <v>0</v>
      </c>
      <c r="R1021">
        <v>2021</v>
      </c>
      <c r="S1021">
        <v>71</v>
      </c>
      <c r="T1021">
        <v>5</v>
      </c>
      <c r="U1021">
        <v>157</v>
      </c>
      <c r="V1021" t="s">
        <v>736</v>
      </c>
      <c r="W1021" t="s">
        <v>26</v>
      </c>
      <c r="X1021" t="s">
        <v>27</v>
      </c>
      <c r="Y1021" t="s">
        <v>737</v>
      </c>
      <c r="Z1021" t="s">
        <v>734</v>
      </c>
      <c r="AA1021" s="3" t="str">
        <f t="shared" si="30"/>
        <v>5157</v>
      </c>
      <c r="AB1021" s="4" t="str">
        <f t="shared" si="31"/>
        <v>TIF</v>
      </c>
    </row>
    <row r="1022" spans="1:28" x14ac:dyDescent="0.25">
      <c r="A1022">
        <v>2021</v>
      </c>
      <c r="B1022">
        <v>71</v>
      </c>
      <c r="C1022" t="s">
        <v>32</v>
      </c>
      <c r="D1022">
        <v>1163248</v>
      </c>
      <c r="E1022">
        <v>7119632</v>
      </c>
      <c r="F1022">
        <v>415752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52108</v>
      </c>
      <c r="M1022">
        <v>0</v>
      </c>
      <c r="N1022">
        <v>8750740</v>
      </c>
      <c r="O1022">
        <v>1852</v>
      </c>
      <c r="P1022">
        <v>8748888</v>
      </c>
      <c r="Q1022">
        <v>74449</v>
      </c>
      <c r="R1022">
        <v>2021</v>
      </c>
      <c r="S1022">
        <v>71</v>
      </c>
      <c r="T1022">
        <v>4</v>
      </c>
      <c r="U1022">
        <v>149</v>
      </c>
      <c r="V1022">
        <v>844149</v>
      </c>
      <c r="W1022" t="s">
        <v>27</v>
      </c>
      <c r="X1022" t="s">
        <v>27</v>
      </c>
      <c r="Y1022" t="s">
        <v>738</v>
      </c>
      <c r="Z1022" t="s">
        <v>734</v>
      </c>
      <c r="AA1022" s="3" t="str">
        <f t="shared" si="30"/>
        <v>4149</v>
      </c>
      <c r="AB1022" s="4" t="str">
        <f t="shared" si="31"/>
        <v>Non-TIF</v>
      </c>
    </row>
    <row r="1023" spans="1:28" x14ac:dyDescent="0.25">
      <c r="A1023">
        <v>2021</v>
      </c>
      <c r="B1023">
        <v>72</v>
      </c>
      <c r="C1023" t="s">
        <v>45</v>
      </c>
      <c r="D1023">
        <v>0</v>
      </c>
      <c r="E1023">
        <v>0</v>
      </c>
      <c r="F1023">
        <v>0</v>
      </c>
      <c r="G1023">
        <v>0</v>
      </c>
      <c r="H1023">
        <v>12281680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12281680</v>
      </c>
      <c r="O1023">
        <v>0</v>
      </c>
      <c r="P1023">
        <v>12281680</v>
      </c>
      <c r="Q1023">
        <v>0</v>
      </c>
      <c r="R1023">
        <v>2021</v>
      </c>
      <c r="S1023">
        <v>72</v>
      </c>
      <c r="T1023">
        <v>5</v>
      </c>
      <c r="U1023">
        <v>949</v>
      </c>
      <c r="V1023">
        <v>715949</v>
      </c>
      <c r="W1023" t="s">
        <v>27</v>
      </c>
      <c r="X1023" t="s">
        <v>27</v>
      </c>
      <c r="Y1023" t="s">
        <v>735</v>
      </c>
      <c r="Z1023" t="s">
        <v>739</v>
      </c>
      <c r="AA1023" s="3" t="str">
        <f t="shared" si="30"/>
        <v>5949</v>
      </c>
      <c r="AB1023" s="4" t="str">
        <f t="shared" si="31"/>
        <v>Non-TIF</v>
      </c>
    </row>
    <row r="1024" spans="1:28" x14ac:dyDescent="0.25">
      <c r="A1024">
        <v>2021</v>
      </c>
      <c r="B1024">
        <v>72</v>
      </c>
      <c r="C1024" t="s">
        <v>24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2021</v>
      </c>
      <c r="S1024">
        <v>72</v>
      </c>
      <c r="T1024">
        <v>2</v>
      </c>
      <c r="U1024">
        <v>846</v>
      </c>
      <c r="V1024" t="s">
        <v>341</v>
      </c>
      <c r="W1024" t="s">
        <v>26</v>
      </c>
      <c r="X1024" t="s">
        <v>27</v>
      </c>
      <c r="Y1024" t="s">
        <v>342</v>
      </c>
      <c r="Z1024" t="s">
        <v>739</v>
      </c>
      <c r="AA1024" s="3" t="str">
        <f t="shared" si="30"/>
        <v>2846</v>
      </c>
      <c r="AB1024" s="4" t="str">
        <f t="shared" si="31"/>
        <v>TIF</v>
      </c>
    </row>
    <row r="1025" spans="1:28" x14ac:dyDescent="0.25">
      <c r="A1025">
        <v>2021</v>
      </c>
      <c r="B1025">
        <v>72</v>
      </c>
      <c r="C1025" t="s">
        <v>32</v>
      </c>
      <c r="D1025">
        <v>7558973</v>
      </c>
      <c r="E1025">
        <v>40629757</v>
      </c>
      <c r="F1025">
        <v>11278229</v>
      </c>
      <c r="G1025">
        <v>3668057</v>
      </c>
      <c r="H1025">
        <v>0</v>
      </c>
      <c r="I1025">
        <v>79523</v>
      </c>
      <c r="J1025">
        <v>0</v>
      </c>
      <c r="K1025">
        <v>0</v>
      </c>
      <c r="L1025">
        <v>885193</v>
      </c>
      <c r="M1025">
        <v>0</v>
      </c>
      <c r="N1025">
        <v>64099732</v>
      </c>
      <c r="O1025">
        <v>31484</v>
      </c>
      <c r="P1025">
        <v>64068248</v>
      </c>
      <c r="Q1025">
        <v>591329</v>
      </c>
      <c r="R1025">
        <v>2021</v>
      </c>
      <c r="S1025">
        <v>72</v>
      </c>
      <c r="T1025">
        <v>2</v>
      </c>
      <c r="U1025">
        <v>846</v>
      </c>
      <c r="V1025">
        <v>302846</v>
      </c>
      <c r="W1025" t="s">
        <v>27</v>
      </c>
      <c r="X1025" t="s">
        <v>27</v>
      </c>
      <c r="Y1025" t="s">
        <v>345</v>
      </c>
      <c r="Z1025" t="s">
        <v>739</v>
      </c>
      <c r="AA1025" s="3" t="str">
        <f t="shared" si="30"/>
        <v>2846</v>
      </c>
      <c r="AB1025" s="4" t="str">
        <f t="shared" si="31"/>
        <v>Non-TIF</v>
      </c>
    </row>
    <row r="1026" spans="1:28" x14ac:dyDescent="0.25">
      <c r="A1026">
        <v>2021</v>
      </c>
      <c r="B1026">
        <v>72</v>
      </c>
      <c r="C1026" t="s">
        <v>32</v>
      </c>
      <c r="D1026">
        <v>86854203</v>
      </c>
      <c r="E1026">
        <v>178992346</v>
      </c>
      <c r="F1026">
        <v>11534653</v>
      </c>
      <c r="G1026">
        <v>7250817</v>
      </c>
      <c r="H1026">
        <v>2072360</v>
      </c>
      <c r="I1026">
        <v>1407931</v>
      </c>
      <c r="J1026">
        <v>0</v>
      </c>
      <c r="K1026">
        <v>0</v>
      </c>
      <c r="L1026">
        <v>2600775</v>
      </c>
      <c r="M1026">
        <v>14278737</v>
      </c>
      <c r="N1026">
        <v>304991822</v>
      </c>
      <c r="O1026">
        <v>351880</v>
      </c>
      <c r="P1026">
        <v>304639942</v>
      </c>
      <c r="Q1026">
        <v>3297018</v>
      </c>
      <c r="R1026">
        <v>2021</v>
      </c>
      <c r="S1026">
        <v>72</v>
      </c>
      <c r="T1026">
        <v>5</v>
      </c>
      <c r="U1026">
        <v>994</v>
      </c>
      <c r="V1026">
        <v>725994</v>
      </c>
      <c r="W1026" t="s">
        <v>27</v>
      </c>
      <c r="X1026" t="s">
        <v>27</v>
      </c>
      <c r="Y1026" t="s">
        <v>740</v>
      </c>
      <c r="Z1026" t="s">
        <v>739</v>
      </c>
      <c r="AA1026" s="3" t="str">
        <f t="shared" si="30"/>
        <v>5994</v>
      </c>
      <c r="AB1026" s="4" t="str">
        <f t="shared" si="31"/>
        <v>Non-TIF</v>
      </c>
    </row>
    <row r="1027" spans="1:28" x14ac:dyDescent="0.25">
      <c r="A1027">
        <v>2021</v>
      </c>
      <c r="B1027">
        <v>73</v>
      </c>
      <c r="C1027" t="s">
        <v>24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2021</v>
      </c>
      <c r="S1027">
        <v>73</v>
      </c>
      <c r="T1027">
        <v>2</v>
      </c>
      <c r="U1027">
        <v>113</v>
      </c>
      <c r="V1027" t="s">
        <v>741</v>
      </c>
      <c r="W1027" t="s">
        <v>26</v>
      </c>
      <c r="X1027" t="s">
        <v>27</v>
      </c>
      <c r="Y1027" t="s">
        <v>742</v>
      </c>
      <c r="Z1027" t="s">
        <v>743</v>
      </c>
      <c r="AA1027" s="3" t="str">
        <f t="shared" ref="AA1027:AA1090" si="32">CONCATENATE(T1027,TEXT(U1027,"000"))</f>
        <v>2113</v>
      </c>
      <c r="AB1027" s="4" t="str">
        <f t="shared" ref="AB1027:AB1090" si="33">IF(C1027="I","TIF","Non-TIF")</f>
        <v>TIF</v>
      </c>
    </row>
    <row r="1028" spans="1:28" x14ac:dyDescent="0.25">
      <c r="A1028">
        <v>2021</v>
      </c>
      <c r="B1028">
        <v>73</v>
      </c>
      <c r="C1028" t="s">
        <v>32</v>
      </c>
      <c r="D1028">
        <v>1097944</v>
      </c>
      <c r="E1028">
        <v>5807567</v>
      </c>
      <c r="F1028">
        <v>168653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13455</v>
      </c>
      <c r="M1028">
        <v>0</v>
      </c>
      <c r="N1028">
        <v>7087619</v>
      </c>
      <c r="O1028">
        <v>1852</v>
      </c>
      <c r="P1028">
        <v>7085767</v>
      </c>
      <c r="Q1028">
        <v>116988</v>
      </c>
      <c r="R1028">
        <v>2021</v>
      </c>
      <c r="S1028">
        <v>73</v>
      </c>
      <c r="T1028">
        <v>6</v>
      </c>
      <c r="U1028">
        <v>165</v>
      </c>
      <c r="V1028">
        <v>696165</v>
      </c>
      <c r="W1028" t="s">
        <v>27</v>
      </c>
      <c r="X1028" t="s">
        <v>27</v>
      </c>
      <c r="Y1028" t="s">
        <v>733</v>
      </c>
      <c r="Z1028" t="s">
        <v>743</v>
      </c>
      <c r="AA1028" s="3" t="str">
        <f t="shared" si="32"/>
        <v>6165</v>
      </c>
      <c r="AB1028" s="4" t="str">
        <f t="shared" si="33"/>
        <v>Non-TIF</v>
      </c>
    </row>
    <row r="1029" spans="1:28" x14ac:dyDescent="0.25">
      <c r="A1029">
        <v>2021</v>
      </c>
      <c r="B1029">
        <v>73</v>
      </c>
      <c r="C1029" t="s">
        <v>32</v>
      </c>
      <c r="D1029">
        <v>27837722</v>
      </c>
      <c r="E1029">
        <v>58665673</v>
      </c>
      <c r="F1029">
        <v>1605860</v>
      </c>
      <c r="G1029">
        <v>4722325</v>
      </c>
      <c r="H1029">
        <v>0</v>
      </c>
      <c r="I1029">
        <v>153798</v>
      </c>
      <c r="J1029">
        <v>0</v>
      </c>
      <c r="K1029">
        <v>0</v>
      </c>
      <c r="L1029">
        <v>312642</v>
      </c>
      <c r="M1029">
        <v>5886876</v>
      </c>
      <c r="N1029">
        <v>99184896</v>
      </c>
      <c r="O1029">
        <v>140752</v>
      </c>
      <c r="P1029">
        <v>99044144</v>
      </c>
      <c r="Q1029">
        <v>2058747</v>
      </c>
      <c r="R1029">
        <v>2021</v>
      </c>
      <c r="S1029">
        <v>73</v>
      </c>
      <c r="T1029">
        <v>2</v>
      </c>
      <c r="U1029">
        <v>113</v>
      </c>
      <c r="V1029">
        <v>732113</v>
      </c>
      <c r="W1029" t="s">
        <v>27</v>
      </c>
      <c r="X1029" t="s">
        <v>27</v>
      </c>
      <c r="Y1029" t="s">
        <v>744</v>
      </c>
      <c r="Z1029" t="s">
        <v>743</v>
      </c>
      <c r="AA1029" s="3" t="str">
        <f t="shared" si="32"/>
        <v>2113</v>
      </c>
      <c r="AB1029" s="4" t="str">
        <f t="shared" si="33"/>
        <v>Non-TIF</v>
      </c>
    </row>
    <row r="1030" spans="1:28" x14ac:dyDescent="0.25">
      <c r="A1030">
        <v>2021</v>
      </c>
      <c r="B1030">
        <v>73</v>
      </c>
      <c r="C1030" t="s">
        <v>32</v>
      </c>
      <c r="D1030">
        <v>123221955</v>
      </c>
      <c r="E1030">
        <v>66934813</v>
      </c>
      <c r="F1030">
        <v>1848830</v>
      </c>
      <c r="G1030">
        <v>31627159</v>
      </c>
      <c r="H1030">
        <v>2033784</v>
      </c>
      <c r="I1030">
        <v>6948646</v>
      </c>
      <c r="J1030">
        <v>0</v>
      </c>
      <c r="K1030">
        <v>0</v>
      </c>
      <c r="L1030">
        <v>5224933</v>
      </c>
      <c r="M1030">
        <v>4379694</v>
      </c>
      <c r="N1030">
        <v>242219814</v>
      </c>
      <c r="O1030">
        <v>468556</v>
      </c>
      <c r="P1030">
        <v>241751258</v>
      </c>
      <c r="Q1030">
        <v>5825787</v>
      </c>
      <c r="R1030">
        <v>2021</v>
      </c>
      <c r="S1030">
        <v>73</v>
      </c>
      <c r="T1030">
        <v>5</v>
      </c>
      <c r="U1030">
        <v>976</v>
      </c>
      <c r="V1030">
        <v>735976</v>
      </c>
      <c r="W1030" t="s">
        <v>27</v>
      </c>
      <c r="X1030" t="s">
        <v>27</v>
      </c>
      <c r="Y1030" t="s">
        <v>445</v>
      </c>
      <c r="Z1030" t="s">
        <v>743</v>
      </c>
      <c r="AA1030" s="3" t="str">
        <f t="shared" si="32"/>
        <v>5976</v>
      </c>
      <c r="AB1030" s="4" t="str">
        <f t="shared" si="33"/>
        <v>Non-TIF</v>
      </c>
    </row>
    <row r="1031" spans="1:28" x14ac:dyDescent="0.25">
      <c r="A1031">
        <v>2021</v>
      </c>
      <c r="B1031">
        <v>74</v>
      </c>
      <c r="C1031" t="s">
        <v>45</v>
      </c>
      <c r="D1031">
        <v>3136749</v>
      </c>
      <c r="E1031">
        <v>139883</v>
      </c>
      <c r="F1031">
        <v>0</v>
      </c>
      <c r="G1031">
        <v>2335819</v>
      </c>
      <c r="H1031">
        <v>0</v>
      </c>
      <c r="I1031">
        <v>1376271</v>
      </c>
      <c r="J1031">
        <v>0</v>
      </c>
      <c r="K1031">
        <v>0</v>
      </c>
      <c r="L1031">
        <v>0</v>
      </c>
      <c r="M1031">
        <v>0</v>
      </c>
      <c r="N1031">
        <v>6988722</v>
      </c>
      <c r="O1031">
        <v>16668</v>
      </c>
      <c r="P1031">
        <v>6972054</v>
      </c>
      <c r="Q1031">
        <v>0</v>
      </c>
      <c r="R1031">
        <v>2021</v>
      </c>
      <c r="S1031">
        <v>74</v>
      </c>
      <c r="T1031">
        <v>6</v>
      </c>
      <c r="U1031">
        <v>921</v>
      </c>
      <c r="V1031">
        <v>746921</v>
      </c>
      <c r="W1031" t="s">
        <v>27</v>
      </c>
      <c r="X1031" t="s">
        <v>27</v>
      </c>
      <c r="Y1031" t="s">
        <v>672</v>
      </c>
      <c r="Z1031" t="s">
        <v>745</v>
      </c>
      <c r="AA1031" s="3" t="str">
        <f t="shared" si="32"/>
        <v>6921</v>
      </c>
      <c r="AB1031" s="4" t="str">
        <f t="shared" si="33"/>
        <v>Non-TIF</v>
      </c>
    </row>
    <row r="1032" spans="1:28" x14ac:dyDescent="0.25">
      <c r="A1032">
        <v>2021</v>
      </c>
      <c r="B1032">
        <v>74</v>
      </c>
      <c r="C1032" t="s">
        <v>32</v>
      </c>
      <c r="D1032">
        <v>41437146</v>
      </c>
      <c r="E1032">
        <v>48200372</v>
      </c>
      <c r="F1032">
        <v>3898662</v>
      </c>
      <c r="G1032">
        <v>9966690</v>
      </c>
      <c r="H1032">
        <v>6217353</v>
      </c>
      <c r="I1032">
        <v>857534</v>
      </c>
      <c r="J1032">
        <v>0</v>
      </c>
      <c r="K1032">
        <v>0</v>
      </c>
      <c r="L1032">
        <v>542664</v>
      </c>
      <c r="M1032">
        <v>1645144</v>
      </c>
      <c r="N1032">
        <v>112765565</v>
      </c>
      <c r="O1032">
        <v>151864</v>
      </c>
      <c r="P1032">
        <v>112613701</v>
      </c>
      <c r="Q1032">
        <v>4368081</v>
      </c>
      <c r="R1032">
        <v>2021</v>
      </c>
      <c r="S1032">
        <v>74</v>
      </c>
      <c r="T1032">
        <v>5</v>
      </c>
      <c r="U1032">
        <v>724</v>
      </c>
      <c r="V1032">
        <v>745724</v>
      </c>
      <c r="W1032" t="s">
        <v>27</v>
      </c>
      <c r="X1032" t="s">
        <v>27</v>
      </c>
      <c r="Y1032" t="s">
        <v>266</v>
      </c>
      <c r="Z1032" t="s">
        <v>745</v>
      </c>
      <c r="AA1032" s="3" t="str">
        <f t="shared" si="32"/>
        <v>5724</v>
      </c>
      <c r="AB1032" s="4" t="str">
        <f t="shared" si="33"/>
        <v>Non-TIF</v>
      </c>
    </row>
    <row r="1033" spans="1:28" x14ac:dyDescent="0.25">
      <c r="A1033">
        <v>2021</v>
      </c>
      <c r="B1033">
        <v>74</v>
      </c>
      <c r="C1033" t="s">
        <v>32</v>
      </c>
      <c r="D1033">
        <v>194090</v>
      </c>
      <c r="E1033">
        <v>934328</v>
      </c>
      <c r="F1033">
        <v>39899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2338</v>
      </c>
      <c r="M1033">
        <v>0</v>
      </c>
      <c r="N1033">
        <v>1170655</v>
      </c>
      <c r="O1033">
        <v>0</v>
      </c>
      <c r="P1033">
        <v>1170655</v>
      </c>
      <c r="Q1033">
        <v>3002</v>
      </c>
      <c r="R1033">
        <v>2021</v>
      </c>
      <c r="S1033">
        <v>74</v>
      </c>
      <c r="T1033">
        <v>5</v>
      </c>
      <c r="U1033">
        <v>283</v>
      </c>
      <c r="V1033">
        <v>765283</v>
      </c>
      <c r="W1033" t="s">
        <v>27</v>
      </c>
      <c r="X1033" t="s">
        <v>27</v>
      </c>
      <c r="Y1033" t="s">
        <v>230</v>
      </c>
      <c r="Z1033" t="s">
        <v>745</v>
      </c>
      <c r="AA1033" s="3" t="str">
        <f t="shared" si="32"/>
        <v>5283</v>
      </c>
      <c r="AB1033" s="4" t="str">
        <f t="shared" si="33"/>
        <v>Non-TIF</v>
      </c>
    </row>
    <row r="1034" spans="1:28" x14ac:dyDescent="0.25">
      <c r="A1034">
        <v>2021</v>
      </c>
      <c r="B1034">
        <v>75</v>
      </c>
      <c r="C1034" t="s">
        <v>45</v>
      </c>
      <c r="D1034">
        <v>4225367</v>
      </c>
      <c r="E1034">
        <v>34388</v>
      </c>
      <c r="F1034">
        <v>0</v>
      </c>
      <c r="G1034">
        <v>31162</v>
      </c>
      <c r="H1034">
        <v>0</v>
      </c>
      <c r="I1034">
        <v>225022</v>
      </c>
      <c r="J1034">
        <v>0</v>
      </c>
      <c r="K1034">
        <v>0</v>
      </c>
      <c r="L1034">
        <v>0</v>
      </c>
      <c r="M1034">
        <v>0</v>
      </c>
      <c r="N1034">
        <v>4515939</v>
      </c>
      <c r="O1034">
        <v>12964</v>
      </c>
      <c r="P1034">
        <v>4502975</v>
      </c>
      <c r="Q1034">
        <v>0</v>
      </c>
      <c r="R1034">
        <v>2021</v>
      </c>
      <c r="S1034">
        <v>75</v>
      </c>
      <c r="T1034">
        <v>2</v>
      </c>
      <c r="U1034">
        <v>988</v>
      </c>
      <c r="V1034">
        <v>752988</v>
      </c>
      <c r="W1034" t="s">
        <v>27</v>
      </c>
      <c r="X1034" t="s">
        <v>27</v>
      </c>
      <c r="Y1034" t="s">
        <v>746</v>
      </c>
      <c r="Z1034" t="s">
        <v>747</v>
      </c>
      <c r="AA1034" s="3" t="str">
        <f t="shared" si="32"/>
        <v>2988</v>
      </c>
      <c r="AB1034" s="4" t="str">
        <f t="shared" si="33"/>
        <v>Non-TIF</v>
      </c>
    </row>
    <row r="1035" spans="1:28" x14ac:dyDescent="0.25">
      <c r="A1035">
        <v>2021</v>
      </c>
      <c r="B1035">
        <v>53</v>
      </c>
      <c r="C1035" t="s">
        <v>45</v>
      </c>
      <c r="D1035">
        <v>12149384</v>
      </c>
      <c r="E1035">
        <v>0</v>
      </c>
      <c r="F1035">
        <v>0</v>
      </c>
      <c r="G1035">
        <v>6037300</v>
      </c>
      <c r="H1035">
        <v>222697</v>
      </c>
      <c r="I1035">
        <v>1853532</v>
      </c>
      <c r="J1035">
        <v>0</v>
      </c>
      <c r="K1035">
        <v>0</v>
      </c>
      <c r="L1035">
        <v>0</v>
      </c>
      <c r="M1035">
        <v>0</v>
      </c>
      <c r="N1035">
        <v>20262913</v>
      </c>
      <c r="O1035">
        <v>51856</v>
      </c>
      <c r="P1035">
        <v>20211057</v>
      </c>
      <c r="Q1035">
        <v>0</v>
      </c>
      <c r="R1035">
        <v>2021</v>
      </c>
      <c r="S1035">
        <v>53</v>
      </c>
      <c r="T1035">
        <v>0</v>
      </c>
      <c r="U1035">
        <v>234</v>
      </c>
      <c r="V1035">
        <v>530234</v>
      </c>
      <c r="W1035" t="s">
        <v>27</v>
      </c>
      <c r="X1035" t="s">
        <v>27</v>
      </c>
      <c r="Y1035" t="s">
        <v>624</v>
      </c>
      <c r="Z1035" t="s">
        <v>553</v>
      </c>
      <c r="AA1035" s="3" t="str">
        <f t="shared" si="32"/>
        <v>0234</v>
      </c>
      <c r="AB1035" s="4" t="str">
        <f t="shared" si="33"/>
        <v>Non-TIF</v>
      </c>
    </row>
    <row r="1036" spans="1:28" x14ac:dyDescent="0.25">
      <c r="A1036">
        <v>2021</v>
      </c>
      <c r="B1036">
        <v>53</v>
      </c>
      <c r="C1036" t="s">
        <v>24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2021</v>
      </c>
      <c r="S1036">
        <v>53</v>
      </c>
      <c r="T1036">
        <v>6</v>
      </c>
      <c r="U1036">
        <v>961</v>
      </c>
      <c r="V1036" t="s">
        <v>510</v>
      </c>
      <c r="W1036" t="s">
        <v>26</v>
      </c>
      <c r="X1036" t="s">
        <v>27</v>
      </c>
      <c r="Y1036" t="s">
        <v>511</v>
      </c>
      <c r="Z1036" t="s">
        <v>553</v>
      </c>
      <c r="AA1036" s="3" t="str">
        <f t="shared" si="32"/>
        <v>6961</v>
      </c>
      <c r="AB1036" s="4" t="str">
        <f t="shared" si="33"/>
        <v>TIF</v>
      </c>
    </row>
    <row r="1037" spans="1:28" x14ac:dyDescent="0.25">
      <c r="A1037">
        <v>2021</v>
      </c>
      <c r="B1037">
        <v>53</v>
      </c>
      <c r="C1037" t="s">
        <v>24</v>
      </c>
      <c r="D1037">
        <v>0</v>
      </c>
      <c r="E1037">
        <v>0</v>
      </c>
      <c r="F1037">
        <v>0</v>
      </c>
      <c r="G1037">
        <v>496728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496728</v>
      </c>
      <c r="O1037">
        <v>0</v>
      </c>
      <c r="P1037">
        <v>496728</v>
      </c>
      <c r="Q1037">
        <v>0</v>
      </c>
      <c r="R1037">
        <v>2021</v>
      </c>
      <c r="S1037">
        <v>53</v>
      </c>
      <c r="T1037">
        <v>4</v>
      </c>
      <c r="U1037">
        <v>269</v>
      </c>
      <c r="V1037" t="s">
        <v>1722</v>
      </c>
      <c r="W1037" t="s">
        <v>26</v>
      </c>
      <c r="X1037" t="s">
        <v>27</v>
      </c>
      <c r="Y1037" t="s">
        <v>1723</v>
      </c>
      <c r="Z1037" t="s">
        <v>553</v>
      </c>
      <c r="AA1037" s="3" t="str">
        <f t="shared" si="32"/>
        <v>4269</v>
      </c>
      <c r="AB1037" s="4" t="str">
        <f t="shared" si="33"/>
        <v>TIF</v>
      </c>
    </row>
    <row r="1038" spans="1:28" x14ac:dyDescent="0.25">
      <c r="A1038">
        <v>2021</v>
      </c>
      <c r="B1038">
        <v>53</v>
      </c>
      <c r="C1038" t="s">
        <v>24</v>
      </c>
      <c r="D1038">
        <v>13222392</v>
      </c>
      <c r="E1038">
        <v>0</v>
      </c>
      <c r="F1038">
        <v>0</v>
      </c>
      <c r="G1038">
        <v>3415394</v>
      </c>
      <c r="H1038">
        <v>431371</v>
      </c>
      <c r="I1038">
        <v>844722</v>
      </c>
      <c r="J1038">
        <v>0</v>
      </c>
      <c r="K1038">
        <v>0</v>
      </c>
      <c r="L1038">
        <v>0</v>
      </c>
      <c r="M1038">
        <v>0</v>
      </c>
      <c r="N1038">
        <v>17913879</v>
      </c>
      <c r="O1038">
        <v>0</v>
      </c>
      <c r="P1038">
        <v>17913879</v>
      </c>
      <c r="Q1038">
        <v>0</v>
      </c>
      <c r="R1038">
        <v>2021</v>
      </c>
      <c r="S1038">
        <v>53</v>
      </c>
      <c r="T1038">
        <v>4</v>
      </c>
      <c r="U1038">
        <v>446</v>
      </c>
      <c r="V1038" t="s">
        <v>816</v>
      </c>
      <c r="W1038" t="s">
        <v>26</v>
      </c>
      <c r="X1038" t="s">
        <v>27</v>
      </c>
      <c r="Y1038" t="s">
        <v>817</v>
      </c>
      <c r="Z1038" t="s">
        <v>553</v>
      </c>
      <c r="AA1038" s="3" t="str">
        <f t="shared" si="32"/>
        <v>4446</v>
      </c>
      <c r="AB1038" s="4" t="str">
        <f t="shared" si="33"/>
        <v>TIF</v>
      </c>
    </row>
    <row r="1039" spans="1:28" x14ac:dyDescent="0.25">
      <c r="A1039">
        <v>2021</v>
      </c>
      <c r="B1039">
        <v>53</v>
      </c>
      <c r="C1039" t="s">
        <v>32</v>
      </c>
      <c r="D1039">
        <v>4048752</v>
      </c>
      <c r="E1039">
        <v>12805171</v>
      </c>
      <c r="F1039">
        <v>295599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383944</v>
      </c>
      <c r="M1039">
        <v>0</v>
      </c>
      <c r="N1039">
        <v>17533466</v>
      </c>
      <c r="O1039">
        <v>1852</v>
      </c>
      <c r="P1039">
        <v>17531614</v>
      </c>
      <c r="Q1039">
        <v>102907</v>
      </c>
      <c r="R1039">
        <v>2021</v>
      </c>
      <c r="S1039">
        <v>53</v>
      </c>
      <c r="T1039">
        <v>3</v>
      </c>
      <c r="U1039">
        <v>691</v>
      </c>
      <c r="V1039">
        <v>163691</v>
      </c>
      <c r="W1039" t="s">
        <v>27</v>
      </c>
      <c r="X1039" t="s">
        <v>27</v>
      </c>
      <c r="Y1039" t="s">
        <v>163</v>
      </c>
      <c r="Z1039" t="s">
        <v>553</v>
      </c>
      <c r="AA1039" s="3" t="str">
        <f t="shared" si="32"/>
        <v>3691</v>
      </c>
      <c r="AB1039" s="4" t="str">
        <f t="shared" si="33"/>
        <v>Non-TIF</v>
      </c>
    </row>
    <row r="1040" spans="1:28" x14ac:dyDescent="0.25">
      <c r="A1040">
        <v>2021</v>
      </c>
      <c r="B1040">
        <v>53</v>
      </c>
      <c r="C1040" t="s">
        <v>32</v>
      </c>
      <c r="D1040">
        <v>42493391</v>
      </c>
      <c r="E1040">
        <v>29572220</v>
      </c>
      <c r="F1040">
        <v>2964229</v>
      </c>
      <c r="G1040">
        <v>1664471</v>
      </c>
      <c r="H1040">
        <v>229365</v>
      </c>
      <c r="I1040">
        <v>0</v>
      </c>
      <c r="J1040">
        <v>0</v>
      </c>
      <c r="K1040">
        <v>0</v>
      </c>
      <c r="L1040">
        <v>1215822</v>
      </c>
      <c r="M1040">
        <v>0</v>
      </c>
      <c r="N1040">
        <v>78139498</v>
      </c>
      <c r="O1040">
        <v>66672</v>
      </c>
      <c r="P1040">
        <v>78072826</v>
      </c>
      <c r="Q1040">
        <v>516782</v>
      </c>
      <c r="R1040">
        <v>2021</v>
      </c>
      <c r="S1040">
        <v>53</v>
      </c>
      <c r="T1040">
        <v>6</v>
      </c>
      <c r="U1040">
        <v>961</v>
      </c>
      <c r="V1040">
        <v>316961</v>
      </c>
      <c r="W1040" t="s">
        <v>27</v>
      </c>
      <c r="X1040" t="s">
        <v>27</v>
      </c>
      <c r="Y1040" t="s">
        <v>247</v>
      </c>
      <c r="Z1040" t="s">
        <v>553</v>
      </c>
      <c r="AA1040" s="3" t="str">
        <f t="shared" si="32"/>
        <v>6961</v>
      </c>
      <c r="AB1040" s="4" t="str">
        <f t="shared" si="33"/>
        <v>Non-TIF</v>
      </c>
    </row>
    <row r="1041" spans="1:28" x14ac:dyDescent="0.25">
      <c r="A1041">
        <v>2021</v>
      </c>
      <c r="B1041">
        <v>53</v>
      </c>
      <c r="C1041" t="s">
        <v>32</v>
      </c>
      <c r="D1041">
        <v>177645165</v>
      </c>
      <c r="E1041">
        <v>108547359</v>
      </c>
      <c r="F1041">
        <v>6218459</v>
      </c>
      <c r="G1041">
        <v>38013175</v>
      </c>
      <c r="H1041">
        <v>11760084</v>
      </c>
      <c r="I1041">
        <v>4997507</v>
      </c>
      <c r="J1041">
        <v>0</v>
      </c>
      <c r="K1041">
        <v>0</v>
      </c>
      <c r="L1041">
        <v>21746371</v>
      </c>
      <c r="M1041">
        <v>0</v>
      </c>
      <c r="N1041">
        <v>368928120</v>
      </c>
      <c r="O1041">
        <v>457444</v>
      </c>
      <c r="P1041">
        <v>368470676</v>
      </c>
      <c r="Q1041">
        <v>6488735</v>
      </c>
      <c r="R1041">
        <v>2021</v>
      </c>
      <c r="S1041">
        <v>53</v>
      </c>
      <c r="T1041">
        <v>4</v>
      </c>
      <c r="U1041">
        <v>446</v>
      </c>
      <c r="V1041">
        <v>534446</v>
      </c>
      <c r="W1041" t="s">
        <v>27</v>
      </c>
      <c r="X1041" t="s">
        <v>27</v>
      </c>
      <c r="Y1041" t="s">
        <v>335</v>
      </c>
      <c r="Z1041" t="s">
        <v>553</v>
      </c>
      <c r="AA1041" s="3" t="str">
        <f t="shared" si="32"/>
        <v>4446</v>
      </c>
      <c r="AB1041" s="4" t="str">
        <f t="shared" si="33"/>
        <v>Non-TIF</v>
      </c>
    </row>
    <row r="1042" spans="1:28" x14ac:dyDescent="0.25">
      <c r="A1042">
        <v>2021</v>
      </c>
      <c r="B1042">
        <v>54</v>
      </c>
      <c r="C1042" t="s">
        <v>32</v>
      </c>
      <c r="D1042">
        <v>28952500</v>
      </c>
      <c r="E1042">
        <v>61522259</v>
      </c>
      <c r="F1042">
        <v>4044813</v>
      </c>
      <c r="G1042">
        <v>4965899</v>
      </c>
      <c r="H1042">
        <v>483811</v>
      </c>
      <c r="I1042">
        <v>78680</v>
      </c>
      <c r="J1042">
        <v>0</v>
      </c>
      <c r="K1042">
        <v>0</v>
      </c>
      <c r="L1042">
        <v>851684</v>
      </c>
      <c r="M1042">
        <v>0</v>
      </c>
      <c r="N1042">
        <v>100899646</v>
      </c>
      <c r="O1042">
        <v>157420</v>
      </c>
      <c r="P1042">
        <v>100742226</v>
      </c>
      <c r="Q1042">
        <v>2785630</v>
      </c>
      <c r="R1042">
        <v>2021</v>
      </c>
      <c r="S1042">
        <v>54</v>
      </c>
      <c r="T1042">
        <v>6</v>
      </c>
      <c r="U1042">
        <v>462</v>
      </c>
      <c r="V1042">
        <v>546462</v>
      </c>
      <c r="W1042" t="s">
        <v>27</v>
      </c>
      <c r="X1042" t="s">
        <v>27</v>
      </c>
      <c r="Y1042" t="s">
        <v>561</v>
      </c>
      <c r="Z1042" t="s">
        <v>554</v>
      </c>
      <c r="AA1042" s="3" t="str">
        <f t="shared" si="32"/>
        <v>6462</v>
      </c>
      <c r="AB1042" s="4" t="str">
        <f t="shared" si="33"/>
        <v>Non-TIF</v>
      </c>
    </row>
    <row r="1043" spans="1:28" x14ac:dyDescent="0.25">
      <c r="A1043">
        <v>2021</v>
      </c>
      <c r="B1043">
        <v>55</v>
      </c>
      <c r="C1043" t="s">
        <v>45</v>
      </c>
      <c r="D1043">
        <v>3902704</v>
      </c>
      <c r="E1043">
        <v>31737</v>
      </c>
      <c r="F1043">
        <v>31951</v>
      </c>
      <c r="G1043">
        <v>7340042</v>
      </c>
      <c r="H1043">
        <v>3774402</v>
      </c>
      <c r="I1043">
        <v>966667</v>
      </c>
      <c r="J1043">
        <v>0</v>
      </c>
      <c r="K1043">
        <v>0</v>
      </c>
      <c r="L1043">
        <v>0</v>
      </c>
      <c r="M1043">
        <v>0</v>
      </c>
      <c r="N1043">
        <v>16047503</v>
      </c>
      <c r="O1043">
        <v>22224</v>
      </c>
      <c r="P1043">
        <v>16025279</v>
      </c>
      <c r="Q1043">
        <v>0</v>
      </c>
      <c r="R1043">
        <v>2021</v>
      </c>
      <c r="S1043">
        <v>55</v>
      </c>
      <c r="T1043">
        <v>4</v>
      </c>
      <c r="U1043">
        <v>778</v>
      </c>
      <c r="V1043">
        <v>554778</v>
      </c>
      <c r="W1043" t="s">
        <v>27</v>
      </c>
      <c r="X1043" t="s">
        <v>27</v>
      </c>
      <c r="Y1043" t="s">
        <v>602</v>
      </c>
      <c r="Z1043" t="s">
        <v>557</v>
      </c>
      <c r="AA1043" s="3" t="str">
        <f t="shared" si="32"/>
        <v>4778</v>
      </c>
      <c r="AB1043" s="4" t="str">
        <f t="shared" si="33"/>
        <v>Non-TIF</v>
      </c>
    </row>
    <row r="1044" spans="1:28" x14ac:dyDescent="0.25">
      <c r="A1044">
        <v>2021</v>
      </c>
      <c r="B1044">
        <v>55</v>
      </c>
      <c r="C1044" t="s">
        <v>45</v>
      </c>
      <c r="D1044">
        <v>21388</v>
      </c>
      <c r="E1044">
        <v>47256</v>
      </c>
      <c r="F1044">
        <v>0</v>
      </c>
      <c r="G1044">
        <v>6297982</v>
      </c>
      <c r="H1044">
        <v>3682041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10048667</v>
      </c>
      <c r="O1044">
        <v>1852</v>
      </c>
      <c r="P1044">
        <v>10046815</v>
      </c>
      <c r="Q1044">
        <v>0</v>
      </c>
      <c r="R1044">
        <v>2021</v>
      </c>
      <c r="S1044">
        <v>55</v>
      </c>
      <c r="T1044">
        <v>6</v>
      </c>
      <c r="U1044">
        <v>921</v>
      </c>
      <c r="V1044">
        <v>746921</v>
      </c>
      <c r="W1044" t="s">
        <v>27</v>
      </c>
      <c r="X1044" t="s">
        <v>27</v>
      </c>
      <c r="Y1044" t="s">
        <v>672</v>
      </c>
      <c r="Z1044" t="s">
        <v>557</v>
      </c>
      <c r="AA1044" s="3" t="str">
        <f t="shared" si="32"/>
        <v>6921</v>
      </c>
      <c r="AB1044" s="4" t="str">
        <f t="shared" si="33"/>
        <v>Non-TIF</v>
      </c>
    </row>
    <row r="1045" spans="1:28" x14ac:dyDescent="0.25">
      <c r="A1045">
        <v>2021</v>
      </c>
      <c r="B1045">
        <v>55</v>
      </c>
      <c r="C1045" t="s">
        <v>32</v>
      </c>
      <c r="D1045">
        <v>19548587</v>
      </c>
      <c r="E1045">
        <v>112979044</v>
      </c>
      <c r="F1045">
        <v>8195977</v>
      </c>
      <c r="G1045">
        <v>2787050</v>
      </c>
      <c r="H1045">
        <v>588469</v>
      </c>
      <c r="I1045">
        <v>141893</v>
      </c>
      <c r="J1045">
        <v>0</v>
      </c>
      <c r="K1045">
        <v>0</v>
      </c>
      <c r="L1045">
        <v>492829</v>
      </c>
      <c r="M1045">
        <v>2132609</v>
      </c>
      <c r="N1045">
        <v>146866458</v>
      </c>
      <c r="O1045">
        <v>107416</v>
      </c>
      <c r="P1045">
        <v>146759042</v>
      </c>
      <c r="Q1045">
        <v>11768228</v>
      </c>
      <c r="R1045">
        <v>2021</v>
      </c>
      <c r="S1045">
        <v>55</v>
      </c>
      <c r="T1045">
        <v>0</v>
      </c>
      <c r="U1045">
        <v>333</v>
      </c>
      <c r="V1045">
        <v>320333</v>
      </c>
      <c r="W1045" t="s">
        <v>27</v>
      </c>
      <c r="X1045" t="s">
        <v>27</v>
      </c>
      <c r="Y1045" t="s">
        <v>387</v>
      </c>
      <c r="Z1045" t="s">
        <v>557</v>
      </c>
      <c r="AA1045" s="3" t="str">
        <f t="shared" si="32"/>
        <v>0333</v>
      </c>
      <c r="AB1045" s="4" t="str">
        <f t="shared" si="33"/>
        <v>Non-TIF</v>
      </c>
    </row>
    <row r="1046" spans="1:28" x14ac:dyDescent="0.25">
      <c r="A1046">
        <v>2021</v>
      </c>
      <c r="B1046">
        <v>55</v>
      </c>
      <c r="C1046" t="s">
        <v>32</v>
      </c>
      <c r="D1046">
        <v>166087</v>
      </c>
      <c r="E1046">
        <v>3260068</v>
      </c>
      <c r="F1046">
        <v>79598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15075</v>
      </c>
      <c r="M1046">
        <v>682002</v>
      </c>
      <c r="N1046">
        <v>4202830</v>
      </c>
      <c r="O1046">
        <v>1852</v>
      </c>
      <c r="P1046">
        <v>4200978</v>
      </c>
      <c r="Q1046">
        <v>35503</v>
      </c>
      <c r="R1046">
        <v>2021</v>
      </c>
      <c r="S1046">
        <v>55</v>
      </c>
      <c r="T1046">
        <v>6</v>
      </c>
      <c r="U1046">
        <v>516</v>
      </c>
      <c r="V1046">
        <v>466516</v>
      </c>
      <c r="W1046" t="s">
        <v>27</v>
      </c>
      <c r="X1046" t="s">
        <v>27</v>
      </c>
      <c r="Y1046" t="s">
        <v>469</v>
      </c>
      <c r="Z1046" t="s">
        <v>557</v>
      </c>
      <c r="AA1046" s="3" t="str">
        <f t="shared" si="32"/>
        <v>6516</v>
      </c>
      <c r="AB1046" s="4" t="str">
        <f t="shared" si="33"/>
        <v>Non-TIF</v>
      </c>
    </row>
    <row r="1047" spans="1:28" x14ac:dyDescent="0.25">
      <c r="A1047">
        <v>2021</v>
      </c>
      <c r="B1047">
        <v>56</v>
      </c>
      <c r="C1047" t="s">
        <v>45</v>
      </c>
      <c r="D1047">
        <v>0</v>
      </c>
      <c r="E1047">
        <v>0</v>
      </c>
      <c r="F1047">
        <v>0</v>
      </c>
      <c r="G1047">
        <v>0</v>
      </c>
      <c r="H1047">
        <v>12274011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12274011</v>
      </c>
      <c r="O1047">
        <v>0</v>
      </c>
      <c r="P1047">
        <v>12274011</v>
      </c>
      <c r="Q1047">
        <v>0</v>
      </c>
      <c r="R1047">
        <v>2021</v>
      </c>
      <c r="S1047">
        <v>56</v>
      </c>
      <c r="T1047">
        <v>1</v>
      </c>
      <c r="U1047">
        <v>79</v>
      </c>
      <c r="V1047">
        <v>561079</v>
      </c>
      <c r="W1047" t="s">
        <v>27</v>
      </c>
      <c r="X1047" t="s">
        <v>27</v>
      </c>
      <c r="Y1047" t="s">
        <v>617</v>
      </c>
      <c r="Z1047" t="s">
        <v>605</v>
      </c>
      <c r="AA1047" s="3" t="str">
        <f t="shared" si="32"/>
        <v>1079</v>
      </c>
      <c r="AB1047" s="4" t="str">
        <f t="shared" si="33"/>
        <v>Non-TIF</v>
      </c>
    </row>
    <row r="1048" spans="1:28" x14ac:dyDescent="0.25">
      <c r="A1048">
        <v>2021</v>
      </c>
      <c r="B1048">
        <v>56</v>
      </c>
      <c r="C1048" t="s">
        <v>32</v>
      </c>
      <c r="D1048">
        <v>1103470</v>
      </c>
      <c r="E1048">
        <v>4488819</v>
      </c>
      <c r="F1048">
        <v>284040</v>
      </c>
      <c r="G1048">
        <v>139815</v>
      </c>
      <c r="H1048">
        <v>0</v>
      </c>
      <c r="I1048">
        <v>0</v>
      </c>
      <c r="J1048">
        <v>0</v>
      </c>
      <c r="K1048">
        <v>0</v>
      </c>
      <c r="L1048">
        <v>17977</v>
      </c>
      <c r="M1048">
        <v>0</v>
      </c>
      <c r="N1048">
        <v>6034121</v>
      </c>
      <c r="O1048">
        <v>1852</v>
      </c>
      <c r="P1048">
        <v>6032269</v>
      </c>
      <c r="Q1048">
        <v>334486</v>
      </c>
      <c r="R1048">
        <v>2021</v>
      </c>
      <c r="S1048">
        <v>56</v>
      </c>
      <c r="T1048">
        <v>4</v>
      </c>
      <c r="U1048">
        <v>536</v>
      </c>
      <c r="V1048">
        <v>444536</v>
      </c>
      <c r="W1048" t="s">
        <v>27</v>
      </c>
      <c r="X1048" t="s">
        <v>27</v>
      </c>
      <c r="Y1048" t="s">
        <v>463</v>
      </c>
      <c r="Z1048" t="s">
        <v>605</v>
      </c>
      <c r="AA1048" s="3" t="str">
        <f t="shared" si="32"/>
        <v>4536</v>
      </c>
      <c r="AB1048" s="4" t="str">
        <f t="shared" si="33"/>
        <v>Non-TIF</v>
      </c>
    </row>
    <row r="1049" spans="1:28" x14ac:dyDescent="0.25">
      <c r="A1049">
        <v>2021</v>
      </c>
      <c r="B1049">
        <v>57</v>
      </c>
      <c r="C1049" t="s">
        <v>45</v>
      </c>
      <c r="D1049">
        <v>116988362</v>
      </c>
      <c r="E1049">
        <v>1451038</v>
      </c>
      <c r="F1049">
        <v>39359</v>
      </c>
      <c r="G1049">
        <v>25815380</v>
      </c>
      <c r="H1049">
        <v>717371</v>
      </c>
      <c r="I1049">
        <v>5506489</v>
      </c>
      <c r="J1049">
        <v>0</v>
      </c>
      <c r="K1049">
        <v>0</v>
      </c>
      <c r="L1049">
        <v>0</v>
      </c>
      <c r="M1049">
        <v>0</v>
      </c>
      <c r="N1049">
        <v>150517999</v>
      </c>
      <c r="O1049">
        <v>174088</v>
      </c>
      <c r="P1049">
        <v>150343911</v>
      </c>
      <c r="Q1049">
        <v>0</v>
      </c>
      <c r="R1049">
        <v>2021</v>
      </c>
      <c r="S1049">
        <v>57</v>
      </c>
      <c r="T1049">
        <v>4</v>
      </c>
      <c r="U1049">
        <v>554</v>
      </c>
      <c r="V1049">
        <v>574554</v>
      </c>
      <c r="W1049" t="s">
        <v>27</v>
      </c>
      <c r="X1049" t="s">
        <v>27</v>
      </c>
      <c r="Y1049" t="s">
        <v>596</v>
      </c>
      <c r="Z1049" t="s">
        <v>609</v>
      </c>
      <c r="AA1049" s="3" t="str">
        <f t="shared" si="32"/>
        <v>4554</v>
      </c>
      <c r="AB1049" s="4" t="str">
        <f t="shared" si="33"/>
        <v>Non-TIF</v>
      </c>
    </row>
    <row r="1050" spans="1:28" x14ac:dyDescent="0.25">
      <c r="A1050">
        <v>2021</v>
      </c>
      <c r="B1050">
        <v>57</v>
      </c>
      <c r="C1050" t="s">
        <v>45</v>
      </c>
      <c r="D1050">
        <v>0</v>
      </c>
      <c r="E1050">
        <v>60095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60095</v>
      </c>
      <c r="O1050">
        <v>0</v>
      </c>
      <c r="P1050">
        <v>60095</v>
      </c>
      <c r="Q1050">
        <v>0</v>
      </c>
      <c r="R1050">
        <v>2021</v>
      </c>
      <c r="S1050">
        <v>57</v>
      </c>
      <c r="T1050">
        <v>6</v>
      </c>
      <c r="U1050">
        <v>138</v>
      </c>
      <c r="V1050">
        <v>576138</v>
      </c>
      <c r="W1050" t="s">
        <v>27</v>
      </c>
      <c r="X1050" t="s">
        <v>27</v>
      </c>
      <c r="Y1050" t="s">
        <v>625</v>
      </c>
      <c r="Z1050" t="s">
        <v>609</v>
      </c>
      <c r="AA1050" s="3" t="str">
        <f t="shared" si="32"/>
        <v>6138</v>
      </c>
      <c r="AB1050" s="4" t="str">
        <f t="shared" si="33"/>
        <v>Non-TIF</v>
      </c>
    </row>
    <row r="1051" spans="1:28" x14ac:dyDescent="0.25">
      <c r="A1051">
        <v>2021</v>
      </c>
      <c r="B1051">
        <v>57</v>
      </c>
      <c r="C1051" t="s">
        <v>24</v>
      </c>
      <c r="D1051">
        <v>27539895</v>
      </c>
      <c r="E1051">
        <v>129237</v>
      </c>
      <c r="F1051">
        <v>691</v>
      </c>
      <c r="G1051">
        <v>89704365</v>
      </c>
      <c r="H1051">
        <v>5220511</v>
      </c>
      <c r="I1051">
        <v>20410336</v>
      </c>
      <c r="J1051">
        <v>0</v>
      </c>
      <c r="K1051">
        <v>0</v>
      </c>
      <c r="L1051">
        <v>0</v>
      </c>
      <c r="M1051">
        <v>0</v>
      </c>
      <c r="N1051">
        <v>143005035</v>
      </c>
      <c r="O1051">
        <v>0</v>
      </c>
      <c r="P1051">
        <v>143005035</v>
      </c>
      <c r="Q1051">
        <v>0</v>
      </c>
      <c r="R1051">
        <v>2021</v>
      </c>
      <c r="S1051">
        <v>57</v>
      </c>
      <c r="T1051">
        <v>3</v>
      </c>
      <c r="U1051">
        <v>715</v>
      </c>
      <c r="V1051" t="s">
        <v>848</v>
      </c>
      <c r="W1051" t="s">
        <v>26</v>
      </c>
      <c r="X1051" t="s">
        <v>27</v>
      </c>
      <c r="Y1051" t="s">
        <v>849</v>
      </c>
      <c r="Z1051" t="s">
        <v>609</v>
      </c>
      <c r="AA1051" s="3" t="str">
        <f t="shared" si="32"/>
        <v>3715</v>
      </c>
      <c r="AB1051" s="4" t="str">
        <f t="shared" si="33"/>
        <v>TIF</v>
      </c>
    </row>
    <row r="1052" spans="1:28" x14ac:dyDescent="0.25">
      <c r="A1052">
        <v>2021</v>
      </c>
      <c r="B1052">
        <v>57</v>
      </c>
      <c r="C1052" t="s">
        <v>24</v>
      </c>
      <c r="D1052">
        <v>5025369</v>
      </c>
      <c r="E1052">
        <v>21899</v>
      </c>
      <c r="F1052">
        <v>0</v>
      </c>
      <c r="G1052">
        <v>1854583</v>
      </c>
      <c r="H1052">
        <v>390880</v>
      </c>
      <c r="I1052">
        <v>1390600</v>
      </c>
      <c r="J1052">
        <v>0</v>
      </c>
      <c r="K1052">
        <v>0</v>
      </c>
      <c r="L1052">
        <v>0</v>
      </c>
      <c r="M1052">
        <v>0</v>
      </c>
      <c r="N1052">
        <v>8683331</v>
      </c>
      <c r="O1052">
        <v>0</v>
      </c>
      <c r="P1052">
        <v>8683331</v>
      </c>
      <c r="Q1052">
        <v>0</v>
      </c>
      <c r="R1052">
        <v>2021</v>
      </c>
      <c r="S1052">
        <v>57</v>
      </c>
      <c r="T1052">
        <v>3</v>
      </c>
      <c r="U1052">
        <v>744</v>
      </c>
      <c r="V1052" t="s">
        <v>850</v>
      </c>
      <c r="W1052" t="s">
        <v>26</v>
      </c>
      <c r="X1052" t="s">
        <v>27</v>
      </c>
      <c r="Y1052" t="s">
        <v>851</v>
      </c>
      <c r="Z1052" t="s">
        <v>609</v>
      </c>
      <c r="AA1052" s="3" t="str">
        <f t="shared" si="32"/>
        <v>3744</v>
      </c>
      <c r="AB1052" s="4" t="str">
        <f t="shared" si="33"/>
        <v>TIF</v>
      </c>
    </row>
    <row r="1053" spans="1:28" x14ac:dyDescent="0.25">
      <c r="A1053">
        <v>2021</v>
      </c>
      <c r="B1053">
        <v>57</v>
      </c>
      <c r="C1053" t="s">
        <v>32</v>
      </c>
      <c r="D1053">
        <v>75840468</v>
      </c>
      <c r="E1053">
        <v>12696923</v>
      </c>
      <c r="F1053">
        <v>431314</v>
      </c>
      <c r="G1053">
        <v>3907314</v>
      </c>
      <c r="H1053">
        <v>0</v>
      </c>
      <c r="I1053">
        <v>969474</v>
      </c>
      <c r="J1053">
        <v>0</v>
      </c>
      <c r="K1053">
        <v>0</v>
      </c>
      <c r="L1053">
        <v>1251219</v>
      </c>
      <c r="M1053">
        <v>2143434</v>
      </c>
      <c r="N1053">
        <v>97240146</v>
      </c>
      <c r="O1053">
        <v>138900</v>
      </c>
      <c r="P1053">
        <v>97101246</v>
      </c>
      <c r="Q1053">
        <v>2216987</v>
      </c>
      <c r="R1053">
        <v>2021</v>
      </c>
      <c r="S1053">
        <v>57</v>
      </c>
      <c r="T1053">
        <v>3</v>
      </c>
      <c r="U1053">
        <v>744</v>
      </c>
      <c r="V1053">
        <v>573744</v>
      </c>
      <c r="W1053" t="s">
        <v>27</v>
      </c>
      <c r="X1053" t="s">
        <v>27</v>
      </c>
      <c r="Y1053" t="s">
        <v>216</v>
      </c>
      <c r="Z1053" t="s">
        <v>609</v>
      </c>
      <c r="AA1053" s="3" t="str">
        <f t="shared" si="32"/>
        <v>3744</v>
      </c>
      <c r="AB1053" s="4" t="str">
        <f t="shared" si="33"/>
        <v>Non-TIF</v>
      </c>
    </row>
    <row r="1054" spans="1:28" x14ac:dyDescent="0.25">
      <c r="A1054">
        <v>2021</v>
      </c>
      <c r="B1054">
        <v>55</v>
      </c>
      <c r="C1054" t="s">
        <v>24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2021</v>
      </c>
      <c r="S1054">
        <v>55</v>
      </c>
      <c r="T1054">
        <v>3</v>
      </c>
      <c r="U1054">
        <v>897</v>
      </c>
      <c r="V1054" t="s">
        <v>642</v>
      </c>
      <c r="W1054" t="s">
        <v>26</v>
      </c>
      <c r="X1054" t="s">
        <v>27</v>
      </c>
      <c r="Y1054" t="s">
        <v>643</v>
      </c>
      <c r="Z1054" t="s">
        <v>557</v>
      </c>
      <c r="AA1054" s="3" t="str">
        <f t="shared" si="32"/>
        <v>3897</v>
      </c>
      <c r="AB1054" s="4" t="str">
        <f t="shared" si="33"/>
        <v>TIF</v>
      </c>
    </row>
    <row r="1055" spans="1:28" x14ac:dyDescent="0.25">
      <c r="A1055">
        <v>2021</v>
      </c>
      <c r="B1055">
        <v>55</v>
      </c>
      <c r="C1055" t="s">
        <v>24</v>
      </c>
      <c r="D1055">
        <v>561226</v>
      </c>
      <c r="E1055">
        <v>0</v>
      </c>
      <c r="F1055">
        <v>0</v>
      </c>
      <c r="G1055">
        <v>8927433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9488659</v>
      </c>
      <c r="O1055">
        <v>0</v>
      </c>
      <c r="P1055">
        <v>9488659</v>
      </c>
      <c r="Q1055">
        <v>0</v>
      </c>
      <c r="R1055">
        <v>2021</v>
      </c>
      <c r="S1055">
        <v>55</v>
      </c>
      <c r="T1055">
        <v>6</v>
      </c>
      <c r="U1055">
        <v>417</v>
      </c>
      <c r="V1055" t="s">
        <v>644</v>
      </c>
      <c r="W1055" t="s">
        <v>26</v>
      </c>
      <c r="X1055" t="s">
        <v>27</v>
      </c>
      <c r="Y1055" t="s">
        <v>645</v>
      </c>
      <c r="Z1055" t="s">
        <v>557</v>
      </c>
      <c r="AA1055" s="3" t="str">
        <f t="shared" si="32"/>
        <v>6417</v>
      </c>
      <c r="AB1055" s="4" t="str">
        <f t="shared" si="33"/>
        <v>TIF</v>
      </c>
    </row>
    <row r="1056" spans="1:28" x14ac:dyDescent="0.25">
      <c r="A1056">
        <v>2021</v>
      </c>
      <c r="B1056">
        <v>55</v>
      </c>
      <c r="C1056" t="s">
        <v>32</v>
      </c>
      <c r="D1056">
        <v>271029234</v>
      </c>
      <c r="E1056">
        <v>220887328</v>
      </c>
      <c r="F1056">
        <v>12203373</v>
      </c>
      <c r="G1056">
        <v>27338080</v>
      </c>
      <c r="H1056">
        <v>26941002</v>
      </c>
      <c r="I1056">
        <v>11806813</v>
      </c>
      <c r="J1056">
        <v>0</v>
      </c>
      <c r="K1056">
        <v>0</v>
      </c>
      <c r="L1056">
        <v>3264859</v>
      </c>
      <c r="M1056">
        <v>26672473</v>
      </c>
      <c r="N1056">
        <v>600143162</v>
      </c>
      <c r="O1056">
        <v>757468</v>
      </c>
      <c r="P1056">
        <v>599385694</v>
      </c>
      <c r="Q1056">
        <v>38123493</v>
      </c>
      <c r="R1056">
        <v>2021</v>
      </c>
      <c r="S1056">
        <v>55</v>
      </c>
      <c r="T1056">
        <v>0</v>
      </c>
      <c r="U1056">
        <v>126</v>
      </c>
      <c r="V1056">
        <v>550126</v>
      </c>
      <c r="W1056" t="s">
        <v>27</v>
      </c>
      <c r="X1056" t="s">
        <v>27</v>
      </c>
      <c r="Y1056" t="s">
        <v>556</v>
      </c>
      <c r="Z1056" t="s">
        <v>557</v>
      </c>
      <c r="AA1056" s="3" t="str">
        <f t="shared" si="32"/>
        <v>0126</v>
      </c>
      <c r="AB1056" s="4" t="str">
        <f t="shared" si="33"/>
        <v>Non-TIF</v>
      </c>
    </row>
    <row r="1057" spans="1:28" x14ac:dyDescent="0.25">
      <c r="A1057">
        <v>2021</v>
      </c>
      <c r="B1057">
        <v>55</v>
      </c>
      <c r="C1057" t="s">
        <v>32</v>
      </c>
      <c r="D1057">
        <v>18157399</v>
      </c>
      <c r="E1057">
        <v>70080763</v>
      </c>
      <c r="F1057">
        <v>3338224</v>
      </c>
      <c r="G1057">
        <v>1090058</v>
      </c>
      <c r="H1057">
        <v>92882</v>
      </c>
      <c r="I1057">
        <v>143415</v>
      </c>
      <c r="J1057">
        <v>0</v>
      </c>
      <c r="K1057">
        <v>0</v>
      </c>
      <c r="L1057">
        <v>226167</v>
      </c>
      <c r="M1057">
        <v>0</v>
      </c>
      <c r="N1057">
        <v>93128908</v>
      </c>
      <c r="O1057">
        <v>101860</v>
      </c>
      <c r="P1057">
        <v>93027048</v>
      </c>
      <c r="Q1057">
        <v>1649857</v>
      </c>
      <c r="R1057">
        <v>2021</v>
      </c>
      <c r="S1057">
        <v>55</v>
      </c>
      <c r="T1057">
        <v>6</v>
      </c>
      <c r="U1057">
        <v>417</v>
      </c>
      <c r="V1057">
        <v>556417</v>
      </c>
      <c r="W1057" t="s">
        <v>27</v>
      </c>
      <c r="X1057" t="s">
        <v>27</v>
      </c>
      <c r="Y1057" t="s">
        <v>610</v>
      </c>
      <c r="Z1057" t="s">
        <v>557</v>
      </c>
      <c r="AA1057" s="3" t="str">
        <f t="shared" si="32"/>
        <v>6417</v>
      </c>
      <c r="AB1057" s="4" t="str">
        <f t="shared" si="33"/>
        <v>Non-TIF</v>
      </c>
    </row>
    <row r="1058" spans="1:28" x14ac:dyDescent="0.25">
      <c r="A1058">
        <v>2021</v>
      </c>
      <c r="B1058">
        <v>55</v>
      </c>
      <c r="C1058" t="s">
        <v>32</v>
      </c>
      <c r="D1058">
        <v>6555049</v>
      </c>
      <c r="E1058">
        <v>32085124</v>
      </c>
      <c r="F1058">
        <v>3655230</v>
      </c>
      <c r="G1058">
        <v>1024771</v>
      </c>
      <c r="H1058">
        <v>502445</v>
      </c>
      <c r="I1058">
        <v>0</v>
      </c>
      <c r="J1058">
        <v>0</v>
      </c>
      <c r="K1058">
        <v>0</v>
      </c>
      <c r="L1058">
        <v>313169</v>
      </c>
      <c r="M1058">
        <v>3983757</v>
      </c>
      <c r="N1058">
        <v>48119545</v>
      </c>
      <c r="O1058">
        <v>12964</v>
      </c>
      <c r="P1058">
        <v>48106581</v>
      </c>
      <c r="Q1058">
        <v>340478</v>
      </c>
      <c r="R1058">
        <v>2021</v>
      </c>
      <c r="S1058">
        <v>55</v>
      </c>
      <c r="T1058">
        <v>6</v>
      </c>
      <c r="U1058">
        <v>921</v>
      </c>
      <c r="V1058">
        <v>746921</v>
      </c>
      <c r="W1058" t="s">
        <v>27</v>
      </c>
      <c r="X1058" t="s">
        <v>27</v>
      </c>
      <c r="Y1058" t="s">
        <v>672</v>
      </c>
      <c r="Z1058" t="s">
        <v>557</v>
      </c>
      <c r="AA1058" s="3" t="str">
        <f t="shared" si="32"/>
        <v>6921</v>
      </c>
      <c r="AB1058" s="4" t="str">
        <f t="shared" si="33"/>
        <v>Non-TIF</v>
      </c>
    </row>
    <row r="1059" spans="1:28" x14ac:dyDescent="0.25">
      <c r="A1059">
        <v>2021</v>
      </c>
      <c r="B1059">
        <v>56</v>
      </c>
      <c r="C1059" t="s">
        <v>32</v>
      </c>
      <c r="D1059">
        <v>365737993</v>
      </c>
      <c r="E1059">
        <v>126672830</v>
      </c>
      <c r="F1059">
        <v>5627229</v>
      </c>
      <c r="G1059">
        <v>62764278</v>
      </c>
      <c r="H1059">
        <v>32917837</v>
      </c>
      <c r="I1059">
        <v>9147098</v>
      </c>
      <c r="J1059">
        <v>0</v>
      </c>
      <c r="K1059">
        <v>2250000</v>
      </c>
      <c r="L1059">
        <v>15489787</v>
      </c>
      <c r="M1059">
        <v>22563402</v>
      </c>
      <c r="N1059">
        <v>643170454</v>
      </c>
      <c r="O1059">
        <v>1378862</v>
      </c>
      <c r="P1059">
        <v>641791592</v>
      </c>
      <c r="Q1059">
        <v>86293114</v>
      </c>
      <c r="R1059">
        <v>2021</v>
      </c>
      <c r="S1059">
        <v>56</v>
      </c>
      <c r="T1059">
        <v>2</v>
      </c>
      <c r="U1059">
        <v>322</v>
      </c>
      <c r="V1059">
        <v>562322</v>
      </c>
      <c r="W1059" t="s">
        <v>27</v>
      </c>
      <c r="X1059" t="s">
        <v>27</v>
      </c>
      <c r="Y1059" t="s">
        <v>310</v>
      </c>
      <c r="Z1059" t="s">
        <v>605</v>
      </c>
      <c r="AA1059" s="3" t="str">
        <f t="shared" si="32"/>
        <v>2322</v>
      </c>
      <c r="AB1059" s="4" t="str">
        <f t="shared" si="33"/>
        <v>Non-TIF</v>
      </c>
    </row>
    <row r="1060" spans="1:28" x14ac:dyDescent="0.25">
      <c r="A1060">
        <v>2021</v>
      </c>
      <c r="B1060">
        <v>56</v>
      </c>
      <c r="C1060" t="s">
        <v>32</v>
      </c>
      <c r="D1060">
        <v>214190096</v>
      </c>
      <c r="E1060">
        <v>11903781</v>
      </c>
      <c r="F1060">
        <v>443359</v>
      </c>
      <c r="G1060">
        <v>84082559</v>
      </c>
      <c r="H1060">
        <v>21829810</v>
      </c>
      <c r="I1060">
        <v>9418572</v>
      </c>
      <c r="J1060">
        <v>0</v>
      </c>
      <c r="K1060">
        <v>0</v>
      </c>
      <c r="L1060">
        <v>2416242</v>
      </c>
      <c r="M1060">
        <v>8382976</v>
      </c>
      <c r="N1060">
        <v>352667395</v>
      </c>
      <c r="O1060">
        <v>944520</v>
      </c>
      <c r="P1060">
        <v>351722875</v>
      </c>
      <c r="Q1060">
        <v>55610777</v>
      </c>
      <c r="R1060">
        <v>2021</v>
      </c>
      <c r="S1060">
        <v>56</v>
      </c>
      <c r="T1060">
        <v>3</v>
      </c>
      <c r="U1060">
        <v>312</v>
      </c>
      <c r="V1060">
        <v>563312</v>
      </c>
      <c r="W1060" t="s">
        <v>27</v>
      </c>
      <c r="X1060" t="s">
        <v>27</v>
      </c>
      <c r="Y1060" t="s">
        <v>604</v>
      </c>
      <c r="Z1060" t="s">
        <v>605</v>
      </c>
      <c r="AA1060" s="3" t="str">
        <f t="shared" si="32"/>
        <v>3312</v>
      </c>
      <c r="AB1060" s="4" t="str">
        <f t="shared" si="33"/>
        <v>Non-TIF</v>
      </c>
    </row>
    <row r="1061" spans="1:28" x14ac:dyDescent="0.25">
      <c r="A1061">
        <v>2021</v>
      </c>
      <c r="B1061">
        <v>57</v>
      </c>
      <c r="C1061" t="s">
        <v>45</v>
      </c>
      <c r="D1061">
        <v>8639358</v>
      </c>
      <c r="E1061">
        <v>553830</v>
      </c>
      <c r="F1061">
        <v>36608</v>
      </c>
      <c r="G1061">
        <v>3407390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12637186</v>
      </c>
      <c r="O1061">
        <v>3704</v>
      </c>
      <c r="P1061">
        <v>12633482</v>
      </c>
      <c r="Q1061">
        <v>0</v>
      </c>
      <c r="R1061">
        <v>2021</v>
      </c>
      <c r="S1061">
        <v>57</v>
      </c>
      <c r="T1061">
        <v>0</v>
      </c>
      <c r="U1061">
        <v>99</v>
      </c>
      <c r="V1061">
        <v>570099</v>
      </c>
      <c r="W1061" t="s">
        <v>27</v>
      </c>
      <c r="X1061" t="s">
        <v>27</v>
      </c>
      <c r="Y1061" t="s">
        <v>673</v>
      </c>
      <c r="Z1061" t="s">
        <v>609</v>
      </c>
      <c r="AA1061" s="3" t="str">
        <f t="shared" si="32"/>
        <v>0099</v>
      </c>
      <c r="AB1061" s="4" t="str">
        <f t="shared" si="33"/>
        <v>Non-TIF</v>
      </c>
    </row>
    <row r="1062" spans="1:28" x14ac:dyDescent="0.25">
      <c r="A1062">
        <v>2021</v>
      </c>
      <c r="B1062">
        <v>57</v>
      </c>
      <c r="C1062" t="s">
        <v>45</v>
      </c>
      <c r="D1062">
        <v>115569952</v>
      </c>
      <c r="E1062">
        <v>1708559</v>
      </c>
      <c r="F1062">
        <v>43986</v>
      </c>
      <c r="G1062">
        <v>178707549</v>
      </c>
      <c r="H1062">
        <v>59340605</v>
      </c>
      <c r="I1062">
        <v>4994961</v>
      </c>
      <c r="J1062">
        <v>0</v>
      </c>
      <c r="K1062">
        <v>0</v>
      </c>
      <c r="L1062">
        <v>0</v>
      </c>
      <c r="M1062">
        <v>0</v>
      </c>
      <c r="N1062">
        <v>360365612</v>
      </c>
      <c r="O1062">
        <v>187052</v>
      </c>
      <c r="P1062">
        <v>360178560</v>
      </c>
      <c r="Q1062">
        <v>0</v>
      </c>
      <c r="R1062">
        <v>2021</v>
      </c>
      <c r="S1062">
        <v>57</v>
      </c>
      <c r="T1062">
        <v>1</v>
      </c>
      <c r="U1062">
        <v>337</v>
      </c>
      <c r="V1062">
        <v>571337</v>
      </c>
      <c r="W1062" t="s">
        <v>27</v>
      </c>
      <c r="X1062" t="s">
        <v>27</v>
      </c>
      <c r="Y1062" t="s">
        <v>195</v>
      </c>
      <c r="Z1062" t="s">
        <v>609</v>
      </c>
      <c r="AA1062" s="3" t="str">
        <f t="shared" si="32"/>
        <v>1337</v>
      </c>
      <c r="AB1062" s="4" t="str">
        <f t="shared" si="33"/>
        <v>Non-TIF</v>
      </c>
    </row>
    <row r="1063" spans="1:28" x14ac:dyDescent="0.25">
      <c r="A1063">
        <v>2021</v>
      </c>
      <c r="B1063">
        <v>57</v>
      </c>
      <c r="C1063" t="s">
        <v>45</v>
      </c>
      <c r="D1063">
        <v>945598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945598</v>
      </c>
      <c r="O1063">
        <v>1852</v>
      </c>
      <c r="P1063">
        <v>943746</v>
      </c>
      <c r="Q1063">
        <v>0</v>
      </c>
      <c r="R1063">
        <v>2021</v>
      </c>
      <c r="S1063">
        <v>57</v>
      </c>
      <c r="T1063">
        <v>4</v>
      </c>
      <c r="U1063">
        <v>777</v>
      </c>
      <c r="V1063">
        <v>574777</v>
      </c>
      <c r="W1063" t="s">
        <v>27</v>
      </c>
      <c r="X1063" t="s">
        <v>27</v>
      </c>
      <c r="Y1063" t="s">
        <v>49</v>
      </c>
      <c r="Z1063" t="s">
        <v>609</v>
      </c>
      <c r="AA1063" s="3" t="str">
        <f t="shared" si="32"/>
        <v>4777</v>
      </c>
      <c r="AB1063" s="4" t="str">
        <f t="shared" si="33"/>
        <v>Non-TIF</v>
      </c>
    </row>
    <row r="1064" spans="1:28" x14ac:dyDescent="0.25">
      <c r="A1064">
        <v>2021</v>
      </c>
      <c r="B1064">
        <v>57</v>
      </c>
      <c r="C1064" t="s">
        <v>24</v>
      </c>
      <c r="D1064">
        <v>7715761</v>
      </c>
      <c r="E1064">
        <v>45595</v>
      </c>
      <c r="F1064">
        <v>3371</v>
      </c>
      <c r="G1064">
        <v>714880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8479607</v>
      </c>
      <c r="O1064">
        <v>0</v>
      </c>
      <c r="P1064">
        <v>8479607</v>
      </c>
      <c r="Q1064">
        <v>0</v>
      </c>
      <c r="R1064">
        <v>2021</v>
      </c>
      <c r="S1064">
        <v>57</v>
      </c>
      <c r="T1064">
        <v>0</v>
      </c>
      <c r="U1064">
        <v>99</v>
      </c>
      <c r="V1064" t="s">
        <v>674</v>
      </c>
      <c r="W1064" t="s">
        <v>26</v>
      </c>
      <c r="X1064" t="s">
        <v>27</v>
      </c>
      <c r="Y1064" t="s">
        <v>675</v>
      </c>
      <c r="Z1064" t="s">
        <v>609</v>
      </c>
      <c r="AA1064" s="3" t="str">
        <f t="shared" si="32"/>
        <v>0099</v>
      </c>
      <c r="AB1064" s="4" t="str">
        <f t="shared" si="33"/>
        <v>TIF</v>
      </c>
    </row>
    <row r="1065" spans="1:28" x14ac:dyDescent="0.25">
      <c r="A1065">
        <v>2021</v>
      </c>
      <c r="B1065">
        <v>57</v>
      </c>
      <c r="C1065" t="s">
        <v>24</v>
      </c>
      <c r="D1065">
        <v>5837632</v>
      </c>
      <c r="E1065">
        <v>47599</v>
      </c>
      <c r="F1065">
        <v>0</v>
      </c>
      <c r="G1065">
        <v>1928113</v>
      </c>
      <c r="H1065">
        <v>0</v>
      </c>
      <c r="I1065">
        <v>201610</v>
      </c>
      <c r="J1065">
        <v>0</v>
      </c>
      <c r="K1065">
        <v>0</v>
      </c>
      <c r="L1065">
        <v>0</v>
      </c>
      <c r="M1065">
        <v>0</v>
      </c>
      <c r="N1065">
        <v>8014954</v>
      </c>
      <c r="O1065">
        <v>0</v>
      </c>
      <c r="P1065">
        <v>8014954</v>
      </c>
      <c r="Q1065">
        <v>0</v>
      </c>
      <c r="R1065">
        <v>2021</v>
      </c>
      <c r="S1065">
        <v>57</v>
      </c>
      <c r="T1065">
        <v>1</v>
      </c>
      <c r="U1065">
        <v>89</v>
      </c>
      <c r="V1065" t="s">
        <v>676</v>
      </c>
      <c r="W1065" t="s">
        <v>26</v>
      </c>
      <c r="X1065" t="s">
        <v>27</v>
      </c>
      <c r="Y1065" t="s">
        <v>677</v>
      </c>
      <c r="Z1065" t="s">
        <v>609</v>
      </c>
      <c r="AA1065" s="3" t="str">
        <f t="shared" si="32"/>
        <v>1089</v>
      </c>
      <c r="AB1065" s="4" t="str">
        <f t="shared" si="33"/>
        <v>TIF</v>
      </c>
    </row>
    <row r="1066" spans="1:28" x14ac:dyDescent="0.25">
      <c r="A1066">
        <v>2021</v>
      </c>
      <c r="B1066">
        <v>57</v>
      </c>
      <c r="C1066" t="s">
        <v>24</v>
      </c>
      <c r="D1066">
        <v>25508567</v>
      </c>
      <c r="E1066">
        <v>133539</v>
      </c>
      <c r="F1066">
        <v>3648</v>
      </c>
      <c r="G1066">
        <v>2825506</v>
      </c>
      <c r="H1066">
        <v>75439</v>
      </c>
      <c r="I1066">
        <v>802089</v>
      </c>
      <c r="J1066">
        <v>0</v>
      </c>
      <c r="K1066">
        <v>0</v>
      </c>
      <c r="L1066">
        <v>0</v>
      </c>
      <c r="M1066">
        <v>0</v>
      </c>
      <c r="N1066">
        <v>29348788</v>
      </c>
      <c r="O1066">
        <v>7408</v>
      </c>
      <c r="P1066">
        <v>29341380</v>
      </c>
      <c r="Q1066">
        <v>0</v>
      </c>
      <c r="R1066">
        <v>2021</v>
      </c>
      <c r="S1066">
        <v>57</v>
      </c>
      <c r="T1066">
        <v>4</v>
      </c>
      <c r="U1066">
        <v>554</v>
      </c>
      <c r="V1066" t="s">
        <v>678</v>
      </c>
      <c r="W1066" t="s">
        <v>26</v>
      </c>
      <c r="X1066" t="s">
        <v>27</v>
      </c>
      <c r="Y1066" t="s">
        <v>679</v>
      </c>
      <c r="Z1066" t="s">
        <v>609</v>
      </c>
      <c r="AA1066" s="3" t="str">
        <f t="shared" si="32"/>
        <v>4554</v>
      </c>
      <c r="AB1066" s="4" t="str">
        <f t="shared" si="33"/>
        <v>TIF</v>
      </c>
    </row>
    <row r="1067" spans="1:28" x14ac:dyDescent="0.25">
      <c r="A1067">
        <v>2021</v>
      </c>
      <c r="B1067">
        <v>57</v>
      </c>
      <c r="C1067" t="s">
        <v>32</v>
      </c>
      <c r="D1067">
        <v>1836691</v>
      </c>
      <c r="E1067">
        <v>1136967</v>
      </c>
      <c r="F1067">
        <v>37932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142143</v>
      </c>
      <c r="M1067">
        <v>0</v>
      </c>
      <c r="N1067">
        <v>3153733</v>
      </c>
      <c r="O1067">
        <v>3704</v>
      </c>
      <c r="P1067">
        <v>3150029</v>
      </c>
      <c r="Q1067">
        <v>28413</v>
      </c>
      <c r="R1067">
        <v>2021</v>
      </c>
      <c r="S1067">
        <v>57</v>
      </c>
      <c r="T1067">
        <v>6</v>
      </c>
      <c r="U1067">
        <v>93</v>
      </c>
      <c r="V1067">
        <v>526093</v>
      </c>
      <c r="W1067" t="s">
        <v>27</v>
      </c>
      <c r="X1067" t="s">
        <v>27</v>
      </c>
      <c r="Y1067" t="s">
        <v>592</v>
      </c>
      <c r="Z1067" t="s">
        <v>609</v>
      </c>
      <c r="AA1067" s="3" t="str">
        <f t="shared" si="32"/>
        <v>6093</v>
      </c>
      <c r="AB1067" s="4" t="str">
        <f t="shared" si="33"/>
        <v>Non-TIF</v>
      </c>
    </row>
    <row r="1068" spans="1:28" x14ac:dyDescent="0.25">
      <c r="A1068">
        <v>2021</v>
      </c>
      <c r="B1068">
        <v>57</v>
      </c>
      <c r="C1068" t="s">
        <v>32</v>
      </c>
      <c r="D1068">
        <v>101123578</v>
      </c>
      <c r="E1068">
        <v>33780265</v>
      </c>
      <c r="F1068">
        <v>1317890</v>
      </c>
      <c r="G1068">
        <v>6422630</v>
      </c>
      <c r="H1068">
        <v>58230</v>
      </c>
      <c r="I1068">
        <v>684003</v>
      </c>
      <c r="J1068">
        <v>0</v>
      </c>
      <c r="K1068">
        <v>0</v>
      </c>
      <c r="L1068">
        <v>660243</v>
      </c>
      <c r="M1068">
        <v>0</v>
      </c>
      <c r="N1068">
        <v>144046839</v>
      </c>
      <c r="O1068">
        <v>244464</v>
      </c>
      <c r="P1068">
        <v>143802375</v>
      </c>
      <c r="Q1068">
        <v>1967904</v>
      </c>
      <c r="R1068">
        <v>2021</v>
      </c>
      <c r="S1068">
        <v>57</v>
      </c>
      <c r="T1068">
        <v>1</v>
      </c>
      <c r="U1068">
        <v>62</v>
      </c>
      <c r="V1068">
        <v>571062</v>
      </c>
      <c r="W1068" t="s">
        <v>27</v>
      </c>
      <c r="X1068" t="s">
        <v>27</v>
      </c>
      <c r="Y1068" t="s">
        <v>114</v>
      </c>
      <c r="Z1068" t="s">
        <v>609</v>
      </c>
      <c r="AA1068" s="3" t="str">
        <f t="shared" si="32"/>
        <v>1062</v>
      </c>
      <c r="AB1068" s="4" t="str">
        <f t="shared" si="33"/>
        <v>Non-TIF</v>
      </c>
    </row>
    <row r="1069" spans="1:28" x14ac:dyDescent="0.25">
      <c r="A1069">
        <v>2021</v>
      </c>
      <c r="B1069">
        <v>57</v>
      </c>
      <c r="C1069" t="s">
        <v>32</v>
      </c>
      <c r="D1069">
        <v>122760904</v>
      </c>
      <c r="E1069">
        <v>45180194</v>
      </c>
      <c r="F1069">
        <v>1520189</v>
      </c>
      <c r="G1069">
        <v>4936680</v>
      </c>
      <c r="H1069">
        <v>205290</v>
      </c>
      <c r="I1069">
        <v>0</v>
      </c>
      <c r="J1069">
        <v>0</v>
      </c>
      <c r="K1069">
        <v>0</v>
      </c>
      <c r="L1069">
        <v>4407249</v>
      </c>
      <c r="M1069">
        <v>8952627</v>
      </c>
      <c r="N1069">
        <v>187963133</v>
      </c>
      <c r="O1069">
        <v>183348</v>
      </c>
      <c r="P1069">
        <v>187779785</v>
      </c>
      <c r="Q1069">
        <v>4939708</v>
      </c>
      <c r="R1069">
        <v>2021</v>
      </c>
      <c r="S1069">
        <v>57</v>
      </c>
      <c r="T1069">
        <v>4</v>
      </c>
      <c r="U1069">
        <v>554</v>
      </c>
      <c r="V1069">
        <v>574554</v>
      </c>
      <c r="W1069" t="s">
        <v>27</v>
      </c>
      <c r="X1069" t="s">
        <v>27</v>
      </c>
      <c r="Y1069" t="s">
        <v>596</v>
      </c>
      <c r="Z1069" t="s">
        <v>609</v>
      </c>
      <c r="AA1069" s="3" t="str">
        <f t="shared" si="32"/>
        <v>4554</v>
      </c>
      <c r="AB1069" s="4" t="str">
        <f t="shared" si="33"/>
        <v>Non-TIF</v>
      </c>
    </row>
    <row r="1070" spans="1:28" x14ac:dyDescent="0.25">
      <c r="A1070">
        <v>2021</v>
      </c>
      <c r="B1070">
        <v>58</v>
      </c>
      <c r="C1070" t="s">
        <v>24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2021</v>
      </c>
      <c r="S1070">
        <v>58</v>
      </c>
      <c r="T1070">
        <v>6</v>
      </c>
      <c r="U1070">
        <v>759</v>
      </c>
      <c r="V1070" t="s">
        <v>680</v>
      </c>
      <c r="W1070" t="s">
        <v>26</v>
      </c>
      <c r="X1070" t="s">
        <v>27</v>
      </c>
      <c r="Y1070" t="s">
        <v>681</v>
      </c>
      <c r="Z1070" t="s">
        <v>626</v>
      </c>
      <c r="AA1070" s="3" t="str">
        <f t="shared" si="32"/>
        <v>6759</v>
      </c>
      <c r="AB1070" s="4" t="str">
        <f t="shared" si="33"/>
        <v>TIF</v>
      </c>
    </row>
    <row r="1071" spans="1:28" x14ac:dyDescent="0.25">
      <c r="A1071">
        <v>2021</v>
      </c>
      <c r="B1071">
        <v>58</v>
      </c>
      <c r="C1071" t="s">
        <v>32</v>
      </c>
      <c r="D1071">
        <v>273677</v>
      </c>
      <c r="E1071">
        <v>891202</v>
      </c>
      <c r="F1071">
        <v>90305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1235</v>
      </c>
      <c r="M1071">
        <v>0</v>
      </c>
      <c r="N1071">
        <v>1256419</v>
      </c>
      <c r="O1071">
        <v>0</v>
      </c>
      <c r="P1071">
        <v>1256419</v>
      </c>
      <c r="Q1071">
        <v>48674</v>
      </c>
      <c r="R1071">
        <v>2021</v>
      </c>
      <c r="S1071">
        <v>58</v>
      </c>
      <c r="T1071">
        <v>6</v>
      </c>
      <c r="U1071">
        <v>700</v>
      </c>
      <c r="V1071">
        <v>446700</v>
      </c>
      <c r="W1071" t="s">
        <v>27</v>
      </c>
      <c r="X1071" t="s">
        <v>27</v>
      </c>
      <c r="Y1071" t="s">
        <v>465</v>
      </c>
      <c r="Z1071" t="s">
        <v>626</v>
      </c>
      <c r="AA1071" s="3" t="str">
        <f t="shared" si="32"/>
        <v>6700</v>
      </c>
      <c r="AB1071" s="4" t="str">
        <f t="shared" si="33"/>
        <v>Non-TIF</v>
      </c>
    </row>
    <row r="1072" spans="1:28" x14ac:dyDescent="0.25">
      <c r="A1072">
        <v>2021</v>
      </c>
      <c r="B1072">
        <v>58</v>
      </c>
      <c r="C1072" t="s">
        <v>32</v>
      </c>
      <c r="D1072">
        <v>77671953</v>
      </c>
      <c r="E1072">
        <v>69718738</v>
      </c>
      <c r="F1072">
        <v>3927888</v>
      </c>
      <c r="G1072">
        <v>10589833</v>
      </c>
      <c r="H1072">
        <v>7613668</v>
      </c>
      <c r="I1072">
        <v>2437470</v>
      </c>
      <c r="J1072">
        <v>0</v>
      </c>
      <c r="K1072">
        <v>0</v>
      </c>
      <c r="L1072">
        <v>78133796</v>
      </c>
      <c r="M1072">
        <v>2485404</v>
      </c>
      <c r="N1072">
        <v>252578750</v>
      </c>
      <c r="O1072">
        <v>272244</v>
      </c>
      <c r="P1072">
        <v>252306506</v>
      </c>
      <c r="Q1072">
        <v>4017206</v>
      </c>
      <c r="R1072">
        <v>2021</v>
      </c>
      <c r="S1072">
        <v>58</v>
      </c>
      <c r="T1072">
        <v>1</v>
      </c>
      <c r="U1072">
        <v>368</v>
      </c>
      <c r="V1072">
        <v>581368</v>
      </c>
      <c r="W1072" t="s">
        <v>27</v>
      </c>
      <c r="X1072" t="s">
        <v>27</v>
      </c>
      <c r="Y1072" t="s">
        <v>682</v>
      </c>
      <c r="Z1072" t="s">
        <v>626</v>
      </c>
      <c r="AA1072" s="3" t="str">
        <f t="shared" si="32"/>
        <v>1368</v>
      </c>
      <c r="AB1072" s="4" t="str">
        <f t="shared" si="33"/>
        <v>Non-TIF</v>
      </c>
    </row>
    <row r="1073" spans="1:28" x14ac:dyDescent="0.25">
      <c r="A1073">
        <v>2021</v>
      </c>
      <c r="B1073">
        <v>75</v>
      </c>
      <c r="C1073" t="s">
        <v>32</v>
      </c>
      <c r="D1073">
        <v>54724861</v>
      </c>
      <c r="E1073">
        <v>77030740</v>
      </c>
      <c r="F1073">
        <v>5486519</v>
      </c>
      <c r="G1073">
        <v>13373892</v>
      </c>
      <c r="H1073">
        <v>2502</v>
      </c>
      <c r="I1073">
        <v>71127</v>
      </c>
      <c r="J1073">
        <v>0</v>
      </c>
      <c r="K1073">
        <v>0</v>
      </c>
      <c r="L1073">
        <v>2331569</v>
      </c>
      <c r="M1073">
        <v>0</v>
      </c>
      <c r="N1073">
        <v>153021210</v>
      </c>
      <c r="O1073">
        <v>127788</v>
      </c>
      <c r="P1073">
        <v>152893422</v>
      </c>
      <c r="Q1073">
        <v>2177026</v>
      </c>
      <c r="R1073">
        <v>2021</v>
      </c>
      <c r="S1073">
        <v>75</v>
      </c>
      <c r="T1073">
        <v>3</v>
      </c>
      <c r="U1073">
        <v>348</v>
      </c>
      <c r="V1073">
        <v>753348</v>
      </c>
      <c r="W1073" t="s">
        <v>27</v>
      </c>
      <c r="X1073" t="s">
        <v>27</v>
      </c>
      <c r="Y1073" t="s">
        <v>356</v>
      </c>
      <c r="Z1073" t="s">
        <v>747</v>
      </c>
      <c r="AA1073" s="3" t="str">
        <f t="shared" si="32"/>
        <v>3348</v>
      </c>
      <c r="AB1073" s="4" t="str">
        <f t="shared" si="33"/>
        <v>Non-TIF</v>
      </c>
    </row>
    <row r="1074" spans="1:28" x14ac:dyDescent="0.25">
      <c r="A1074">
        <v>2021</v>
      </c>
      <c r="B1074">
        <v>75</v>
      </c>
      <c r="C1074" t="s">
        <v>32</v>
      </c>
      <c r="D1074">
        <v>457948101</v>
      </c>
      <c r="E1074">
        <v>212060348</v>
      </c>
      <c r="F1074">
        <v>22864810</v>
      </c>
      <c r="G1074">
        <v>48490007</v>
      </c>
      <c r="H1074">
        <v>11711471</v>
      </c>
      <c r="I1074">
        <v>10596012</v>
      </c>
      <c r="J1074">
        <v>0</v>
      </c>
      <c r="K1074">
        <v>0</v>
      </c>
      <c r="L1074">
        <v>6134384</v>
      </c>
      <c r="M1074">
        <v>27406990</v>
      </c>
      <c r="N1074">
        <v>797212123</v>
      </c>
      <c r="O1074">
        <v>910360</v>
      </c>
      <c r="P1074">
        <v>796301763</v>
      </c>
      <c r="Q1074">
        <v>18212183</v>
      </c>
      <c r="R1074">
        <v>2021</v>
      </c>
      <c r="S1074">
        <v>75</v>
      </c>
      <c r="T1074">
        <v>3</v>
      </c>
      <c r="U1074">
        <v>600</v>
      </c>
      <c r="V1074">
        <v>753600</v>
      </c>
      <c r="W1074" t="s">
        <v>27</v>
      </c>
      <c r="X1074" t="s">
        <v>27</v>
      </c>
      <c r="Y1074" t="s">
        <v>748</v>
      </c>
      <c r="Z1074" t="s">
        <v>747</v>
      </c>
      <c r="AA1074" s="3" t="str">
        <f t="shared" si="32"/>
        <v>3600</v>
      </c>
      <c r="AB1074" s="4" t="str">
        <f t="shared" si="33"/>
        <v>Non-TIF</v>
      </c>
    </row>
    <row r="1075" spans="1:28" x14ac:dyDescent="0.25">
      <c r="A1075">
        <v>2021</v>
      </c>
      <c r="B1075">
        <v>76</v>
      </c>
      <c r="C1075" t="s">
        <v>45</v>
      </c>
      <c r="D1075">
        <v>281543</v>
      </c>
      <c r="E1075">
        <v>247917</v>
      </c>
      <c r="F1075">
        <v>0</v>
      </c>
      <c r="G1075">
        <v>3330730</v>
      </c>
      <c r="H1075">
        <v>330979</v>
      </c>
      <c r="I1075">
        <v>39765</v>
      </c>
      <c r="J1075">
        <v>0</v>
      </c>
      <c r="K1075">
        <v>0</v>
      </c>
      <c r="L1075">
        <v>0</v>
      </c>
      <c r="M1075">
        <v>0</v>
      </c>
      <c r="N1075">
        <v>4230934</v>
      </c>
      <c r="O1075">
        <v>7408</v>
      </c>
      <c r="P1075">
        <v>4223526</v>
      </c>
      <c r="Q1075">
        <v>0</v>
      </c>
      <c r="R1075">
        <v>2021</v>
      </c>
      <c r="S1075">
        <v>76</v>
      </c>
      <c r="T1075">
        <v>4</v>
      </c>
      <c r="U1075">
        <v>644</v>
      </c>
      <c r="V1075">
        <v>114644</v>
      </c>
      <c r="W1075" t="s">
        <v>27</v>
      </c>
      <c r="X1075" t="s">
        <v>27</v>
      </c>
      <c r="Y1075" t="s">
        <v>228</v>
      </c>
      <c r="Z1075" t="s">
        <v>749</v>
      </c>
      <c r="AA1075" s="3" t="str">
        <f t="shared" si="32"/>
        <v>4644</v>
      </c>
      <c r="AB1075" s="4" t="str">
        <f t="shared" si="33"/>
        <v>Non-TIF</v>
      </c>
    </row>
    <row r="1076" spans="1:28" x14ac:dyDescent="0.25">
      <c r="A1076">
        <v>2021</v>
      </c>
      <c r="B1076">
        <v>76</v>
      </c>
      <c r="C1076" t="s">
        <v>45</v>
      </c>
      <c r="D1076">
        <v>925106</v>
      </c>
      <c r="E1076">
        <v>41125</v>
      </c>
      <c r="F1076">
        <v>0</v>
      </c>
      <c r="G1076">
        <v>923887</v>
      </c>
      <c r="H1076">
        <v>153298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2043416</v>
      </c>
      <c r="O1076">
        <v>5556</v>
      </c>
      <c r="P1076">
        <v>2037860</v>
      </c>
      <c r="Q1076">
        <v>0</v>
      </c>
      <c r="R1076">
        <v>2021</v>
      </c>
      <c r="S1076">
        <v>76</v>
      </c>
      <c r="T1076">
        <v>2</v>
      </c>
      <c r="U1076">
        <v>493</v>
      </c>
      <c r="V1076">
        <v>462493</v>
      </c>
      <c r="W1076" t="s">
        <v>27</v>
      </c>
      <c r="X1076" t="s">
        <v>27</v>
      </c>
      <c r="Y1076" t="s">
        <v>473</v>
      </c>
      <c r="Z1076" t="s">
        <v>749</v>
      </c>
      <c r="AA1076" s="3" t="str">
        <f t="shared" si="32"/>
        <v>2493</v>
      </c>
      <c r="AB1076" s="4" t="str">
        <f t="shared" si="33"/>
        <v>Non-TIF</v>
      </c>
    </row>
    <row r="1077" spans="1:28" x14ac:dyDescent="0.25">
      <c r="A1077">
        <v>2021</v>
      </c>
      <c r="B1077">
        <v>76</v>
      </c>
      <c r="C1077" t="s">
        <v>24</v>
      </c>
      <c r="D1077">
        <v>663187</v>
      </c>
      <c r="E1077">
        <v>0</v>
      </c>
      <c r="F1077">
        <v>0</v>
      </c>
      <c r="G1077">
        <v>949635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1612822</v>
      </c>
      <c r="O1077">
        <v>0</v>
      </c>
      <c r="P1077">
        <v>1612822</v>
      </c>
      <c r="Q1077">
        <v>0</v>
      </c>
      <c r="R1077">
        <v>2021</v>
      </c>
      <c r="S1077">
        <v>76</v>
      </c>
      <c r="T1077">
        <v>3</v>
      </c>
      <c r="U1077">
        <v>537</v>
      </c>
      <c r="V1077" t="s">
        <v>782</v>
      </c>
      <c r="W1077" t="s">
        <v>26</v>
      </c>
      <c r="X1077" t="s">
        <v>27</v>
      </c>
      <c r="Y1077" t="s">
        <v>783</v>
      </c>
      <c r="Z1077" t="s">
        <v>749</v>
      </c>
      <c r="AA1077" s="3" t="str">
        <f t="shared" si="32"/>
        <v>3537</v>
      </c>
      <c r="AB1077" s="4" t="str">
        <f t="shared" si="33"/>
        <v>TIF</v>
      </c>
    </row>
    <row r="1078" spans="1:28" x14ac:dyDescent="0.25">
      <c r="A1078">
        <v>2021</v>
      </c>
      <c r="B1078">
        <v>76</v>
      </c>
      <c r="C1078" t="s">
        <v>32</v>
      </c>
      <c r="D1078">
        <v>2960152</v>
      </c>
      <c r="E1078">
        <v>23376135</v>
      </c>
      <c r="F1078">
        <v>389807</v>
      </c>
      <c r="G1078">
        <v>0</v>
      </c>
      <c r="H1078">
        <v>4573735</v>
      </c>
      <c r="I1078">
        <v>0</v>
      </c>
      <c r="J1078">
        <v>0</v>
      </c>
      <c r="K1078">
        <v>0</v>
      </c>
      <c r="L1078">
        <v>43202</v>
      </c>
      <c r="M1078">
        <v>0</v>
      </c>
      <c r="N1078">
        <v>31343031</v>
      </c>
      <c r="O1078">
        <v>11112</v>
      </c>
      <c r="P1078">
        <v>31331919</v>
      </c>
      <c r="Q1078">
        <v>2258032</v>
      </c>
      <c r="R1078">
        <v>2021</v>
      </c>
      <c r="S1078">
        <v>76</v>
      </c>
      <c r="T1078">
        <v>4</v>
      </c>
      <c r="U1078">
        <v>23</v>
      </c>
      <c r="V1078">
        <v>134023</v>
      </c>
      <c r="W1078" t="s">
        <v>27</v>
      </c>
      <c r="X1078" t="s">
        <v>27</v>
      </c>
      <c r="Y1078" t="s">
        <v>288</v>
      </c>
      <c r="Z1078" t="s">
        <v>749</v>
      </c>
      <c r="AA1078" s="3" t="str">
        <f t="shared" si="32"/>
        <v>4023</v>
      </c>
      <c r="AB1078" s="4" t="str">
        <f t="shared" si="33"/>
        <v>Non-TIF</v>
      </c>
    </row>
    <row r="1079" spans="1:28" x14ac:dyDescent="0.25">
      <c r="A1079">
        <v>2021</v>
      </c>
      <c r="B1079">
        <v>76</v>
      </c>
      <c r="C1079" t="s">
        <v>32</v>
      </c>
      <c r="D1079">
        <v>821293</v>
      </c>
      <c r="E1079">
        <v>6683427</v>
      </c>
      <c r="F1079">
        <v>321147</v>
      </c>
      <c r="G1079">
        <v>461704</v>
      </c>
      <c r="H1079">
        <v>0</v>
      </c>
      <c r="I1079">
        <v>0</v>
      </c>
      <c r="J1079">
        <v>0</v>
      </c>
      <c r="K1079">
        <v>0</v>
      </c>
      <c r="L1079">
        <v>7354</v>
      </c>
      <c r="M1079">
        <v>0</v>
      </c>
      <c r="N1079">
        <v>8294925</v>
      </c>
      <c r="O1079">
        <v>1852</v>
      </c>
      <c r="P1079">
        <v>8293073</v>
      </c>
      <c r="Q1079">
        <v>41135</v>
      </c>
      <c r="R1079">
        <v>2021</v>
      </c>
      <c r="S1079">
        <v>76</v>
      </c>
      <c r="T1079">
        <v>6</v>
      </c>
      <c r="U1079">
        <v>921</v>
      </c>
      <c r="V1079">
        <v>746921</v>
      </c>
      <c r="W1079" t="s">
        <v>27</v>
      </c>
      <c r="X1079" t="s">
        <v>27</v>
      </c>
      <c r="Y1079" t="s">
        <v>672</v>
      </c>
      <c r="Z1079" t="s">
        <v>749</v>
      </c>
      <c r="AA1079" s="3" t="str">
        <f t="shared" si="32"/>
        <v>6921</v>
      </c>
      <c r="AB1079" s="4" t="str">
        <f t="shared" si="33"/>
        <v>Non-TIF</v>
      </c>
    </row>
    <row r="1080" spans="1:28" x14ac:dyDescent="0.25">
      <c r="A1080">
        <v>2021</v>
      </c>
      <c r="B1080">
        <v>76</v>
      </c>
      <c r="C1080" t="s">
        <v>32</v>
      </c>
      <c r="D1080">
        <v>22873055</v>
      </c>
      <c r="E1080">
        <v>60674760</v>
      </c>
      <c r="F1080">
        <v>1878690</v>
      </c>
      <c r="G1080">
        <v>1728653</v>
      </c>
      <c r="H1080">
        <v>22662</v>
      </c>
      <c r="I1080">
        <v>707606</v>
      </c>
      <c r="J1080">
        <v>0</v>
      </c>
      <c r="K1080">
        <v>0</v>
      </c>
      <c r="L1080">
        <v>1002803</v>
      </c>
      <c r="M1080">
        <v>11875493</v>
      </c>
      <c r="N1080">
        <v>100763722</v>
      </c>
      <c r="O1080">
        <v>138482</v>
      </c>
      <c r="P1080">
        <v>100625240</v>
      </c>
      <c r="Q1080">
        <v>1100581</v>
      </c>
      <c r="R1080">
        <v>2021</v>
      </c>
      <c r="S1080">
        <v>76</v>
      </c>
      <c r="T1080">
        <v>3</v>
      </c>
      <c r="U1080">
        <v>537</v>
      </c>
      <c r="V1080">
        <v>763537</v>
      </c>
      <c r="W1080" t="s">
        <v>27</v>
      </c>
      <c r="X1080" t="s">
        <v>27</v>
      </c>
      <c r="Y1080" t="s">
        <v>282</v>
      </c>
      <c r="Z1080" t="s">
        <v>749</v>
      </c>
      <c r="AA1080" s="3" t="str">
        <f t="shared" si="32"/>
        <v>3537</v>
      </c>
      <c r="AB1080" s="4" t="str">
        <f t="shared" si="33"/>
        <v>Non-TIF</v>
      </c>
    </row>
    <row r="1081" spans="1:28" x14ac:dyDescent="0.25">
      <c r="A1081">
        <v>2021</v>
      </c>
      <c r="B1081">
        <v>77</v>
      </c>
      <c r="C1081" t="s">
        <v>45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2021</v>
      </c>
      <c r="S1081">
        <v>77</v>
      </c>
      <c r="T1081">
        <v>7</v>
      </c>
      <c r="U1081">
        <v>110</v>
      </c>
      <c r="V1081">
        <v>257110</v>
      </c>
      <c r="W1081" t="s">
        <v>27</v>
      </c>
      <c r="X1081" t="s">
        <v>27</v>
      </c>
      <c r="Y1081" t="s">
        <v>63</v>
      </c>
      <c r="Z1081" t="s">
        <v>784</v>
      </c>
      <c r="AA1081" s="3" t="str">
        <f t="shared" si="32"/>
        <v>7110</v>
      </c>
      <c r="AB1081" s="4" t="str">
        <f t="shared" si="33"/>
        <v>Non-TIF</v>
      </c>
    </row>
    <row r="1082" spans="1:28" x14ac:dyDescent="0.25">
      <c r="A1082">
        <v>2021</v>
      </c>
      <c r="B1082">
        <v>77</v>
      </c>
      <c r="C1082" t="s">
        <v>45</v>
      </c>
      <c r="D1082">
        <v>392714662</v>
      </c>
      <c r="E1082">
        <v>1001807</v>
      </c>
      <c r="F1082">
        <v>32323</v>
      </c>
      <c r="G1082">
        <v>810153799</v>
      </c>
      <c r="H1082">
        <v>145618424</v>
      </c>
      <c r="I1082">
        <v>33599885</v>
      </c>
      <c r="J1082">
        <v>0</v>
      </c>
      <c r="K1082">
        <v>0</v>
      </c>
      <c r="L1082">
        <v>0</v>
      </c>
      <c r="M1082">
        <v>0</v>
      </c>
      <c r="N1082">
        <v>1383120900</v>
      </c>
      <c r="O1082">
        <v>429664</v>
      </c>
      <c r="P1082">
        <v>1382691236</v>
      </c>
      <c r="Q1082">
        <v>0</v>
      </c>
      <c r="R1082">
        <v>2021</v>
      </c>
      <c r="S1082">
        <v>77</v>
      </c>
      <c r="T1082">
        <v>0</v>
      </c>
      <c r="U1082">
        <v>261</v>
      </c>
      <c r="V1082">
        <v>770261</v>
      </c>
      <c r="W1082" t="s">
        <v>27</v>
      </c>
      <c r="X1082" t="s">
        <v>27</v>
      </c>
      <c r="Y1082" t="s">
        <v>785</v>
      </c>
      <c r="Z1082" t="s">
        <v>784</v>
      </c>
      <c r="AA1082" s="3" t="str">
        <f t="shared" si="32"/>
        <v>0261</v>
      </c>
      <c r="AB1082" s="4" t="str">
        <f t="shared" si="33"/>
        <v>Non-TIF</v>
      </c>
    </row>
    <row r="1083" spans="1:28" x14ac:dyDescent="0.25">
      <c r="A1083">
        <v>2021</v>
      </c>
      <c r="B1083">
        <v>77</v>
      </c>
      <c r="C1083" t="s">
        <v>45</v>
      </c>
      <c r="D1083">
        <v>30715584</v>
      </c>
      <c r="E1083">
        <v>254168</v>
      </c>
      <c r="F1083">
        <v>0</v>
      </c>
      <c r="G1083">
        <v>475670932</v>
      </c>
      <c r="H1083">
        <v>48607909</v>
      </c>
      <c r="I1083">
        <v>35451531</v>
      </c>
      <c r="J1083">
        <v>0</v>
      </c>
      <c r="K1083">
        <v>0</v>
      </c>
      <c r="L1083">
        <v>0</v>
      </c>
      <c r="M1083">
        <v>0</v>
      </c>
      <c r="N1083">
        <v>590700124</v>
      </c>
      <c r="O1083">
        <v>12964</v>
      </c>
      <c r="P1083">
        <v>590687160</v>
      </c>
      <c r="Q1083">
        <v>0</v>
      </c>
      <c r="R1083">
        <v>2021</v>
      </c>
      <c r="S1083">
        <v>77</v>
      </c>
      <c r="T1083">
        <v>6</v>
      </c>
      <c r="U1083">
        <v>957</v>
      </c>
      <c r="V1083">
        <v>776957</v>
      </c>
      <c r="W1083" t="s">
        <v>27</v>
      </c>
      <c r="X1083" t="s">
        <v>27</v>
      </c>
      <c r="Y1083" t="s">
        <v>289</v>
      </c>
      <c r="Z1083" t="s">
        <v>784</v>
      </c>
      <c r="AA1083" s="3" t="str">
        <f t="shared" si="32"/>
        <v>6957</v>
      </c>
      <c r="AB1083" s="4" t="str">
        <f t="shared" si="33"/>
        <v>Non-TIF</v>
      </c>
    </row>
    <row r="1084" spans="1:28" x14ac:dyDescent="0.25">
      <c r="A1084">
        <v>2021</v>
      </c>
      <c r="B1084">
        <v>77</v>
      </c>
      <c r="C1084" t="s">
        <v>32</v>
      </c>
      <c r="D1084">
        <v>14988334</v>
      </c>
      <c r="E1084">
        <v>4708294</v>
      </c>
      <c r="F1084">
        <v>204346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66939</v>
      </c>
      <c r="M1084">
        <v>0</v>
      </c>
      <c r="N1084">
        <v>19967913</v>
      </c>
      <c r="O1084">
        <v>12964</v>
      </c>
      <c r="P1084">
        <v>19954949</v>
      </c>
      <c r="Q1084">
        <v>340965</v>
      </c>
      <c r="R1084">
        <v>2021</v>
      </c>
      <c r="S1084">
        <v>77</v>
      </c>
      <c r="T1084">
        <v>3</v>
      </c>
      <c r="U1084">
        <v>942</v>
      </c>
      <c r="V1084">
        <v>83942</v>
      </c>
      <c r="W1084" t="s">
        <v>27</v>
      </c>
      <c r="X1084" t="s">
        <v>27</v>
      </c>
      <c r="Y1084" t="s">
        <v>60</v>
      </c>
      <c r="Z1084" t="s">
        <v>784</v>
      </c>
      <c r="AA1084" s="3" t="str">
        <f t="shared" si="32"/>
        <v>3942</v>
      </c>
      <c r="AB1084" s="4" t="str">
        <f t="shared" si="33"/>
        <v>Non-TIF</v>
      </c>
    </row>
    <row r="1085" spans="1:28" x14ac:dyDescent="0.25">
      <c r="A1085">
        <v>2021</v>
      </c>
      <c r="B1085">
        <v>77</v>
      </c>
      <c r="C1085" t="s">
        <v>32</v>
      </c>
      <c r="D1085">
        <v>31636052</v>
      </c>
      <c r="E1085">
        <v>556499</v>
      </c>
      <c r="F1085">
        <v>29829</v>
      </c>
      <c r="G1085">
        <v>10104840</v>
      </c>
      <c r="H1085">
        <v>422100</v>
      </c>
      <c r="I1085">
        <v>0</v>
      </c>
      <c r="J1085">
        <v>0</v>
      </c>
      <c r="K1085">
        <v>0</v>
      </c>
      <c r="L1085">
        <v>916998</v>
      </c>
      <c r="M1085">
        <v>0</v>
      </c>
      <c r="N1085">
        <v>43666318</v>
      </c>
      <c r="O1085">
        <v>29708</v>
      </c>
      <c r="P1085">
        <v>43636610</v>
      </c>
      <c r="Q1085">
        <v>17614724</v>
      </c>
      <c r="R1085">
        <v>2021</v>
      </c>
      <c r="S1085">
        <v>77</v>
      </c>
      <c r="T1085">
        <v>1</v>
      </c>
      <c r="U1085">
        <v>576</v>
      </c>
      <c r="V1085">
        <v>251576</v>
      </c>
      <c r="W1085" t="s">
        <v>27</v>
      </c>
      <c r="X1085" t="s">
        <v>27</v>
      </c>
      <c r="Y1085" t="s">
        <v>333</v>
      </c>
      <c r="Z1085" t="s">
        <v>784</v>
      </c>
      <c r="AA1085" s="3" t="str">
        <f t="shared" si="32"/>
        <v>1576</v>
      </c>
      <c r="AB1085" s="4" t="str">
        <f t="shared" si="33"/>
        <v>Non-TIF</v>
      </c>
    </row>
    <row r="1086" spans="1:28" x14ac:dyDescent="0.25">
      <c r="A1086">
        <v>2021</v>
      </c>
      <c r="B1086">
        <v>77</v>
      </c>
      <c r="C1086" t="s">
        <v>32</v>
      </c>
      <c r="D1086">
        <v>1563224742</v>
      </c>
      <c r="E1086">
        <v>37174677</v>
      </c>
      <c r="F1086">
        <v>2087692</v>
      </c>
      <c r="G1086">
        <v>188985834</v>
      </c>
      <c r="H1086">
        <v>13356486</v>
      </c>
      <c r="I1086">
        <v>31072097</v>
      </c>
      <c r="J1086">
        <v>0</v>
      </c>
      <c r="K1086">
        <v>0</v>
      </c>
      <c r="L1086">
        <v>117876655</v>
      </c>
      <c r="M1086">
        <v>13347677</v>
      </c>
      <c r="N1086">
        <v>1967125860</v>
      </c>
      <c r="O1086">
        <v>2453900</v>
      </c>
      <c r="P1086">
        <v>1964671960</v>
      </c>
      <c r="Q1086">
        <v>115862072</v>
      </c>
      <c r="R1086">
        <v>2021</v>
      </c>
      <c r="S1086">
        <v>77</v>
      </c>
      <c r="T1086">
        <v>6</v>
      </c>
      <c r="U1086">
        <v>101</v>
      </c>
      <c r="V1086">
        <v>776101</v>
      </c>
      <c r="W1086" t="s">
        <v>27</v>
      </c>
      <c r="X1086" t="s">
        <v>27</v>
      </c>
      <c r="Y1086" t="s">
        <v>548</v>
      </c>
      <c r="Z1086" t="s">
        <v>784</v>
      </c>
      <c r="AA1086" s="3" t="str">
        <f t="shared" si="32"/>
        <v>6101</v>
      </c>
      <c r="AB1086" s="4" t="str">
        <f t="shared" si="33"/>
        <v>Non-TIF</v>
      </c>
    </row>
    <row r="1087" spans="1:28" x14ac:dyDescent="0.25">
      <c r="A1087">
        <v>2021</v>
      </c>
      <c r="B1087">
        <v>78</v>
      </c>
      <c r="C1087" t="s">
        <v>45</v>
      </c>
      <c r="D1087">
        <v>2805071</v>
      </c>
      <c r="E1087">
        <v>7999</v>
      </c>
      <c r="F1087">
        <v>0</v>
      </c>
      <c r="G1087">
        <v>2939469</v>
      </c>
      <c r="H1087">
        <v>75984</v>
      </c>
      <c r="I1087">
        <v>64092</v>
      </c>
      <c r="J1087">
        <v>0</v>
      </c>
      <c r="K1087">
        <v>0</v>
      </c>
      <c r="L1087">
        <v>0</v>
      </c>
      <c r="M1087">
        <v>0</v>
      </c>
      <c r="N1087">
        <v>5892615</v>
      </c>
      <c r="O1087">
        <v>1852</v>
      </c>
      <c r="P1087">
        <v>5890763</v>
      </c>
      <c r="Q1087">
        <v>0</v>
      </c>
      <c r="R1087">
        <v>2021</v>
      </c>
      <c r="S1087">
        <v>78</v>
      </c>
      <c r="T1087">
        <v>4</v>
      </c>
      <c r="U1087">
        <v>824</v>
      </c>
      <c r="V1087">
        <v>784824</v>
      </c>
      <c r="W1087" t="s">
        <v>27</v>
      </c>
      <c r="X1087" t="s">
        <v>27</v>
      </c>
      <c r="Y1087" t="s">
        <v>786</v>
      </c>
      <c r="Z1087" t="s">
        <v>787</v>
      </c>
      <c r="AA1087" s="3" t="str">
        <f t="shared" si="32"/>
        <v>4824</v>
      </c>
      <c r="AB1087" s="4" t="str">
        <f t="shared" si="33"/>
        <v>Non-TIF</v>
      </c>
    </row>
    <row r="1088" spans="1:28" x14ac:dyDescent="0.25">
      <c r="A1088">
        <v>2021</v>
      </c>
      <c r="B1088">
        <v>78</v>
      </c>
      <c r="C1088" t="s">
        <v>45</v>
      </c>
      <c r="D1088">
        <v>962321</v>
      </c>
      <c r="E1088">
        <v>0</v>
      </c>
      <c r="F1088">
        <v>0</v>
      </c>
      <c r="G1088">
        <v>3966950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4929271</v>
      </c>
      <c r="O1088">
        <v>5556</v>
      </c>
      <c r="P1088">
        <v>4923715</v>
      </c>
      <c r="Q1088">
        <v>0</v>
      </c>
      <c r="R1088">
        <v>2021</v>
      </c>
      <c r="S1088">
        <v>78</v>
      </c>
      <c r="T1088">
        <v>6</v>
      </c>
      <c r="U1088">
        <v>534</v>
      </c>
      <c r="V1088">
        <v>786534</v>
      </c>
      <c r="W1088" t="s">
        <v>27</v>
      </c>
      <c r="X1088" t="s">
        <v>27</v>
      </c>
      <c r="Y1088" t="s">
        <v>788</v>
      </c>
      <c r="Z1088" t="s">
        <v>787</v>
      </c>
      <c r="AA1088" s="3" t="str">
        <f t="shared" si="32"/>
        <v>6534</v>
      </c>
      <c r="AB1088" s="4" t="str">
        <f t="shared" si="33"/>
        <v>Non-TIF</v>
      </c>
    </row>
    <row r="1089" spans="1:28" x14ac:dyDescent="0.25">
      <c r="A1089">
        <v>2021</v>
      </c>
      <c r="B1089">
        <v>78</v>
      </c>
      <c r="C1089" t="s">
        <v>24</v>
      </c>
      <c r="D1089">
        <v>912093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912093</v>
      </c>
      <c r="O1089">
        <v>1852</v>
      </c>
      <c r="P1089">
        <v>910241</v>
      </c>
      <c r="Q1089">
        <v>0</v>
      </c>
      <c r="R1089">
        <v>2021</v>
      </c>
      <c r="S1089">
        <v>78</v>
      </c>
      <c r="T1089">
        <v>6</v>
      </c>
      <c r="U1089">
        <v>453</v>
      </c>
      <c r="V1089" t="s">
        <v>1736</v>
      </c>
      <c r="W1089" t="s">
        <v>26</v>
      </c>
      <c r="X1089" t="s">
        <v>27</v>
      </c>
      <c r="Y1089" t="s">
        <v>1737</v>
      </c>
      <c r="Z1089" t="s">
        <v>787</v>
      </c>
      <c r="AA1089" s="3" t="str">
        <f t="shared" si="32"/>
        <v>6453</v>
      </c>
      <c r="AB1089" s="4" t="str">
        <f t="shared" si="33"/>
        <v>TIF</v>
      </c>
    </row>
    <row r="1090" spans="1:28" x14ac:dyDescent="0.25">
      <c r="A1090">
        <v>2021</v>
      </c>
      <c r="B1090">
        <v>78</v>
      </c>
      <c r="C1090" t="s">
        <v>24</v>
      </c>
      <c r="D1090">
        <v>25986395</v>
      </c>
      <c r="E1090">
        <v>26456</v>
      </c>
      <c r="F1090">
        <v>0</v>
      </c>
      <c r="G1090">
        <v>1150376</v>
      </c>
      <c r="H1090">
        <v>13790</v>
      </c>
      <c r="I1090">
        <v>454778</v>
      </c>
      <c r="J1090">
        <v>0</v>
      </c>
      <c r="K1090">
        <v>0</v>
      </c>
      <c r="L1090">
        <v>0</v>
      </c>
      <c r="M1090">
        <v>0</v>
      </c>
      <c r="N1090">
        <v>27631795</v>
      </c>
      <c r="O1090">
        <v>24076</v>
      </c>
      <c r="P1090">
        <v>27607719</v>
      </c>
      <c r="Q1090">
        <v>0</v>
      </c>
      <c r="R1090">
        <v>2021</v>
      </c>
      <c r="S1090">
        <v>78</v>
      </c>
      <c r="T1090">
        <v>6</v>
      </c>
      <c r="U1090">
        <v>460</v>
      </c>
      <c r="V1090" t="s">
        <v>789</v>
      </c>
      <c r="W1090" t="s">
        <v>26</v>
      </c>
      <c r="X1090" t="s">
        <v>27</v>
      </c>
      <c r="Y1090" t="s">
        <v>790</v>
      </c>
      <c r="Z1090" t="s">
        <v>787</v>
      </c>
      <c r="AA1090" s="3" t="str">
        <f t="shared" si="32"/>
        <v>6460</v>
      </c>
      <c r="AB1090" s="4" t="str">
        <f t="shared" si="33"/>
        <v>TIF</v>
      </c>
    </row>
    <row r="1091" spans="1:28" x14ac:dyDescent="0.25">
      <c r="A1091">
        <v>2021</v>
      </c>
      <c r="B1091">
        <v>78</v>
      </c>
      <c r="C1091" t="s">
        <v>32</v>
      </c>
      <c r="D1091">
        <v>1027932</v>
      </c>
      <c r="E1091">
        <v>4868058</v>
      </c>
      <c r="F1091">
        <v>115305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1776526</v>
      </c>
      <c r="M1091">
        <v>0</v>
      </c>
      <c r="N1091">
        <v>7787821</v>
      </c>
      <c r="O1091">
        <v>1852</v>
      </c>
      <c r="P1091">
        <v>7785969</v>
      </c>
      <c r="Q1091">
        <v>116253</v>
      </c>
      <c r="R1091">
        <v>2021</v>
      </c>
      <c r="S1091">
        <v>78</v>
      </c>
      <c r="T1091">
        <v>0</v>
      </c>
      <c r="U1091">
        <v>387</v>
      </c>
      <c r="V1091">
        <v>150387</v>
      </c>
      <c r="W1091" t="s">
        <v>27</v>
      </c>
      <c r="X1091" t="s">
        <v>27</v>
      </c>
      <c r="Y1091" t="s">
        <v>131</v>
      </c>
      <c r="Z1091" t="s">
        <v>787</v>
      </c>
      <c r="AA1091" s="3" t="str">
        <f t="shared" ref="AA1091:AA1154" si="34">CONCATENATE(T1091,TEXT(U1091,"000"))</f>
        <v>0387</v>
      </c>
      <c r="AB1091" s="4" t="str">
        <f t="shared" ref="AB1091:AB1154" si="35">IF(C1091="I","TIF","Non-TIF")</f>
        <v>Non-TIF</v>
      </c>
    </row>
    <row r="1092" spans="1:28" x14ac:dyDescent="0.25">
      <c r="A1092">
        <v>2021</v>
      </c>
      <c r="B1092">
        <v>78</v>
      </c>
      <c r="C1092" t="s">
        <v>32</v>
      </c>
      <c r="D1092">
        <v>1451584573</v>
      </c>
      <c r="E1092">
        <v>21515807</v>
      </c>
      <c r="F1092">
        <v>1181665</v>
      </c>
      <c r="G1092">
        <v>592758557</v>
      </c>
      <c r="H1092">
        <v>96734070</v>
      </c>
      <c r="I1092">
        <v>123127431</v>
      </c>
      <c r="J1092">
        <v>0</v>
      </c>
      <c r="K1092">
        <v>0</v>
      </c>
      <c r="L1092">
        <v>6202643</v>
      </c>
      <c r="M1092">
        <v>27317087</v>
      </c>
      <c r="N1092">
        <v>2320421833</v>
      </c>
      <c r="O1092">
        <v>4024396</v>
      </c>
      <c r="P1092">
        <v>2316397437</v>
      </c>
      <c r="Q1092">
        <v>68640653</v>
      </c>
      <c r="R1092">
        <v>2021</v>
      </c>
      <c r="S1092">
        <v>78</v>
      </c>
      <c r="T1092">
        <v>1</v>
      </c>
      <c r="U1092">
        <v>476</v>
      </c>
      <c r="V1092">
        <v>781476</v>
      </c>
      <c r="W1092" t="s">
        <v>27</v>
      </c>
      <c r="X1092" t="s">
        <v>27</v>
      </c>
      <c r="Y1092" t="s">
        <v>791</v>
      </c>
      <c r="Z1092" t="s">
        <v>787</v>
      </c>
      <c r="AA1092" s="3" t="str">
        <f t="shared" si="34"/>
        <v>1476</v>
      </c>
      <c r="AB1092" s="4" t="str">
        <f t="shared" si="35"/>
        <v>Non-TIF</v>
      </c>
    </row>
    <row r="1093" spans="1:28" x14ac:dyDescent="0.25">
      <c r="A1093">
        <v>2021</v>
      </c>
      <c r="B1093">
        <v>78</v>
      </c>
      <c r="C1093" t="s">
        <v>32</v>
      </c>
      <c r="D1093">
        <v>172781993</v>
      </c>
      <c r="E1093">
        <v>65022708</v>
      </c>
      <c r="F1093">
        <v>2225931</v>
      </c>
      <c r="G1093">
        <v>8005574</v>
      </c>
      <c r="H1093">
        <v>436050</v>
      </c>
      <c r="I1093">
        <v>930064</v>
      </c>
      <c r="J1093">
        <v>0</v>
      </c>
      <c r="K1093">
        <v>0</v>
      </c>
      <c r="L1093">
        <v>5380410</v>
      </c>
      <c r="M1093">
        <v>0</v>
      </c>
      <c r="N1093">
        <v>254782730</v>
      </c>
      <c r="O1093">
        <v>270392</v>
      </c>
      <c r="P1093">
        <v>254512338</v>
      </c>
      <c r="Q1093">
        <v>8228269</v>
      </c>
      <c r="R1093">
        <v>2021</v>
      </c>
      <c r="S1093">
        <v>78</v>
      </c>
      <c r="T1093">
        <v>6</v>
      </c>
      <c r="U1093">
        <v>453</v>
      </c>
      <c r="V1093">
        <v>786453</v>
      </c>
      <c r="W1093" t="s">
        <v>27</v>
      </c>
      <c r="X1093" t="s">
        <v>27</v>
      </c>
      <c r="Y1093" t="s">
        <v>730</v>
      </c>
      <c r="Z1093" t="s">
        <v>787</v>
      </c>
      <c r="AA1093" s="3" t="str">
        <f t="shared" si="34"/>
        <v>6453</v>
      </c>
      <c r="AB1093" s="4" t="str">
        <f t="shared" si="35"/>
        <v>Non-TIF</v>
      </c>
    </row>
    <row r="1094" spans="1:28" x14ac:dyDescent="0.25">
      <c r="A1094">
        <v>2021</v>
      </c>
      <c r="B1094">
        <v>79</v>
      </c>
      <c r="C1094" t="s">
        <v>45</v>
      </c>
      <c r="D1094">
        <v>79735368</v>
      </c>
      <c r="E1094">
        <v>88102</v>
      </c>
      <c r="F1094">
        <v>13799</v>
      </c>
      <c r="G1094">
        <v>10975211</v>
      </c>
      <c r="H1094">
        <v>6691992</v>
      </c>
      <c r="I1094">
        <v>1244028</v>
      </c>
      <c r="J1094">
        <v>0</v>
      </c>
      <c r="K1094">
        <v>0</v>
      </c>
      <c r="L1094">
        <v>0</v>
      </c>
      <c r="M1094">
        <v>0</v>
      </c>
      <c r="N1094">
        <v>98748500</v>
      </c>
      <c r="O1094">
        <v>162976</v>
      </c>
      <c r="P1094">
        <v>98585524</v>
      </c>
      <c r="Q1094">
        <v>0</v>
      </c>
      <c r="R1094">
        <v>2021</v>
      </c>
      <c r="S1094">
        <v>79</v>
      </c>
      <c r="T1094">
        <v>0</v>
      </c>
      <c r="U1094">
        <v>846</v>
      </c>
      <c r="V1094">
        <v>790846</v>
      </c>
      <c r="W1094" t="s">
        <v>27</v>
      </c>
      <c r="X1094" t="s">
        <v>27</v>
      </c>
      <c r="Y1094" t="s">
        <v>792</v>
      </c>
      <c r="Z1094" t="s">
        <v>793</v>
      </c>
      <c r="AA1094" s="3" t="str">
        <f t="shared" si="34"/>
        <v>0846</v>
      </c>
      <c r="AB1094" s="4" t="str">
        <f t="shared" si="35"/>
        <v>Non-TIF</v>
      </c>
    </row>
    <row r="1095" spans="1:28" x14ac:dyDescent="0.25">
      <c r="A1095">
        <v>2021</v>
      </c>
      <c r="B1095">
        <v>79</v>
      </c>
      <c r="C1095" t="s">
        <v>32</v>
      </c>
      <c r="D1095">
        <v>2011725</v>
      </c>
      <c r="E1095">
        <v>3919819</v>
      </c>
      <c r="F1095">
        <v>111438</v>
      </c>
      <c r="G1095">
        <v>150327</v>
      </c>
      <c r="H1095">
        <v>0</v>
      </c>
      <c r="I1095">
        <v>0</v>
      </c>
      <c r="J1095">
        <v>0</v>
      </c>
      <c r="K1095">
        <v>0</v>
      </c>
      <c r="L1095">
        <v>5789</v>
      </c>
      <c r="M1095">
        <v>0</v>
      </c>
      <c r="N1095">
        <v>6199098</v>
      </c>
      <c r="O1095">
        <v>7408</v>
      </c>
      <c r="P1095">
        <v>6191690</v>
      </c>
      <c r="Q1095">
        <v>678955</v>
      </c>
      <c r="R1095">
        <v>2021</v>
      </c>
      <c r="S1095">
        <v>79</v>
      </c>
      <c r="T1095">
        <v>2</v>
      </c>
      <c r="U1095">
        <v>97</v>
      </c>
      <c r="V1095">
        <v>482097</v>
      </c>
      <c r="W1095" t="s">
        <v>27</v>
      </c>
      <c r="X1095" t="s">
        <v>27</v>
      </c>
      <c r="Y1095" t="s">
        <v>528</v>
      </c>
      <c r="Z1095" t="s">
        <v>793</v>
      </c>
      <c r="AA1095" s="3" t="str">
        <f t="shared" si="34"/>
        <v>2097</v>
      </c>
      <c r="AB1095" s="4" t="str">
        <f t="shared" si="35"/>
        <v>Non-TIF</v>
      </c>
    </row>
    <row r="1096" spans="1:28" x14ac:dyDescent="0.25">
      <c r="A1096">
        <v>2021</v>
      </c>
      <c r="B1096">
        <v>79</v>
      </c>
      <c r="C1096" t="s">
        <v>32</v>
      </c>
      <c r="D1096">
        <v>2420219</v>
      </c>
      <c r="E1096">
        <v>7851896</v>
      </c>
      <c r="F1096">
        <v>211064</v>
      </c>
      <c r="G1096">
        <v>884781</v>
      </c>
      <c r="H1096">
        <v>0</v>
      </c>
      <c r="I1096">
        <v>0</v>
      </c>
      <c r="J1096">
        <v>0</v>
      </c>
      <c r="K1096">
        <v>0</v>
      </c>
      <c r="L1096">
        <v>32002</v>
      </c>
      <c r="M1096">
        <v>2814611</v>
      </c>
      <c r="N1096">
        <v>14214573</v>
      </c>
      <c r="O1096">
        <v>10029</v>
      </c>
      <c r="P1096">
        <v>14204544</v>
      </c>
      <c r="Q1096">
        <v>327593</v>
      </c>
      <c r="R1096">
        <v>2021</v>
      </c>
      <c r="S1096">
        <v>79</v>
      </c>
      <c r="T1096">
        <v>4</v>
      </c>
      <c r="U1096">
        <v>776</v>
      </c>
      <c r="V1096">
        <v>624776</v>
      </c>
      <c r="W1096" t="s">
        <v>27</v>
      </c>
      <c r="X1096" t="s">
        <v>27</v>
      </c>
      <c r="Y1096" t="s">
        <v>723</v>
      </c>
      <c r="Z1096" t="s">
        <v>793</v>
      </c>
      <c r="AA1096" s="3" t="str">
        <f t="shared" si="34"/>
        <v>4776</v>
      </c>
      <c r="AB1096" s="4" t="str">
        <f t="shared" si="35"/>
        <v>Non-TIF</v>
      </c>
    </row>
    <row r="1097" spans="1:28" x14ac:dyDescent="0.25">
      <c r="A1097">
        <v>2021</v>
      </c>
      <c r="B1097">
        <v>79</v>
      </c>
      <c r="C1097" t="s">
        <v>32</v>
      </c>
      <c r="D1097">
        <v>314469</v>
      </c>
      <c r="E1097">
        <v>2730074</v>
      </c>
      <c r="F1097">
        <v>23464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3915</v>
      </c>
      <c r="M1097">
        <v>0</v>
      </c>
      <c r="N1097">
        <v>3071922</v>
      </c>
      <c r="O1097">
        <v>0</v>
      </c>
      <c r="P1097">
        <v>3071922</v>
      </c>
      <c r="Q1097">
        <v>69225</v>
      </c>
      <c r="R1097">
        <v>2021</v>
      </c>
      <c r="S1097">
        <v>79</v>
      </c>
      <c r="T1097">
        <v>3</v>
      </c>
      <c r="U1097">
        <v>582</v>
      </c>
      <c r="V1097">
        <v>643582</v>
      </c>
      <c r="W1097" t="s">
        <v>27</v>
      </c>
      <c r="X1097" t="s">
        <v>27</v>
      </c>
      <c r="Y1097" t="s">
        <v>536</v>
      </c>
      <c r="Z1097" t="s">
        <v>793</v>
      </c>
      <c r="AA1097" s="3" t="str">
        <f t="shared" si="34"/>
        <v>3582</v>
      </c>
      <c r="AB1097" s="4" t="str">
        <f t="shared" si="35"/>
        <v>Non-TIF</v>
      </c>
    </row>
    <row r="1098" spans="1:28" x14ac:dyDescent="0.25">
      <c r="A1098">
        <v>2021</v>
      </c>
      <c r="B1098">
        <v>80</v>
      </c>
      <c r="C1098" t="s">
        <v>45</v>
      </c>
      <c r="D1098">
        <v>104186184</v>
      </c>
      <c r="E1098">
        <v>184450</v>
      </c>
      <c r="F1098">
        <v>29325</v>
      </c>
      <c r="G1098">
        <v>10108534</v>
      </c>
      <c r="H1098">
        <v>867761</v>
      </c>
      <c r="I1098">
        <v>188469</v>
      </c>
      <c r="J1098">
        <v>0</v>
      </c>
      <c r="K1098">
        <v>0</v>
      </c>
      <c r="L1098">
        <v>0</v>
      </c>
      <c r="M1098">
        <v>0</v>
      </c>
      <c r="N1098">
        <v>115564723</v>
      </c>
      <c r="O1098">
        <v>40744</v>
      </c>
      <c r="P1098">
        <v>115523979</v>
      </c>
      <c r="Q1098">
        <v>0</v>
      </c>
      <c r="R1098">
        <v>2021</v>
      </c>
      <c r="S1098">
        <v>80</v>
      </c>
      <c r="T1098">
        <v>4</v>
      </c>
      <c r="U1098">
        <v>527</v>
      </c>
      <c r="V1098">
        <v>804527</v>
      </c>
      <c r="W1098" t="s">
        <v>27</v>
      </c>
      <c r="X1098" t="s">
        <v>27</v>
      </c>
      <c r="Y1098" t="s">
        <v>508</v>
      </c>
      <c r="Z1098" t="s">
        <v>802</v>
      </c>
      <c r="AA1098" s="3" t="str">
        <f t="shared" si="34"/>
        <v>4527</v>
      </c>
      <c r="AB1098" s="4" t="str">
        <f t="shared" si="35"/>
        <v>Non-TIF</v>
      </c>
    </row>
    <row r="1099" spans="1:28" x14ac:dyDescent="0.25">
      <c r="A1099">
        <v>2021</v>
      </c>
      <c r="B1099">
        <v>80</v>
      </c>
      <c r="C1099" t="s">
        <v>32</v>
      </c>
      <c r="D1099">
        <v>10941178</v>
      </c>
      <c r="E1099">
        <v>30157016</v>
      </c>
      <c r="F1099">
        <v>2886353</v>
      </c>
      <c r="G1099">
        <v>2907865</v>
      </c>
      <c r="H1099">
        <v>295336</v>
      </c>
      <c r="I1099">
        <v>0</v>
      </c>
      <c r="J1099">
        <v>0</v>
      </c>
      <c r="K1099">
        <v>0</v>
      </c>
      <c r="L1099">
        <v>139069</v>
      </c>
      <c r="M1099">
        <v>0</v>
      </c>
      <c r="N1099">
        <v>47326817</v>
      </c>
      <c r="O1099">
        <v>48767</v>
      </c>
      <c r="P1099">
        <v>47278050</v>
      </c>
      <c r="Q1099">
        <v>1087020</v>
      </c>
      <c r="R1099">
        <v>2021</v>
      </c>
      <c r="S1099">
        <v>80</v>
      </c>
      <c r="T1099">
        <v>1</v>
      </c>
      <c r="U1099">
        <v>782</v>
      </c>
      <c r="V1099">
        <v>801782</v>
      </c>
      <c r="W1099" t="s">
        <v>27</v>
      </c>
      <c r="X1099" t="s">
        <v>27</v>
      </c>
      <c r="Y1099" t="s">
        <v>803</v>
      </c>
      <c r="Z1099" t="s">
        <v>802</v>
      </c>
      <c r="AA1099" s="3" t="str">
        <f t="shared" si="34"/>
        <v>1782</v>
      </c>
      <c r="AB1099" s="4" t="str">
        <f t="shared" si="35"/>
        <v>Non-TIF</v>
      </c>
    </row>
    <row r="1100" spans="1:28" x14ac:dyDescent="0.25">
      <c r="A1100">
        <v>2021</v>
      </c>
      <c r="B1100">
        <v>81</v>
      </c>
      <c r="C1100" t="s">
        <v>24</v>
      </c>
      <c r="D1100">
        <v>575328</v>
      </c>
      <c r="E1100">
        <v>18980</v>
      </c>
      <c r="F1100">
        <v>0</v>
      </c>
      <c r="G1100">
        <v>4236557</v>
      </c>
      <c r="H1100">
        <v>1466198</v>
      </c>
      <c r="I1100">
        <v>16849</v>
      </c>
      <c r="J1100">
        <v>0</v>
      </c>
      <c r="K1100">
        <v>0</v>
      </c>
      <c r="L1100">
        <v>0</v>
      </c>
      <c r="M1100">
        <v>0</v>
      </c>
      <c r="N1100">
        <v>6313912</v>
      </c>
      <c r="O1100">
        <v>0</v>
      </c>
      <c r="P1100">
        <v>6313912</v>
      </c>
      <c r="Q1100">
        <v>0</v>
      </c>
      <c r="R1100">
        <v>2021</v>
      </c>
      <c r="S1100">
        <v>81</v>
      </c>
      <c r="T1100">
        <v>6</v>
      </c>
      <c r="U1100">
        <v>741</v>
      </c>
      <c r="V1100" t="s">
        <v>804</v>
      </c>
      <c r="W1100" t="s">
        <v>26</v>
      </c>
      <c r="X1100" t="s">
        <v>27</v>
      </c>
      <c r="Y1100" t="s">
        <v>805</v>
      </c>
      <c r="Z1100" t="s">
        <v>806</v>
      </c>
      <c r="AA1100" s="3" t="str">
        <f t="shared" si="34"/>
        <v>6741</v>
      </c>
      <c r="AB1100" s="4" t="str">
        <f t="shared" si="35"/>
        <v>TIF</v>
      </c>
    </row>
    <row r="1101" spans="1:28" x14ac:dyDescent="0.25">
      <c r="A1101">
        <v>2021</v>
      </c>
      <c r="B1101">
        <v>81</v>
      </c>
      <c r="C1101" t="s">
        <v>32</v>
      </c>
      <c r="D1101">
        <v>1726138</v>
      </c>
      <c r="E1101">
        <v>10474720</v>
      </c>
      <c r="F1101">
        <v>175794</v>
      </c>
      <c r="G1101">
        <v>123534</v>
      </c>
      <c r="H1101">
        <v>5311620</v>
      </c>
      <c r="I1101">
        <v>0</v>
      </c>
      <c r="J1101">
        <v>0</v>
      </c>
      <c r="K1101">
        <v>0</v>
      </c>
      <c r="L1101">
        <v>120930</v>
      </c>
      <c r="M1101">
        <v>0</v>
      </c>
      <c r="N1101">
        <v>17932736</v>
      </c>
      <c r="O1101">
        <v>3704</v>
      </c>
      <c r="P1101">
        <v>17929032</v>
      </c>
      <c r="Q1101">
        <v>145853</v>
      </c>
      <c r="R1101">
        <v>2021</v>
      </c>
      <c r="S1101">
        <v>81</v>
      </c>
      <c r="T1101">
        <v>2</v>
      </c>
      <c r="U1101">
        <v>376</v>
      </c>
      <c r="V1101">
        <v>472376</v>
      </c>
      <c r="W1101" t="s">
        <v>27</v>
      </c>
      <c r="X1101" t="s">
        <v>27</v>
      </c>
      <c r="Y1101" t="s">
        <v>180</v>
      </c>
      <c r="Z1101" t="s">
        <v>806</v>
      </c>
      <c r="AA1101" s="3" t="str">
        <f t="shared" si="34"/>
        <v>2376</v>
      </c>
      <c r="AB1101" s="4" t="str">
        <f t="shared" si="35"/>
        <v>Non-TIF</v>
      </c>
    </row>
    <row r="1102" spans="1:28" x14ac:dyDescent="0.25">
      <c r="A1102">
        <v>2021</v>
      </c>
      <c r="B1102">
        <v>82</v>
      </c>
      <c r="C1102" t="s">
        <v>24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2021</v>
      </c>
      <c r="S1102">
        <v>82</v>
      </c>
      <c r="T1102">
        <v>0</v>
      </c>
      <c r="U1102">
        <v>603</v>
      </c>
      <c r="V1102" t="s">
        <v>807</v>
      </c>
      <c r="W1102" t="s">
        <v>26</v>
      </c>
      <c r="X1102" t="s">
        <v>27</v>
      </c>
      <c r="Y1102" t="s">
        <v>808</v>
      </c>
      <c r="Z1102" t="s">
        <v>809</v>
      </c>
      <c r="AA1102" s="3" t="str">
        <f t="shared" si="34"/>
        <v>0603</v>
      </c>
      <c r="AB1102" s="4" t="str">
        <f t="shared" si="35"/>
        <v>TIF</v>
      </c>
    </row>
    <row r="1103" spans="1:28" x14ac:dyDescent="0.25">
      <c r="A1103">
        <v>2021</v>
      </c>
      <c r="B1103">
        <v>82</v>
      </c>
      <c r="C1103" t="s">
        <v>32</v>
      </c>
      <c r="D1103">
        <v>15324273</v>
      </c>
      <c r="E1103">
        <v>20602326</v>
      </c>
      <c r="F1103">
        <v>1412671</v>
      </c>
      <c r="G1103">
        <v>1163240</v>
      </c>
      <c r="H1103">
        <v>631449</v>
      </c>
      <c r="I1103">
        <v>86727</v>
      </c>
      <c r="J1103">
        <v>0</v>
      </c>
      <c r="K1103">
        <v>0</v>
      </c>
      <c r="L1103">
        <v>1133099</v>
      </c>
      <c r="M1103">
        <v>0</v>
      </c>
      <c r="N1103">
        <v>40353785</v>
      </c>
      <c r="O1103">
        <v>31484</v>
      </c>
      <c r="P1103">
        <v>40322301</v>
      </c>
      <c r="Q1103">
        <v>342159</v>
      </c>
      <c r="R1103">
        <v>2021</v>
      </c>
      <c r="S1103">
        <v>82</v>
      </c>
      <c r="T1103">
        <v>0</v>
      </c>
      <c r="U1103">
        <v>603</v>
      </c>
      <c r="V1103">
        <v>160603</v>
      </c>
      <c r="W1103" t="s">
        <v>27</v>
      </c>
      <c r="X1103" t="s">
        <v>27</v>
      </c>
      <c r="Y1103" t="s">
        <v>213</v>
      </c>
      <c r="Z1103" t="s">
        <v>809</v>
      </c>
      <c r="AA1103" s="3" t="str">
        <f t="shared" si="34"/>
        <v>0603</v>
      </c>
      <c r="AB1103" s="4" t="str">
        <f t="shared" si="35"/>
        <v>Non-TIF</v>
      </c>
    </row>
    <row r="1104" spans="1:28" x14ac:dyDescent="0.25">
      <c r="A1104">
        <v>2021</v>
      </c>
      <c r="B1104">
        <v>82</v>
      </c>
      <c r="C1104" t="s">
        <v>32</v>
      </c>
      <c r="D1104">
        <v>7899329</v>
      </c>
      <c r="E1104">
        <v>6946709</v>
      </c>
      <c r="F1104">
        <v>248184</v>
      </c>
      <c r="G1104">
        <v>200358</v>
      </c>
      <c r="H1104">
        <v>0</v>
      </c>
      <c r="I1104">
        <v>0</v>
      </c>
      <c r="J1104">
        <v>0</v>
      </c>
      <c r="K1104">
        <v>0</v>
      </c>
      <c r="L1104">
        <v>947809</v>
      </c>
      <c r="M1104">
        <v>0</v>
      </c>
      <c r="N1104">
        <v>16242389</v>
      </c>
      <c r="O1104">
        <v>18520</v>
      </c>
      <c r="P1104">
        <v>16223869</v>
      </c>
      <c r="Q1104">
        <v>201911</v>
      </c>
      <c r="R1104">
        <v>2021</v>
      </c>
      <c r="S1104">
        <v>82</v>
      </c>
      <c r="T1104">
        <v>0</v>
      </c>
      <c r="U1104">
        <v>918</v>
      </c>
      <c r="V1104">
        <v>230918</v>
      </c>
      <c r="W1104" t="s">
        <v>27</v>
      </c>
      <c r="X1104" t="s">
        <v>27</v>
      </c>
      <c r="Y1104" t="s">
        <v>407</v>
      </c>
      <c r="Z1104" t="s">
        <v>809</v>
      </c>
      <c r="AA1104" s="3" t="str">
        <f t="shared" si="34"/>
        <v>0918</v>
      </c>
      <c r="AB1104" s="4" t="str">
        <f t="shared" si="35"/>
        <v>Non-TIF</v>
      </c>
    </row>
    <row r="1105" spans="1:28" x14ac:dyDescent="0.25">
      <c r="A1105">
        <v>2021</v>
      </c>
      <c r="B1105">
        <v>82</v>
      </c>
      <c r="C1105" t="s">
        <v>32</v>
      </c>
      <c r="D1105">
        <v>986978150</v>
      </c>
      <c r="E1105">
        <v>803248</v>
      </c>
      <c r="F1105">
        <v>12670</v>
      </c>
      <c r="G1105">
        <v>329656522</v>
      </c>
      <c r="H1105">
        <v>6597963</v>
      </c>
      <c r="I1105">
        <v>53242052</v>
      </c>
      <c r="J1105">
        <v>0</v>
      </c>
      <c r="K1105">
        <v>0</v>
      </c>
      <c r="L1105">
        <v>10562984</v>
      </c>
      <c r="M1105">
        <v>756862</v>
      </c>
      <c r="N1105">
        <v>1388610451</v>
      </c>
      <c r="O1105">
        <v>1966824</v>
      </c>
      <c r="P1105">
        <v>1386643627</v>
      </c>
      <c r="Q1105">
        <v>28689367</v>
      </c>
      <c r="R1105">
        <v>2021</v>
      </c>
      <c r="S1105">
        <v>82</v>
      </c>
      <c r="T1105">
        <v>0</v>
      </c>
      <c r="U1105">
        <v>621</v>
      </c>
      <c r="V1105">
        <v>820621</v>
      </c>
      <c r="W1105" t="s">
        <v>27</v>
      </c>
      <c r="X1105" t="s">
        <v>27</v>
      </c>
      <c r="Y1105" t="s">
        <v>810</v>
      </c>
      <c r="Z1105" t="s">
        <v>809</v>
      </c>
      <c r="AA1105" s="3" t="str">
        <f t="shared" si="34"/>
        <v>0621</v>
      </c>
      <c r="AB1105" s="4" t="str">
        <f t="shared" si="35"/>
        <v>Non-TIF</v>
      </c>
    </row>
    <row r="1106" spans="1:28" x14ac:dyDescent="0.25">
      <c r="A1106">
        <v>2021</v>
      </c>
      <c r="B1106">
        <v>82</v>
      </c>
      <c r="C1106" t="s">
        <v>32</v>
      </c>
      <c r="D1106">
        <v>2874783465</v>
      </c>
      <c r="E1106">
        <v>67839437</v>
      </c>
      <c r="F1106">
        <v>3737807</v>
      </c>
      <c r="G1106">
        <v>1121268446</v>
      </c>
      <c r="H1106">
        <v>111113853</v>
      </c>
      <c r="I1106">
        <v>131534487</v>
      </c>
      <c r="J1106">
        <v>0</v>
      </c>
      <c r="K1106">
        <v>0</v>
      </c>
      <c r="L1106">
        <v>9821423</v>
      </c>
      <c r="M1106">
        <v>8207165</v>
      </c>
      <c r="N1106">
        <v>4328306083</v>
      </c>
      <c r="O1106">
        <v>7428372</v>
      </c>
      <c r="P1106">
        <v>4320877711</v>
      </c>
      <c r="Q1106">
        <v>180788398</v>
      </c>
      <c r="R1106">
        <v>2021</v>
      </c>
      <c r="S1106">
        <v>82</v>
      </c>
      <c r="T1106">
        <v>1</v>
      </c>
      <c r="U1106">
        <v>611</v>
      </c>
      <c r="V1106">
        <v>821611</v>
      </c>
      <c r="W1106" t="s">
        <v>27</v>
      </c>
      <c r="X1106" t="s">
        <v>27</v>
      </c>
      <c r="Y1106" t="s">
        <v>717</v>
      </c>
      <c r="Z1106" t="s">
        <v>809</v>
      </c>
      <c r="AA1106" s="3" t="str">
        <f t="shared" si="34"/>
        <v>1611</v>
      </c>
      <c r="AB1106" s="4" t="str">
        <f t="shared" si="35"/>
        <v>Non-TIF</v>
      </c>
    </row>
    <row r="1107" spans="1:28" x14ac:dyDescent="0.25">
      <c r="A1107">
        <v>2021</v>
      </c>
      <c r="B1107">
        <v>83</v>
      </c>
      <c r="C1107" t="s">
        <v>24</v>
      </c>
      <c r="D1107">
        <v>16987108</v>
      </c>
      <c r="E1107">
        <v>180090</v>
      </c>
      <c r="F1107">
        <v>8074</v>
      </c>
      <c r="G1107">
        <v>4459465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21634737</v>
      </c>
      <c r="O1107">
        <v>57412</v>
      </c>
      <c r="P1107">
        <v>21577325</v>
      </c>
      <c r="Q1107">
        <v>0</v>
      </c>
      <c r="R1107">
        <v>2021</v>
      </c>
      <c r="S1107">
        <v>83</v>
      </c>
      <c r="T1107">
        <v>2</v>
      </c>
      <c r="U1107">
        <v>151</v>
      </c>
      <c r="V1107" t="s">
        <v>127</v>
      </c>
      <c r="W1107" t="s">
        <v>26</v>
      </c>
      <c r="X1107" t="s">
        <v>27</v>
      </c>
      <c r="Y1107" t="s">
        <v>128</v>
      </c>
      <c r="Z1107" t="s">
        <v>811</v>
      </c>
      <c r="AA1107" s="3" t="str">
        <f t="shared" si="34"/>
        <v>2151</v>
      </c>
      <c r="AB1107" s="4" t="str">
        <f t="shared" si="35"/>
        <v>TIF</v>
      </c>
    </row>
    <row r="1108" spans="1:28" x14ac:dyDescent="0.25">
      <c r="A1108">
        <v>2021</v>
      </c>
      <c r="B1108">
        <v>83</v>
      </c>
      <c r="C1108" t="s">
        <v>24</v>
      </c>
      <c r="D1108">
        <v>3886800</v>
      </c>
      <c r="E1108">
        <v>0</v>
      </c>
      <c r="F1108">
        <v>0</v>
      </c>
      <c r="G1108">
        <v>1696630</v>
      </c>
      <c r="H1108">
        <v>0</v>
      </c>
      <c r="I1108">
        <v>123181</v>
      </c>
      <c r="J1108">
        <v>0</v>
      </c>
      <c r="K1108">
        <v>0</v>
      </c>
      <c r="L1108">
        <v>0</v>
      </c>
      <c r="M1108">
        <v>0</v>
      </c>
      <c r="N1108">
        <v>5706611</v>
      </c>
      <c r="O1108">
        <v>0</v>
      </c>
      <c r="P1108">
        <v>5706611</v>
      </c>
      <c r="Q1108">
        <v>0</v>
      </c>
      <c r="R1108">
        <v>2021</v>
      </c>
      <c r="S1108">
        <v>83</v>
      </c>
      <c r="T1108">
        <v>0</v>
      </c>
      <c r="U1108">
        <v>441</v>
      </c>
      <c r="V1108" t="s">
        <v>812</v>
      </c>
      <c r="W1108" t="s">
        <v>26</v>
      </c>
      <c r="X1108" t="s">
        <v>27</v>
      </c>
      <c r="Y1108" t="s">
        <v>813</v>
      </c>
      <c r="Z1108" t="s">
        <v>811</v>
      </c>
      <c r="AA1108" s="3" t="str">
        <f t="shared" si="34"/>
        <v>0441</v>
      </c>
      <c r="AB1108" s="4" t="str">
        <f t="shared" si="35"/>
        <v>TIF</v>
      </c>
    </row>
    <row r="1109" spans="1:28" x14ac:dyDescent="0.25">
      <c r="A1109">
        <v>2021</v>
      </c>
      <c r="B1109">
        <v>83</v>
      </c>
      <c r="C1109" t="s">
        <v>32</v>
      </c>
      <c r="D1109">
        <v>13943891</v>
      </c>
      <c r="E1109">
        <v>46986744</v>
      </c>
      <c r="F1109">
        <v>1050949</v>
      </c>
      <c r="G1109">
        <v>297495</v>
      </c>
      <c r="H1109">
        <v>0</v>
      </c>
      <c r="I1109">
        <v>0</v>
      </c>
      <c r="J1109">
        <v>0</v>
      </c>
      <c r="K1109">
        <v>0</v>
      </c>
      <c r="L1109">
        <v>614654</v>
      </c>
      <c r="M1109">
        <v>0</v>
      </c>
      <c r="N1109">
        <v>62893733</v>
      </c>
      <c r="O1109">
        <v>38892</v>
      </c>
      <c r="P1109">
        <v>62854841</v>
      </c>
      <c r="Q1109">
        <v>1289046</v>
      </c>
      <c r="R1109">
        <v>2021</v>
      </c>
      <c r="S1109">
        <v>83</v>
      </c>
      <c r="T1109">
        <v>2</v>
      </c>
      <c r="U1109">
        <v>151</v>
      </c>
      <c r="V1109">
        <v>52151</v>
      </c>
      <c r="W1109" t="s">
        <v>27</v>
      </c>
      <c r="X1109" t="s">
        <v>27</v>
      </c>
      <c r="Y1109" t="s">
        <v>44</v>
      </c>
      <c r="Z1109" t="s">
        <v>811</v>
      </c>
      <c r="AA1109" s="3" t="str">
        <f t="shared" si="34"/>
        <v>2151</v>
      </c>
      <c r="AB1109" s="4" t="str">
        <f t="shared" si="35"/>
        <v>Non-TIF</v>
      </c>
    </row>
    <row r="1110" spans="1:28" x14ac:dyDescent="0.25">
      <c r="A1110">
        <v>2021</v>
      </c>
      <c r="B1110">
        <v>83</v>
      </c>
      <c r="C1110" t="s">
        <v>32</v>
      </c>
      <c r="D1110">
        <v>3608537</v>
      </c>
      <c r="E1110">
        <v>13850796</v>
      </c>
      <c r="F1110">
        <v>448773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51343</v>
      </c>
      <c r="M1110">
        <v>0</v>
      </c>
      <c r="N1110">
        <v>17959449</v>
      </c>
      <c r="O1110">
        <v>11112</v>
      </c>
      <c r="P1110">
        <v>17948337</v>
      </c>
      <c r="Q1110">
        <v>179617</v>
      </c>
      <c r="R1110">
        <v>2021</v>
      </c>
      <c r="S1110">
        <v>83</v>
      </c>
      <c r="T1110">
        <v>1</v>
      </c>
      <c r="U1110">
        <v>917</v>
      </c>
      <c r="V1110">
        <v>431917</v>
      </c>
      <c r="W1110" t="s">
        <v>27</v>
      </c>
      <c r="X1110" t="s">
        <v>27</v>
      </c>
      <c r="Y1110" t="s">
        <v>365</v>
      </c>
      <c r="Z1110" t="s">
        <v>811</v>
      </c>
      <c r="AA1110" s="3" t="str">
        <f t="shared" si="34"/>
        <v>1917</v>
      </c>
      <c r="AB1110" s="4" t="str">
        <f t="shared" si="35"/>
        <v>Non-TIF</v>
      </c>
    </row>
    <row r="1111" spans="1:28" x14ac:dyDescent="0.25">
      <c r="A1111">
        <v>2021</v>
      </c>
      <c r="B1111">
        <v>59</v>
      </c>
      <c r="C1111" t="s">
        <v>24</v>
      </c>
      <c r="D1111">
        <v>3278922</v>
      </c>
      <c r="E1111">
        <v>0</v>
      </c>
      <c r="F1111">
        <v>0</v>
      </c>
      <c r="G1111">
        <v>7263791</v>
      </c>
      <c r="H1111">
        <v>0</v>
      </c>
      <c r="I1111">
        <v>177914</v>
      </c>
      <c r="J1111">
        <v>0</v>
      </c>
      <c r="K1111">
        <v>3899</v>
      </c>
      <c r="L1111">
        <v>0</v>
      </c>
      <c r="M1111">
        <v>0</v>
      </c>
      <c r="N1111">
        <v>10724526</v>
      </c>
      <c r="O1111">
        <v>0</v>
      </c>
      <c r="P1111">
        <v>10724526</v>
      </c>
      <c r="Q1111">
        <v>0</v>
      </c>
      <c r="R1111">
        <v>2021</v>
      </c>
      <c r="S1111">
        <v>59</v>
      </c>
      <c r="T1111">
        <v>1</v>
      </c>
      <c r="U1111">
        <v>107</v>
      </c>
      <c r="V1111" t="s">
        <v>683</v>
      </c>
      <c r="W1111" t="s">
        <v>26</v>
      </c>
      <c r="X1111" t="s">
        <v>27</v>
      </c>
      <c r="Y1111" t="s">
        <v>684</v>
      </c>
      <c r="Z1111" t="s">
        <v>657</v>
      </c>
      <c r="AA1111" s="3" t="str">
        <f t="shared" si="34"/>
        <v>1107</v>
      </c>
      <c r="AB1111" s="4" t="str">
        <f t="shared" si="35"/>
        <v>TIF</v>
      </c>
    </row>
    <row r="1112" spans="1:28" x14ac:dyDescent="0.25">
      <c r="A1112">
        <v>2021</v>
      </c>
      <c r="B1112">
        <v>59</v>
      </c>
      <c r="C1112" t="s">
        <v>32</v>
      </c>
      <c r="D1112">
        <v>171275702</v>
      </c>
      <c r="E1112">
        <v>82155573</v>
      </c>
      <c r="F1112">
        <v>3941555</v>
      </c>
      <c r="G1112">
        <v>25452287</v>
      </c>
      <c r="H1112">
        <v>2442316</v>
      </c>
      <c r="I1112">
        <v>3946249</v>
      </c>
      <c r="J1112">
        <v>0</v>
      </c>
      <c r="K1112">
        <v>167189</v>
      </c>
      <c r="L1112">
        <v>795786</v>
      </c>
      <c r="M1112">
        <v>45542068</v>
      </c>
      <c r="N1112">
        <v>335718725</v>
      </c>
      <c r="O1112">
        <v>694142</v>
      </c>
      <c r="P1112">
        <v>335024583</v>
      </c>
      <c r="Q1112">
        <v>10836032</v>
      </c>
      <c r="R1112">
        <v>2021</v>
      </c>
      <c r="S1112">
        <v>59</v>
      </c>
      <c r="T1112">
        <v>1</v>
      </c>
      <c r="U1112">
        <v>107</v>
      </c>
      <c r="V1112">
        <v>591107</v>
      </c>
      <c r="W1112" t="s">
        <v>27</v>
      </c>
      <c r="X1112" t="s">
        <v>27</v>
      </c>
      <c r="Y1112" t="s">
        <v>685</v>
      </c>
      <c r="Z1112" t="s">
        <v>657</v>
      </c>
      <c r="AA1112" s="3" t="str">
        <f t="shared" si="34"/>
        <v>1107</v>
      </c>
      <c r="AB1112" s="4" t="str">
        <f t="shared" si="35"/>
        <v>Non-TIF</v>
      </c>
    </row>
    <row r="1113" spans="1:28" x14ac:dyDescent="0.25">
      <c r="A1113">
        <v>2021</v>
      </c>
      <c r="B1113">
        <v>60</v>
      </c>
      <c r="C1113" t="s">
        <v>32</v>
      </c>
      <c r="D1113">
        <v>124034872</v>
      </c>
      <c r="E1113">
        <v>125469046</v>
      </c>
      <c r="F1113">
        <v>12179549</v>
      </c>
      <c r="G1113">
        <v>20292859</v>
      </c>
      <c r="H1113">
        <v>1654756</v>
      </c>
      <c r="I1113">
        <v>3094981</v>
      </c>
      <c r="J1113">
        <v>0</v>
      </c>
      <c r="K1113">
        <v>0</v>
      </c>
      <c r="L1113">
        <v>13539896</v>
      </c>
      <c r="M1113">
        <v>3785687</v>
      </c>
      <c r="N1113">
        <v>304051646</v>
      </c>
      <c r="O1113">
        <v>251872</v>
      </c>
      <c r="P1113">
        <v>303799774</v>
      </c>
      <c r="Q1113">
        <v>1165784</v>
      </c>
      <c r="R1113">
        <v>2021</v>
      </c>
      <c r="S1113">
        <v>60</v>
      </c>
      <c r="T1113">
        <v>1</v>
      </c>
      <c r="U1113">
        <v>95</v>
      </c>
      <c r="V1113">
        <v>601095</v>
      </c>
      <c r="W1113" t="s">
        <v>27</v>
      </c>
      <c r="X1113" t="s">
        <v>27</v>
      </c>
      <c r="Y1113" t="s">
        <v>658</v>
      </c>
      <c r="Z1113" t="s">
        <v>659</v>
      </c>
      <c r="AA1113" s="3" t="str">
        <f t="shared" si="34"/>
        <v>1095</v>
      </c>
      <c r="AB1113" s="4" t="str">
        <f t="shared" si="35"/>
        <v>Non-TIF</v>
      </c>
    </row>
    <row r="1114" spans="1:28" x14ac:dyDescent="0.25">
      <c r="A1114">
        <v>2021</v>
      </c>
      <c r="B1114">
        <v>60</v>
      </c>
      <c r="C1114" t="s">
        <v>32</v>
      </c>
      <c r="D1114">
        <v>168989577</v>
      </c>
      <c r="E1114">
        <v>157697139</v>
      </c>
      <c r="F1114">
        <v>25049098</v>
      </c>
      <c r="G1114">
        <v>28715563</v>
      </c>
      <c r="H1114">
        <v>5804813</v>
      </c>
      <c r="I1114">
        <v>500435</v>
      </c>
      <c r="J1114">
        <v>0</v>
      </c>
      <c r="K1114">
        <v>0</v>
      </c>
      <c r="L1114">
        <v>32274459</v>
      </c>
      <c r="M1114">
        <v>12598268</v>
      </c>
      <c r="N1114">
        <v>431629352</v>
      </c>
      <c r="O1114">
        <v>261132</v>
      </c>
      <c r="P1114">
        <v>431368220</v>
      </c>
      <c r="Q1114">
        <v>3089434</v>
      </c>
      <c r="R1114">
        <v>2021</v>
      </c>
      <c r="S1114">
        <v>60</v>
      </c>
      <c r="T1114">
        <v>6</v>
      </c>
      <c r="U1114">
        <v>983</v>
      </c>
      <c r="V1114">
        <v>606983</v>
      </c>
      <c r="W1114" t="s">
        <v>27</v>
      </c>
      <c r="X1114" t="s">
        <v>27</v>
      </c>
      <c r="Y1114" t="s">
        <v>698</v>
      </c>
      <c r="Z1114" t="s">
        <v>659</v>
      </c>
      <c r="AA1114" s="3" t="str">
        <f t="shared" si="34"/>
        <v>6983</v>
      </c>
      <c r="AB1114" s="4" t="str">
        <f t="shared" si="35"/>
        <v>Non-TIF</v>
      </c>
    </row>
    <row r="1115" spans="1:28" x14ac:dyDescent="0.25">
      <c r="A1115">
        <v>2021</v>
      </c>
      <c r="B1115">
        <v>61</v>
      </c>
      <c r="C1115" t="s">
        <v>45</v>
      </c>
      <c r="D1115">
        <v>5142528</v>
      </c>
      <c r="E1115">
        <v>0</v>
      </c>
      <c r="F1115">
        <v>0</v>
      </c>
      <c r="G1115">
        <v>5414453</v>
      </c>
      <c r="H1115">
        <v>1419390</v>
      </c>
      <c r="I1115">
        <v>133203</v>
      </c>
      <c r="J1115">
        <v>0</v>
      </c>
      <c r="K1115">
        <v>0</v>
      </c>
      <c r="L1115">
        <v>0</v>
      </c>
      <c r="M1115">
        <v>0</v>
      </c>
      <c r="N1115">
        <v>12109574</v>
      </c>
      <c r="O1115">
        <v>1852</v>
      </c>
      <c r="P1115">
        <v>12107722</v>
      </c>
      <c r="Q1115">
        <v>0</v>
      </c>
      <c r="R1115">
        <v>2021</v>
      </c>
      <c r="S1115">
        <v>61</v>
      </c>
      <c r="T1115">
        <v>1</v>
      </c>
      <c r="U1115">
        <v>953</v>
      </c>
      <c r="V1115">
        <v>611953</v>
      </c>
      <c r="W1115" t="s">
        <v>27</v>
      </c>
      <c r="X1115" t="s">
        <v>27</v>
      </c>
      <c r="Y1115" t="s">
        <v>370</v>
      </c>
      <c r="Z1115" t="s">
        <v>663</v>
      </c>
      <c r="AA1115" s="3" t="str">
        <f t="shared" si="34"/>
        <v>1953</v>
      </c>
      <c r="AB1115" s="4" t="str">
        <f t="shared" si="35"/>
        <v>Non-TIF</v>
      </c>
    </row>
    <row r="1116" spans="1:28" x14ac:dyDescent="0.25">
      <c r="A1116">
        <v>2021</v>
      </c>
      <c r="B1116">
        <v>61</v>
      </c>
      <c r="C1116" t="s">
        <v>45</v>
      </c>
      <c r="D1116">
        <v>8547546</v>
      </c>
      <c r="E1116">
        <v>124479</v>
      </c>
      <c r="F1116">
        <v>0</v>
      </c>
      <c r="G1116">
        <v>35037250</v>
      </c>
      <c r="H1116">
        <v>7526340</v>
      </c>
      <c r="I1116">
        <v>760596</v>
      </c>
      <c r="J1116">
        <v>0</v>
      </c>
      <c r="K1116">
        <v>0</v>
      </c>
      <c r="L1116">
        <v>0</v>
      </c>
      <c r="M1116">
        <v>0</v>
      </c>
      <c r="N1116">
        <v>51996211</v>
      </c>
      <c r="O1116">
        <v>40744</v>
      </c>
      <c r="P1116">
        <v>51955467</v>
      </c>
      <c r="Q1116">
        <v>0</v>
      </c>
      <c r="R1116">
        <v>2021</v>
      </c>
      <c r="S1116">
        <v>61</v>
      </c>
      <c r="T1116">
        <v>7</v>
      </c>
      <c r="U1116">
        <v>56</v>
      </c>
      <c r="V1116">
        <v>617056</v>
      </c>
      <c r="W1116" t="s">
        <v>27</v>
      </c>
      <c r="X1116" t="s">
        <v>27</v>
      </c>
      <c r="Y1116" t="s">
        <v>750</v>
      </c>
      <c r="Z1116" t="s">
        <v>663</v>
      </c>
      <c r="AA1116" s="3" t="str">
        <f t="shared" si="34"/>
        <v>7056</v>
      </c>
      <c r="AB1116" s="4" t="str">
        <f t="shared" si="35"/>
        <v>Non-TIF</v>
      </c>
    </row>
    <row r="1117" spans="1:28" x14ac:dyDescent="0.25">
      <c r="A1117">
        <v>2021</v>
      </c>
      <c r="B1117">
        <v>62</v>
      </c>
      <c r="C1117" t="s">
        <v>24</v>
      </c>
      <c r="D1117">
        <v>0</v>
      </c>
      <c r="E1117">
        <v>0</v>
      </c>
      <c r="F1117">
        <v>223111</v>
      </c>
      <c r="G1117">
        <v>0</v>
      </c>
      <c r="H1117">
        <v>1820079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2043190</v>
      </c>
      <c r="O1117">
        <v>0</v>
      </c>
      <c r="P1117">
        <v>2043190</v>
      </c>
      <c r="Q1117">
        <v>0</v>
      </c>
      <c r="R1117">
        <v>2021</v>
      </c>
      <c r="S1117">
        <v>62</v>
      </c>
      <c r="T1117">
        <v>3</v>
      </c>
      <c r="U1117">
        <v>906</v>
      </c>
      <c r="V1117" t="s">
        <v>570</v>
      </c>
      <c r="W1117" t="s">
        <v>26</v>
      </c>
      <c r="X1117" t="s">
        <v>27</v>
      </c>
      <c r="Y1117" t="s">
        <v>571</v>
      </c>
      <c r="Z1117" t="s">
        <v>664</v>
      </c>
      <c r="AA1117" s="3" t="str">
        <f t="shared" si="34"/>
        <v>3906</v>
      </c>
      <c r="AB1117" s="4" t="str">
        <f t="shared" si="35"/>
        <v>TIF</v>
      </c>
    </row>
    <row r="1118" spans="1:28" x14ac:dyDescent="0.25">
      <c r="A1118">
        <v>2021</v>
      </c>
      <c r="B1118">
        <v>62</v>
      </c>
      <c r="C1118" t="s">
        <v>32</v>
      </c>
      <c r="D1118">
        <v>185537</v>
      </c>
      <c r="E1118">
        <v>1136516</v>
      </c>
      <c r="F1118">
        <v>2512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2261253</v>
      </c>
      <c r="M1118">
        <v>0</v>
      </c>
      <c r="N1118">
        <v>3585818</v>
      </c>
      <c r="O1118">
        <v>0</v>
      </c>
      <c r="P1118">
        <v>3585818</v>
      </c>
      <c r="Q1118">
        <v>7194</v>
      </c>
      <c r="R1118">
        <v>2021</v>
      </c>
      <c r="S1118">
        <v>62</v>
      </c>
      <c r="T1118">
        <v>3</v>
      </c>
      <c r="U1118">
        <v>906</v>
      </c>
      <c r="V1118">
        <v>503906</v>
      </c>
      <c r="W1118" t="s">
        <v>27</v>
      </c>
      <c r="X1118" t="s">
        <v>27</v>
      </c>
      <c r="Y1118" t="s">
        <v>543</v>
      </c>
      <c r="Z1118" t="s">
        <v>664</v>
      </c>
      <c r="AA1118" s="3" t="str">
        <f t="shared" si="34"/>
        <v>3906</v>
      </c>
      <c r="AB1118" s="4" t="str">
        <f t="shared" si="35"/>
        <v>Non-TIF</v>
      </c>
    </row>
    <row r="1119" spans="1:28" x14ac:dyDescent="0.25">
      <c r="A1119">
        <v>2021</v>
      </c>
      <c r="B1119">
        <v>62</v>
      </c>
      <c r="C1119" t="s">
        <v>32</v>
      </c>
      <c r="D1119">
        <v>41317720</v>
      </c>
      <c r="E1119">
        <v>60837410</v>
      </c>
      <c r="F1119">
        <v>2232928</v>
      </c>
      <c r="G1119">
        <v>5836511</v>
      </c>
      <c r="H1119">
        <v>483174</v>
      </c>
      <c r="I1119">
        <v>723987</v>
      </c>
      <c r="J1119">
        <v>0</v>
      </c>
      <c r="K1119">
        <v>0</v>
      </c>
      <c r="L1119">
        <v>15385172</v>
      </c>
      <c r="M1119">
        <v>5802428</v>
      </c>
      <c r="N1119">
        <v>132619330</v>
      </c>
      <c r="O1119">
        <v>107416</v>
      </c>
      <c r="P1119">
        <v>132511914</v>
      </c>
      <c r="Q1119">
        <v>7490196</v>
      </c>
      <c r="R1119">
        <v>2021</v>
      </c>
      <c r="S1119">
        <v>62</v>
      </c>
      <c r="T1119">
        <v>0</v>
      </c>
      <c r="U1119">
        <v>657</v>
      </c>
      <c r="V1119">
        <v>900657</v>
      </c>
      <c r="W1119" t="s">
        <v>27</v>
      </c>
      <c r="X1119" t="s">
        <v>27</v>
      </c>
      <c r="Y1119" t="s">
        <v>506</v>
      </c>
      <c r="Z1119" t="s">
        <v>664</v>
      </c>
      <c r="AA1119" s="3" t="str">
        <f t="shared" si="34"/>
        <v>0657</v>
      </c>
      <c r="AB1119" s="4" t="str">
        <f t="shared" si="35"/>
        <v>Non-TIF</v>
      </c>
    </row>
    <row r="1120" spans="1:28" x14ac:dyDescent="0.25">
      <c r="A1120">
        <v>2021</v>
      </c>
      <c r="B1120">
        <v>63</v>
      </c>
      <c r="C1120" t="s">
        <v>45</v>
      </c>
      <c r="D1120">
        <v>12964</v>
      </c>
      <c r="E1120">
        <v>34689</v>
      </c>
      <c r="F1120">
        <v>0</v>
      </c>
      <c r="G1120">
        <v>110046</v>
      </c>
      <c r="H1120">
        <v>15029248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15186947</v>
      </c>
      <c r="O1120">
        <v>12964</v>
      </c>
      <c r="P1120">
        <v>15173983</v>
      </c>
      <c r="Q1120">
        <v>0</v>
      </c>
      <c r="R1120">
        <v>2021</v>
      </c>
      <c r="S1120">
        <v>63</v>
      </c>
      <c r="T1120">
        <v>3</v>
      </c>
      <c r="U1120">
        <v>375</v>
      </c>
      <c r="V1120">
        <v>633375</v>
      </c>
      <c r="W1120" t="s">
        <v>27</v>
      </c>
      <c r="X1120" t="s">
        <v>27</v>
      </c>
      <c r="Y1120" t="s">
        <v>751</v>
      </c>
      <c r="Z1120" t="s">
        <v>669</v>
      </c>
      <c r="AA1120" s="3" t="str">
        <f t="shared" si="34"/>
        <v>3375</v>
      </c>
      <c r="AB1120" s="4" t="str">
        <f t="shared" si="35"/>
        <v>Non-TIF</v>
      </c>
    </row>
    <row r="1121" spans="1:28" x14ac:dyDescent="0.25">
      <c r="A1121">
        <v>2021</v>
      </c>
      <c r="B1121">
        <v>63</v>
      </c>
      <c r="C1121" t="s">
        <v>45</v>
      </c>
      <c r="D1121">
        <v>7611073</v>
      </c>
      <c r="E1121">
        <v>356228</v>
      </c>
      <c r="F1121">
        <v>167807</v>
      </c>
      <c r="G1121">
        <v>85841188</v>
      </c>
      <c r="H1121">
        <v>43483342</v>
      </c>
      <c r="I1121">
        <v>9301997</v>
      </c>
      <c r="J1121">
        <v>0</v>
      </c>
      <c r="K1121">
        <v>0</v>
      </c>
      <c r="L1121">
        <v>0</v>
      </c>
      <c r="M1121">
        <v>0</v>
      </c>
      <c r="N1121">
        <v>146761635</v>
      </c>
      <c r="O1121">
        <v>9260</v>
      </c>
      <c r="P1121">
        <v>146752375</v>
      </c>
      <c r="Q1121">
        <v>0</v>
      </c>
      <c r="R1121">
        <v>2021</v>
      </c>
      <c r="S1121">
        <v>63</v>
      </c>
      <c r="T1121">
        <v>5</v>
      </c>
      <c r="U1121">
        <v>166</v>
      </c>
      <c r="V1121">
        <v>635166</v>
      </c>
      <c r="W1121" t="s">
        <v>27</v>
      </c>
      <c r="X1121" t="s">
        <v>27</v>
      </c>
      <c r="Y1121" t="s">
        <v>632</v>
      </c>
      <c r="Z1121" t="s">
        <v>669</v>
      </c>
      <c r="AA1121" s="3" t="str">
        <f t="shared" si="34"/>
        <v>5166</v>
      </c>
      <c r="AB1121" s="4" t="str">
        <f t="shared" si="35"/>
        <v>Non-TIF</v>
      </c>
    </row>
    <row r="1122" spans="1:28" x14ac:dyDescent="0.25">
      <c r="A1122">
        <v>2021</v>
      </c>
      <c r="B1122">
        <v>63</v>
      </c>
      <c r="C1122" t="s">
        <v>24</v>
      </c>
      <c r="D1122">
        <v>6484862</v>
      </c>
      <c r="E1122">
        <v>59290</v>
      </c>
      <c r="F1122">
        <v>250</v>
      </c>
      <c r="G1122">
        <v>27040014</v>
      </c>
      <c r="H1122">
        <v>8028374</v>
      </c>
      <c r="I1122">
        <v>526588</v>
      </c>
      <c r="J1122">
        <v>0</v>
      </c>
      <c r="K1122">
        <v>0</v>
      </c>
      <c r="L1122">
        <v>0</v>
      </c>
      <c r="M1122">
        <v>0</v>
      </c>
      <c r="N1122">
        <v>42139378</v>
      </c>
      <c r="O1122">
        <v>0</v>
      </c>
      <c r="P1122">
        <v>42139378</v>
      </c>
      <c r="Q1122">
        <v>0</v>
      </c>
      <c r="R1122">
        <v>2021</v>
      </c>
      <c r="S1122">
        <v>63</v>
      </c>
      <c r="T1122">
        <v>5</v>
      </c>
      <c r="U1122">
        <v>166</v>
      </c>
      <c r="V1122" t="s">
        <v>752</v>
      </c>
      <c r="W1122" t="s">
        <v>26</v>
      </c>
      <c r="X1122" t="s">
        <v>27</v>
      </c>
      <c r="Y1122" t="s">
        <v>753</v>
      </c>
      <c r="Z1122" t="s">
        <v>669</v>
      </c>
      <c r="AA1122" s="3" t="str">
        <f t="shared" si="34"/>
        <v>5166</v>
      </c>
      <c r="AB1122" s="4" t="str">
        <f t="shared" si="35"/>
        <v>TIF</v>
      </c>
    </row>
    <row r="1123" spans="1:28" x14ac:dyDescent="0.25">
      <c r="A1123">
        <v>2021</v>
      </c>
      <c r="B1123">
        <v>63</v>
      </c>
      <c r="C1123" t="s">
        <v>32</v>
      </c>
      <c r="D1123">
        <v>24988175</v>
      </c>
      <c r="E1123">
        <v>18324570</v>
      </c>
      <c r="F1123">
        <v>1015185</v>
      </c>
      <c r="G1123">
        <v>16794</v>
      </c>
      <c r="H1123">
        <v>50544</v>
      </c>
      <c r="I1123">
        <v>0</v>
      </c>
      <c r="J1123">
        <v>0</v>
      </c>
      <c r="K1123">
        <v>0</v>
      </c>
      <c r="L1123">
        <v>89014</v>
      </c>
      <c r="M1123">
        <v>0</v>
      </c>
      <c r="N1123">
        <v>44484282</v>
      </c>
      <c r="O1123">
        <v>44448</v>
      </c>
      <c r="P1123">
        <v>44439834</v>
      </c>
      <c r="Q1123">
        <v>1315609</v>
      </c>
      <c r="R1123">
        <v>2021</v>
      </c>
      <c r="S1123">
        <v>63</v>
      </c>
      <c r="T1123">
        <v>5</v>
      </c>
      <c r="U1123">
        <v>319</v>
      </c>
      <c r="V1123">
        <v>505319</v>
      </c>
      <c r="W1123" t="s">
        <v>27</v>
      </c>
      <c r="X1123" t="s">
        <v>27</v>
      </c>
      <c r="Y1123" t="s">
        <v>631</v>
      </c>
      <c r="Z1123" t="s">
        <v>669</v>
      </c>
      <c r="AA1123" s="3" t="str">
        <f t="shared" si="34"/>
        <v>5319</v>
      </c>
      <c r="AB1123" s="4" t="str">
        <f t="shared" si="35"/>
        <v>Non-TIF</v>
      </c>
    </row>
    <row r="1124" spans="1:28" x14ac:dyDescent="0.25">
      <c r="A1124">
        <v>2021</v>
      </c>
      <c r="B1124">
        <v>63</v>
      </c>
      <c r="C1124" t="s">
        <v>32</v>
      </c>
      <c r="D1124">
        <v>79490</v>
      </c>
      <c r="E1124">
        <v>3045</v>
      </c>
      <c r="F1124">
        <v>10364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623</v>
      </c>
      <c r="M1124">
        <v>0</v>
      </c>
      <c r="N1124">
        <v>93522</v>
      </c>
      <c r="O1124">
        <v>0</v>
      </c>
      <c r="P1124">
        <v>93522</v>
      </c>
      <c r="Q1124">
        <v>15358</v>
      </c>
      <c r="R1124">
        <v>2021</v>
      </c>
      <c r="S1124">
        <v>63</v>
      </c>
      <c r="T1124">
        <v>1</v>
      </c>
      <c r="U1124">
        <v>107</v>
      </c>
      <c r="V1124">
        <v>591107</v>
      </c>
      <c r="W1124" t="s">
        <v>27</v>
      </c>
      <c r="X1124" t="s">
        <v>27</v>
      </c>
      <c r="Y1124" t="s">
        <v>685</v>
      </c>
      <c r="Z1124" t="s">
        <v>669</v>
      </c>
      <c r="AA1124" s="3" t="str">
        <f t="shared" si="34"/>
        <v>1107</v>
      </c>
      <c r="AB1124" s="4" t="str">
        <f t="shared" si="35"/>
        <v>Non-TIF</v>
      </c>
    </row>
    <row r="1125" spans="1:28" x14ac:dyDescent="0.25">
      <c r="A1125">
        <v>2021</v>
      </c>
      <c r="B1125">
        <v>64</v>
      </c>
      <c r="C1125" t="s">
        <v>45</v>
      </c>
      <c r="D1125">
        <v>1373866</v>
      </c>
      <c r="E1125">
        <v>75641</v>
      </c>
      <c r="F1125">
        <v>6277</v>
      </c>
      <c r="G1125">
        <v>69449</v>
      </c>
      <c r="H1125">
        <v>0</v>
      </c>
      <c r="I1125">
        <v>203856</v>
      </c>
      <c r="J1125">
        <v>0</v>
      </c>
      <c r="K1125">
        <v>0</v>
      </c>
      <c r="L1125">
        <v>0</v>
      </c>
      <c r="M1125">
        <v>0</v>
      </c>
      <c r="N1125">
        <v>1729089</v>
      </c>
      <c r="O1125">
        <v>5556</v>
      </c>
      <c r="P1125">
        <v>1723533</v>
      </c>
      <c r="Q1125">
        <v>0</v>
      </c>
      <c r="R1125">
        <v>2021</v>
      </c>
      <c r="S1125">
        <v>64</v>
      </c>
      <c r="T1125">
        <v>3</v>
      </c>
      <c r="U1125">
        <v>582</v>
      </c>
      <c r="V1125">
        <v>643582</v>
      </c>
      <c r="W1125" t="s">
        <v>27</v>
      </c>
      <c r="X1125" t="s">
        <v>27</v>
      </c>
      <c r="Y1125" t="s">
        <v>536</v>
      </c>
      <c r="Z1125" t="s">
        <v>670</v>
      </c>
      <c r="AA1125" s="3" t="str">
        <f t="shared" si="34"/>
        <v>3582</v>
      </c>
      <c r="AB1125" s="4" t="str">
        <f t="shared" si="35"/>
        <v>Non-TIF</v>
      </c>
    </row>
    <row r="1126" spans="1:28" x14ac:dyDescent="0.25">
      <c r="A1126">
        <v>2021</v>
      </c>
      <c r="B1126">
        <v>64</v>
      </c>
      <c r="C1126" t="s">
        <v>45</v>
      </c>
      <c r="D1126">
        <v>32757776</v>
      </c>
      <c r="E1126">
        <v>797141</v>
      </c>
      <c r="F1126">
        <v>329853</v>
      </c>
      <c r="G1126">
        <v>171805555</v>
      </c>
      <c r="H1126">
        <v>55860167</v>
      </c>
      <c r="I1126">
        <v>6817889</v>
      </c>
      <c r="J1126">
        <v>0</v>
      </c>
      <c r="K1126">
        <v>0</v>
      </c>
      <c r="L1126">
        <v>0</v>
      </c>
      <c r="M1126">
        <v>0</v>
      </c>
      <c r="N1126">
        <v>268368381</v>
      </c>
      <c r="O1126">
        <v>118528</v>
      </c>
      <c r="P1126">
        <v>268249853</v>
      </c>
      <c r="Q1126">
        <v>0</v>
      </c>
      <c r="R1126">
        <v>2021</v>
      </c>
      <c r="S1126">
        <v>64</v>
      </c>
      <c r="T1126">
        <v>4</v>
      </c>
      <c r="U1126">
        <v>104</v>
      </c>
      <c r="V1126">
        <v>644104</v>
      </c>
      <c r="W1126" t="s">
        <v>27</v>
      </c>
      <c r="X1126" t="s">
        <v>27</v>
      </c>
      <c r="Y1126" t="s">
        <v>704</v>
      </c>
      <c r="Z1126" t="s">
        <v>670</v>
      </c>
      <c r="AA1126" s="3" t="str">
        <f t="shared" si="34"/>
        <v>4104</v>
      </c>
      <c r="AB1126" s="4" t="str">
        <f t="shared" si="35"/>
        <v>Non-TIF</v>
      </c>
    </row>
    <row r="1127" spans="1:28" x14ac:dyDescent="0.25">
      <c r="A1127">
        <v>2021</v>
      </c>
      <c r="B1127">
        <v>64</v>
      </c>
      <c r="C1127" t="s">
        <v>24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2021</v>
      </c>
      <c r="S1127">
        <v>64</v>
      </c>
      <c r="T1127">
        <v>3</v>
      </c>
      <c r="U1127">
        <v>582</v>
      </c>
      <c r="V1127" t="s">
        <v>754</v>
      </c>
      <c r="W1127" t="s">
        <v>26</v>
      </c>
      <c r="X1127" t="s">
        <v>27</v>
      </c>
      <c r="Y1127" t="s">
        <v>755</v>
      </c>
      <c r="Z1127" t="s">
        <v>670</v>
      </c>
      <c r="AA1127" s="3" t="str">
        <f t="shared" si="34"/>
        <v>3582</v>
      </c>
      <c r="AB1127" s="4" t="str">
        <f t="shared" si="35"/>
        <v>TIF</v>
      </c>
    </row>
    <row r="1128" spans="1:28" x14ac:dyDescent="0.25">
      <c r="A1128">
        <v>2021</v>
      </c>
      <c r="B1128">
        <v>64</v>
      </c>
      <c r="C1128" t="s">
        <v>24</v>
      </c>
      <c r="D1128">
        <v>1807697</v>
      </c>
      <c r="E1128">
        <v>0</v>
      </c>
      <c r="F1128">
        <v>0</v>
      </c>
      <c r="G1128">
        <v>9078687</v>
      </c>
      <c r="H1128">
        <v>4055423</v>
      </c>
      <c r="I1128">
        <v>234322</v>
      </c>
      <c r="J1128">
        <v>0</v>
      </c>
      <c r="K1128">
        <v>0</v>
      </c>
      <c r="L1128">
        <v>0</v>
      </c>
      <c r="M1128">
        <v>0</v>
      </c>
      <c r="N1128">
        <v>15176129</v>
      </c>
      <c r="O1128">
        <v>0</v>
      </c>
      <c r="P1128">
        <v>15176129</v>
      </c>
      <c r="Q1128">
        <v>0</v>
      </c>
      <c r="R1128">
        <v>2021</v>
      </c>
      <c r="S1128">
        <v>64</v>
      </c>
      <c r="T1128">
        <v>4</v>
      </c>
      <c r="U1128">
        <v>104</v>
      </c>
      <c r="V1128" t="s">
        <v>756</v>
      </c>
      <c r="W1128" t="s">
        <v>26</v>
      </c>
      <c r="X1128" t="s">
        <v>27</v>
      </c>
      <c r="Y1128" t="s">
        <v>757</v>
      </c>
      <c r="Z1128" t="s">
        <v>670</v>
      </c>
      <c r="AA1128" s="3" t="str">
        <f t="shared" si="34"/>
        <v>4104</v>
      </c>
      <c r="AB1128" s="4" t="str">
        <f t="shared" si="35"/>
        <v>TIF</v>
      </c>
    </row>
    <row r="1129" spans="1:28" x14ac:dyDescent="0.25">
      <c r="A1129">
        <v>2021</v>
      </c>
      <c r="B1129">
        <v>64</v>
      </c>
      <c r="C1129" t="s">
        <v>32</v>
      </c>
      <c r="D1129">
        <v>17893416</v>
      </c>
      <c r="E1129">
        <v>70313901</v>
      </c>
      <c r="F1129">
        <v>2054190</v>
      </c>
      <c r="G1129">
        <v>5022195</v>
      </c>
      <c r="H1129">
        <v>17050284</v>
      </c>
      <c r="I1129">
        <v>100001</v>
      </c>
      <c r="J1129">
        <v>0</v>
      </c>
      <c r="K1129">
        <v>0</v>
      </c>
      <c r="L1129">
        <v>741872</v>
      </c>
      <c r="M1129">
        <v>0</v>
      </c>
      <c r="N1129">
        <v>113175859</v>
      </c>
      <c r="O1129">
        <v>79636</v>
      </c>
      <c r="P1129">
        <v>113096223</v>
      </c>
      <c r="Q1129">
        <v>3795093</v>
      </c>
      <c r="R1129">
        <v>2021</v>
      </c>
      <c r="S1129">
        <v>64</v>
      </c>
      <c r="T1129">
        <v>0</v>
      </c>
      <c r="U1129">
        <v>540</v>
      </c>
      <c r="V1129">
        <v>380540</v>
      </c>
      <c r="W1129" t="s">
        <v>27</v>
      </c>
      <c r="X1129" t="s">
        <v>27</v>
      </c>
      <c r="Y1129" t="s">
        <v>409</v>
      </c>
      <c r="Z1129" t="s">
        <v>670</v>
      </c>
      <c r="AA1129" s="3" t="str">
        <f t="shared" si="34"/>
        <v>0540</v>
      </c>
      <c r="AB1129" s="4" t="str">
        <f t="shared" si="35"/>
        <v>Non-TIF</v>
      </c>
    </row>
    <row r="1130" spans="1:28" x14ac:dyDescent="0.25">
      <c r="A1130">
        <v>2021</v>
      </c>
      <c r="B1130">
        <v>83</v>
      </c>
      <c r="C1130" t="s">
        <v>32</v>
      </c>
      <c r="D1130">
        <v>33874225</v>
      </c>
      <c r="E1130">
        <v>78350180</v>
      </c>
      <c r="F1130">
        <v>2435090</v>
      </c>
      <c r="G1130">
        <v>1006598</v>
      </c>
      <c r="H1130">
        <v>0</v>
      </c>
      <c r="I1130">
        <v>111787</v>
      </c>
      <c r="J1130">
        <v>0</v>
      </c>
      <c r="K1130">
        <v>0</v>
      </c>
      <c r="L1130">
        <v>595834</v>
      </c>
      <c r="M1130">
        <v>0</v>
      </c>
      <c r="N1130">
        <v>116373714</v>
      </c>
      <c r="O1130">
        <v>138900</v>
      </c>
      <c r="P1130">
        <v>116234814</v>
      </c>
      <c r="Q1130">
        <v>1919271</v>
      </c>
      <c r="R1130">
        <v>2021</v>
      </c>
      <c r="S1130">
        <v>83</v>
      </c>
      <c r="T1130">
        <v>0</v>
      </c>
      <c r="U1130">
        <v>441</v>
      </c>
      <c r="V1130">
        <v>780441</v>
      </c>
      <c r="W1130" t="s">
        <v>27</v>
      </c>
      <c r="X1130" t="s">
        <v>27</v>
      </c>
      <c r="Y1130" t="s">
        <v>232</v>
      </c>
      <c r="Z1130" t="s">
        <v>811</v>
      </c>
      <c r="AA1130" s="3" t="str">
        <f t="shared" si="34"/>
        <v>0441</v>
      </c>
      <c r="AB1130" s="4" t="str">
        <f t="shared" si="35"/>
        <v>Non-TIF</v>
      </c>
    </row>
    <row r="1131" spans="1:28" x14ac:dyDescent="0.25">
      <c r="A1131">
        <v>2021</v>
      </c>
      <c r="B1131">
        <v>84</v>
      </c>
      <c r="C1131" t="s">
        <v>45</v>
      </c>
      <c r="D1131">
        <v>20037485</v>
      </c>
      <c r="E1131">
        <v>3351790</v>
      </c>
      <c r="F1131">
        <v>1164424</v>
      </c>
      <c r="G1131">
        <v>53933423</v>
      </c>
      <c r="H1131">
        <v>11784667</v>
      </c>
      <c r="I1131">
        <v>618223</v>
      </c>
      <c r="J1131">
        <v>0</v>
      </c>
      <c r="K1131">
        <v>0</v>
      </c>
      <c r="L1131">
        <v>0</v>
      </c>
      <c r="M1131">
        <v>0</v>
      </c>
      <c r="N1131">
        <v>90890012</v>
      </c>
      <c r="O1131">
        <v>66672</v>
      </c>
      <c r="P1131">
        <v>90823340</v>
      </c>
      <c r="Q1131">
        <v>0</v>
      </c>
      <c r="R1131">
        <v>2021</v>
      </c>
      <c r="S1131">
        <v>84</v>
      </c>
      <c r="T1131">
        <v>6</v>
      </c>
      <c r="U1131">
        <v>30</v>
      </c>
      <c r="V1131">
        <v>846030</v>
      </c>
      <c r="W1131" t="s">
        <v>27</v>
      </c>
      <c r="X1131" t="s">
        <v>27</v>
      </c>
      <c r="Y1131" t="s">
        <v>814</v>
      </c>
      <c r="Z1131" t="s">
        <v>815</v>
      </c>
      <c r="AA1131" s="3" t="str">
        <f t="shared" si="34"/>
        <v>6030</v>
      </c>
      <c r="AB1131" s="4" t="str">
        <f t="shared" si="35"/>
        <v>Non-TIF</v>
      </c>
    </row>
    <row r="1132" spans="1:28" x14ac:dyDescent="0.25">
      <c r="A1132">
        <v>2021</v>
      </c>
      <c r="B1132">
        <v>84</v>
      </c>
      <c r="C1132" t="s">
        <v>24</v>
      </c>
      <c r="D1132">
        <v>315130</v>
      </c>
      <c r="E1132">
        <v>0</v>
      </c>
      <c r="F1132">
        <v>0</v>
      </c>
      <c r="G1132">
        <v>1450890</v>
      </c>
      <c r="H1132">
        <v>19143918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20909938</v>
      </c>
      <c r="O1132">
        <v>1852</v>
      </c>
      <c r="P1132">
        <v>20908086</v>
      </c>
      <c r="Q1132">
        <v>0</v>
      </c>
      <c r="R1132">
        <v>2021</v>
      </c>
      <c r="S1132">
        <v>84</v>
      </c>
      <c r="T1132">
        <v>5</v>
      </c>
      <c r="U1132">
        <v>949</v>
      </c>
      <c r="V1132" t="s">
        <v>800</v>
      </c>
      <c r="W1132" t="s">
        <v>26</v>
      </c>
      <c r="X1132" t="s">
        <v>27</v>
      </c>
      <c r="Y1132" t="s">
        <v>801</v>
      </c>
      <c r="Z1132" t="s">
        <v>815</v>
      </c>
      <c r="AA1132" s="3" t="str">
        <f t="shared" si="34"/>
        <v>5949</v>
      </c>
      <c r="AB1132" s="4" t="str">
        <f t="shared" si="35"/>
        <v>TIF</v>
      </c>
    </row>
    <row r="1133" spans="1:28" x14ac:dyDescent="0.25">
      <c r="A1133">
        <v>2021</v>
      </c>
      <c r="B1133">
        <v>84</v>
      </c>
      <c r="C1133" t="s">
        <v>32</v>
      </c>
      <c r="D1133">
        <v>154360673</v>
      </c>
      <c r="E1133">
        <v>76101784</v>
      </c>
      <c r="F1133">
        <v>8801784</v>
      </c>
      <c r="G1133">
        <v>25132608</v>
      </c>
      <c r="H1133">
        <v>13967685</v>
      </c>
      <c r="I1133">
        <v>1321895</v>
      </c>
      <c r="J1133">
        <v>0</v>
      </c>
      <c r="K1133">
        <v>0</v>
      </c>
      <c r="L1133">
        <v>30303908</v>
      </c>
      <c r="M1133">
        <v>1258941</v>
      </c>
      <c r="N1133">
        <v>311249278</v>
      </c>
      <c r="O1133">
        <v>270392</v>
      </c>
      <c r="P1133">
        <v>310978886</v>
      </c>
      <c r="Q1133">
        <v>5726244</v>
      </c>
      <c r="R1133">
        <v>2021</v>
      </c>
      <c r="S1133">
        <v>84</v>
      </c>
      <c r="T1133">
        <v>5</v>
      </c>
      <c r="U1133">
        <v>607</v>
      </c>
      <c r="V1133">
        <v>845607</v>
      </c>
      <c r="W1133" t="s">
        <v>27</v>
      </c>
      <c r="X1133" t="s">
        <v>27</v>
      </c>
      <c r="Y1133" t="s">
        <v>662</v>
      </c>
      <c r="Z1133" t="s">
        <v>815</v>
      </c>
      <c r="AA1133" s="3" t="str">
        <f t="shared" si="34"/>
        <v>5607</v>
      </c>
      <c r="AB1133" s="4" t="str">
        <f t="shared" si="35"/>
        <v>Non-TIF</v>
      </c>
    </row>
    <row r="1134" spans="1:28" x14ac:dyDescent="0.25">
      <c r="A1134">
        <v>2021</v>
      </c>
      <c r="B1134">
        <v>85</v>
      </c>
      <c r="C1134" t="s">
        <v>45</v>
      </c>
      <c r="D1134">
        <v>30756589</v>
      </c>
      <c r="E1134">
        <v>64388</v>
      </c>
      <c r="F1134">
        <v>1441</v>
      </c>
      <c r="G1134">
        <v>5229722</v>
      </c>
      <c r="H1134">
        <v>606479</v>
      </c>
      <c r="I1134">
        <v>2118094</v>
      </c>
      <c r="J1134">
        <v>0</v>
      </c>
      <c r="K1134">
        <v>0</v>
      </c>
      <c r="L1134">
        <v>0</v>
      </c>
      <c r="M1134">
        <v>0</v>
      </c>
      <c r="N1134">
        <v>38776713</v>
      </c>
      <c r="O1134">
        <v>174088</v>
      </c>
      <c r="P1134">
        <v>38602625</v>
      </c>
      <c r="Q1134">
        <v>0</v>
      </c>
      <c r="R1134">
        <v>2021</v>
      </c>
      <c r="S1134">
        <v>85</v>
      </c>
      <c r="T1134">
        <v>0</v>
      </c>
      <c r="U1134">
        <v>472</v>
      </c>
      <c r="V1134">
        <v>850472</v>
      </c>
      <c r="W1134" t="s">
        <v>27</v>
      </c>
      <c r="X1134" t="s">
        <v>27</v>
      </c>
      <c r="Y1134" t="s">
        <v>208</v>
      </c>
      <c r="Z1134" t="s">
        <v>837</v>
      </c>
      <c r="AA1134" s="3" t="str">
        <f t="shared" si="34"/>
        <v>0472</v>
      </c>
      <c r="AB1134" s="4" t="str">
        <f t="shared" si="35"/>
        <v>Non-TIF</v>
      </c>
    </row>
    <row r="1135" spans="1:28" x14ac:dyDescent="0.25">
      <c r="A1135">
        <v>2021</v>
      </c>
      <c r="B1135">
        <v>85</v>
      </c>
      <c r="C1135" t="s">
        <v>45</v>
      </c>
      <c r="D1135">
        <v>0</v>
      </c>
      <c r="E1135">
        <v>0</v>
      </c>
      <c r="F1135">
        <v>0</v>
      </c>
      <c r="G1135">
        <v>64607</v>
      </c>
      <c r="H1135">
        <v>335633</v>
      </c>
      <c r="I1135">
        <v>16200</v>
      </c>
      <c r="J1135">
        <v>0</v>
      </c>
      <c r="K1135">
        <v>0</v>
      </c>
      <c r="L1135">
        <v>0</v>
      </c>
      <c r="M1135">
        <v>0</v>
      </c>
      <c r="N1135">
        <v>416440</v>
      </c>
      <c r="O1135">
        <v>0</v>
      </c>
      <c r="P1135">
        <v>416440</v>
      </c>
      <c r="Q1135">
        <v>0</v>
      </c>
      <c r="R1135">
        <v>2021</v>
      </c>
      <c r="S1135">
        <v>85</v>
      </c>
      <c r="T1135">
        <v>1</v>
      </c>
      <c r="U1135">
        <v>350</v>
      </c>
      <c r="V1135">
        <v>851350</v>
      </c>
      <c r="W1135" t="s">
        <v>27</v>
      </c>
      <c r="X1135" t="s">
        <v>27</v>
      </c>
      <c r="Y1135" t="s">
        <v>538</v>
      </c>
      <c r="Z1135" t="s">
        <v>837</v>
      </c>
      <c r="AA1135" s="3" t="str">
        <f t="shared" si="34"/>
        <v>1350</v>
      </c>
      <c r="AB1135" s="4" t="str">
        <f t="shared" si="35"/>
        <v>Non-TIF</v>
      </c>
    </row>
    <row r="1136" spans="1:28" x14ac:dyDescent="0.25">
      <c r="A1136">
        <v>2021</v>
      </c>
      <c r="B1136">
        <v>85</v>
      </c>
      <c r="C1136" t="s">
        <v>45</v>
      </c>
      <c r="D1136">
        <v>8089639</v>
      </c>
      <c r="E1136">
        <v>0</v>
      </c>
      <c r="F1136">
        <v>0</v>
      </c>
      <c r="G1136">
        <v>2039302</v>
      </c>
      <c r="H1136">
        <v>44440771</v>
      </c>
      <c r="I1136">
        <v>188132</v>
      </c>
      <c r="J1136">
        <v>0</v>
      </c>
      <c r="K1136">
        <v>0</v>
      </c>
      <c r="L1136">
        <v>0</v>
      </c>
      <c r="M1136">
        <v>0</v>
      </c>
      <c r="N1136">
        <v>54757844</v>
      </c>
      <c r="O1136">
        <v>37040</v>
      </c>
      <c r="P1136">
        <v>54720804</v>
      </c>
      <c r="Q1136">
        <v>0</v>
      </c>
      <c r="R1136">
        <v>2021</v>
      </c>
      <c r="S1136">
        <v>85</v>
      </c>
      <c r="T1136">
        <v>1</v>
      </c>
      <c r="U1136">
        <v>359</v>
      </c>
      <c r="V1136">
        <v>851359</v>
      </c>
      <c r="W1136" t="s">
        <v>27</v>
      </c>
      <c r="X1136" t="s">
        <v>27</v>
      </c>
      <c r="Y1136" t="s">
        <v>487</v>
      </c>
      <c r="Z1136" t="s">
        <v>837</v>
      </c>
      <c r="AA1136" s="3" t="str">
        <f t="shared" si="34"/>
        <v>1359</v>
      </c>
      <c r="AB1136" s="4" t="str">
        <f t="shared" si="35"/>
        <v>Non-TIF</v>
      </c>
    </row>
    <row r="1137" spans="1:28" x14ac:dyDescent="0.25">
      <c r="A1137">
        <v>2021</v>
      </c>
      <c r="B1137">
        <v>85</v>
      </c>
      <c r="C1137" t="s">
        <v>24</v>
      </c>
      <c r="D1137">
        <v>4382652</v>
      </c>
      <c r="E1137">
        <v>0</v>
      </c>
      <c r="F1137">
        <v>0</v>
      </c>
      <c r="G1137">
        <v>546488</v>
      </c>
      <c r="H1137">
        <v>40863749</v>
      </c>
      <c r="I1137">
        <v>80002</v>
      </c>
      <c r="J1137">
        <v>0</v>
      </c>
      <c r="K1137">
        <v>0</v>
      </c>
      <c r="L1137">
        <v>0</v>
      </c>
      <c r="M1137">
        <v>0</v>
      </c>
      <c r="N1137">
        <v>45872891</v>
      </c>
      <c r="O1137">
        <v>0</v>
      </c>
      <c r="P1137">
        <v>45872891</v>
      </c>
      <c r="Q1137">
        <v>0</v>
      </c>
      <c r="R1137">
        <v>2021</v>
      </c>
      <c r="S1137">
        <v>85</v>
      </c>
      <c r="T1137">
        <v>1</v>
      </c>
      <c r="U1137">
        <v>359</v>
      </c>
      <c r="V1137" t="s">
        <v>514</v>
      </c>
      <c r="W1137" t="s">
        <v>26</v>
      </c>
      <c r="X1137" t="s">
        <v>27</v>
      </c>
      <c r="Y1137" t="s">
        <v>515</v>
      </c>
      <c r="Z1137" t="s">
        <v>837</v>
      </c>
      <c r="AA1137" s="3" t="str">
        <f t="shared" si="34"/>
        <v>1359</v>
      </c>
      <c r="AB1137" s="4" t="str">
        <f t="shared" si="35"/>
        <v>TIF</v>
      </c>
    </row>
    <row r="1138" spans="1:28" x14ac:dyDescent="0.25">
      <c r="A1138">
        <v>2021</v>
      </c>
      <c r="B1138">
        <v>85</v>
      </c>
      <c r="C1138" t="s">
        <v>32</v>
      </c>
      <c r="D1138">
        <v>1834406429</v>
      </c>
      <c r="E1138">
        <v>9363127</v>
      </c>
      <c r="F1138">
        <v>253053</v>
      </c>
      <c r="G1138">
        <v>868827420</v>
      </c>
      <c r="H1138">
        <v>108166140</v>
      </c>
      <c r="I1138">
        <v>194797114</v>
      </c>
      <c r="J1138">
        <v>0</v>
      </c>
      <c r="K1138">
        <v>0</v>
      </c>
      <c r="L1138">
        <v>3518100</v>
      </c>
      <c r="M1138">
        <v>10944504</v>
      </c>
      <c r="N1138">
        <v>3030275887</v>
      </c>
      <c r="O1138">
        <v>1714952</v>
      </c>
      <c r="P1138">
        <v>3028560935</v>
      </c>
      <c r="Q1138">
        <v>8646030</v>
      </c>
      <c r="R1138">
        <v>2021</v>
      </c>
      <c r="S1138">
        <v>85</v>
      </c>
      <c r="T1138">
        <v>0</v>
      </c>
      <c r="U1138">
        <v>225</v>
      </c>
      <c r="V1138">
        <v>850225</v>
      </c>
      <c r="W1138" t="s">
        <v>27</v>
      </c>
      <c r="X1138" t="s">
        <v>27</v>
      </c>
      <c r="Y1138" t="s">
        <v>838</v>
      </c>
      <c r="Z1138" t="s">
        <v>837</v>
      </c>
      <c r="AA1138" s="3" t="str">
        <f t="shared" si="34"/>
        <v>0225</v>
      </c>
      <c r="AB1138" s="4" t="str">
        <f t="shared" si="35"/>
        <v>Non-TIF</v>
      </c>
    </row>
    <row r="1139" spans="1:28" x14ac:dyDescent="0.25">
      <c r="A1139">
        <v>2021</v>
      </c>
      <c r="B1139">
        <v>85</v>
      </c>
      <c r="C1139" t="s">
        <v>32</v>
      </c>
      <c r="D1139">
        <v>516240089</v>
      </c>
      <c r="E1139">
        <v>24545536</v>
      </c>
      <c r="F1139">
        <v>1128413</v>
      </c>
      <c r="G1139">
        <v>53662680</v>
      </c>
      <c r="H1139">
        <v>13382010</v>
      </c>
      <c r="I1139">
        <v>1910970</v>
      </c>
      <c r="J1139">
        <v>0</v>
      </c>
      <c r="K1139">
        <v>0</v>
      </c>
      <c r="L1139">
        <v>1052592</v>
      </c>
      <c r="M1139">
        <v>6733416</v>
      </c>
      <c r="N1139">
        <v>618655706</v>
      </c>
      <c r="O1139">
        <v>498188</v>
      </c>
      <c r="P1139">
        <v>618157518</v>
      </c>
      <c r="Q1139">
        <v>1767366</v>
      </c>
      <c r="R1139">
        <v>2021</v>
      </c>
      <c r="S1139">
        <v>85</v>
      </c>
      <c r="T1139">
        <v>2</v>
      </c>
      <c r="U1139">
        <v>466</v>
      </c>
      <c r="V1139">
        <v>852466</v>
      </c>
      <c r="W1139" t="s">
        <v>27</v>
      </c>
      <c r="X1139" t="s">
        <v>27</v>
      </c>
      <c r="Y1139" t="s">
        <v>144</v>
      </c>
      <c r="Z1139" t="s">
        <v>837</v>
      </c>
      <c r="AA1139" s="3" t="str">
        <f t="shared" si="34"/>
        <v>2466</v>
      </c>
      <c r="AB1139" s="4" t="str">
        <f t="shared" si="35"/>
        <v>Non-TIF</v>
      </c>
    </row>
    <row r="1140" spans="1:28" x14ac:dyDescent="0.25">
      <c r="A1140">
        <v>2021</v>
      </c>
      <c r="B1140">
        <v>86</v>
      </c>
      <c r="C1140" t="s">
        <v>45</v>
      </c>
      <c r="D1140">
        <v>0</v>
      </c>
      <c r="E1140">
        <v>0</v>
      </c>
      <c r="F1140">
        <v>0</v>
      </c>
      <c r="G1140">
        <v>1169376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1169376</v>
      </c>
      <c r="O1140">
        <v>0</v>
      </c>
      <c r="P1140">
        <v>1169376</v>
      </c>
      <c r="Q1140">
        <v>0</v>
      </c>
      <c r="R1140">
        <v>2021</v>
      </c>
      <c r="S1140">
        <v>86</v>
      </c>
      <c r="T1140">
        <v>0</v>
      </c>
      <c r="U1140">
        <v>609</v>
      </c>
      <c r="V1140">
        <v>60609</v>
      </c>
      <c r="W1140" t="s">
        <v>27</v>
      </c>
      <c r="X1140" t="s">
        <v>27</v>
      </c>
      <c r="Y1140" t="s">
        <v>48</v>
      </c>
      <c r="Z1140" t="s">
        <v>839</v>
      </c>
      <c r="AA1140" s="3" t="str">
        <f t="shared" si="34"/>
        <v>0609</v>
      </c>
      <c r="AB1140" s="4" t="str">
        <f t="shared" si="35"/>
        <v>Non-TIF</v>
      </c>
    </row>
    <row r="1141" spans="1:28" x14ac:dyDescent="0.25">
      <c r="A1141">
        <v>2021</v>
      </c>
      <c r="B1141">
        <v>86</v>
      </c>
      <c r="C1141" t="s">
        <v>24</v>
      </c>
      <c r="D1141">
        <v>12927</v>
      </c>
      <c r="E1141">
        <v>5044</v>
      </c>
      <c r="F1141">
        <v>0</v>
      </c>
      <c r="G1141">
        <v>34330</v>
      </c>
      <c r="H1141">
        <v>4270104</v>
      </c>
      <c r="I1141">
        <v>10112</v>
      </c>
      <c r="J1141">
        <v>0</v>
      </c>
      <c r="K1141">
        <v>0</v>
      </c>
      <c r="L1141">
        <v>0</v>
      </c>
      <c r="M1141">
        <v>0</v>
      </c>
      <c r="N1141">
        <v>4332517</v>
      </c>
      <c r="O1141">
        <v>0</v>
      </c>
      <c r="P1141">
        <v>4332517</v>
      </c>
      <c r="Q1141">
        <v>0</v>
      </c>
      <c r="R1141">
        <v>2021</v>
      </c>
      <c r="S1141">
        <v>86</v>
      </c>
      <c r="T1141">
        <v>6</v>
      </c>
      <c r="U1141">
        <v>98</v>
      </c>
      <c r="V1141" t="s">
        <v>840</v>
      </c>
      <c r="W1141" t="s">
        <v>26</v>
      </c>
      <c r="X1141" t="s">
        <v>27</v>
      </c>
      <c r="Y1141" t="s">
        <v>841</v>
      </c>
      <c r="Z1141" t="s">
        <v>839</v>
      </c>
      <c r="AA1141" s="3" t="str">
        <f t="shared" si="34"/>
        <v>6098</v>
      </c>
      <c r="AB1141" s="4" t="str">
        <f t="shared" si="35"/>
        <v>TIF</v>
      </c>
    </row>
    <row r="1142" spans="1:28" x14ac:dyDescent="0.25">
      <c r="A1142">
        <v>2021</v>
      </c>
      <c r="B1142">
        <v>86</v>
      </c>
      <c r="C1142" t="s">
        <v>32</v>
      </c>
      <c r="D1142">
        <v>8472346</v>
      </c>
      <c r="E1142">
        <v>18538523</v>
      </c>
      <c r="F1142">
        <v>322126</v>
      </c>
      <c r="G1142">
        <v>405243</v>
      </c>
      <c r="H1142">
        <v>0</v>
      </c>
      <c r="I1142">
        <v>0</v>
      </c>
      <c r="J1142">
        <v>0</v>
      </c>
      <c r="K1142">
        <v>0</v>
      </c>
      <c r="L1142">
        <v>359490</v>
      </c>
      <c r="M1142">
        <v>5066300</v>
      </c>
      <c r="N1142">
        <v>33164028</v>
      </c>
      <c r="O1142">
        <v>29632</v>
      </c>
      <c r="P1142">
        <v>33134396</v>
      </c>
      <c r="Q1142">
        <v>668698</v>
      </c>
      <c r="R1142">
        <v>2021</v>
      </c>
      <c r="S1142">
        <v>86</v>
      </c>
      <c r="T1142">
        <v>0</v>
      </c>
      <c r="U1142">
        <v>576</v>
      </c>
      <c r="V1142">
        <v>60576</v>
      </c>
      <c r="W1142" t="s">
        <v>27</v>
      </c>
      <c r="X1142" t="s">
        <v>27</v>
      </c>
      <c r="Y1142" t="s">
        <v>46</v>
      </c>
      <c r="Z1142" t="s">
        <v>839</v>
      </c>
      <c r="AA1142" s="3" t="str">
        <f t="shared" si="34"/>
        <v>0576</v>
      </c>
      <c r="AB1142" s="4" t="str">
        <f t="shared" si="35"/>
        <v>Non-TIF</v>
      </c>
    </row>
    <row r="1143" spans="1:28" x14ac:dyDescent="0.25">
      <c r="A1143">
        <v>2021</v>
      </c>
      <c r="B1143">
        <v>86</v>
      </c>
      <c r="C1143" t="s">
        <v>32</v>
      </c>
      <c r="D1143">
        <v>158908419</v>
      </c>
      <c r="E1143">
        <v>144697742</v>
      </c>
      <c r="F1143">
        <v>3983400</v>
      </c>
      <c r="G1143">
        <v>37592366</v>
      </c>
      <c r="H1143">
        <v>12302901</v>
      </c>
      <c r="I1143">
        <v>7486316</v>
      </c>
      <c r="J1143">
        <v>0</v>
      </c>
      <c r="K1143">
        <v>0</v>
      </c>
      <c r="L1143">
        <v>15303917</v>
      </c>
      <c r="M1143">
        <v>20893073</v>
      </c>
      <c r="N1143">
        <v>401168134</v>
      </c>
      <c r="O1143">
        <v>611160</v>
      </c>
      <c r="P1143">
        <v>400556974</v>
      </c>
      <c r="Q1143">
        <v>9965714</v>
      </c>
      <c r="R1143">
        <v>2021</v>
      </c>
      <c r="S1143">
        <v>86</v>
      </c>
      <c r="T1143">
        <v>6</v>
      </c>
      <c r="U1143">
        <v>98</v>
      </c>
      <c r="V1143">
        <v>866098</v>
      </c>
      <c r="W1143" t="s">
        <v>27</v>
      </c>
      <c r="X1143" t="s">
        <v>27</v>
      </c>
      <c r="Y1143" t="s">
        <v>842</v>
      </c>
      <c r="Z1143" t="s">
        <v>839</v>
      </c>
      <c r="AA1143" s="3" t="str">
        <f t="shared" si="34"/>
        <v>6098</v>
      </c>
      <c r="AB1143" s="4" t="str">
        <f t="shared" si="35"/>
        <v>Non-TIF</v>
      </c>
    </row>
    <row r="1144" spans="1:28" x14ac:dyDescent="0.25">
      <c r="A1144">
        <v>2021</v>
      </c>
      <c r="B1144">
        <v>87</v>
      </c>
      <c r="C1144" t="s">
        <v>32</v>
      </c>
      <c r="D1144">
        <v>2008267</v>
      </c>
      <c r="E1144">
        <v>8248177</v>
      </c>
      <c r="F1144">
        <v>184856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29673</v>
      </c>
      <c r="M1144">
        <v>0</v>
      </c>
      <c r="N1144">
        <v>10470973</v>
      </c>
      <c r="O1144">
        <v>5556</v>
      </c>
      <c r="P1144">
        <v>10465417</v>
      </c>
      <c r="Q1144">
        <v>226635</v>
      </c>
      <c r="R1144">
        <v>2021</v>
      </c>
      <c r="S1144">
        <v>87</v>
      </c>
      <c r="T1144">
        <v>6</v>
      </c>
      <c r="U1144">
        <v>651</v>
      </c>
      <c r="V1144">
        <v>696651</v>
      </c>
      <c r="W1144" t="s">
        <v>27</v>
      </c>
      <c r="X1144" t="s">
        <v>27</v>
      </c>
      <c r="Y1144" t="s">
        <v>104</v>
      </c>
      <c r="Z1144" t="s">
        <v>843</v>
      </c>
      <c r="AA1144" s="3" t="str">
        <f t="shared" si="34"/>
        <v>6651</v>
      </c>
      <c r="AB1144" s="4" t="str">
        <f t="shared" si="35"/>
        <v>Non-TIF</v>
      </c>
    </row>
    <row r="1145" spans="1:28" x14ac:dyDescent="0.25">
      <c r="A1145">
        <v>2021</v>
      </c>
      <c r="B1145">
        <v>88</v>
      </c>
      <c r="C1145" t="s">
        <v>32</v>
      </c>
      <c r="D1145">
        <v>974933</v>
      </c>
      <c r="E1145">
        <v>2736645</v>
      </c>
      <c r="F1145">
        <v>384036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29079</v>
      </c>
      <c r="M1145">
        <v>0</v>
      </c>
      <c r="N1145">
        <v>4124693</v>
      </c>
      <c r="O1145">
        <v>3704</v>
      </c>
      <c r="P1145">
        <v>4120989</v>
      </c>
      <c r="Q1145">
        <v>143632</v>
      </c>
      <c r="R1145">
        <v>2021</v>
      </c>
      <c r="S1145">
        <v>88</v>
      </c>
      <c r="T1145">
        <v>4</v>
      </c>
      <c r="U1145">
        <v>978</v>
      </c>
      <c r="V1145">
        <v>14978</v>
      </c>
      <c r="W1145" t="s">
        <v>27</v>
      </c>
      <c r="X1145" t="s">
        <v>27</v>
      </c>
      <c r="Y1145" t="s">
        <v>81</v>
      </c>
      <c r="Z1145" t="s">
        <v>844</v>
      </c>
      <c r="AA1145" s="3" t="str">
        <f t="shared" si="34"/>
        <v>4978</v>
      </c>
      <c r="AB1145" s="4" t="str">
        <f t="shared" si="35"/>
        <v>Non-TIF</v>
      </c>
    </row>
    <row r="1146" spans="1:28" x14ac:dyDescent="0.25">
      <c r="A1146">
        <v>2021</v>
      </c>
      <c r="B1146">
        <v>88</v>
      </c>
      <c r="C1146" t="s">
        <v>32</v>
      </c>
      <c r="D1146">
        <v>276726</v>
      </c>
      <c r="E1146">
        <v>962900</v>
      </c>
      <c r="F1146">
        <v>54663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167053</v>
      </c>
      <c r="M1146">
        <v>0</v>
      </c>
      <c r="N1146">
        <v>1461342</v>
      </c>
      <c r="O1146">
        <v>1852</v>
      </c>
      <c r="P1146">
        <v>1459490</v>
      </c>
      <c r="Q1146">
        <v>58014</v>
      </c>
      <c r="R1146">
        <v>2021</v>
      </c>
      <c r="S1146">
        <v>88</v>
      </c>
      <c r="T1146">
        <v>3</v>
      </c>
      <c r="U1146">
        <v>609</v>
      </c>
      <c r="V1146">
        <v>873609</v>
      </c>
      <c r="W1146" t="s">
        <v>27</v>
      </c>
      <c r="X1146" t="s">
        <v>27</v>
      </c>
      <c r="Y1146" t="s">
        <v>84</v>
      </c>
      <c r="Z1146" t="s">
        <v>844</v>
      </c>
      <c r="AA1146" s="3" t="str">
        <f t="shared" si="34"/>
        <v>3609</v>
      </c>
      <c r="AB1146" s="4" t="str">
        <f t="shared" si="35"/>
        <v>Non-TIF</v>
      </c>
    </row>
    <row r="1147" spans="1:28" x14ac:dyDescent="0.25">
      <c r="A1147">
        <v>2021</v>
      </c>
      <c r="B1147">
        <v>88</v>
      </c>
      <c r="C1147" t="s">
        <v>32</v>
      </c>
      <c r="D1147">
        <v>211053732</v>
      </c>
      <c r="E1147">
        <v>48564787</v>
      </c>
      <c r="F1147">
        <v>4991308</v>
      </c>
      <c r="G1147">
        <v>66219336</v>
      </c>
      <c r="H1147">
        <v>18478998</v>
      </c>
      <c r="I1147">
        <v>6178322</v>
      </c>
      <c r="J1147">
        <v>0</v>
      </c>
      <c r="K1147">
        <v>0</v>
      </c>
      <c r="L1147">
        <v>4486807</v>
      </c>
      <c r="M1147">
        <v>11552107</v>
      </c>
      <c r="N1147">
        <v>371525397</v>
      </c>
      <c r="O1147">
        <v>757468</v>
      </c>
      <c r="P1147">
        <v>370767929</v>
      </c>
      <c r="Q1147">
        <v>22475016</v>
      </c>
      <c r="R1147">
        <v>2021</v>
      </c>
      <c r="S1147">
        <v>88</v>
      </c>
      <c r="T1147">
        <v>1</v>
      </c>
      <c r="U1147">
        <v>503</v>
      </c>
      <c r="V1147">
        <v>881503</v>
      </c>
      <c r="W1147" t="s">
        <v>27</v>
      </c>
      <c r="X1147" t="s">
        <v>27</v>
      </c>
      <c r="Y1147" t="s">
        <v>85</v>
      </c>
      <c r="Z1147" t="s">
        <v>844</v>
      </c>
      <c r="AA1147" s="3" t="str">
        <f t="shared" si="34"/>
        <v>1503</v>
      </c>
      <c r="AB1147" s="4" t="str">
        <f t="shared" si="35"/>
        <v>Non-TIF</v>
      </c>
    </row>
    <row r="1148" spans="1:28" x14ac:dyDescent="0.25">
      <c r="A1148">
        <v>2021</v>
      </c>
      <c r="B1148">
        <v>89</v>
      </c>
      <c r="C1148" t="s">
        <v>32</v>
      </c>
      <c r="D1148">
        <v>52956</v>
      </c>
      <c r="E1148">
        <v>70280</v>
      </c>
      <c r="F1148">
        <v>151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123387</v>
      </c>
      <c r="O1148">
        <v>0</v>
      </c>
      <c r="P1148">
        <v>123387</v>
      </c>
      <c r="Q1148">
        <v>970</v>
      </c>
      <c r="R1148">
        <v>2021</v>
      </c>
      <c r="S1148">
        <v>89</v>
      </c>
      <c r="T1148">
        <v>4</v>
      </c>
      <c r="U1148">
        <v>536</v>
      </c>
      <c r="V1148">
        <v>444536</v>
      </c>
      <c r="W1148" t="s">
        <v>27</v>
      </c>
      <c r="X1148" t="s">
        <v>27</v>
      </c>
      <c r="Y1148" t="s">
        <v>463</v>
      </c>
      <c r="Z1148" t="s">
        <v>845</v>
      </c>
      <c r="AA1148" s="3" t="str">
        <f t="shared" si="34"/>
        <v>4536</v>
      </c>
      <c r="AB1148" s="4" t="str">
        <f t="shared" si="35"/>
        <v>Non-TIF</v>
      </c>
    </row>
    <row r="1149" spans="1:28" x14ac:dyDescent="0.25">
      <c r="A1149">
        <v>2021</v>
      </c>
      <c r="B1149">
        <v>89</v>
      </c>
      <c r="C1149" t="s">
        <v>32</v>
      </c>
      <c r="D1149">
        <v>1187048</v>
      </c>
      <c r="E1149">
        <v>2132906</v>
      </c>
      <c r="F1149">
        <v>60011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1438405</v>
      </c>
      <c r="M1149">
        <v>0</v>
      </c>
      <c r="N1149">
        <v>4818370</v>
      </c>
      <c r="O1149">
        <v>7408</v>
      </c>
      <c r="P1149">
        <v>4810962</v>
      </c>
      <c r="Q1149">
        <v>59243</v>
      </c>
      <c r="R1149">
        <v>2021</v>
      </c>
      <c r="S1149">
        <v>89</v>
      </c>
      <c r="T1149">
        <v>2</v>
      </c>
      <c r="U1149">
        <v>169</v>
      </c>
      <c r="V1149">
        <v>512169</v>
      </c>
      <c r="W1149" t="s">
        <v>27</v>
      </c>
      <c r="X1149" t="s">
        <v>27</v>
      </c>
      <c r="Y1149" t="s">
        <v>492</v>
      </c>
      <c r="Z1149" t="s">
        <v>845</v>
      </c>
      <c r="AA1149" s="3" t="str">
        <f t="shared" si="34"/>
        <v>2169</v>
      </c>
      <c r="AB1149" s="4" t="str">
        <f t="shared" si="35"/>
        <v>Non-TIF</v>
      </c>
    </row>
    <row r="1150" spans="1:28" x14ac:dyDescent="0.25">
      <c r="A1150">
        <v>2021</v>
      </c>
      <c r="B1150">
        <v>91</v>
      </c>
      <c r="C1150" t="s">
        <v>45</v>
      </c>
      <c r="D1150">
        <v>0</v>
      </c>
      <c r="E1150">
        <v>0</v>
      </c>
      <c r="F1150">
        <v>0</v>
      </c>
      <c r="G1150">
        <v>2944355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2944355</v>
      </c>
      <c r="O1150">
        <v>0</v>
      </c>
      <c r="P1150">
        <v>2944355</v>
      </c>
      <c r="Q1150">
        <v>0</v>
      </c>
      <c r="R1150">
        <v>2021</v>
      </c>
      <c r="S1150">
        <v>91</v>
      </c>
      <c r="T1150">
        <v>0</v>
      </c>
      <c r="U1150">
        <v>981</v>
      </c>
      <c r="V1150">
        <v>910981</v>
      </c>
      <c r="W1150" t="s">
        <v>27</v>
      </c>
      <c r="X1150" t="s">
        <v>27</v>
      </c>
      <c r="Y1150" t="s">
        <v>846</v>
      </c>
      <c r="Z1150" t="s">
        <v>847</v>
      </c>
      <c r="AA1150" s="3" t="str">
        <f t="shared" si="34"/>
        <v>0981</v>
      </c>
      <c r="AB1150" s="4" t="str">
        <f t="shared" si="35"/>
        <v>Non-TIF</v>
      </c>
    </row>
    <row r="1151" spans="1:28" x14ac:dyDescent="0.25">
      <c r="A1151">
        <v>2021</v>
      </c>
      <c r="B1151">
        <v>91</v>
      </c>
      <c r="C1151" t="s">
        <v>45</v>
      </c>
      <c r="D1151">
        <v>19601960</v>
      </c>
      <c r="E1151">
        <v>146177</v>
      </c>
      <c r="F1151">
        <v>1652</v>
      </c>
      <c r="G1151">
        <v>38106760</v>
      </c>
      <c r="H1151">
        <v>0</v>
      </c>
      <c r="I1151">
        <v>7532106</v>
      </c>
      <c r="J1151">
        <v>0</v>
      </c>
      <c r="K1151">
        <v>0</v>
      </c>
      <c r="L1151">
        <v>0</v>
      </c>
      <c r="M1151">
        <v>0</v>
      </c>
      <c r="N1151">
        <v>65388655</v>
      </c>
      <c r="O1151">
        <v>70376</v>
      </c>
      <c r="P1151">
        <v>65318279</v>
      </c>
      <c r="Q1151">
        <v>0</v>
      </c>
      <c r="R1151">
        <v>2021</v>
      </c>
      <c r="S1151">
        <v>91</v>
      </c>
      <c r="T1151">
        <v>3</v>
      </c>
      <c r="U1151">
        <v>114</v>
      </c>
      <c r="V1151">
        <v>913114</v>
      </c>
      <c r="W1151" t="s">
        <v>27</v>
      </c>
      <c r="X1151" t="s">
        <v>27</v>
      </c>
      <c r="Y1151" t="s">
        <v>866</v>
      </c>
      <c r="Z1151" t="s">
        <v>847</v>
      </c>
      <c r="AA1151" s="3" t="str">
        <f t="shared" si="34"/>
        <v>3114</v>
      </c>
      <c r="AB1151" s="4" t="str">
        <f t="shared" si="35"/>
        <v>Non-TIF</v>
      </c>
    </row>
    <row r="1152" spans="1:28" x14ac:dyDescent="0.25">
      <c r="A1152">
        <v>2021</v>
      </c>
      <c r="B1152">
        <v>91</v>
      </c>
      <c r="C1152" t="s">
        <v>32</v>
      </c>
      <c r="D1152">
        <v>109304402</v>
      </c>
      <c r="E1152">
        <v>20996426</v>
      </c>
      <c r="F1152">
        <v>897790</v>
      </c>
      <c r="G1152">
        <v>9129745</v>
      </c>
      <c r="H1152">
        <v>0</v>
      </c>
      <c r="I1152">
        <v>794993</v>
      </c>
      <c r="J1152">
        <v>0</v>
      </c>
      <c r="K1152">
        <v>0</v>
      </c>
      <c r="L1152">
        <v>711594</v>
      </c>
      <c r="M1152">
        <v>0</v>
      </c>
      <c r="N1152">
        <v>141834950</v>
      </c>
      <c r="O1152">
        <v>209116</v>
      </c>
      <c r="P1152">
        <v>141625834</v>
      </c>
      <c r="Q1152">
        <v>2310298</v>
      </c>
      <c r="R1152">
        <v>2021</v>
      </c>
      <c r="S1152">
        <v>91</v>
      </c>
      <c r="T1152">
        <v>4</v>
      </c>
      <c r="U1152">
        <v>122</v>
      </c>
      <c r="V1152">
        <v>914122</v>
      </c>
      <c r="W1152" t="s">
        <v>27</v>
      </c>
      <c r="X1152" t="s">
        <v>27</v>
      </c>
      <c r="Y1152" t="s">
        <v>722</v>
      </c>
      <c r="Z1152" t="s">
        <v>847</v>
      </c>
      <c r="AA1152" s="3" t="str">
        <f t="shared" si="34"/>
        <v>4122</v>
      </c>
      <c r="AB1152" s="4" t="str">
        <f t="shared" si="35"/>
        <v>Non-TIF</v>
      </c>
    </row>
    <row r="1153" spans="1:28" x14ac:dyDescent="0.25">
      <c r="A1153">
        <v>2021</v>
      </c>
      <c r="B1153">
        <v>92</v>
      </c>
      <c r="C1153" t="s">
        <v>32</v>
      </c>
      <c r="D1153">
        <v>13378545</v>
      </c>
      <c r="E1153">
        <v>36350527</v>
      </c>
      <c r="F1153">
        <v>3912291</v>
      </c>
      <c r="G1153">
        <v>675990</v>
      </c>
      <c r="H1153">
        <v>1588410</v>
      </c>
      <c r="I1153">
        <v>0</v>
      </c>
      <c r="J1153">
        <v>0</v>
      </c>
      <c r="K1153">
        <v>0</v>
      </c>
      <c r="L1153">
        <v>15282933</v>
      </c>
      <c r="M1153">
        <v>69941</v>
      </c>
      <c r="N1153">
        <v>71258637</v>
      </c>
      <c r="O1153">
        <v>25928</v>
      </c>
      <c r="P1153">
        <v>71232709</v>
      </c>
      <c r="Q1153">
        <v>1311843</v>
      </c>
      <c r="R1153">
        <v>2021</v>
      </c>
      <c r="S1153">
        <v>92</v>
      </c>
      <c r="T1153">
        <v>3</v>
      </c>
      <c r="U1153">
        <v>330</v>
      </c>
      <c r="V1153">
        <v>543330</v>
      </c>
      <c r="W1153" t="s">
        <v>27</v>
      </c>
      <c r="X1153" t="s">
        <v>27</v>
      </c>
      <c r="Y1153" t="s">
        <v>555</v>
      </c>
      <c r="Z1153" t="s">
        <v>867</v>
      </c>
      <c r="AA1153" s="3" t="str">
        <f t="shared" si="34"/>
        <v>3330</v>
      </c>
      <c r="AB1153" s="4" t="str">
        <f t="shared" si="35"/>
        <v>Non-TIF</v>
      </c>
    </row>
    <row r="1154" spans="1:28" x14ac:dyDescent="0.25">
      <c r="A1154">
        <v>2021</v>
      </c>
      <c r="B1154">
        <v>92</v>
      </c>
      <c r="C1154" t="s">
        <v>32</v>
      </c>
      <c r="D1154">
        <v>156971038</v>
      </c>
      <c r="E1154">
        <v>63620364</v>
      </c>
      <c r="F1154">
        <v>4948456</v>
      </c>
      <c r="G1154">
        <v>80232008</v>
      </c>
      <c r="H1154">
        <v>2817450</v>
      </c>
      <c r="I1154">
        <v>1696348</v>
      </c>
      <c r="J1154">
        <v>0</v>
      </c>
      <c r="K1154">
        <v>0</v>
      </c>
      <c r="L1154">
        <v>8596526</v>
      </c>
      <c r="M1154">
        <v>1593656</v>
      </c>
      <c r="N1154">
        <v>320475846</v>
      </c>
      <c r="O1154">
        <v>301876</v>
      </c>
      <c r="P1154">
        <v>320173970</v>
      </c>
      <c r="Q1154">
        <v>9131875</v>
      </c>
      <c r="R1154">
        <v>2021</v>
      </c>
      <c r="S1154">
        <v>92</v>
      </c>
      <c r="T1154">
        <v>2</v>
      </c>
      <c r="U1154">
        <v>977</v>
      </c>
      <c r="V1154">
        <v>922977</v>
      </c>
      <c r="W1154" t="s">
        <v>27</v>
      </c>
      <c r="X1154" t="s">
        <v>27</v>
      </c>
      <c r="Y1154" t="s">
        <v>595</v>
      </c>
      <c r="Z1154" t="s">
        <v>867</v>
      </c>
      <c r="AA1154" s="3" t="str">
        <f t="shared" si="34"/>
        <v>2977</v>
      </c>
      <c r="AB1154" s="4" t="str">
        <f t="shared" si="35"/>
        <v>Non-TIF</v>
      </c>
    </row>
    <row r="1155" spans="1:28" x14ac:dyDescent="0.25">
      <c r="A1155">
        <v>2021</v>
      </c>
      <c r="B1155">
        <v>92</v>
      </c>
      <c r="C1155" t="s">
        <v>32</v>
      </c>
      <c r="D1155">
        <v>264888447</v>
      </c>
      <c r="E1155">
        <v>112260026</v>
      </c>
      <c r="F1155">
        <v>13954163</v>
      </c>
      <c r="G1155">
        <v>50193093</v>
      </c>
      <c r="H1155">
        <v>6423210</v>
      </c>
      <c r="I1155">
        <v>7275413</v>
      </c>
      <c r="J1155">
        <v>0</v>
      </c>
      <c r="K1155">
        <v>0</v>
      </c>
      <c r="L1155">
        <v>11213925</v>
      </c>
      <c r="M1155">
        <v>4059076</v>
      </c>
      <c r="N1155">
        <v>470267353</v>
      </c>
      <c r="O1155">
        <v>764876</v>
      </c>
      <c r="P1155">
        <v>469502477</v>
      </c>
      <c r="Q1155">
        <v>9031224</v>
      </c>
      <c r="R1155">
        <v>2021</v>
      </c>
      <c r="S1155">
        <v>92</v>
      </c>
      <c r="T1155">
        <v>6</v>
      </c>
      <c r="U1155">
        <v>768</v>
      </c>
      <c r="V1155">
        <v>926768</v>
      </c>
      <c r="W1155" t="s">
        <v>27</v>
      </c>
      <c r="X1155" t="s">
        <v>27</v>
      </c>
      <c r="Y1155" t="s">
        <v>633</v>
      </c>
      <c r="Z1155" t="s">
        <v>867</v>
      </c>
      <c r="AA1155" s="3" t="str">
        <f t="shared" ref="AA1155:AA1218" si="36">CONCATENATE(T1155,TEXT(U1155,"000"))</f>
        <v>6768</v>
      </c>
      <c r="AB1155" s="4" t="str">
        <f t="shared" ref="AB1155:AB1218" si="37">IF(C1155="I","TIF","Non-TIF")</f>
        <v>Non-TIF</v>
      </c>
    </row>
    <row r="1156" spans="1:28" x14ac:dyDescent="0.25">
      <c r="A1156">
        <v>2021</v>
      </c>
      <c r="B1156">
        <v>93</v>
      </c>
      <c r="C1156" t="s">
        <v>32</v>
      </c>
      <c r="D1156">
        <v>12983673</v>
      </c>
      <c r="E1156">
        <v>20764407</v>
      </c>
      <c r="F1156">
        <v>499876</v>
      </c>
      <c r="G1156">
        <v>5207239</v>
      </c>
      <c r="H1156">
        <v>174357</v>
      </c>
      <c r="I1156">
        <v>274166</v>
      </c>
      <c r="J1156">
        <v>0</v>
      </c>
      <c r="K1156">
        <v>0</v>
      </c>
      <c r="L1156">
        <v>165849</v>
      </c>
      <c r="M1156">
        <v>0</v>
      </c>
      <c r="N1156">
        <v>40069567</v>
      </c>
      <c r="O1156">
        <v>53708</v>
      </c>
      <c r="P1156">
        <v>40015859</v>
      </c>
      <c r="Q1156">
        <v>951173</v>
      </c>
      <c r="R1156">
        <v>2021</v>
      </c>
      <c r="S1156">
        <v>93</v>
      </c>
      <c r="T1156">
        <v>4</v>
      </c>
      <c r="U1156">
        <v>505</v>
      </c>
      <c r="V1156">
        <v>934505</v>
      </c>
      <c r="W1156" t="s">
        <v>27</v>
      </c>
      <c r="X1156" t="s">
        <v>27</v>
      </c>
      <c r="Y1156" t="s">
        <v>357</v>
      </c>
      <c r="Z1156" t="s">
        <v>868</v>
      </c>
      <c r="AA1156" s="3" t="str">
        <f t="shared" si="36"/>
        <v>4505</v>
      </c>
      <c r="AB1156" s="4" t="str">
        <f t="shared" si="37"/>
        <v>Non-TIF</v>
      </c>
    </row>
    <row r="1157" spans="1:28" x14ac:dyDescent="0.25">
      <c r="A1157">
        <v>2021</v>
      </c>
      <c r="B1157">
        <v>94</v>
      </c>
      <c r="C1157" t="s">
        <v>45</v>
      </c>
      <c r="D1157">
        <v>0</v>
      </c>
      <c r="E1157">
        <v>0</v>
      </c>
      <c r="F1157">
        <v>0</v>
      </c>
      <c r="G1157">
        <v>188918</v>
      </c>
      <c r="H1157">
        <v>12128761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12317679</v>
      </c>
      <c r="O1157">
        <v>0</v>
      </c>
      <c r="P1157">
        <v>12317679</v>
      </c>
      <c r="Q1157">
        <v>0</v>
      </c>
      <c r="R1157">
        <v>2021</v>
      </c>
      <c r="S1157">
        <v>94</v>
      </c>
      <c r="T1157">
        <v>4</v>
      </c>
      <c r="U1157">
        <v>23</v>
      </c>
      <c r="V1157">
        <v>134023</v>
      </c>
      <c r="W1157" t="s">
        <v>27</v>
      </c>
      <c r="X1157" t="s">
        <v>27</v>
      </c>
      <c r="Y1157" t="s">
        <v>288</v>
      </c>
      <c r="Z1157" t="s">
        <v>869</v>
      </c>
      <c r="AA1157" s="3" t="str">
        <f t="shared" si="36"/>
        <v>4023</v>
      </c>
      <c r="AB1157" s="4" t="str">
        <f t="shared" si="37"/>
        <v>Non-TIF</v>
      </c>
    </row>
    <row r="1158" spans="1:28" x14ac:dyDescent="0.25">
      <c r="A1158">
        <v>2021</v>
      </c>
      <c r="B1158">
        <v>94</v>
      </c>
      <c r="C1158" t="s">
        <v>45</v>
      </c>
      <c r="D1158">
        <v>0</v>
      </c>
      <c r="E1158">
        <v>0</v>
      </c>
      <c r="F1158">
        <v>0</v>
      </c>
      <c r="G1158">
        <v>4944366</v>
      </c>
      <c r="H1158">
        <v>23363689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28308055</v>
      </c>
      <c r="O1158">
        <v>0</v>
      </c>
      <c r="P1158">
        <v>28308055</v>
      </c>
      <c r="Q1158">
        <v>0</v>
      </c>
      <c r="R1158">
        <v>2021</v>
      </c>
      <c r="S1158">
        <v>94</v>
      </c>
      <c r="T1158">
        <v>5</v>
      </c>
      <c r="U1158">
        <v>323</v>
      </c>
      <c r="V1158">
        <v>945323</v>
      </c>
      <c r="W1158" t="s">
        <v>27</v>
      </c>
      <c r="X1158" t="s">
        <v>27</v>
      </c>
      <c r="Y1158" t="s">
        <v>150</v>
      </c>
      <c r="Z1158" t="s">
        <v>869</v>
      </c>
      <c r="AA1158" s="3" t="str">
        <f t="shared" si="36"/>
        <v>5323</v>
      </c>
      <c r="AB1158" s="4" t="str">
        <f t="shared" si="37"/>
        <v>Non-TIF</v>
      </c>
    </row>
    <row r="1159" spans="1:28" x14ac:dyDescent="0.25">
      <c r="A1159">
        <v>2021</v>
      </c>
      <c r="B1159">
        <v>94</v>
      </c>
      <c r="C1159" t="s">
        <v>45</v>
      </c>
      <c r="D1159">
        <v>2098555</v>
      </c>
      <c r="E1159">
        <v>0</v>
      </c>
      <c r="F1159">
        <v>0</v>
      </c>
      <c r="G1159">
        <v>2180207</v>
      </c>
      <c r="H1159">
        <v>22933098</v>
      </c>
      <c r="I1159">
        <v>18174</v>
      </c>
      <c r="J1159">
        <v>0</v>
      </c>
      <c r="K1159">
        <v>0</v>
      </c>
      <c r="L1159">
        <v>0</v>
      </c>
      <c r="M1159">
        <v>0</v>
      </c>
      <c r="N1159">
        <v>27230034</v>
      </c>
      <c r="O1159">
        <v>18520</v>
      </c>
      <c r="P1159">
        <v>27211514</v>
      </c>
      <c r="Q1159">
        <v>0</v>
      </c>
      <c r="R1159">
        <v>2021</v>
      </c>
      <c r="S1159">
        <v>94</v>
      </c>
      <c r="T1159">
        <v>6</v>
      </c>
      <c r="U1159">
        <v>96</v>
      </c>
      <c r="V1159">
        <v>946096</v>
      </c>
      <c r="W1159" t="s">
        <v>27</v>
      </c>
      <c r="X1159" t="s">
        <v>27</v>
      </c>
      <c r="Y1159" t="s">
        <v>65</v>
      </c>
      <c r="Z1159" t="s">
        <v>869</v>
      </c>
      <c r="AA1159" s="3" t="str">
        <f t="shared" si="36"/>
        <v>6096</v>
      </c>
      <c r="AB1159" s="4" t="str">
        <f t="shared" si="37"/>
        <v>Non-TIF</v>
      </c>
    </row>
    <row r="1160" spans="1:28" x14ac:dyDescent="0.25">
      <c r="A1160">
        <v>2021</v>
      </c>
      <c r="B1160">
        <v>94</v>
      </c>
      <c r="C1160" t="s">
        <v>24</v>
      </c>
      <c r="D1160">
        <v>0</v>
      </c>
      <c r="E1160">
        <v>0</v>
      </c>
      <c r="F1160">
        <v>0</v>
      </c>
      <c r="G1160">
        <v>1356580</v>
      </c>
      <c r="H1160">
        <v>50730020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52086600</v>
      </c>
      <c r="O1160">
        <v>0</v>
      </c>
      <c r="P1160">
        <v>52086600</v>
      </c>
      <c r="Q1160">
        <v>0</v>
      </c>
      <c r="R1160">
        <v>2021</v>
      </c>
      <c r="S1160">
        <v>94</v>
      </c>
      <c r="T1160">
        <v>4</v>
      </c>
      <c r="U1160">
        <v>23</v>
      </c>
      <c r="V1160" t="s">
        <v>870</v>
      </c>
      <c r="W1160" t="s">
        <v>26</v>
      </c>
      <c r="X1160" t="s">
        <v>27</v>
      </c>
      <c r="Y1160" t="s">
        <v>871</v>
      </c>
      <c r="Z1160" t="s">
        <v>869</v>
      </c>
      <c r="AA1160" s="3" t="str">
        <f t="shared" si="36"/>
        <v>4023</v>
      </c>
      <c r="AB1160" s="4" t="str">
        <f t="shared" si="37"/>
        <v>TIF</v>
      </c>
    </row>
    <row r="1161" spans="1:28" x14ac:dyDescent="0.25">
      <c r="A1161">
        <v>2021</v>
      </c>
      <c r="B1161">
        <v>94</v>
      </c>
      <c r="C1161" t="s">
        <v>24</v>
      </c>
      <c r="D1161">
        <v>0</v>
      </c>
      <c r="E1161">
        <v>0</v>
      </c>
      <c r="F1161">
        <v>0</v>
      </c>
      <c r="G1161">
        <v>781280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781280</v>
      </c>
      <c r="O1161">
        <v>0</v>
      </c>
      <c r="P1161">
        <v>781280</v>
      </c>
      <c r="Q1161">
        <v>0</v>
      </c>
      <c r="R1161">
        <v>2021</v>
      </c>
      <c r="S1161">
        <v>94</v>
      </c>
      <c r="T1161">
        <v>6</v>
      </c>
      <c r="U1161">
        <v>867</v>
      </c>
      <c r="V1161" t="s">
        <v>654</v>
      </c>
      <c r="W1161" t="s">
        <v>26</v>
      </c>
      <c r="X1161" t="s">
        <v>27</v>
      </c>
      <c r="Y1161" t="s">
        <v>655</v>
      </c>
      <c r="Z1161" t="s">
        <v>869</v>
      </c>
      <c r="AA1161" s="3" t="str">
        <f t="shared" si="36"/>
        <v>6867</v>
      </c>
      <c r="AB1161" s="4" t="str">
        <f t="shared" si="37"/>
        <v>TIF</v>
      </c>
    </row>
    <row r="1162" spans="1:28" x14ac:dyDescent="0.25">
      <c r="A1162">
        <v>2021</v>
      </c>
      <c r="B1162">
        <v>94</v>
      </c>
      <c r="C1162" t="s">
        <v>32</v>
      </c>
      <c r="D1162">
        <v>12851934</v>
      </c>
      <c r="E1162">
        <v>21230197</v>
      </c>
      <c r="F1162">
        <v>266670</v>
      </c>
      <c r="G1162">
        <v>3395358</v>
      </c>
      <c r="H1162">
        <v>1223253</v>
      </c>
      <c r="I1162">
        <v>229322</v>
      </c>
      <c r="J1162">
        <v>0</v>
      </c>
      <c r="K1162">
        <v>4000</v>
      </c>
      <c r="L1162">
        <v>843555</v>
      </c>
      <c r="M1162">
        <v>1220877</v>
      </c>
      <c r="N1162">
        <v>41265166</v>
      </c>
      <c r="O1162">
        <v>48152</v>
      </c>
      <c r="P1162">
        <v>41217014</v>
      </c>
      <c r="Q1162">
        <v>605707</v>
      </c>
      <c r="R1162">
        <v>2021</v>
      </c>
      <c r="S1162">
        <v>94</v>
      </c>
      <c r="T1162">
        <v>6</v>
      </c>
      <c r="U1162">
        <v>867</v>
      </c>
      <c r="V1162">
        <v>406867</v>
      </c>
      <c r="W1162" t="s">
        <v>27</v>
      </c>
      <c r="X1162" t="s">
        <v>27</v>
      </c>
      <c r="Y1162" t="s">
        <v>484</v>
      </c>
      <c r="Z1162" t="s">
        <v>869</v>
      </c>
      <c r="AA1162" s="3" t="str">
        <f t="shared" si="36"/>
        <v>6867</v>
      </c>
      <c r="AB1162" s="4" t="str">
        <f t="shared" si="37"/>
        <v>Non-TIF</v>
      </c>
    </row>
    <row r="1163" spans="1:28" x14ac:dyDescent="0.25">
      <c r="A1163">
        <v>2021</v>
      </c>
      <c r="B1163">
        <v>94</v>
      </c>
      <c r="C1163" t="s">
        <v>32</v>
      </c>
      <c r="D1163">
        <v>7330274</v>
      </c>
      <c r="E1163">
        <v>27809187</v>
      </c>
      <c r="F1163">
        <v>439089</v>
      </c>
      <c r="G1163">
        <v>8675505</v>
      </c>
      <c r="H1163">
        <v>0</v>
      </c>
      <c r="I1163">
        <v>69558</v>
      </c>
      <c r="J1163">
        <v>0</v>
      </c>
      <c r="K1163">
        <v>0</v>
      </c>
      <c r="L1163">
        <v>665366</v>
      </c>
      <c r="M1163">
        <v>5412708</v>
      </c>
      <c r="N1163">
        <v>50401687</v>
      </c>
      <c r="O1163">
        <v>29632</v>
      </c>
      <c r="P1163">
        <v>50372055</v>
      </c>
      <c r="Q1163">
        <v>711509</v>
      </c>
      <c r="R1163">
        <v>2021</v>
      </c>
      <c r="S1163">
        <v>94</v>
      </c>
      <c r="T1163">
        <v>1</v>
      </c>
      <c r="U1163">
        <v>944</v>
      </c>
      <c r="V1163">
        <v>991944</v>
      </c>
      <c r="W1163" t="s">
        <v>27</v>
      </c>
      <c r="X1163" t="s">
        <v>27</v>
      </c>
      <c r="Y1163" t="s">
        <v>501</v>
      </c>
      <c r="Z1163" t="s">
        <v>869</v>
      </c>
      <c r="AA1163" s="3" t="str">
        <f t="shared" si="36"/>
        <v>1944</v>
      </c>
      <c r="AB1163" s="4" t="str">
        <f t="shared" si="37"/>
        <v>Non-TIF</v>
      </c>
    </row>
    <row r="1164" spans="1:28" x14ac:dyDescent="0.25">
      <c r="A1164">
        <v>2021</v>
      </c>
      <c r="B1164">
        <v>95</v>
      </c>
      <c r="C1164" t="s">
        <v>45</v>
      </c>
      <c r="D1164">
        <v>8100894</v>
      </c>
      <c r="E1164">
        <v>144418</v>
      </c>
      <c r="F1164">
        <v>9946</v>
      </c>
      <c r="G1164">
        <v>20802491</v>
      </c>
      <c r="H1164">
        <v>737149</v>
      </c>
      <c r="I1164">
        <v>2759804</v>
      </c>
      <c r="J1164">
        <v>0</v>
      </c>
      <c r="K1164">
        <v>0</v>
      </c>
      <c r="L1164">
        <v>0</v>
      </c>
      <c r="M1164">
        <v>0</v>
      </c>
      <c r="N1164">
        <v>32554702</v>
      </c>
      <c r="O1164">
        <v>35188</v>
      </c>
      <c r="P1164">
        <v>32519514</v>
      </c>
      <c r="Q1164">
        <v>0</v>
      </c>
      <c r="R1164">
        <v>2021</v>
      </c>
      <c r="S1164">
        <v>95</v>
      </c>
      <c r="T1164">
        <v>2</v>
      </c>
      <c r="U1164">
        <v>295</v>
      </c>
      <c r="V1164">
        <v>952295</v>
      </c>
      <c r="W1164" t="s">
        <v>27</v>
      </c>
      <c r="X1164" t="s">
        <v>27</v>
      </c>
      <c r="Y1164" t="s">
        <v>319</v>
      </c>
      <c r="Z1164" t="s">
        <v>872</v>
      </c>
      <c r="AA1164" s="3" t="str">
        <f t="shared" si="36"/>
        <v>2295</v>
      </c>
      <c r="AB1164" s="4" t="str">
        <f t="shared" si="37"/>
        <v>Non-TIF</v>
      </c>
    </row>
    <row r="1165" spans="1:28" x14ac:dyDescent="0.25">
      <c r="A1165">
        <v>2021</v>
      </c>
      <c r="B1165">
        <v>95</v>
      </c>
      <c r="C1165" t="s">
        <v>24</v>
      </c>
      <c r="D1165">
        <v>4797199</v>
      </c>
      <c r="E1165">
        <v>0</v>
      </c>
      <c r="F1165">
        <v>0</v>
      </c>
      <c r="G1165">
        <v>5912390</v>
      </c>
      <c r="H1165">
        <v>22590131</v>
      </c>
      <c r="I1165">
        <v>2000950</v>
      </c>
      <c r="J1165">
        <v>0</v>
      </c>
      <c r="K1165">
        <v>0</v>
      </c>
      <c r="L1165">
        <v>0</v>
      </c>
      <c r="M1165">
        <v>0</v>
      </c>
      <c r="N1165">
        <v>35300670</v>
      </c>
      <c r="O1165">
        <v>0</v>
      </c>
      <c r="P1165">
        <v>35300670</v>
      </c>
      <c r="Q1165">
        <v>0</v>
      </c>
      <c r="R1165">
        <v>2021</v>
      </c>
      <c r="S1165">
        <v>95</v>
      </c>
      <c r="T1165">
        <v>2</v>
      </c>
      <c r="U1165">
        <v>295</v>
      </c>
      <c r="V1165" t="s">
        <v>414</v>
      </c>
      <c r="W1165" t="s">
        <v>26</v>
      </c>
      <c r="X1165" t="s">
        <v>27</v>
      </c>
      <c r="Y1165" t="s">
        <v>415</v>
      </c>
      <c r="Z1165" t="s">
        <v>872</v>
      </c>
      <c r="AA1165" s="3" t="str">
        <f t="shared" si="36"/>
        <v>2295</v>
      </c>
      <c r="AB1165" s="4" t="str">
        <f t="shared" si="37"/>
        <v>TIF</v>
      </c>
    </row>
    <row r="1166" spans="1:28" x14ac:dyDescent="0.25">
      <c r="A1166">
        <v>2021</v>
      </c>
      <c r="B1166">
        <v>95</v>
      </c>
      <c r="C1166" t="s">
        <v>24</v>
      </c>
      <c r="D1166">
        <v>11369475</v>
      </c>
      <c r="E1166">
        <v>197925</v>
      </c>
      <c r="F1166">
        <v>20420</v>
      </c>
      <c r="G1166">
        <v>12293802</v>
      </c>
      <c r="H1166">
        <v>9858174</v>
      </c>
      <c r="I1166">
        <v>248320</v>
      </c>
      <c r="J1166">
        <v>0</v>
      </c>
      <c r="K1166">
        <v>0</v>
      </c>
      <c r="L1166">
        <v>0</v>
      </c>
      <c r="M1166">
        <v>0</v>
      </c>
      <c r="N1166">
        <v>33988116</v>
      </c>
      <c r="O1166">
        <v>33336</v>
      </c>
      <c r="P1166">
        <v>33954780</v>
      </c>
      <c r="Q1166">
        <v>0</v>
      </c>
      <c r="R1166">
        <v>2021</v>
      </c>
      <c r="S1166">
        <v>95</v>
      </c>
      <c r="T1166">
        <v>3</v>
      </c>
      <c r="U1166">
        <v>420</v>
      </c>
      <c r="V1166" t="s">
        <v>873</v>
      </c>
      <c r="W1166" t="s">
        <v>26</v>
      </c>
      <c r="X1166" t="s">
        <v>27</v>
      </c>
      <c r="Y1166" t="s">
        <v>874</v>
      </c>
      <c r="Z1166" t="s">
        <v>872</v>
      </c>
      <c r="AA1166" s="3" t="str">
        <f t="shared" si="36"/>
        <v>3420</v>
      </c>
      <c r="AB1166" s="4" t="str">
        <f t="shared" si="37"/>
        <v>TIF</v>
      </c>
    </row>
    <row r="1167" spans="1:28" x14ac:dyDescent="0.25">
      <c r="A1167">
        <v>2021</v>
      </c>
      <c r="B1167">
        <v>95</v>
      </c>
      <c r="C1167" t="s">
        <v>32</v>
      </c>
      <c r="D1167">
        <v>46530329</v>
      </c>
      <c r="E1167">
        <v>153336139</v>
      </c>
      <c r="F1167">
        <v>10328308</v>
      </c>
      <c r="G1167">
        <v>22609189</v>
      </c>
      <c r="H1167">
        <v>1974780</v>
      </c>
      <c r="I1167">
        <v>531129</v>
      </c>
      <c r="J1167">
        <v>0</v>
      </c>
      <c r="K1167">
        <v>0</v>
      </c>
      <c r="L1167">
        <v>6024960</v>
      </c>
      <c r="M1167">
        <v>3983757</v>
      </c>
      <c r="N1167">
        <v>245318591</v>
      </c>
      <c r="O1167">
        <v>264836</v>
      </c>
      <c r="P1167">
        <v>245053755</v>
      </c>
      <c r="Q1167">
        <v>4227915</v>
      </c>
      <c r="R1167">
        <v>2021</v>
      </c>
      <c r="S1167">
        <v>95</v>
      </c>
      <c r="T1167">
        <v>0</v>
      </c>
      <c r="U1167">
        <v>873</v>
      </c>
      <c r="V1167">
        <v>950873</v>
      </c>
      <c r="W1167" t="s">
        <v>27</v>
      </c>
      <c r="X1167" t="s">
        <v>27</v>
      </c>
      <c r="Y1167" t="s">
        <v>603</v>
      </c>
      <c r="Z1167" t="s">
        <v>872</v>
      </c>
      <c r="AA1167" s="3" t="str">
        <f t="shared" si="36"/>
        <v>0873</v>
      </c>
      <c r="AB1167" s="4" t="str">
        <f t="shared" si="37"/>
        <v>Non-TIF</v>
      </c>
    </row>
    <row r="1168" spans="1:28" x14ac:dyDescent="0.25">
      <c r="A1168">
        <v>2021</v>
      </c>
      <c r="B1168">
        <v>64</v>
      </c>
      <c r="C1168" t="s">
        <v>32</v>
      </c>
      <c r="D1168">
        <v>116779278</v>
      </c>
      <c r="E1168">
        <v>156267823</v>
      </c>
      <c r="F1168">
        <v>11755518</v>
      </c>
      <c r="G1168">
        <v>11881709</v>
      </c>
      <c r="H1168">
        <v>0</v>
      </c>
      <c r="I1168">
        <v>1205267</v>
      </c>
      <c r="J1168">
        <v>0</v>
      </c>
      <c r="K1168">
        <v>0</v>
      </c>
      <c r="L1168">
        <v>1679421</v>
      </c>
      <c r="M1168">
        <v>11832192</v>
      </c>
      <c r="N1168">
        <v>311401208</v>
      </c>
      <c r="O1168">
        <v>383364</v>
      </c>
      <c r="P1168">
        <v>311017844</v>
      </c>
      <c r="Q1168">
        <v>4778248</v>
      </c>
      <c r="R1168">
        <v>2021</v>
      </c>
      <c r="S1168">
        <v>64</v>
      </c>
      <c r="T1168">
        <v>6</v>
      </c>
      <c r="U1168">
        <v>985</v>
      </c>
      <c r="V1168">
        <v>646985</v>
      </c>
      <c r="W1168" t="s">
        <v>27</v>
      </c>
      <c r="X1168" t="s">
        <v>27</v>
      </c>
      <c r="Y1168" t="s">
        <v>758</v>
      </c>
      <c r="Z1168" t="s">
        <v>670</v>
      </c>
      <c r="AA1168" s="3" t="str">
        <f t="shared" si="36"/>
        <v>6985</v>
      </c>
      <c r="AB1168" s="4" t="str">
        <f t="shared" si="37"/>
        <v>Non-TIF</v>
      </c>
    </row>
    <row r="1169" spans="1:28" x14ac:dyDescent="0.25">
      <c r="A1169">
        <v>2021</v>
      </c>
      <c r="B1169">
        <v>65</v>
      </c>
      <c r="C1169" t="s">
        <v>32</v>
      </c>
      <c r="D1169">
        <v>4743453</v>
      </c>
      <c r="E1169">
        <v>6771646</v>
      </c>
      <c r="F1169">
        <v>201315</v>
      </c>
      <c r="G1169">
        <v>12038915</v>
      </c>
      <c r="H1169">
        <v>24363397</v>
      </c>
      <c r="I1169">
        <v>283894</v>
      </c>
      <c r="J1169">
        <v>0</v>
      </c>
      <c r="K1169">
        <v>0</v>
      </c>
      <c r="L1169">
        <v>294996</v>
      </c>
      <c r="M1169">
        <v>895443</v>
      </c>
      <c r="N1169">
        <v>49593059</v>
      </c>
      <c r="O1169">
        <v>7408</v>
      </c>
      <c r="P1169">
        <v>49585651</v>
      </c>
      <c r="Q1169">
        <v>2683071</v>
      </c>
      <c r="R1169">
        <v>2021</v>
      </c>
      <c r="S1169">
        <v>65</v>
      </c>
      <c r="T1169">
        <v>3</v>
      </c>
      <c r="U1169">
        <v>645</v>
      </c>
      <c r="V1169">
        <v>783645</v>
      </c>
      <c r="W1169" t="s">
        <v>27</v>
      </c>
      <c r="X1169" t="s">
        <v>27</v>
      </c>
      <c r="Y1169" t="s">
        <v>759</v>
      </c>
      <c r="Z1169" t="s">
        <v>706</v>
      </c>
      <c r="AA1169" s="3" t="str">
        <f t="shared" si="36"/>
        <v>3645</v>
      </c>
      <c r="AB1169" s="4" t="str">
        <f t="shared" si="37"/>
        <v>Non-TIF</v>
      </c>
    </row>
    <row r="1170" spans="1:28" x14ac:dyDescent="0.25">
      <c r="A1170">
        <v>2021</v>
      </c>
      <c r="B1170">
        <v>66</v>
      </c>
      <c r="C1170" t="s">
        <v>45</v>
      </c>
      <c r="D1170">
        <v>0</v>
      </c>
      <c r="E1170">
        <v>193006</v>
      </c>
      <c r="F1170">
        <v>144068</v>
      </c>
      <c r="G1170">
        <v>48311</v>
      </c>
      <c r="H1170">
        <v>47859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433244</v>
      </c>
      <c r="O1170">
        <v>9260</v>
      </c>
      <c r="P1170">
        <v>423984</v>
      </c>
      <c r="Q1170">
        <v>0</v>
      </c>
      <c r="R1170">
        <v>2021</v>
      </c>
      <c r="S1170">
        <v>66</v>
      </c>
      <c r="T1170">
        <v>5</v>
      </c>
      <c r="U1170">
        <v>508</v>
      </c>
      <c r="V1170">
        <v>455508</v>
      </c>
      <c r="W1170" t="s">
        <v>27</v>
      </c>
      <c r="X1170" t="s">
        <v>27</v>
      </c>
      <c r="Y1170" t="s">
        <v>497</v>
      </c>
      <c r="Z1170" t="s">
        <v>710</v>
      </c>
      <c r="AA1170" s="3" t="str">
        <f t="shared" si="36"/>
        <v>5508</v>
      </c>
      <c r="AB1170" s="4" t="str">
        <f t="shared" si="37"/>
        <v>Non-TIF</v>
      </c>
    </row>
    <row r="1171" spans="1:28" x14ac:dyDescent="0.25">
      <c r="A1171">
        <v>2021</v>
      </c>
      <c r="B1171">
        <v>66</v>
      </c>
      <c r="C1171" t="s">
        <v>45</v>
      </c>
      <c r="D1171">
        <v>1468163</v>
      </c>
      <c r="E1171">
        <v>8697</v>
      </c>
      <c r="F1171">
        <v>0</v>
      </c>
      <c r="G1171">
        <v>4569470</v>
      </c>
      <c r="H1171">
        <v>2610812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8657142</v>
      </c>
      <c r="O1171">
        <v>25928</v>
      </c>
      <c r="P1171">
        <v>8631214</v>
      </c>
      <c r="Q1171">
        <v>0</v>
      </c>
      <c r="R1171">
        <v>2021</v>
      </c>
      <c r="S1171">
        <v>66</v>
      </c>
      <c r="T1171">
        <v>4</v>
      </c>
      <c r="U1171">
        <v>995</v>
      </c>
      <c r="V1171">
        <v>664995</v>
      </c>
      <c r="W1171" t="s">
        <v>27</v>
      </c>
      <c r="X1171" t="s">
        <v>27</v>
      </c>
      <c r="Y1171" t="s">
        <v>580</v>
      </c>
      <c r="Z1171" t="s">
        <v>710</v>
      </c>
      <c r="AA1171" s="3" t="str">
        <f t="shared" si="36"/>
        <v>4995</v>
      </c>
      <c r="AB1171" s="4" t="str">
        <f t="shared" si="37"/>
        <v>Non-TIF</v>
      </c>
    </row>
    <row r="1172" spans="1:28" x14ac:dyDescent="0.25">
      <c r="A1172">
        <v>2021</v>
      </c>
      <c r="B1172">
        <v>66</v>
      </c>
      <c r="C1172" t="s">
        <v>45</v>
      </c>
      <c r="D1172">
        <v>35188</v>
      </c>
      <c r="E1172">
        <v>55945</v>
      </c>
      <c r="F1172">
        <v>42791</v>
      </c>
      <c r="G1172">
        <v>2877328</v>
      </c>
      <c r="H1172">
        <v>22442104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25453356</v>
      </c>
      <c r="O1172">
        <v>40744</v>
      </c>
      <c r="P1172">
        <v>25412612</v>
      </c>
      <c r="Q1172">
        <v>0</v>
      </c>
      <c r="R1172">
        <v>2021</v>
      </c>
      <c r="S1172">
        <v>66</v>
      </c>
      <c r="T1172">
        <v>5</v>
      </c>
      <c r="U1172">
        <v>751</v>
      </c>
      <c r="V1172">
        <v>665751</v>
      </c>
      <c r="W1172" t="s">
        <v>27</v>
      </c>
      <c r="X1172" t="s">
        <v>27</v>
      </c>
      <c r="Y1172" t="s">
        <v>794</v>
      </c>
      <c r="Z1172" t="s">
        <v>710</v>
      </c>
      <c r="AA1172" s="3" t="str">
        <f t="shared" si="36"/>
        <v>5751</v>
      </c>
      <c r="AB1172" s="4" t="str">
        <f t="shared" si="37"/>
        <v>Non-TIF</v>
      </c>
    </row>
    <row r="1173" spans="1:28" x14ac:dyDescent="0.25">
      <c r="A1173">
        <v>2021</v>
      </c>
      <c r="B1173">
        <v>67</v>
      </c>
      <c r="C1173" t="s">
        <v>45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2021</v>
      </c>
      <c r="S1173">
        <v>67</v>
      </c>
      <c r="T1173">
        <v>4</v>
      </c>
      <c r="U1173">
        <v>33</v>
      </c>
      <c r="V1173">
        <v>674033</v>
      </c>
      <c r="W1173" t="s">
        <v>27</v>
      </c>
      <c r="X1173" t="s">
        <v>27</v>
      </c>
      <c r="Y1173" t="s">
        <v>1738</v>
      </c>
      <c r="Z1173" t="s">
        <v>711</v>
      </c>
      <c r="AA1173" s="3" t="str">
        <f t="shared" si="36"/>
        <v>4033</v>
      </c>
      <c r="AB1173" s="4" t="str">
        <f t="shared" si="37"/>
        <v>Non-TIF</v>
      </c>
    </row>
    <row r="1174" spans="1:28" x14ac:dyDescent="0.25">
      <c r="A1174">
        <v>2021</v>
      </c>
      <c r="B1174">
        <v>67</v>
      </c>
      <c r="C1174" t="s">
        <v>24</v>
      </c>
      <c r="D1174">
        <v>350560</v>
      </c>
      <c r="E1174">
        <v>0</v>
      </c>
      <c r="F1174">
        <v>0</v>
      </c>
      <c r="G1174">
        <v>153553</v>
      </c>
      <c r="H1174">
        <v>0</v>
      </c>
      <c r="I1174">
        <v>203</v>
      </c>
      <c r="J1174">
        <v>0</v>
      </c>
      <c r="K1174">
        <v>0</v>
      </c>
      <c r="L1174">
        <v>0</v>
      </c>
      <c r="M1174">
        <v>0</v>
      </c>
      <c r="N1174">
        <v>504316</v>
      </c>
      <c r="O1174">
        <v>0</v>
      </c>
      <c r="P1174">
        <v>504316</v>
      </c>
      <c r="Q1174">
        <v>0</v>
      </c>
      <c r="R1174">
        <v>2021</v>
      </c>
      <c r="S1174">
        <v>67</v>
      </c>
      <c r="T1174">
        <v>1</v>
      </c>
      <c r="U1174">
        <v>134</v>
      </c>
      <c r="V1174" t="s">
        <v>795</v>
      </c>
      <c r="W1174" t="s">
        <v>26</v>
      </c>
      <c r="X1174" t="s">
        <v>27</v>
      </c>
      <c r="Y1174" t="s">
        <v>796</v>
      </c>
      <c r="Z1174" t="s">
        <v>711</v>
      </c>
      <c r="AA1174" s="3" t="str">
        <f t="shared" si="36"/>
        <v>1134</v>
      </c>
      <c r="AB1174" s="4" t="str">
        <f t="shared" si="37"/>
        <v>TIF</v>
      </c>
    </row>
    <row r="1175" spans="1:28" x14ac:dyDescent="0.25">
      <c r="A1175">
        <v>2021</v>
      </c>
      <c r="B1175">
        <v>67</v>
      </c>
      <c r="C1175" t="s">
        <v>24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2021</v>
      </c>
      <c r="S1175">
        <v>67</v>
      </c>
      <c r="T1175">
        <v>4</v>
      </c>
      <c r="U1175">
        <v>33</v>
      </c>
      <c r="V1175" t="s">
        <v>797</v>
      </c>
      <c r="W1175" t="s">
        <v>26</v>
      </c>
      <c r="X1175" t="s">
        <v>27</v>
      </c>
      <c r="Y1175" t="s">
        <v>1743</v>
      </c>
      <c r="Z1175" t="s">
        <v>711</v>
      </c>
      <c r="AA1175" s="3" t="str">
        <f t="shared" si="36"/>
        <v>4033</v>
      </c>
      <c r="AB1175" s="4" t="str">
        <f t="shared" si="37"/>
        <v>TIF</v>
      </c>
    </row>
    <row r="1176" spans="1:28" x14ac:dyDescent="0.25">
      <c r="A1176">
        <v>2021</v>
      </c>
      <c r="B1176">
        <v>67</v>
      </c>
      <c r="C1176" t="s">
        <v>32</v>
      </c>
      <c r="D1176">
        <v>15085275</v>
      </c>
      <c r="E1176">
        <v>67952019</v>
      </c>
      <c r="F1176">
        <v>2407282</v>
      </c>
      <c r="G1176">
        <v>6815158</v>
      </c>
      <c r="H1176">
        <v>631467</v>
      </c>
      <c r="I1176">
        <v>0</v>
      </c>
      <c r="J1176">
        <v>0</v>
      </c>
      <c r="K1176">
        <v>0</v>
      </c>
      <c r="L1176">
        <v>304796</v>
      </c>
      <c r="M1176">
        <v>0</v>
      </c>
      <c r="N1176">
        <v>93195997</v>
      </c>
      <c r="O1176">
        <v>101860</v>
      </c>
      <c r="P1176">
        <v>93094137</v>
      </c>
      <c r="Q1176">
        <v>1346502</v>
      </c>
      <c r="R1176">
        <v>2021</v>
      </c>
      <c r="S1176">
        <v>67</v>
      </c>
      <c r="T1176">
        <v>1</v>
      </c>
      <c r="U1176">
        <v>134</v>
      </c>
      <c r="V1176">
        <v>241134</v>
      </c>
      <c r="W1176" t="s">
        <v>27</v>
      </c>
      <c r="X1176" t="s">
        <v>27</v>
      </c>
      <c r="Y1176" t="s">
        <v>254</v>
      </c>
      <c r="Z1176" t="s">
        <v>711</v>
      </c>
      <c r="AA1176" s="3" t="str">
        <f t="shared" si="36"/>
        <v>1134</v>
      </c>
      <c r="AB1176" s="4" t="str">
        <f t="shared" si="37"/>
        <v>Non-TIF</v>
      </c>
    </row>
    <row r="1177" spans="1:28" x14ac:dyDescent="0.25">
      <c r="A1177">
        <v>2021</v>
      </c>
      <c r="B1177">
        <v>67</v>
      </c>
      <c r="C1177" t="s">
        <v>32</v>
      </c>
      <c r="D1177">
        <v>6925004</v>
      </c>
      <c r="E1177">
        <v>29412653</v>
      </c>
      <c r="F1177">
        <v>2410841</v>
      </c>
      <c r="G1177">
        <v>1489363</v>
      </c>
      <c r="H1177">
        <v>3948</v>
      </c>
      <c r="I1177">
        <v>3964</v>
      </c>
      <c r="J1177">
        <v>0</v>
      </c>
      <c r="K1177">
        <v>0</v>
      </c>
      <c r="L1177">
        <v>40716</v>
      </c>
      <c r="M1177">
        <v>0</v>
      </c>
      <c r="N1177">
        <v>40286489</v>
      </c>
      <c r="O1177">
        <v>55560</v>
      </c>
      <c r="P1177">
        <v>40230929</v>
      </c>
      <c r="Q1177">
        <v>475683</v>
      </c>
      <c r="R1177">
        <v>2021</v>
      </c>
      <c r="S1177">
        <v>67</v>
      </c>
      <c r="T1177">
        <v>6</v>
      </c>
      <c r="U1177">
        <v>969</v>
      </c>
      <c r="V1177">
        <v>436969</v>
      </c>
      <c r="W1177" t="s">
        <v>27</v>
      </c>
      <c r="X1177" t="s">
        <v>27</v>
      </c>
      <c r="Y1177" t="s">
        <v>488</v>
      </c>
      <c r="Z1177" t="s">
        <v>711</v>
      </c>
      <c r="AA1177" s="3" t="str">
        <f t="shared" si="36"/>
        <v>6969</v>
      </c>
      <c r="AB1177" s="4" t="str">
        <f t="shared" si="37"/>
        <v>Non-TIF</v>
      </c>
    </row>
    <row r="1178" spans="1:28" x14ac:dyDescent="0.25">
      <c r="A1178">
        <v>2021</v>
      </c>
      <c r="B1178">
        <v>67</v>
      </c>
      <c r="C1178" t="s">
        <v>32</v>
      </c>
      <c r="D1178">
        <v>25532922</v>
      </c>
      <c r="E1178">
        <v>89037164</v>
      </c>
      <c r="F1178">
        <v>1688291</v>
      </c>
      <c r="G1178">
        <v>4498269</v>
      </c>
      <c r="H1178">
        <v>3009422</v>
      </c>
      <c r="I1178">
        <v>2043021</v>
      </c>
      <c r="J1178">
        <v>0</v>
      </c>
      <c r="K1178">
        <v>0</v>
      </c>
      <c r="L1178">
        <v>5613638</v>
      </c>
      <c r="M1178">
        <v>9472250</v>
      </c>
      <c r="N1178">
        <v>140894977</v>
      </c>
      <c r="O1178">
        <v>100008</v>
      </c>
      <c r="P1178">
        <v>140794969</v>
      </c>
      <c r="Q1178">
        <v>972979</v>
      </c>
      <c r="R1178">
        <v>2021</v>
      </c>
      <c r="S1178">
        <v>67</v>
      </c>
      <c r="T1178">
        <v>7</v>
      </c>
      <c r="U1178">
        <v>2</v>
      </c>
      <c r="V1178">
        <v>677002</v>
      </c>
      <c r="W1178" t="s">
        <v>27</v>
      </c>
      <c r="X1178" t="s">
        <v>27</v>
      </c>
      <c r="Y1178" t="s">
        <v>798</v>
      </c>
      <c r="Z1178" t="s">
        <v>711</v>
      </c>
      <c r="AA1178" s="3" t="str">
        <f t="shared" si="36"/>
        <v>7002</v>
      </c>
      <c r="AB1178" s="4" t="str">
        <f t="shared" si="37"/>
        <v>Non-TIF</v>
      </c>
    </row>
    <row r="1179" spans="1:28" x14ac:dyDescent="0.25">
      <c r="A1179">
        <v>2021</v>
      </c>
      <c r="B1179">
        <v>67</v>
      </c>
      <c r="C1179" t="s">
        <v>32</v>
      </c>
      <c r="D1179">
        <v>10838930</v>
      </c>
      <c r="E1179">
        <v>44815324</v>
      </c>
      <c r="F1179">
        <v>967873</v>
      </c>
      <c r="G1179">
        <v>153935</v>
      </c>
      <c r="H1179">
        <v>0</v>
      </c>
      <c r="I1179">
        <v>0</v>
      </c>
      <c r="J1179">
        <v>0</v>
      </c>
      <c r="K1179">
        <v>0</v>
      </c>
      <c r="L1179">
        <v>456445</v>
      </c>
      <c r="M1179">
        <v>1894450</v>
      </c>
      <c r="N1179">
        <v>59126957</v>
      </c>
      <c r="O1179">
        <v>29632</v>
      </c>
      <c r="P1179">
        <v>59097325</v>
      </c>
      <c r="Q1179">
        <v>377972</v>
      </c>
      <c r="R1179">
        <v>2021</v>
      </c>
      <c r="S1179">
        <v>67</v>
      </c>
      <c r="T1179">
        <v>6</v>
      </c>
      <c r="U1179">
        <v>992</v>
      </c>
      <c r="V1179">
        <v>976992</v>
      </c>
      <c r="W1179" t="s">
        <v>27</v>
      </c>
      <c r="X1179" t="s">
        <v>27</v>
      </c>
      <c r="Y1179" t="s">
        <v>799</v>
      </c>
      <c r="Z1179" t="s">
        <v>711</v>
      </c>
      <c r="AA1179" s="3" t="str">
        <f t="shared" si="36"/>
        <v>6992</v>
      </c>
      <c r="AB1179" s="4" t="str">
        <f t="shared" si="37"/>
        <v>Non-TIF</v>
      </c>
    </row>
    <row r="1180" spans="1:28" x14ac:dyDescent="0.25">
      <c r="A1180">
        <v>2021</v>
      </c>
      <c r="B1180">
        <v>68</v>
      </c>
      <c r="C1180" t="s">
        <v>32</v>
      </c>
      <c r="D1180">
        <v>8551015</v>
      </c>
      <c r="E1180">
        <v>13900040</v>
      </c>
      <c r="F1180">
        <v>504393</v>
      </c>
      <c r="G1180">
        <v>714547</v>
      </c>
      <c r="H1180">
        <v>242622</v>
      </c>
      <c r="I1180">
        <v>0</v>
      </c>
      <c r="J1180">
        <v>0</v>
      </c>
      <c r="K1180">
        <v>14865</v>
      </c>
      <c r="L1180">
        <v>280019</v>
      </c>
      <c r="M1180">
        <v>2521682</v>
      </c>
      <c r="N1180">
        <v>26729183</v>
      </c>
      <c r="O1180">
        <v>33336</v>
      </c>
      <c r="P1180">
        <v>26695847</v>
      </c>
      <c r="Q1180">
        <v>3934509</v>
      </c>
      <c r="R1180">
        <v>2021</v>
      </c>
      <c r="S1180">
        <v>68</v>
      </c>
      <c r="T1180">
        <v>0</v>
      </c>
      <c r="U1180">
        <v>657</v>
      </c>
      <c r="V1180">
        <v>900657</v>
      </c>
      <c r="W1180" t="s">
        <v>27</v>
      </c>
      <c r="X1180" t="s">
        <v>27</v>
      </c>
      <c r="Y1180" t="s">
        <v>506</v>
      </c>
      <c r="Z1180" t="s">
        <v>712</v>
      </c>
      <c r="AA1180" s="3" t="str">
        <f t="shared" si="36"/>
        <v>0657</v>
      </c>
      <c r="AB1180" s="4" t="str">
        <f t="shared" si="37"/>
        <v>Non-TIF</v>
      </c>
    </row>
    <row r="1181" spans="1:28" x14ac:dyDescent="0.25">
      <c r="A1181">
        <v>2021</v>
      </c>
      <c r="B1181">
        <v>69</v>
      </c>
      <c r="C1181" t="s">
        <v>45</v>
      </c>
      <c r="D1181">
        <v>0</v>
      </c>
      <c r="E1181">
        <v>0</v>
      </c>
      <c r="F1181">
        <v>0</v>
      </c>
      <c r="G1181">
        <v>1655388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1655388</v>
      </c>
      <c r="O1181">
        <v>0</v>
      </c>
      <c r="P1181">
        <v>1655388</v>
      </c>
      <c r="Q1181">
        <v>0</v>
      </c>
      <c r="R1181">
        <v>2021</v>
      </c>
      <c r="S1181">
        <v>69</v>
      </c>
      <c r="T1181">
        <v>6</v>
      </c>
      <c r="U1181">
        <v>651</v>
      </c>
      <c r="V1181">
        <v>696651</v>
      </c>
      <c r="W1181" t="s">
        <v>27</v>
      </c>
      <c r="X1181" t="s">
        <v>27</v>
      </c>
      <c r="Y1181" t="s">
        <v>104</v>
      </c>
      <c r="Z1181" t="s">
        <v>732</v>
      </c>
      <c r="AA1181" s="3" t="str">
        <f t="shared" si="36"/>
        <v>6651</v>
      </c>
      <c r="AB1181" s="4" t="str">
        <f t="shared" si="37"/>
        <v>Non-TIF</v>
      </c>
    </row>
    <row r="1182" spans="1:28" x14ac:dyDescent="0.25">
      <c r="A1182">
        <v>2021</v>
      </c>
      <c r="B1182">
        <v>70</v>
      </c>
      <c r="C1182" t="s">
        <v>32</v>
      </c>
      <c r="D1182">
        <v>26287327</v>
      </c>
      <c r="E1182">
        <v>10336907</v>
      </c>
      <c r="F1182">
        <v>775209</v>
      </c>
      <c r="G1182">
        <v>400995</v>
      </c>
      <c r="H1182">
        <v>87471</v>
      </c>
      <c r="I1182">
        <v>123510</v>
      </c>
      <c r="J1182">
        <v>0</v>
      </c>
      <c r="K1182">
        <v>0</v>
      </c>
      <c r="L1182">
        <v>194243</v>
      </c>
      <c r="M1182">
        <v>329513</v>
      </c>
      <c r="N1182">
        <v>38535175</v>
      </c>
      <c r="O1182">
        <v>40744</v>
      </c>
      <c r="P1182">
        <v>38494431</v>
      </c>
      <c r="Q1182">
        <v>2909781</v>
      </c>
      <c r="R1182">
        <v>2021</v>
      </c>
      <c r="S1182">
        <v>70</v>
      </c>
      <c r="T1182">
        <v>1</v>
      </c>
      <c r="U1182">
        <v>611</v>
      </c>
      <c r="V1182">
        <v>821611</v>
      </c>
      <c r="W1182" t="s">
        <v>27</v>
      </c>
      <c r="X1182" t="s">
        <v>27</v>
      </c>
      <c r="Y1182" t="s">
        <v>717</v>
      </c>
      <c r="Z1182" t="s">
        <v>716</v>
      </c>
      <c r="AA1182" s="3" t="str">
        <f t="shared" si="36"/>
        <v>1611</v>
      </c>
      <c r="AB1182" s="4" t="str">
        <f t="shared" si="37"/>
        <v>Non-TIF</v>
      </c>
    </row>
    <row r="1183" spans="1:28" x14ac:dyDescent="0.25">
      <c r="A1183">
        <v>2021</v>
      </c>
      <c r="B1183">
        <v>71</v>
      </c>
      <c r="C1183" t="s">
        <v>24</v>
      </c>
      <c r="D1183">
        <v>35086016</v>
      </c>
      <c r="E1183">
        <v>3350800</v>
      </c>
      <c r="F1183">
        <v>169570</v>
      </c>
      <c r="G1183">
        <v>53867409</v>
      </c>
      <c r="H1183">
        <v>11844027</v>
      </c>
      <c r="I1183">
        <v>1921174</v>
      </c>
      <c r="J1183">
        <v>0</v>
      </c>
      <c r="K1183">
        <v>0</v>
      </c>
      <c r="L1183">
        <v>0</v>
      </c>
      <c r="M1183">
        <v>0</v>
      </c>
      <c r="N1183">
        <v>106238996</v>
      </c>
      <c r="O1183">
        <v>55560</v>
      </c>
      <c r="P1183">
        <v>106183436</v>
      </c>
      <c r="Q1183">
        <v>0</v>
      </c>
      <c r="R1183">
        <v>2021</v>
      </c>
      <c r="S1183">
        <v>71</v>
      </c>
      <c r="T1183">
        <v>5</v>
      </c>
      <c r="U1183">
        <v>949</v>
      </c>
      <c r="V1183" t="s">
        <v>800</v>
      </c>
      <c r="W1183" t="s">
        <v>26</v>
      </c>
      <c r="X1183" t="s">
        <v>27</v>
      </c>
      <c r="Y1183" t="s">
        <v>801</v>
      </c>
      <c r="Z1183" t="s">
        <v>734</v>
      </c>
      <c r="AA1183" s="3" t="str">
        <f t="shared" si="36"/>
        <v>5949</v>
      </c>
      <c r="AB1183" s="4" t="str">
        <f t="shared" si="37"/>
        <v>TIF</v>
      </c>
    </row>
    <row r="1184" spans="1:28" x14ac:dyDescent="0.25">
      <c r="A1184">
        <v>2021</v>
      </c>
      <c r="B1184">
        <v>71</v>
      </c>
      <c r="C1184" t="s">
        <v>32</v>
      </c>
      <c r="D1184">
        <v>89545980</v>
      </c>
      <c r="E1184">
        <v>258642995</v>
      </c>
      <c r="F1184">
        <v>14071825</v>
      </c>
      <c r="G1184">
        <v>27054230</v>
      </c>
      <c r="H1184">
        <v>180452187</v>
      </c>
      <c r="I1184">
        <v>1705326</v>
      </c>
      <c r="J1184">
        <v>0</v>
      </c>
      <c r="K1184">
        <v>0</v>
      </c>
      <c r="L1184">
        <v>39034372</v>
      </c>
      <c r="M1184">
        <v>0</v>
      </c>
      <c r="N1184">
        <v>610506915</v>
      </c>
      <c r="O1184">
        <v>407440</v>
      </c>
      <c r="P1184">
        <v>610099475</v>
      </c>
      <c r="Q1184">
        <v>6329319</v>
      </c>
      <c r="R1184">
        <v>2021</v>
      </c>
      <c r="S1184">
        <v>71</v>
      </c>
      <c r="T1184">
        <v>5</v>
      </c>
      <c r="U1184">
        <v>157</v>
      </c>
      <c r="V1184">
        <v>715157</v>
      </c>
      <c r="W1184" t="s">
        <v>27</v>
      </c>
      <c r="X1184" t="s">
        <v>27</v>
      </c>
      <c r="Y1184" t="s">
        <v>265</v>
      </c>
      <c r="Z1184" t="s">
        <v>734</v>
      </c>
      <c r="AA1184" s="3" t="str">
        <f t="shared" si="36"/>
        <v>5157</v>
      </c>
      <c r="AB1184" s="4" t="str">
        <f t="shared" si="37"/>
        <v>Non-TIF</v>
      </c>
    </row>
    <row r="1185" spans="1:28" x14ac:dyDescent="0.25">
      <c r="A1185">
        <v>2021</v>
      </c>
      <c r="B1185">
        <v>71</v>
      </c>
      <c r="C1185" t="s">
        <v>32</v>
      </c>
      <c r="D1185">
        <v>135900604</v>
      </c>
      <c r="E1185">
        <v>87111621</v>
      </c>
      <c r="F1185">
        <v>6189167</v>
      </c>
      <c r="G1185">
        <v>23805026</v>
      </c>
      <c r="H1185">
        <v>1384839</v>
      </c>
      <c r="I1185">
        <v>1463312</v>
      </c>
      <c r="J1185">
        <v>0</v>
      </c>
      <c r="K1185">
        <v>0</v>
      </c>
      <c r="L1185">
        <v>1909708</v>
      </c>
      <c r="M1185">
        <v>8649346</v>
      </c>
      <c r="N1185">
        <v>266413623</v>
      </c>
      <c r="O1185">
        <v>377808</v>
      </c>
      <c r="P1185">
        <v>266035815</v>
      </c>
      <c r="Q1185">
        <v>4099223</v>
      </c>
      <c r="R1185">
        <v>2021</v>
      </c>
      <c r="S1185">
        <v>71</v>
      </c>
      <c r="T1185">
        <v>5</v>
      </c>
      <c r="U1185">
        <v>949</v>
      </c>
      <c r="V1185">
        <v>715949</v>
      </c>
      <c r="W1185" t="s">
        <v>27</v>
      </c>
      <c r="X1185" t="s">
        <v>27</v>
      </c>
      <c r="Y1185" t="s">
        <v>735</v>
      </c>
      <c r="Z1185" t="s">
        <v>734</v>
      </c>
      <c r="AA1185" s="3" t="str">
        <f t="shared" si="36"/>
        <v>5949</v>
      </c>
      <c r="AB1185" s="4" t="str">
        <f t="shared" si="37"/>
        <v>Non-TIF</v>
      </c>
    </row>
    <row r="1186" spans="1:28" x14ac:dyDescent="0.25">
      <c r="A1186">
        <v>2021</v>
      </c>
      <c r="B1186">
        <v>72</v>
      </c>
      <c r="C1186" t="s">
        <v>45</v>
      </c>
      <c r="D1186">
        <v>2353175</v>
      </c>
      <c r="E1186">
        <v>0</v>
      </c>
      <c r="F1186">
        <v>0</v>
      </c>
      <c r="G1186">
        <v>20894182</v>
      </c>
      <c r="H1186">
        <v>9237435</v>
      </c>
      <c r="I1186">
        <v>83996</v>
      </c>
      <c r="J1186">
        <v>0</v>
      </c>
      <c r="K1186">
        <v>0</v>
      </c>
      <c r="L1186">
        <v>0</v>
      </c>
      <c r="M1186">
        <v>0</v>
      </c>
      <c r="N1186">
        <v>32568788</v>
      </c>
      <c r="O1186">
        <v>48152</v>
      </c>
      <c r="P1186">
        <v>32520636</v>
      </c>
      <c r="Q1186">
        <v>0</v>
      </c>
      <c r="R1186">
        <v>2021</v>
      </c>
      <c r="S1186">
        <v>72</v>
      </c>
      <c r="T1186">
        <v>5</v>
      </c>
      <c r="U1186">
        <v>994</v>
      </c>
      <c r="V1186">
        <v>725994</v>
      </c>
      <c r="W1186" t="s">
        <v>27</v>
      </c>
      <c r="X1186" t="s">
        <v>27</v>
      </c>
      <c r="Y1186" t="s">
        <v>740</v>
      </c>
      <c r="Z1186" t="s">
        <v>739</v>
      </c>
      <c r="AA1186" s="3" t="str">
        <f t="shared" si="36"/>
        <v>5994</v>
      </c>
      <c r="AB1186" s="4" t="str">
        <f t="shared" si="37"/>
        <v>Non-TIF</v>
      </c>
    </row>
    <row r="1187" spans="1:28" x14ac:dyDescent="0.25">
      <c r="A1187">
        <v>2021</v>
      </c>
      <c r="B1187">
        <v>72</v>
      </c>
      <c r="C1187" t="s">
        <v>24</v>
      </c>
      <c r="D1187">
        <v>0</v>
      </c>
      <c r="E1187">
        <v>0</v>
      </c>
      <c r="F1187">
        <v>0</v>
      </c>
      <c r="G1187">
        <v>0</v>
      </c>
      <c r="H1187">
        <v>2102633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2102633</v>
      </c>
      <c r="O1187">
        <v>0</v>
      </c>
      <c r="P1187">
        <v>2102633</v>
      </c>
      <c r="Q1187">
        <v>0</v>
      </c>
      <c r="R1187">
        <v>2021</v>
      </c>
      <c r="S1187">
        <v>72</v>
      </c>
      <c r="T1187">
        <v>5</v>
      </c>
      <c r="U1187">
        <v>949</v>
      </c>
      <c r="V1187" t="s">
        <v>800</v>
      </c>
      <c r="W1187" t="s">
        <v>26</v>
      </c>
      <c r="X1187" t="s">
        <v>27</v>
      </c>
      <c r="Y1187" t="s">
        <v>801</v>
      </c>
      <c r="Z1187" t="s">
        <v>739</v>
      </c>
      <c r="AA1187" s="3" t="str">
        <f t="shared" si="36"/>
        <v>5949</v>
      </c>
      <c r="AB1187" s="4" t="str">
        <f t="shared" si="37"/>
        <v>TIF</v>
      </c>
    </row>
    <row r="1188" spans="1:28" x14ac:dyDescent="0.25">
      <c r="A1188">
        <v>2021</v>
      </c>
      <c r="B1188">
        <v>72</v>
      </c>
      <c r="C1188" t="s">
        <v>32</v>
      </c>
      <c r="D1188">
        <v>1081527</v>
      </c>
      <c r="E1188">
        <v>6959841</v>
      </c>
      <c r="F1188">
        <v>770822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1538</v>
      </c>
      <c r="M1188">
        <v>0</v>
      </c>
      <c r="N1188">
        <v>8813728</v>
      </c>
      <c r="O1188">
        <v>3704</v>
      </c>
      <c r="P1188">
        <v>8810024</v>
      </c>
      <c r="Q1188">
        <v>51405</v>
      </c>
      <c r="R1188">
        <v>2021</v>
      </c>
      <c r="S1188">
        <v>72</v>
      </c>
      <c r="T1188">
        <v>2</v>
      </c>
      <c r="U1188">
        <v>457</v>
      </c>
      <c r="V1188">
        <v>602457</v>
      </c>
      <c r="W1188" t="s">
        <v>27</v>
      </c>
      <c r="X1188" t="s">
        <v>27</v>
      </c>
      <c r="Y1188" t="s">
        <v>697</v>
      </c>
      <c r="Z1188" t="s">
        <v>739</v>
      </c>
      <c r="AA1188" s="3" t="str">
        <f t="shared" si="36"/>
        <v>2457</v>
      </c>
      <c r="AB1188" s="4" t="str">
        <f t="shared" si="37"/>
        <v>Non-TIF</v>
      </c>
    </row>
    <row r="1189" spans="1:28" x14ac:dyDescent="0.25">
      <c r="A1189">
        <v>2021</v>
      </c>
      <c r="B1189">
        <v>72</v>
      </c>
      <c r="C1189" t="s">
        <v>32</v>
      </c>
      <c r="D1189">
        <v>11333152</v>
      </c>
      <c r="E1189">
        <v>24871850</v>
      </c>
      <c r="F1189">
        <v>1439161</v>
      </c>
      <c r="G1189">
        <v>5766062</v>
      </c>
      <c r="H1189">
        <v>0</v>
      </c>
      <c r="I1189">
        <v>55584</v>
      </c>
      <c r="J1189">
        <v>0</v>
      </c>
      <c r="K1189">
        <v>0</v>
      </c>
      <c r="L1189">
        <v>431068</v>
      </c>
      <c r="M1189">
        <v>5185379</v>
      </c>
      <c r="N1189">
        <v>49082256</v>
      </c>
      <c r="O1189">
        <v>59264</v>
      </c>
      <c r="P1189">
        <v>49022992</v>
      </c>
      <c r="Q1189">
        <v>5373490</v>
      </c>
      <c r="R1189">
        <v>2021</v>
      </c>
      <c r="S1189">
        <v>72</v>
      </c>
      <c r="T1189">
        <v>5</v>
      </c>
      <c r="U1189">
        <v>949</v>
      </c>
      <c r="V1189">
        <v>715949</v>
      </c>
      <c r="W1189" t="s">
        <v>27</v>
      </c>
      <c r="X1189" t="s">
        <v>27</v>
      </c>
      <c r="Y1189" t="s">
        <v>735</v>
      </c>
      <c r="Z1189" t="s">
        <v>739</v>
      </c>
      <c r="AA1189" s="3" t="str">
        <f t="shared" si="36"/>
        <v>5949</v>
      </c>
      <c r="AB1189" s="4" t="str">
        <f t="shared" si="37"/>
        <v>Non-TIF</v>
      </c>
    </row>
    <row r="1190" spans="1:28" x14ac:dyDescent="0.25">
      <c r="A1190">
        <v>2021</v>
      </c>
      <c r="B1190">
        <v>73</v>
      </c>
      <c r="C1190" t="s">
        <v>45</v>
      </c>
      <c r="D1190">
        <v>495257</v>
      </c>
      <c r="E1190">
        <v>28761</v>
      </c>
      <c r="F1190">
        <v>0</v>
      </c>
      <c r="G1190">
        <v>26587062</v>
      </c>
      <c r="H1190">
        <v>1063602</v>
      </c>
      <c r="I1190">
        <v>1113303</v>
      </c>
      <c r="J1190">
        <v>0</v>
      </c>
      <c r="K1190">
        <v>0</v>
      </c>
      <c r="L1190">
        <v>0</v>
      </c>
      <c r="M1190">
        <v>0</v>
      </c>
      <c r="N1190">
        <v>29287985</v>
      </c>
      <c r="O1190">
        <v>9260</v>
      </c>
      <c r="P1190">
        <v>29278725</v>
      </c>
      <c r="Q1190">
        <v>0</v>
      </c>
      <c r="R1190">
        <v>2021</v>
      </c>
      <c r="S1190">
        <v>73</v>
      </c>
      <c r="T1190">
        <v>1</v>
      </c>
      <c r="U1190">
        <v>197</v>
      </c>
      <c r="V1190">
        <v>731197</v>
      </c>
      <c r="W1190" t="s">
        <v>27</v>
      </c>
      <c r="X1190" t="s">
        <v>27</v>
      </c>
      <c r="Y1190" t="s">
        <v>764</v>
      </c>
      <c r="Z1190" t="s">
        <v>743</v>
      </c>
      <c r="AA1190" s="3" t="str">
        <f t="shared" si="36"/>
        <v>1197</v>
      </c>
      <c r="AB1190" s="4" t="str">
        <f t="shared" si="37"/>
        <v>Non-TIF</v>
      </c>
    </row>
    <row r="1191" spans="1:28" x14ac:dyDescent="0.25">
      <c r="A1191">
        <v>2021</v>
      </c>
      <c r="B1191">
        <v>73</v>
      </c>
      <c r="C1191" t="s">
        <v>24</v>
      </c>
      <c r="D1191">
        <v>2083137</v>
      </c>
      <c r="E1191">
        <v>0</v>
      </c>
      <c r="F1191">
        <v>0</v>
      </c>
      <c r="G1191">
        <v>3632129</v>
      </c>
      <c r="H1191">
        <v>0</v>
      </c>
      <c r="I1191">
        <v>247985</v>
      </c>
      <c r="J1191">
        <v>0</v>
      </c>
      <c r="K1191">
        <v>0</v>
      </c>
      <c r="L1191">
        <v>0</v>
      </c>
      <c r="M1191">
        <v>0</v>
      </c>
      <c r="N1191">
        <v>5963251</v>
      </c>
      <c r="O1191">
        <v>0</v>
      </c>
      <c r="P1191">
        <v>5963251</v>
      </c>
      <c r="Q1191">
        <v>0</v>
      </c>
      <c r="R1191">
        <v>2021</v>
      </c>
      <c r="S1191">
        <v>73</v>
      </c>
      <c r="T1191">
        <v>1</v>
      </c>
      <c r="U1191">
        <v>197</v>
      </c>
      <c r="V1191" t="s">
        <v>827</v>
      </c>
      <c r="W1191" t="s">
        <v>26</v>
      </c>
      <c r="X1191" t="s">
        <v>27</v>
      </c>
      <c r="Y1191" t="s">
        <v>828</v>
      </c>
      <c r="Z1191" t="s">
        <v>743</v>
      </c>
      <c r="AA1191" s="3" t="str">
        <f t="shared" si="36"/>
        <v>1197</v>
      </c>
      <c r="AB1191" s="4" t="str">
        <f t="shared" si="37"/>
        <v>TIF</v>
      </c>
    </row>
    <row r="1192" spans="1:28" x14ac:dyDescent="0.25">
      <c r="A1192">
        <v>2021</v>
      </c>
      <c r="B1192">
        <v>73</v>
      </c>
      <c r="C1192" t="s">
        <v>32</v>
      </c>
      <c r="D1192">
        <v>356594</v>
      </c>
      <c r="E1192">
        <v>420633</v>
      </c>
      <c r="F1192">
        <v>1923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2121</v>
      </c>
      <c r="M1192">
        <v>221645</v>
      </c>
      <c r="N1192">
        <v>1002916</v>
      </c>
      <c r="O1192">
        <v>1852</v>
      </c>
      <c r="P1192">
        <v>1001064</v>
      </c>
      <c r="Q1192">
        <v>31098</v>
      </c>
      <c r="R1192">
        <v>2021</v>
      </c>
      <c r="S1192">
        <v>73</v>
      </c>
      <c r="T1192">
        <v>5</v>
      </c>
      <c r="U1192">
        <v>463</v>
      </c>
      <c r="V1192">
        <v>695463</v>
      </c>
      <c r="W1192" t="s">
        <v>27</v>
      </c>
      <c r="X1192" t="s">
        <v>27</v>
      </c>
      <c r="Y1192" t="s">
        <v>731</v>
      </c>
      <c r="Z1192" t="s">
        <v>743</v>
      </c>
      <c r="AA1192" s="3" t="str">
        <f t="shared" si="36"/>
        <v>5463</v>
      </c>
      <c r="AB1192" s="4" t="str">
        <f t="shared" si="37"/>
        <v>Non-TIF</v>
      </c>
    </row>
    <row r="1193" spans="1:28" x14ac:dyDescent="0.25">
      <c r="A1193">
        <v>2021</v>
      </c>
      <c r="B1193">
        <v>73</v>
      </c>
      <c r="C1193" t="s">
        <v>32</v>
      </c>
      <c r="D1193">
        <v>4491606</v>
      </c>
      <c r="E1193">
        <v>12456059</v>
      </c>
      <c r="F1193">
        <v>411563</v>
      </c>
      <c r="G1193">
        <v>45648</v>
      </c>
      <c r="H1193">
        <v>0</v>
      </c>
      <c r="I1193">
        <v>0</v>
      </c>
      <c r="J1193">
        <v>0</v>
      </c>
      <c r="K1193">
        <v>0</v>
      </c>
      <c r="L1193">
        <v>63851</v>
      </c>
      <c r="M1193">
        <v>0</v>
      </c>
      <c r="N1193">
        <v>17468727</v>
      </c>
      <c r="O1193">
        <v>12964</v>
      </c>
      <c r="P1193">
        <v>17455763</v>
      </c>
      <c r="Q1193">
        <v>1139196</v>
      </c>
      <c r="R1193">
        <v>2021</v>
      </c>
      <c r="S1193">
        <v>73</v>
      </c>
      <c r="T1193">
        <v>6</v>
      </c>
      <c r="U1193">
        <v>651</v>
      </c>
      <c r="V1193">
        <v>696651</v>
      </c>
      <c r="W1193" t="s">
        <v>27</v>
      </c>
      <c r="X1193" t="s">
        <v>27</v>
      </c>
      <c r="Y1193" t="s">
        <v>104</v>
      </c>
      <c r="Z1193" t="s">
        <v>743</v>
      </c>
      <c r="AA1193" s="3" t="str">
        <f t="shared" si="36"/>
        <v>6651</v>
      </c>
      <c r="AB1193" s="4" t="str">
        <f t="shared" si="37"/>
        <v>Non-TIF</v>
      </c>
    </row>
    <row r="1194" spans="1:28" x14ac:dyDescent="0.25">
      <c r="A1194">
        <v>2021</v>
      </c>
      <c r="B1194">
        <v>73</v>
      </c>
      <c r="C1194" t="s">
        <v>32</v>
      </c>
      <c r="D1194">
        <v>31496513</v>
      </c>
      <c r="E1194">
        <v>78242902</v>
      </c>
      <c r="F1194">
        <v>2443682</v>
      </c>
      <c r="G1194">
        <v>2717750</v>
      </c>
      <c r="H1194">
        <v>960624</v>
      </c>
      <c r="I1194">
        <v>115374</v>
      </c>
      <c r="J1194">
        <v>0</v>
      </c>
      <c r="K1194">
        <v>0</v>
      </c>
      <c r="L1194">
        <v>3775833</v>
      </c>
      <c r="M1194">
        <v>0</v>
      </c>
      <c r="N1194">
        <v>119752678</v>
      </c>
      <c r="O1194">
        <v>125936</v>
      </c>
      <c r="P1194">
        <v>119626742</v>
      </c>
      <c r="Q1194">
        <v>5306867</v>
      </c>
      <c r="R1194">
        <v>2021</v>
      </c>
      <c r="S1194">
        <v>73</v>
      </c>
      <c r="T1194">
        <v>6</v>
      </c>
      <c r="U1194">
        <v>97</v>
      </c>
      <c r="V1194">
        <v>736097</v>
      </c>
      <c r="W1194" t="s">
        <v>27</v>
      </c>
      <c r="X1194" t="s">
        <v>27</v>
      </c>
      <c r="Y1194" t="s">
        <v>829</v>
      </c>
      <c r="Z1194" t="s">
        <v>743</v>
      </c>
      <c r="AA1194" s="3" t="str">
        <f t="shared" si="36"/>
        <v>6097</v>
      </c>
      <c r="AB1194" s="4" t="str">
        <f t="shared" si="37"/>
        <v>Non-TIF</v>
      </c>
    </row>
    <row r="1195" spans="1:28" x14ac:dyDescent="0.25">
      <c r="A1195">
        <v>2021</v>
      </c>
      <c r="B1195">
        <v>74</v>
      </c>
      <c r="C1195" t="s">
        <v>45</v>
      </c>
      <c r="D1195">
        <v>42768871</v>
      </c>
      <c r="E1195">
        <v>2142887</v>
      </c>
      <c r="F1195">
        <v>111133</v>
      </c>
      <c r="G1195">
        <v>37557373</v>
      </c>
      <c r="H1195">
        <v>8274537</v>
      </c>
      <c r="I1195">
        <v>3409089</v>
      </c>
      <c r="J1195">
        <v>0</v>
      </c>
      <c r="K1195">
        <v>0</v>
      </c>
      <c r="L1195">
        <v>0</v>
      </c>
      <c r="M1195">
        <v>0</v>
      </c>
      <c r="N1195">
        <v>94263890</v>
      </c>
      <c r="O1195">
        <v>185200</v>
      </c>
      <c r="P1195">
        <v>94078690</v>
      </c>
      <c r="Q1195">
        <v>0</v>
      </c>
      <c r="R1195">
        <v>2021</v>
      </c>
      <c r="S1195">
        <v>74</v>
      </c>
      <c r="T1195">
        <v>2</v>
      </c>
      <c r="U1195">
        <v>88</v>
      </c>
      <c r="V1195">
        <v>742088</v>
      </c>
      <c r="W1195" t="s">
        <v>27</v>
      </c>
      <c r="X1195" t="s">
        <v>27</v>
      </c>
      <c r="Y1195" t="s">
        <v>766</v>
      </c>
      <c r="Z1195" t="s">
        <v>745</v>
      </c>
      <c r="AA1195" s="3" t="str">
        <f t="shared" si="36"/>
        <v>2088</v>
      </c>
      <c r="AB1195" s="4" t="str">
        <f t="shared" si="37"/>
        <v>Non-TIF</v>
      </c>
    </row>
    <row r="1196" spans="1:28" x14ac:dyDescent="0.25">
      <c r="A1196">
        <v>2021</v>
      </c>
      <c r="B1196">
        <v>74</v>
      </c>
      <c r="C1196" t="s">
        <v>45</v>
      </c>
      <c r="D1196">
        <v>60289</v>
      </c>
      <c r="E1196">
        <v>0</v>
      </c>
      <c r="F1196">
        <v>0</v>
      </c>
      <c r="G1196">
        <v>4442744</v>
      </c>
      <c r="H1196">
        <v>2897640</v>
      </c>
      <c r="I1196">
        <v>28877</v>
      </c>
      <c r="J1196">
        <v>0</v>
      </c>
      <c r="K1196">
        <v>0</v>
      </c>
      <c r="L1196">
        <v>0</v>
      </c>
      <c r="M1196">
        <v>0</v>
      </c>
      <c r="N1196">
        <v>7429550</v>
      </c>
      <c r="O1196">
        <v>0</v>
      </c>
      <c r="P1196">
        <v>7429550</v>
      </c>
      <c r="Q1196">
        <v>0</v>
      </c>
      <c r="R1196">
        <v>2021</v>
      </c>
      <c r="S1196">
        <v>74</v>
      </c>
      <c r="T1196">
        <v>2</v>
      </c>
      <c r="U1196">
        <v>556</v>
      </c>
      <c r="V1196">
        <v>742556</v>
      </c>
      <c r="W1196" t="s">
        <v>27</v>
      </c>
      <c r="X1196" t="s">
        <v>27</v>
      </c>
      <c r="Y1196" t="s">
        <v>245</v>
      </c>
      <c r="Z1196" t="s">
        <v>745</v>
      </c>
      <c r="AA1196" s="3" t="str">
        <f t="shared" si="36"/>
        <v>2556</v>
      </c>
      <c r="AB1196" s="4" t="str">
        <f t="shared" si="37"/>
        <v>Non-TIF</v>
      </c>
    </row>
    <row r="1197" spans="1:28" x14ac:dyDescent="0.25">
      <c r="A1197">
        <v>2021</v>
      </c>
      <c r="B1197">
        <v>74</v>
      </c>
      <c r="C1197" t="s">
        <v>24</v>
      </c>
      <c r="D1197">
        <v>0</v>
      </c>
      <c r="E1197">
        <v>0</v>
      </c>
      <c r="F1197">
        <v>0</v>
      </c>
      <c r="G1197">
        <v>0</v>
      </c>
      <c r="H1197">
        <v>8943948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8943948</v>
      </c>
      <c r="O1197">
        <v>0</v>
      </c>
      <c r="P1197">
        <v>8943948</v>
      </c>
      <c r="Q1197">
        <v>0</v>
      </c>
      <c r="R1197">
        <v>2021</v>
      </c>
      <c r="S1197">
        <v>74</v>
      </c>
      <c r="T1197">
        <v>0</v>
      </c>
      <c r="U1197">
        <v>333</v>
      </c>
      <c r="V1197" t="s">
        <v>385</v>
      </c>
      <c r="W1197" t="s">
        <v>26</v>
      </c>
      <c r="X1197" t="s">
        <v>27</v>
      </c>
      <c r="Y1197" t="s">
        <v>386</v>
      </c>
      <c r="Z1197" t="s">
        <v>745</v>
      </c>
      <c r="AA1197" s="3" t="str">
        <f t="shared" si="36"/>
        <v>0333</v>
      </c>
      <c r="AB1197" s="4" t="str">
        <f t="shared" si="37"/>
        <v>TIF</v>
      </c>
    </row>
    <row r="1198" spans="1:28" x14ac:dyDescent="0.25">
      <c r="A1198">
        <v>2021</v>
      </c>
      <c r="B1198">
        <v>74</v>
      </c>
      <c r="C1198" t="s">
        <v>24</v>
      </c>
      <c r="D1198">
        <v>0</v>
      </c>
      <c r="E1198">
        <v>0</v>
      </c>
      <c r="F1198">
        <v>0</v>
      </c>
      <c r="G1198">
        <v>0</v>
      </c>
      <c r="H1198">
        <v>925236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925236</v>
      </c>
      <c r="O1198">
        <v>0</v>
      </c>
      <c r="P1198">
        <v>925236</v>
      </c>
      <c r="Q1198">
        <v>0</v>
      </c>
      <c r="R1198">
        <v>2021</v>
      </c>
      <c r="S1198">
        <v>74</v>
      </c>
      <c r="T1198">
        <v>2</v>
      </c>
      <c r="U1198">
        <v>556</v>
      </c>
      <c r="V1198" t="s">
        <v>576</v>
      </c>
      <c r="W1198" t="s">
        <v>26</v>
      </c>
      <c r="X1198" t="s">
        <v>27</v>
      </c>
      <c r="Y1198" t="s">
        <v>577</v>
      </c>
      <c r="Z1198" t="s">
        <v>745</v>
      </c>
      <c r="AA1198" s="3" t="str">
        <f t="shared" si="36"/>
        <v>2556</v>
      </c>
      <c r="AB1198" s="4" t="str">
        <f t="shared" si="37"/>
        <v>TIF</v>
      </c>
    </row>
    <row r="1199" spans="1:28" x14ac:dyDescent="0.25">
      <c r="A1199">
        <v>2021</v>
      </c>
      <c r="B1199">
        <v>74</v>
      </c>
      <c r="C1199" t="s">
        <v>24</v>
      </c>
      <c r="D1199">
        <v>1608467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1608467</v>
      </c>
      <c r="O1199">
        <v>0</v>
      </c>
      <c r="P1199">
        <v>1608467</v>
      </c>
      <c r="Q1199">
        <v>0</v>
      </c>
      <c r="R1199">
        <v>2021</v>
      </c>
      <c r="S1199">
        <v>74</v>
      </c>
      <c r="T1199">
        <v>6</v>
      </c>
      <c r="U1199">
        <v>921</v>
      </c>
      <c r="V1199" t="s">
        <v>611</v>
      </c>
      <c r="W1199" t="s">
        <v>26</v>
      </c>
      <c r="X1199" t="s">
        <v>27</v>
      </c>
      <c r="Y1199" t="s">
        <v>612</v>
      </c>
      <c r="Z1199" t="s">
        <v>745</v>
      </c>
      <c r="AA1199" s="3" t="str">
        <f t="shared" si="36"/>
        <v>6921</v>
      </c>
      <c r="AB1199" s="4" t="str">
        <f t="shared" si="37"/>
        <v>TIF</v>
      </c>
    </row>
    <row r="1200" spans="1:28" x14ac:dyDescent="0.25">
      <c r="A1200">
        <v>2021</v>
      </c>
      <c r="B1200">
        <v>74</v>
      </c>
      <c r="C1200" t="s">
        <v>32</v>
      </c>
      <c r="D1200">
        <v>2659426</v>
      </c>
      <c r="E1200">
        <v>22899326</v>
      </c>
      <c r="F1200">
        <v>2389729</v>
      </c>
      <c r="G1200">
        <v>124407</v>
      </c>
      <c r="H1200">
        <v>0</v>
      </c>
      <c r="I1200">
        <v>0</v>
      </c>
      <c r="J1200">
        <v>0</v>
      </c>
      <c r="K1200">
        <v>0</v>
      </c>
      <c r="L1200">
        <v>28333</v>
      </c>
      <c r="M1200">
        <v>0</v>
      </c>
      <c r="N1200">
        <v>28101221</v>
      </c>
      <c r="O1200">
        <v>3704</v>
      </c>
      <c r="P1200">
        <v>28097517</v>
      </c>
      <c r="Q1200">
        <v>2944740</v>
      </c>
      <c r="R1200">
        <v>2021</v>
      </c>
      <c r="S1200">
        <v>74</v>
      </c>
      <c r="T1200">
        <v>0</v>
      </c>
      <c r="U1200">
        <v>333</v>
      </c>
      <c r="V1200">
        <v>320333</v>
      </c>
      <c r="W1200" t="s">
        <v>27</v>
      </c>
      <c r="X1200" t="s">
        <v>27</v>
      </c>
      <c r="Y1200" t="s">
        <v>387</v>
      </c>
      <c r="Z1200" t="s">
        <v>745</v>
      </c>
      <c r="AA1200" s="3" t="str">
        <f t="shared" si="36"/>
        <v>0333</v>
      </c>
      <c r="AB1200" s="4" t="str">
        <f t="shared" si="37"/>
        <v>Non-TIF</v>
      </c>
    </row>
    <row r="1201" spans="1:28" x14ac:dyDescent="0.25">
      <c r="A1201">
        <v>2021</v>
      </c>
      <c r="B1201">
        <v>74</v>
      </c>
      <c r="C1201" t="s">
        <v>32</v>
      </c>
      <c r="D1201">
        <v>1259944</v>
      </c>
      <c r="E1201">
        <v>15185329</v>
      </c>
      <c r="F1201">
        <v>647891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98476</v>
      </c>
      <c r="M1201">
        <v>0</v>
      </c>
      <c r="N1201">
        <v>17191640</v>
      </c>
      <c r="O1201">
        <v>7408</v>
      </c>
      <c r="P1201">
        <v>17184232</v>
      </c>
      <c r="Q1201">
        <v>75576</v>
      </c>
      <c r="R1201">
        <v>2021</v>
      </c>
      <c r="S1201">
        <v>74</v>
      </c>
      <c r="T1201">
        <v>3</v>
      </c>
      <c r="U1201">
        <v>537</v>
      </c>
      <c r="V1201">
        <v>763537</v>
      </c>
      <c r="W1201" t="s">
        <v>27</v>
      </c>
      <c r="X1201" t="s">
        <v>27</v>
      </c>
      <c r="Y1201" t="s">
        <v>282</v>
      </c>
      <c r="Z1201" t="s">
        <v>745</v>
      </c>
      <c r="AA1201" s="3" t="str">
        <f t="shared" si="36"/>
        <v>3537</v>
      </c>
      <c r="AB1201" s="4" t="str">
        <f t="shared" si="37"/>
        <v>Non-TIF</v>
      </c>
    </row>
    <row r="1202" spans="1:28" x14ac:dyDescent="0.25">
      <c r="A1202">
        <v>2021</v>
      </c>
      <c r="B1202">
        <v>75</v>
      </c>
      <c r="C1202" t="s">
        <v>24</v>
      </c>
      <c r="D1202">
        <v>1559830</v>
      </c>
      <c r="E1202">
        <v>0</v>
      </c>
      <c r="F1202">
        <v>0</v>
      </c>
      <c r="G1202">
        <v>1180080</v>
      </c>
      <c r="H1202">
        <v>186280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2926190</v>
      </c>
      <c r="O1202">
        <v>0</v>
      </c>
      <c r="P1202">
        <v>2926190</v>
      </c>
      <c r="Q1202">
        <v>0</v>
      </c>
      <c r="R1202">
        <v>2021</v>
      </c>
      <c r="S1202">
        <v>75</v>
      </c>
      <c r="T1202">
        <v>5</v>
      </c>
      <c r="U1202">
        <v>486</v>
      </c>
      <c r="V1202" t="s">
        <v>830</v>
      </c>
      <c r="W1202" t="s">
        <v>26</v>
      </c>
      <c r="X1202" t="s">
        <v>27</v>
      </c>
      <c r="Y1202" t="s">
        <v>831</v>
      </c>
      <c r="Z1202" t="s">
        <v>747</v>
      </c>
      <c r="AA1202" s="3" t="str">
        <f t="shared" si="36"/>
        <v>5486</v>
      </c>
      <c r="AB1202" s="4" t="str">
        <f t="shared" si="37"/>
        <v>TIF</v>
      </c>
    </row>
    <row r="1203" spans="1:28" x14ac:dyDescent="0.25">
      <c r="A1203">
        <v>2021</v>
      </c>
      <c r="B1203">
        <v>75</v>
      </c>
      <c r="C1203" t="s">
        <v>32</v>
      </c>
      <c r="D1203">
        <v>3802403</v>
      </c>
      <c r="E1203">
        <v>14122792</v>
      </c>
      <c r="F1203">
        <v>1077056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653596</v>
      </c>
      <c r="M1203">
        <v>422690</v>
      </c>
      <c r="N1203">
        <v>20078537</v>
      </c>
      <c r="O1203">
        <v>1852</v>
      </c>
      <c r="P1203">
        <v>20076685</v>
      </c>
      <c r="Q1203">
        <v>245635</v>
      </c>
      <c r="R1203">
        <v>2021</v>
      </c>
      <c r="S1203">
        <v>75</v>
      </c>
      <c r="T1203">
        <v>4</v>
      </c>
      <c r="U1203">
        <v>68</v>
      </c>
      <c r="V1203">
        <v>184068</v>
      </c>
      <c r="W1203" t="s">
        <v>27</v>
      </c>
      <c r="X1203" t="s">
        <v>27</v>
      </c>
      <c r="Y1203" t="s">
        <v>220</v>
      </c>
      <c r="Z1203" t="s">
        <v>747</v>
      </c>
      <c r="AA1203" s="3" t="str">
        <f t="shared" si="36"/>
        <v>4068</v>
      </c>
      <c r="AB1203" s="4" t="str">
        <f t="shared" si="37"/>
        <v>Non-TIF</v>
      </c>
    </row>
    <row r="1204" spans="1:28" x14ac:dyDescent="0.25">
      <c r="A1204">
        <v>2021</v>
      </c>
      <c r="B1204">
        <v>75</v>
      </c>
      <c r="C1204" t="s">
        <v>32</v>
      </c>
      <c r="D1204">
        <v>40851909</v>
      </c>
      <c r="E1204">
        <v>1723895</v>
      </c>
      <c r="F1204">
        <v>253651</v>
      </c>
      <c r="G1204">
        <v>1692090</v>
      </c>
      <c r="H1204">
        <v>0</v>
      </c>
      <c r="I1204">
        <v>63495</v>
      </c>
      <c r="J1204">
        <v>0</v>
      </c>
      <c r="K1204">
        <v>0</v>
      </c>
      <c r="L1204">
        <v>140255</v>
      </c>
      <c r="M1204">
        <v>0</v>
      </c>
      <c r="N1204">
        <v>44725295</v>
      </c>
      <c r="O1204">
        <v>51856</v>
      </c>
      <c r="P1204">
        <v>44673439</v>
      </c>
      <c r="Q1204">
        <v>152096</v>
      </c>
      <c r="R1204">
        <v>2021</v>
      </c>
      <c r="S1204">
        <v>75</v>
      </c>
      <c r="T1204">
        <v>6</v>
      </c>
      <c r="U1204">
        <v>39</v>
      </c>
      <c r="V1204">
        <v>976039</v>
      </c>
      <c r="W1204" t="s">
        <v>27</v>
      </c>
      <c r="X1204" t="s">
        <v>27</v>
      </c>
      <c r="Y1204" t="s">
        <v>832</v>
      </c>
      <c r="Z1204" t="s">
        <v>747</v>
      </c>
      <c r="AA1204" s="3" t="str">
        <f t="shared" si="36"/>
        <v>6039</v>
      </c>
      <c r="AB1204" s="4" t="str">
        <f t="shared" si="37"/>
        <v>Non-TIF</v>
      </c>
    </row>
    <row r="1205" spans="1:28" x14ac:dyDescent="0.25">
      <c r="A1205">
        <v>2021</v>
      </c>
      <c r="B1205">
        <v>76</v>
      </c>
      <c r="C1205" t="s">
        <v>45</v>
      </c>
      <c r="D1205">
        <v>2739518</v>
      </c>
      <c r="E1205">
        <v>164527</v>
      </c>
      <c r="F1205">
        <v>3521</v>
      </c>
      <c r="G1205">
        <v>20396971</v>
      </c>
      <c r="H1205">
        <v>870792</v>
      </c>
      <c r="I1205">
        <v>663629</v>
      </c>
      <c r="J1205">
        <v>0</v>
      </c>
      <c r="K1205">
        <v>0</v>
      </c>
      <c r="L1205">
        <v>0</v>
      </c>
      <c r="M1205">
        <v>0</v>
      </c>
      <c r="N1205">
        <v>24838958</v>
      </c>
      <c r="O1205">
        <v>3704</v>
      </c>
      <c r="P1205">
        <v>24835254</v>
      </c>
      <c r="Q1205">
        <v>0</v>
      </c>
      <c r="R1205">
        <v>2021</v>
      </c>
      <c r="S1205">
        <v>76</v>
      </c>
      <c r="T1205">
        <v>5</v>
      </c>
      <c r="U1205">
        <v>283</v>
      </c>
      <c r="V1205">
        <v>765283</v>
      </c>
      <c r="W1205" t="s">
        <v>27</v>
      </c>
      <c r="X1205" t="s">
        <v>27</v>
      </c>
      <c r="Y1205" t="s">
        <v>230</v>
      </c>
      <c r="Z1205" t="s">
        <v>749</v>
      </c>
      <c r="AA1205" s="3" t="str">
        <f t="shared" si="36"/>
        <v>5283</v>
      </c>
      <c r="AB1205" s="4" t="str">
        <f t="shared" si="37"/>
        <v>Non-TIF</v>
      </c>
    </row>
    <row r="1206" spans="1:28" x14ac:dyDescent="0.25">
      <c r="A1206">
        <v>2021</v>
      </c>
      <c r="B1206">
        <v>95</v>
      </c>
      <c r="C1206" t="s">
        <v>32</v>
      </c>
      <c r="D1206">
        <v>67345190</v>
      </c>
      <c r="E1206">
        <v>62545305</v>
      </c>
      <c r="F1206">
        <v>3077048</v>
      </c>
      <c r="G1206">
        <v>11259321</v>
      </c>
      <c r="H1206">
        <v>567378</v>
      </c>
      <c r="I1206">
        <v>2980008</v>
      </c>
      <c r="J1206">
        <v>0</v>
      </c>
      <c r="K1206">
        <v>0</v>
      </c>
      <c r="L1206">
        <v>2443843</v>
      </c>
      <c r="M1206">
        <v>12384288</v>
      </c>
      <c r="N1206">
        <v>162602381</v>
      </c>
      <c r="O1206">
        <v>240760</v>
      </c>
      <c r="P1206">
        <v>162361621</v>
      </c>
      <c r="Q1206">
        <v>3212162</v>
      </c>
      <c r="R1206">
        <v>2021</v>
      </c>
      <c r="S1206">
        <v>95</v>
      </c>
      <c r="T1206">
        <v>3</v>
      </c>
      <c r="U1206">
        <v>420</v>
      </c>
      <c r="V1206">
        <v>953420</v>
      </c>
      <c r="W1206" t="s">
        <v>27</v>
      </c>
      <c r="X1206" t="s">
        <v>27</v>
      </c>
      <c r="Y1206" t="s">
        <v>875</v>
      </c>
      <c r="Z1206" t="s">
        <v>872</v>
      </c>
      <c r="AA1206" s="3" t="str">
        <f t="shared" si="36"/>
        <v>3420</v>
      </c>
      <c r="AB1206" s="4" t="str">
        <f t="shared" si="37"/>
        <v>Non-TIF</v>
      </c>
    </row>
    <row r="1207" spans="1:28" x14ac:dyDescent="0.25">
      <c r="A1207">
        <v>2021</v>
      </c>
      <c r="B1207">
        <v>96</v>
      </c>
      <c r="C1207" t="s">
        <v>45</v>
      </c>
      <c r="D1207">
        <v>0</v>
      </c>
      <c r="E1207">
        <v>0</v>
      </c>
      <c r="F1207">
        <v>0</v>
      </c>
      <c r="G1207">
        <v>1687382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1687382</v>
      </c>
      <c r="O1207">
        <v>0</v>
      </c>
      <c r="P1207">
        <v>1687382</v>
      </c>
      <c r="Q1207">
        <v>0</v>
      </c>
      <c r="R1207">
        <v>2021</v>
      </c>
      <c r="S1207">
        <v>96</v>
      </c>
      <c r="T1207">
        <v>1</v>
      </c>
      <c r="U1207">
        <v>638</v>
      </c>
      <c r="V1207">
        <v>961638</v>
      </c>
      <c r="W1207" t="s">
        <v>27</v>
      </c>
      <c r="X1207" t="s">
        <v>27</v>
      </c>
      <c r="Y1207" t="s">
        <v>1725</v>
      </c>
      <c r="Z1207" t="s">
        <v>876</v>
      </c>
      <c r="AA1207" s="3" t="str">
        <f t="shared" si="36"/>
        <v>1638</v>
      </c>
      <c r="AB1207" s="4" t="str">
        <f t="shared" si="37"/>
        <v>Non-TIF</v>
      </c>
    </row>
    <row r="1208" spans="1:28" x14ac:dyDescent="0.25">
      <c r="A1208">
        <v>2021</v>
      </c>
      <c r="B1208">
        <v>96</v>
      </c>
      <c r="C1208" t="s">
        <v>24</v>
      </c>
      <c r="D1208">
        <v>0</v>
      </c>
      <c r="E1208">
        <v>0</v>
      </c>
      <c r="F1208">
        <v>0</v>
      </c>
      <c r="G1208">
        <v>1730866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1730866</v>
      </c>
      <c r="O1208">
        <v>0</v>
      </c>
      <c r="P1208">
        <v>1730866</v>
      </c>
      <c r="Q1208">
        <v>0</v>
      </c>
      <c r="R1208">
        <v>2021</v>
      </c>
      <c r="S1208">
        <v>96</v>
      </c>
      <c r="T1208">
        <v>6</v>
      </c>
      <c r="U1208">
        <v>100</v>
      </c>
      <c r="V1208" t="s">
        <v>908</v>
      </c>
      <c r="W1208" t="s">
        <v>26</v>
      </c>
      <c r="X1208" t="s">
        <v>27</v>
      </c>
      <c r="Y1208" t="s">
        <v>909</v>
      </c>
      <c r="Z1208" t="s">
        <v>876</v>
      </c>
      <c r="AA1208" s="3" t="str">
        <f t="shared" si="36"/>
        <v>6100</v>
      </c>
      <c r="AB1208" s="4" t="str">
        <f t="shared" si="37"/>
        <v>TIF</v>
      </c>
    </row>
    <row r="1209" spans="1:28" x14ac:dyDescent="0.25">
      <c r="A1209">
        <v>2021</v>
      </c>
      <c r="B1209">
        <v>96</v>
      </c>
      <c r="C1209" t="s">
        <v>32</v>
      </c>
      <c r="D1209">
        <v>4539390</v>
      </c>
      <c r="E1209">
        <v>6684056</v>
      </c>
      <c r="F1209">
        <v>259696</v>
      </c>
      <c r="G1209">
        <v>314302</v>
      </c>
      <c r="H1209">
        <v>0</v>
      </c>
      <c r="I1209">
        <v>91536</v>
      </c>
      <c r="J1209">
        <v>0</v>
      </c>
      <c r="K1209">
        <v>0</v>
      </c>
      <c r="L1209">
        <v>299893</v>
      </c>
      <c r="M1209">
        <v>0</v>
      </c>
      <c r="N1209">
        <v>12188873</v>
      </c>
      <c r="O1209">
        <v>16668</v>
      </c>
      <c r="P1209">
        <v>12172205</v>
      </c>
      <c r="Q1209">
        <v>110243</v>
      </c>
      <c r="R1209">
        <v>2021</v>
      </c>
      <c r="S1209">
        <v>96</v>
      </c>
      <c r="T1209">
        <v>0</v>
      </c>
      <c r="U1209">
        <v>135</v>
      </c>
      <c r="V1209">
        <v>30135</v>
      </c>
      <c r="W1209" t="s">
        <v>27</v>
      </c>
      <c r="X1209" t="s">
        <v>27</v>
      </c>
      <c r="Y1209" t="s">
        <v>86</v>
      </c>
      <c r="Z1209" t="s">
        <v>876</v>
      </c>
      <c r="AA1209" s="3" t="str">
        <f t="shared" si="36"/>
        <v>0135</v>
      </c>
      <c r="AB1209" s="4" t="str">
        <f t="shared" si="37"/>
        <v>Non-TIF</v>
      </c>
    </row>
    <row r="1210" spans="1:28" x14ac:dyDescent="0.25">
      <c r="A1210">
        <v>2021</v>
      </c>
      <c r="B1210">
        <v>96</v>
      </c>
      <c r="C1210" t="s">
        <v>32</v>
      </c>
      <c r="D1210">
        <v>28949505</v>
      </c>
      <c r="E1210">
        <v>35977726</v>
      </c>
      <c r="F1210">
        <v>2937961</v>
      </c>
      <c r="G1210">
        <v>4544898</v>
      </c>
      <c r="H1210">
        <v>2611755</v>
      </c>
      <c r="I1210">
        <v>137887</v>
      </c>
      <c r="J1210">
        <v>0</v>
      </c>
      <c r="K1210">
        <v>0</v>
      </c>
      <c r="L1210">
        <v>130301</v>
      </c>
      <c r="M1210">
        <v>2605303</v>
      </c>
      <c r="N1210">
        <v>77895336</v>
      </c>
      <c r="O1210">
        <v>88896</v>
      </c>
      <c r="P1210">
        <v>77806440</v>
      </c>
      <c r="Q1210">
        <v>661155</v>
      </c>
      <c r="R1210">
        <v>2021</v>
      </c>
      <c r="S1210">
        <v>96</v>
      </c>
      <c r="T1210">
        <v>6</v>
      </c>
      <c r="U1210">
        <v>509</v>
      </c>
      <c r="V1210">
        <v>336509</v>
      </c>
      <c r="W1210" t="s">
        <v>27</v>
      </c>
      <c r="X1210" t="s">
        <v>27</v>
      </c>
      <c r="Y1210" t="s">
        <v>224</v>
      </c>
      <c r="Z1210" t="s">
        <v>876</v>
      </c>
      <c r="AA1210" s="3" t="str">
        <f t="shared" si="36"/>
        <v>6509</v>
      </c>
      <c r="AB1210" s="4" t="str">
        <f t="shared" si="37"/>
        <v>Non-TIF</v>
      </c>
    </row>
    <row r="1211" spans="1:28" x14ac:dyDescent="0.25">
      <c r="A1211">
        <v>2021</v>
      </c>
      <c r="B1211">
        <v>96</v>
      </c>
      <c r="C1211" t="s">
        <v>32</v>
      </c>
      <c r="D1211">
        <v>136754348</v>
      </c>
      <c r="E1211">
        <v>104162453</v>
      </c>
      <c r="F1211">
        <v>10609807</v>
      </c>
      <c r="G1211">
        <v>23220522</v>
      </c>
      <c r="H1211">
        <v>1031328</v>
      </c>
      <c r="I1211">
        <v>891935</v>
      </c>
      <c r="J1211">
        <v>0</v>
      </c>
      <c r="K1211">
        <v>0</v>
      </c>
      <c r="L1211">
        <v>2060523</v>
      </c>
      <c r="M1211">
        <v>3312207</v>
      </c>
      <c r="N1211">
        <v>282043123</v>
      </c>
      <c r="O1211">
        <v>353732</v>
      </c>
      <c r="P1211">
        <v>281689391</v>
      </c>
      <c r="Q1211">
        <v>3118074</v>
      </c>
      <c r="R1211">
        <v>2021</v>
      </c>
      <c r="S1211">
        <v>96</v>
      </c>
      <c r="T1211">
        <v>6</v>
      </c>
      <c r="U1211">
        <v>100</v>
      </c>
      <c r="V1211">
        <v>966100</v>
      </c>
      <c r="W1211" t="s">
        <v>27</v>
      </c>
      <c r="X1211" t="s">
        <v>27</v>
      </c>
      <c r="Y1211" t="s">
        <v>910</v>
      </c>
      <c r="Z1211" t="s">
        <v>876</v>
      </c>
      <c r="AA1211" s="3" t="str">
        <f t="shared" si="36"/>
        <v>6100</v>
      </c>
      <c r="AB1211" s="4" t="str">
        <f t="shared" si="37"/>
        <v>Non-TIF</v>
      </c>
    </row>
    <row r="1212" spans="1:28" x14ac:dyDescent="0.25">
      <c r="A1212">
        <v>2021</v>
      </c>
      <c r="B1212">
        <v>97</v>
      </c>
      <c r="C1212" t="s">
        <v>45</v>
      </c>
      <c r="D1212">
        <v>292432</v>
      </c>
      <c r="E1212">
        <v>0</v>
      </c>
      <c r="F1212">
        <v>0</v>
      </c>
      <c r="G1212">
        <v>9003156</v>
      </c>
      <c r="H1212">
        <v>35910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9331498</v>
      </c>
      <c r="O1212">
        <v>3704</v>
      </c>
      <c r="P1212">
        <v>9327794</v>
      </c>
      <c r="Q1212">
        <v>0</v>
      </c>
      <c r="R1212">
        <v>2021</v>
      </c>
      <c r="S1212">
        <v>97</v>
      </c>
      <c r="T1212">
        <v>4</v>
      </c>
      <c r="U1212">
        <v>33</v>
      </c>
      <c r="V1212">
        <v>674033</v>
      </c>
      <c r="W1212" t="s">
        <v>27</v>
      </c>
      <c r="X1212" t="s">
        <v>27</v>
      </c>
      <c r="Y1212" t="s">
        <v>1738</v>
      </c>
      <c r="Z1212" t="s">
        <v>911</v>
      </c>
      <c r="AA1212" s="3" t="str">
        <f t="shared" si="36"/>
        <v>4033</v>
      </c>
      <c r="AB1212" s="4" t="str">
        <f t="shared" si="37"/>
        <v>Non-TIF</v>
      </c>
    </row>
    <row r="1213" spans="1:28" x14ac:dyDescent="0.25">
      <c r="A1213">
        <v>2021</v>
      </c>
      <c r="B1213">
        <v>97</v>
      </c>
      <c r="C1213" t="s">
        <v>45</v>
      </c>
      <c r="D1213">
        <v>17863851</v>
      </c>
      <c r="E1213">
        <v>761455</v>
      </c>
      <c r="F1213">
        <v>34111</v>
      </c>
      <c r="G1213">
        <v>119096348</v>
      </c>
      <c r="H1213">
        <v>172148989</v>
      </c>
      <c r="I1213">
        <v>606425</v>
      </c>
      <c r="J1213">
        <v>0</v>
      </c>
      <c r="K1213">
        <v>0</v>
      </c>
      <c r="L1213">
        <v>0</v>
      </c>
      <c r="M1213">
        <v>0</v>
      </c>
      <c r="N1213">
        <v>310511179</v>
      </c>
      <c r="O1213">
        <v>25928</v>
      </c>
      <c r="P1213">
        <v>310485251</v>
      </c>
      <c r="Q1213">
        <v>0</v>
      </c>
      <c r="R1213">
        <v>2021</v>
      </c>
      <c r="S1213">
        <v>97</v>
      </c>
      <c r="T1213">
        <v>5</v>
      </c>
      <c r="U1213">
        <v>877</v>
      </c>
      <c r="V1213">
        <v>975877</v>
      </c>
      <c r="W1213" t="s">
        <v>27</v>
      </c>
      <c r="X1213" t="s">
        <v>27</v>
      </c>
      <c r="Y1213" t="s">
        <v>912</v>
      </c>
      <c r="Z1213" t="s">
        <v>911</v>
      </c>
      <c r="AA1213" s="3" t="str">
        <f t="shared" si="36"/>
        <v>5877</v>
      </c>
      <c r="AB1213" s="4" t="str">
        <f t="shared" si="37"/>
        <v>Non-TIF</v>
      </c>
    </row>
    <row r="1214" spans="1:28" x14ac:dyDescent="0.25">
      <c r="A1214">
        <v>2021</v>
      </c>
      <c r="B1214">
        <v>97</v>
      </c>
      <c r="C1214" t="s">
        <v>32</v>
      </c>
      <c r="D1214">
        <v>31282365</v>
      </c>
      <c r="E1214">
        <v>74082464</v>
      </c>
      <c r="F1214">
        <v>3795159</v>
      </c>
      <c r="G1214">
        <v>7043011</v>
      </c>
      <c r="H1214">
        <v>0</v>
      </c>
      <c r="I1214">
        <v>61469</v>
      </c>
      <c r="J1214">
        <v>0</v>
      </c>
      <c r="K1214">
        <v>0</v>
      </c>
      <c r="L1214">
        <v>819333</v>
      </c>
      <c r="M1214">
        <v>0</v>
      </c>
      <c r="N1214">
        <v>117083801</v>
      </c>
      <c r="O1214">
        <v>153716</v>
      </c>
      <c r="P1214">
        <v>116930085</v>
      </c>
      <c r="Q1214">
        <v>3163206</v>
      </c>
      <c r="R1214">
        <v>2021</v>
      </c>
      <c r="S1214">
        <v>97</v>
      </c>
      <c r="T1214">
        <v>1</v>
      </c>
      <c r="U1214">
        <v>975</v>
      </c>
      <c r="V1214">
        <v>971975</v>
      </c>
      <c r="W1214" t="s">
        <v>27</v>
      </c>
      <c r="X1214" t="s">
        <v>27</v>
      </c>
      <c r="Y1214" t="s">
        <v>321</v>
      </c>
      <c r="Z1214" t="s">
        <v>911</v>
      </c>
      <c r="AA1214" s="3" t="str">
        <f t="shared" si="36"/>
        <v>1975</v>
      </c>
      <c r="AB1214" s="4" t="str">
        <f t="shared" si="37"/>
        <v>Non-TIF</v>
      </c>
    </row>
    <row r="1215" spans="1:28" x14ac:dyDescent="0.25">
      <c r="A1215">
        <v>2021</v>
      </c>
      <c r="B1215">
        <v>97</v>
      </c>
      <c r="C1215" t="s">
        <v>32</v>
      </c>
      <c r="D1215">
        <v>146743192</v>
      </c>
      <c r="E1215">
        <v>87584912</v>
      </c>
      <c r="F1215">
        <v>4615459</v>
      </c>
      <c r="G1215">
        <v>21109555</v>
      </c>
      <c r="H1215">
        <v>997434</v>
      </c>
      <c r="I1215">
        <v>1676274</v>
      </c>
      <c r="J1215">
        <v>0</v>
      </c>
      <c r="K1215">
        <v>0</v>
      </c>
      <c r="L1215">
        <v>2828369</v>
      </c>
      <c r="M1215">
        <v>0</v>
      </c>
      <c r="N1215">
        <v>265555195</v>
      </c>
      <c r="O1215">
        <v>322248</v>
      </c>
      <c r="P1215">
        <v>265232947</v>
      </c>
      <c r="Q1215">
        <v>4704710</v>
      </c>
      <c r="R1215">
        <v>2021</v>
      </c>
      <c r="S1215">
        <v>97</v>
      </c>
      <c r="T1215">
        <v>3</v>
      </c>
      <c r="U1215">
        <v>555</v>
      </c>
      <c r="V1215">
        <v>973555</v>
      </c>
      <c r="W1215" t="s">
        <v>27</v>
      </c>
      <c r="X1215" t="s">
        <v>27</v>
      </c>
      <c r="Y1215" t="s">
        <v>913</v>
      </c>
      <c r="Z1215" t="s">
        <v>911</v>
      </c>
      <c r="AA1215" s="3" t="str">
        <f t="shared" si="36"/>
        <v>3555</v>
      </c>
      <c r="AB1215" s="4" t="str">
        <f t="shared" si="37"/>
        <v>Non-TIF</v>
      </c>
    </row>
    <row r="1216" spans="1:28" x14ac:dyDescent="0.25">
      <c r="A1216">
        <v>2021</v>
      </c>
      <c r="B1216">
        <v>98</v>
      </c>
      <c r="C1216" t="s">
        <v>45</v>
      </c>
      <c r="D1216">
        <v>4434842</v>
      </c>
      <c r="E1216">
        <v>157315</v>
      </c>
      <c r="F1216">
        <v>0</v>
      </c>
      <c r="G1216">
        <v>2212172</v>
      </c>
      <c r="H1216">
        <v>0</v>
      </c>
      <c r="I1216">
        <v>147234</v>
      </c>
      <c r="J1216">
        <v>0</v>
      </c>
      <c r="K1216">
        <v>0</v>
      </c>
      <c r="L1216">
        <v>0</v>
      </c>
      <c r="M1216">
        <v>0</v>
      </c>
      <c r="N1216">
        <v>6951563</v>
      </c>
      <c r="O1216">
        <v>38892</v>
      </c>
      <c r="P1216">
        <v>6912671</v>
      </c>
      <c r="Q1216">
        <v>0</v>
      </c>
      <c r="R1216">
        <v>2021</v>
      </c>
      <c r="S1216">
        <v>98</v>
      </c>
      <c r="T1216">
        <v>4</v>
      </c>
      <c r="U1216">
        <v>772</v>
      </c>
      <c r="V1216">
        <v>984772</v>
      </c>
      <c r="W1216" t="s">
        <v>27</v>
      </c>
      <c r="X1216" t="s">
        <v>27</v>
      </c>
      <c r="Y1216" t="s">
        <v>320</v>
      </c>
      <c r="Z1216" t="s">
        <v>914</v>
      </c>
      <c r="AA1216" s="3" t="str">
        <f t="shared" si="36"/>
        <v>4772</v>
      </c>
      <c r="AB1216" s="4" t="str">
        <f t="shared" si="37"/>
        <v>Non-TIF</v>
      </c>
    </row>
    <row r="1217" spans="1:28" x14ac:dyDescent="0.25">
      <c r="A1217">
        <v>2021</v>
      </c>
      <c r="B1217">
        <v>98</v>
      </c>
      <c r="C1217" t="s">
        <v>45</v>
      </c>
      <c r="D1217">
        <v>39012229</v>
      </c>
      <c r="E1217">
        <v>176525</v>
      </c>
      <c r="F1217">
        <v>13631</v>
      </c>
      <c r="G1217">
        <v>13152618</v>
      </c>
      <c r="H1217">
        <v>646072</v>
      </c>
      <c r="I1217">
        <v>1609754</v>
      </c>
      <c r="J1217">
        <v>0</v>
      </c>
      <c r="K1217">
        <v>0</v>
      </c>
      <c r="L1217">
        <v>0</v>
      </c>
      <c r="M1217">
        <v>0</v>
      </c>
      <c r="N1217">
        <v>54610829</v>
      </c>
      <c r="O1217">
        <v>224092</v>
      </c>
      <c r="P1217">
        <v>54386737</v>
      </c>
      <c r="Q1217">
        <v>0</v>
      </c>
      <c r="R1217">
        <v>2021</v>
      </c>
      <c r="S1217">
        <v>98</v>
      </c>
      <c r="T1217">
        <v>4</v>
      </c>
      <c r="U1217">
        <v>788</v>
      </c>
      <c r="V1217">
        <v>984788</v>
      </c>
      <c r="W1217" t="s">
        <v>27</v>
      </c>
      <c r="X1217" t="s">
        <v>27</v>
      </c>
      <c r="Y1217" t="s">
        <v>915</v>
      </c>
      <c r="Z1217" t="s">
        <v>914</v>
      </c>
      <c r="AA1217" s="3" t="str">
        <f t="shared" si="36"/>
        <v>4788</v>
      </c>
      <c r="AB1217" s="4" t="str">
        <f t="shared" si="37"/>
        <v>Non-TIF</v>
      </c>
    </row>
    <row r="1218" spans="1:28" x14ac:dyDescent="0.25">
      <c r="A1218">
        <v>2021</v>
      </c>
      <c r="B1218">
        <v>98</v>
      </c>
      <c r="C1218" t="s">
        <v>24</v>
      </c>
      <c r="D1218">
        <v>3309384</v>
      </c>
      <c r="E1218">
        <v>129619</v>
      </c>
      <c r="F1218">
        <v>0</v>
      </c>
      <c r="G1218">
        <v>4947111</v>
      </c>
      <c r="H1218">
        <v>6100809</v>
      </c>
      <c r="I1218">
        <v>933504</v>
      </c>
      <c r="J1218">
        <v>0</v>
      </c>
      <c r="K1218">
        <v>0</v>
      </c>
      <c r="L1218">
        <v>0</v>
      </c>
      <c r="M1218">
        <v>0</v>
      </c>
      <c r="N1218">
        <v>15420427</v>
      </c>
      <c r="O1218">
        <v>0</v>
      </c>
      <c r="P1218">
        <v>15420427</v>
      </c>
      <c r="Q1218">
        <v>0</v>
      </c>
      <c r="R1218">
        <v>2021</v>
      </c>
      <c r="S1218">
        <v>98</v>
      </c>
      <c r="T1218">
        <v>4</v>
      </c>
      <c r="U1218">
        <v>772</v>
      </c>
      <c r="V1218" t="s">
        <v>315</v>
      </c>
      <c r="W1218" t="s">
        <v>26</v>
      </c>
      <c r="X1218" t="s">
        <v>27</v>
      </c>
      <c r="Y1218" t="s">
        <v>316</v>
      </c>
      <c r="Z1218" t="s">
        <v>914</v>
      </c>
      <c r="AA1218" s="3" t="str">
        <f t="shared" si="36"/>
        <v>4772</v>
      </c>
      <c r="AB1218" s="4" t="str">
        <f t="shared" si="37"/>
        <v>TIF</v>
      </c>
    </row>
    <row r="1219" spans="1:28" x14ac:dyDescent="0.25">
      <c r="A1219">
        <v>2021</v>
      </c>
      <c r="B1219">
        <v>98</v>
      </c>
      <c r="C1219" t="s">
        <v>32</v>
      </c>
      <c r="D1219">
        <v>13153327</v>
      </c>
      <c r="E1219">
        <v>8785896</v>
      </c>
      <c r="F1219">
        <v>318012</v>
      </c>
      <c r="G1219">
        <v>1346065</v>
      </c>
      <c r="H1219">
        <v>0</v>
      </c>
      <c r="I1219">
        <v>30757</v>
      </c>
      <c r="J1219">
        <v>0</v>
      </c>
      <c r="K1219">
        <v>0</v>
      </c>
      <c r="L1219">
        <v>1725348</v>
      </c>
      <c r="M1219">
        <v>855209</v>
      </c>
      <c r="N1219">
        <v>26214614</v>
      </c>
      <c r="O1219">
        <v>44448</v>
      </c>
      <c r="P1219">
        <v>26170166</v>
      </c>
      <c r="Q1219">
        <v>227994</v>
      </c>
      <c r="R1219">
        <v>2021</v>
      </c>
      <c r="S1219">
        <v>98</v>
      </c>
      <c r="T1219">
        <v>2</v>
      </c>
      <c r="U1219">
        <v>295</v>
      </c>
      <c r="V1219">
        <v>952295</v>
      </c>
      <c r="W1219" t="s">
        <v>27</v>
      </c>
      <c r="X1219" t="s">
        <v>27</v>
      </c>
      <c r="Y1219" t="s">
        <v>319</v>
      </c>
      <c r="Z1219" t="s">
        <v>914</v>
      </c>
      <c r="AA1219" s="3" t="str">
        <f t="shared" ref="AA1219:AA1282" si="38">CONCATENATE(T1219,TEXT(U1219,"000"))</f>
        <v>2295</v>
      </c>
      <c r="AB1219" s="4" t="str">
        <f t="shared" ref="AB1219:AB1282" si="39">IF(C1219="I","TIF","Non-TIF")</f>
        <v>Non-TIF</v>
      </c>
    </row>
    <row r="1220" spans="1:28" x14ac:dyDescent="0.25">
      <c r="A1220">
        <v>2021</v>
      </c>
      <c r="B1220">
        <v>99</v>
      </c>
      <c r="C1220" t="s">
        <v>45</v>
      </c>
      <c r="D1220">
        <v>6677110</v>
      </c>
      <c r="E1220">
        <v>252698</v>
      </c>
      <c r="F1220">
        <v>0</v>
      </c>
      <c r="G1220">
        <v>18000420</v>
      </c>
      <c r="H1220">
        <v>10976042</v>
      </c>
      <c r="I1220">
        <v>308279</v>
      </c>
      <c r="J1220">
        <v>0</v>
      </c>
      <c r="K1220">
        <v>0</v>
      </c>
      <c r="L1220">
        <v>0</v>
      </c>
      <c r="M1220">
        <v>0</v>
      </c>
      <c r="N1220">
        <v>36214549</v>
      </c>
      <c r="O1220">
        <v>44448</v>
      </c>
      <c r="P1220">
        <v>36170101</v>
      </c>
      <c r="Q1220">
        <v>0</v>
      </c>
      <c r="R1220">
        <v>2021</v>
      </c>
      <c r="S1220">
        <v>99</v>
      </c>
      <c r="T1220">
        <v>1</v>
      </c>
      <c r="U1220">
        <v>206</v>
      </c>
      <c r="V1220">
        <v>991206</v>
      </c>
      <c r="W1220" t="s">
        <v>27</v>
      </c>
      <c r="X1220" t="s">
        <v>27</v>
      </c>
      <c r="Y1220" t="s">
        <v>417</v>
      </c>
      <c r="Z1220" t="s">
        <v>916</v>
      </c>
      <c r="AA1220" s="3" t="str">
        <f t="shared" si="38"/>
        <v>1206</v>
      </c>
      <c r="AB1220" s="4" t="str">
        <f t="shared" si="39"/>
        <v>Non-TIF</v>
      </c>
    </row>
    <row r="1221" spans="1:28" x14ac:dyDescent="0.25">
      <c r="A1221">
        <v>2021</v>
      </c>
      <c r="B1221">
        <v>99</v>
      </c>
      <c r="C1221" t="s">
        <v>32</v>
      </c>
      <c r="D1221">
        <v>1174626</v>
      </c>
      <c r="E1221">
        <v>6439197</v>
      </c>
      <c r="F1221">
        <v>172296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13686</v>
      </c>
      <c r="M1221">
        <v>0</v>
      </c>
      <c r="N1221">
        <v>7799805</v>
      </c>
      <c r="O1221">
        <v>1852</v>
      </c>
      <c r="P1221">
        <v>7797953</v>
      </c>
      <c r="Q1221">
        <v>204351</v>
      </c>
      <c r="R1221">
        <v>2021</v>
      </c>
      <c r="S1221">
        <v>99</v>
      </c>
      <c r="T1221">
        <v>6</v>
      </c>
      <c r="U1221">
        <v>867</v>
      </c>
      <c r="V1221">
        <v>406867</v>
      </c>
      <c r="W1221" t="s">
        <v>27</v>
      </c>
      <c r="X1221" t="s">
        <v>27</v>
      </c>
      <c r="Y1221" t="s">
        <v>484</v>
      </c>
      <c r="Z1221" t="s">
        <v>916</v>
      </c>
      <c r="AA1221" s="3" t="str">
        <f t="shared" si="38"/>
        <v>6867</v>
      </c>
      <c r="AB1221" s="4" t="str">
        <f t="shared" si="39"/>
        <v>Non-TIF</v>
      </c>
    </row>
    <row r="1222" spans="1:28" x14ac:dyDescent="0.25">
      <c r="A1222">
        <v>2021</v>
      </c>
      <c r="B1222">
        <v>99</v>
      </c>
      <c r="C1222" t="s">
        <v>32</v>
      </c>
      <c r="D1222">
        <v>3463525</v>
      </c>
      <c r="E1222">
        <v>20894498</v>
      </c>
      <c r="F1222">
        <v>1116395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32876</v>
      </c>
      <c r="M1222">
        <v>1428956</v>
      </c>
      <c r="N1222">
        <v>26936250</v>
      </c>
      <c r="O1222">
        <v>9260</v>
      </c>
      <c r="P1222">
        <v>26926990</v>
      </c>
      <c r="Q1222">
        <v>143546</v>
      </c>
      <c r="R1222">
        <v>2021</v>
      </c>
      <c r="S1222">
        <v>99</v>
      </c>
      <c r="T1222">
        <v>0</v>
      </c>
      <c r="U1222">
        <v>819</v>
      </c>
      <c r="V1222">
        <v>410819</v>
      </c>
      <c r="W1222" t="s">
        <v>27</v>
      </c>
      <c r="X1222" t="s">
        <v>27</v>
      </c>
      <c r="Y1222" t="s">
        <v>412</v>
      </c>
      <c r="Z1222" t="s">
        <v>916</v>
      </c>
      <c r="AA1222" s="3" t="str">
        <f t="shared" si="38"/>
        <v>0819</v>
      </c>
      <c r="AB1222" s="4" t="str">
        <f t="shared" si="39"/>
        <v>Non-TIF</v>
      </c>
    </row>
    <row r="1223" spans="1:28" x14ac:dyDescent="0.25">
      <c r="A1223">
        <v>2021</v>
      </c>
      <c r="B1223">
        <v>99</v>
      </c>
      <c r="C1223" t="s">
        <v>32</v>
      </c>
      <c r="D1223">
        <v>11407223</v>
      </c>
      <c r="E1223">
        <v>37372012</v>
      </c>
      <c r="F1223">
        <v>4129633</v>
      </c>
      <c r="G1223">
        <v>2109641</v>
      </c>
      <c r="H1223">
        <v>0</v>
      </c>
      <c r="I1223">
        <v>159436</v>
      </c>
      <c r="J1223">
        <v>0</v>
      </c>
      <c r="K1223">
        <v>0</v>
      </c>
      <c r="L1223">
        <v>144100</v>
      </c>
      <c r="M1223">
        <v>2847087</v>
      </c>
      <c r="N1223">
        <v>58169132</v>
      </c>
      <c r="O1223">
        <v>77784</v>
      </c>
      <c r="P1223">
        <v>58091348</v>
      </c>
      <c r="Q1223">
        <v>826209</v>
      </c>
      <c r="R1223">
        <v>2021</v>
      </c>
      <c r="S1223">
        <v>99</v>
      </c>
      <c r="T1223">
        <v>1</v>
      </c>
      <c r="U1223">
        <v>854</v>
      </c>
      <c r="V1223">
        <v>991854</v>
      </c>
      <c r="W1223" t="s">
        <v>27</v>
      </c>
      <c r="X1223" t="s">
        <v>27</v>
      </c>
      <c r="Y1223" t="s">
        <v>431</v>
      </c>
      <c r="Z1223" t="s">
        <v>916</v>
      </c>
      <c r="AA1223" s="3" t="str">
        <f t="shared" si="38"/>
        <v>1854</v>
      </c>
      <c r="AB1223" s="4" t="str">
        <f t="shared" si="39"/>
        <v>Non-TIF</v>
      </c>
    </row>
    <row r="1224" spans="1:28" x14ac:dyDescent="0.25">
      <c r="A1224">
        <v>2021</v>
      </c>
      <c r="B1224">
        <v>99</v>
      </c>
      <c r="C1224" t="s">
        <v>32</v>
      </c>
      <c r="D1224">
        <v>70048388</v>
      </c>
      <c r="E1224">
        <v>66241209</v>
      </c>
      <c r="F1224">
        <v>1640927</v>
      </c>
      <c r="G1224">
        <v>14579476</v>
      </c>
      <c r="H1224">
        <v>16213770</v>
      </c>
      <c r="I1224">
        <v>1642485</v>
      </c>
      <c r="J1224">
        <v>0</v>
      </c>
      <c r="K1224">
        <v>0</v>
      </c>
      <c r="L1224">
        <v>14400221</v>
      </c>
      <c r="M1224">
        <v>22170474</v>
      </c>
      <c r="N1224">
        <v>206936950</v>
      </c>
      <c r="O1224">
        <v>294468</v>
      </c>
      <c r="P1224">
        <v>206642482</v>
      </c>
      <c r="Q1224">
        <v>5968059</v>
      </c>
      <c r="R1224">
        <v>2021</v>
      </c>
      <c r="S1224">
        <v>99</v>
      </c>
      <c r="T1224">
        <v>1</v>
      </c>
      <c r="U1224">
        <v>944</v>
      </c>
      <c r="V1224">
        <v>991944</v>
      </c>
      <c r="W1224" t="s">
        <v>27</v>
      </c>
      <c r="X1224" t="s">
        <v>27</v>
      </c>
      <c r="Y1224" t="s">
        <v>501</v>
      </c>
      <c r="Z1224" t="s">
        <v>916</v>
      </c>
      <c r="AA1224" s="3" t="str">
        <f t="shared" si="38"/>
        <v>1944</v>
      </c>
      <c r="AB1224" s="4" t="str">
        <f t="shared" si="39"/>
        <v>Non-TIF</v>
      </c>
    </row>
    <row r="1225" spans="1:28" x14ac:dyDescent="0.25">
      <c r="A1225">
        <v>2021</v>
      </c>
      <c r="B1225">
        <v>76</v>
      </c>
      <c r="C1225" t="s">
        <v>24</v>
      </c>
      <c r="D1225">
        <v>748291</v>
      </c>
      <c r="E1225">
        <v>9649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757940</v>
      </c>
      <c r="O1225">
        <v>0</v>
      </c>
      <c r="P1225">
        <v>757940</v>
      </c>
      <c r="Q1225">
        <v>0</v>
      </c>
      <c r="R1225">
        <v>2021</v>
      </c>
      <c r="S1225">
        <v>76</v>
      </c>
      <c r="T1225">
        <v>4</v>
      </c>
      <c r="U1225">
        <v>644</v>
      </c>
      <c r="V1225" t="s">
        <v>833</v>
      </c>
      <c r="W1225" t="s">
        <v>26</v>
      </c>
      <c r="X1225" t="s">
        <v>27</v>
      </c>
      <c r="Y1225" t="s">
        <v>834</v>
      </c>
      <c r="Z1225" t="s">
        <v>749</v>
      </c>
      <c r="AA1225" s="3" t="str">
        <f t="shared" si="38"/>
        <v>4644</v>
      </c>
      <c r="AB1225" s="4" t="str">
        <f t="shared" si="39"/>
        <v>TIF</v>
      </c>
    </row>
    <row r="1226" spans="1:28" x14ac:dyDescent="0.25">
      <c r="A1226">
        <v>2021</v>
      </c>
      <c r="B1226">
        <v>76</v>
      </c>
      <c r="C1226" t="s">
        <v>24</v>
      </c>
      <c r="D1226">
        <v>645048</v>
      </c>
      <c r="E1226">
        <v>1395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646443</v>
      </c>
      <c r="O1226">
        <v>0</v>
      </c>
      <c r="P1226">
        <v>646443</v>
      </c>
      <c r="Q1226">
        <v>0</v>
      </c>
      <c r="R1226">
        <v>2021</v>
      </c>
      <c r="S1226">
        <v>76</v>
      </c>
      <c r="T1226">
        <v>5</v>
      </c>
      <c r="U1226">
        <v>283</v>
      </c>
      <c r="V1226" t="s">
        <v>835</v>
      </c>
      <c r="W1226" t="s">
        <v>26</v>
      </c>
      <c r="X1226" t="s">
        <v>27</v>
      </c>
      <c r="Y1226" t="s">
        <v>836</v>
      </c>
      <c r="Z1226" t="s">
        <v>749</v>
      </c>
      <c r="AA1226" s="3" t="str">
        <f t="shared" si="38"/>
        <v>5283</v>
      </c>
      <c r="AB1226" s="4" t="str">
        <f t="shared" si="39"/>
        <v>TIF</v>
      </c>
    </row>
    <row r="1227" spans="1:28" x14ac:dyDescent="0.25">
      <c r="A1227">
        <v>2021</v>
      </c>
      <c r="B1227">
        <v>76</v>
      </c>
      <c r="C1227" t="s">
        <v>32</v>
      </c>
      <c r="D1227">
        <v>12940623</v>
      </c>
      <c r="E1227">
        <v>60249802</v>
      </c>
      <c r="F1227">
        <v>3240847</v>
      </c>
      <c r="G1227">
        <v>829713</v>
      </c>
      <c r="H1227">
        <v>52199392</v>
      </c>
      <c r="I1227">
        <v>261268</v>
      </c>
      <c r="J1227">
        <v>0</v>
      </c>
      <c r="K1227">
        <v>0</v>
      </c>
      <c r="L1227">
        <v>176746</v>
      </c>
      <c r="M1227">
        <v>1600479</v>
      </c>
      <c r="N1227">
        <v>131498870</v>
      </c>
      <c r="O1227">
        <v>92600</v>
      </c>
      <c r="P1227">
        <v>131406270</v>
      </c>
      <c r="Q1227">
        <v>2218350</v>
      </c>
      <c r="R1227">
        <v>2021</v>
      </c>
      <c r="S1227">
        <v>76</v>
      </c>
      <c r="T1227">
        <v>4</v>
      </c>
      <c r="U1227">
        <v>644</v>
      </c>
      <c r="V1227">
        <v>114644</v>
      </c>
      <c r="W1227" t="s">
        <v>27</v>
      </c>
      <c r="X1227" t="s">
        <v>27</v>
      </c>
      <c r="Y1227" t="s">
        <v>228</v>
      </c>
      <c r="Z1227" t="s">
        <v>749</v>
      </c>
      <c r="AA1227" s="3" t="str">
        <f t="shared" si="38"/>
        <v>4644</v>
      </c>
      <c r="AB1227" s="4" t="str">
        <f t="shared" si="39"/>
        <v>Non-TIF</v>
      </c>
    </row>
    <row r="1228" spans="1:28" x14ac:dyDescent="0.25">
      <c r="A1228">
        <v>2021</v>
      </c>
      <c r="B1228">
        <v>77</v>
      </c>
      <c r="C1228" t="s">
        <v>45</v>
      </c>
      <c r="D1228">
        <v>467395936</v>
      </c>
      <c r="E1228">
        <v>2320193</v>
      </c>
      <c r="F1228">
        <v>218774</v>
      </c>
      <c r="G1228">
        <v>387556804</v>
      </c>
      <c r="H1228">
        <v>55458540</v>
      </c>
      <c r="I1228">
        <v>40181033</v>
      </c>
      <c r="J1228">
        <v>0</v>
      </c>
      <c r="K1228">
        <v>0</v>
      </c>
      <c r="L1228">
        <v>0</v>
      </c>
      <c r="M1228">
        <v>0</v>
      </c>
      <c r="N1228">
        <v>953131280</v>
      </c>
      <c r="O1228">
        <v>525968</v>
      </c>
      <c r="P1228">
        <v>952605312</v>
      </c>
      <c r="Q1228">
        <v>0</v>
      </c>
      <c r="R1228">
        <v>2021</v>
      </c>
      <c r="S1228">
        <v>77</v>
      </c>
      <c r="T1228">
        <v>1</v>
      </c>
      <c r="U1228">
        <v>576</v>
      </c>
      <c r="V1228">
        <v>251576</v>
      </c>
      <c r="W1228" t="s">
        <v>27</v>
      </c>
      <c r="X1228" t="s">
        <v>27</v>
      </c>
      <c r="Y1228" t="s">
        <v>333</v>
      </c>
      <c r="Z1228" t="s">
        <v>784</v>
      </c>
      <c r="AA1228" s="3" t="str">
        <f t="shared" si="38"/>
        <v>1576</v>
      </c>
      <c r="AB1228" s="4" t="str">
        <f t="shared" si="39"/>
        <v>Non-TIF</v>
      </c>
    </row>
    <row r="1229" spans="1:28" x14ac:dyDescent="0.25">
      <c r="A1229">
        <v>2021</v>
      </c>
      <c r="B1229">
        <v>77</v>
      </c>
      <c r="C1229" t="s">
        <v>45</v>
      </c>
      <c r="D1229">
        <v>66645439</v>
      </c>
      <c r="E1229">
        <v>682439</v>
      </c>
      <c r="F1229">
        <v>801</v>
      </c>
      <c r="G1229">
        <v>88848586</v>
      </c>
      <c r="H1229">
        <v>4659544</v>
      </c>
      <c r="I1229">
        <v>2602894</v>
      </c>
      <c r="J1229">
        <v>0</v>
      </c>
      <c r="K1229">
        <v>0</v>
      </c>
      <c r="L1229">
        <v>0</v>
      </c>
      <c r="M1229">
        <v>0</v>
      </c>
      <c r="N1229">
        <v>163439703</v>
      </c>
      <c r="O1229">
        <v>133344</v>
      </c>
      <c r="P1229">
        <v>163306359</v>
      </c>
      <c r="Q1229">
        <v>0</v>
      </c>
      <c r="R1229">
        <v>2021</v>
      </c>
      <c r="S1229">
        <v>77</v>
      </c>
      <c r="T1229">
        <v>0</v>
      </c>
      <c r="U1229">
        <v>720</v>
      </c>
      <c r="V1229">
        <v>770720</v>
      </c>
      <c r="W1229" t="s">
        <v>27</v>
      </c>
      <c r="X1229" t="s">
        <v>27</v>
      </c>
      <c r="Y1229" t="s">
        <v>567</v>
      </c>
      <c r="Z1229" t="s">
        <v>784</v>
      </c>
      <c r="AA1229" s="3" t="str">
        <f t="shared" si="38"/>
        <v>0720</v>
      </c>
      <c r="AB1229" s="4" t="str">
        <f t="shared" si="39"/>
        <v>Non-TIF</v>
      </c>
    </row>
    <row r="1230" spans="1:28" x14ac:dyDescent="0.25">
      <c r="A1230">
        <v>2021</v>
      </c>
      <c r="B1230">
        <v>77</v>
      </c>
      <c r="C1230" t="s">
        <v>45</v>
      </c>
      <c r="D1230">
        <v>214294117</v>
      </c>
      <c r="E1230">
        <v>387925</v>
      </c>
      <c r="F1230">
        <v>20301</v>
      </c>
      <c r="G1230">
        <v>1458758903</v>
      </c>
      <c r="H1230">
        <v>159237918</v>
      </c>
      <c r="I1230">
        <v>104196731</v>
      </c>
      <c r="J1230">
        <v>0</v>
      </c>
      <c r="K1230">
        <v>0</v>
      </c>
      <c r="L1230">
        <v>0</v>
      </c>
      <c r="M1230">
        <v>0</v>
      </c>
      <c r="N1230">
        <v>1936895895</v>
      </c>
      <c r="O1230">
        <v>401884</v>
      </c>
      <c r="P1230">
        <v>1936494011</v>
      </c>
      <c r="Q1230">
        <v>0</v>
      </c>
      <c r="R1230">
        <v>2021</v>
      </c>
      <c r="S1230">
        <v>77</v>
      </c>
      <c r="T1230">
        <v>1</v>
      </c>
      <c r="U1230">
        <v>737</v>
      </c>
      <c r="V1230">
        <v>771737</v>
      </c>
      <c r="W1230" t="s">
        <v>27</v>
      </c>
      <c r="X1230" t="s">
        <v>27</v>
      </c>
      <c r="Y1230" t="s">
        <v>818</v>
      </c>
      <c r="Z1230" t="s">
        <v>784</v>
      </c>
      <c r="AA1230" s="3" t="str">
        <f t="shared" si="38"/>
        <v>1737</v>
      </c>
      <c r="AB1230" s="4" t="str">
        <f t="shared" si="39"/>
        <v>Non-TIF</v>
      </c>
    </row>
    <row r="1231" spans="1:28" x14ac:dyDescent="0.25">
      <c r="A1231">
        <v>2021</v>
      </c>
      <c r="B1231">
        <v>77</v>
      </c>
      <c r="C1231" t="s">
        <v>45</v>
      </c>
      <c r="D1231">
        <v>84231757</v>
      </c>
      <c r="E1231">
        <v>1294657</v>
      </c>
      <c r="F1231">
        <v>768336</v>
      </c>
      <c r="G1231">
        <v>266043788</v>
      </c>
      <c r="H1231">
        <v>6374211</v>
      </c>
      <c r="I1231">
        <v>22958296</v>
      </c>
      <c r="J1231">
        <v>0</v>
      </c>
      <c r="K1231">
        <v>0</v>
      </c>
      <c r="L1231">
        <v>0</v>
      </c>
      <c r="M1231">
        <v>0</v>
      </c>
      <c r="N1231">
        <v>381671045</v>
      </c>
      <c r="O1231">
        <v>142604</v>
      </c>
      <c r="P1231">
        <v>381528441</v>
      </c>
      <c r="Q1231">
        <v>0</v>
      </c>
      <c r="R1231">
        <v>2021</v>
      </c>
      <c r="S1231">
        <v>77</v>
      </c>
      <c r="T1231">
        <v>3</v>
      </c>
      <c r="U1231">
        <v>231</v>
      </c>
      <c r="V1231">
        <v>773231</v>
      </c>
      <c r="W1231" t="s">
        <v>27</v>
      </c>
      <c r="X1231" t="s">
        <v>27</v>
      </c>
      <c r="Y1231" t="s">
        <v>819</v>
      </c>
      <c r="Z1231" t="s">
        <v>784</v>
      </c>
      <c r="AA1231" s="3" t="str">
        <f t="shared" si="38"/>
        <v>3231</v>
      </c>
      <c r="AB1231" s="4" t="str">
        <f t="shared" si="39"/>
        <v>Non-TIF</v>
      </c>
    </row>
    <row r="1232" spans="1:28" x14ac:dyDescent="0.25">
      <c r="A1232">
        <v>2021</v>
      </c>
      <c r="B1232">
        <v>77</v>
      </c>
      <c r="C1232" t="s">
        <v>45</v>
      </c>
      <c r="D1232">
        <v>8614037</v>
      </c>
      <c r="E1232">
        <v>713991</v>
      </c>
      <c r="F1232">
        <v>7212</v>
      </c>
      <c r="G1232">
        <v>42431781</v>
      </c>
      <c r="H1232">
        <v>129355570</v>
      </c>
      <c r="I1232">
        <v>806129</v>
      </c>
      <c r="J1232">
        <v>0</v>
      </c>
      <c r="K1232">
        <v>0</v>
      </c>
      <c r="L1232">
        <v>0</v>
      </c>
      <c r="M1232">
        <v>0</v>
      </c>
      <c r="N1232">
        <v>181928720</v>
      </c>
      <c r="O1232">
        <v>98156</v>
      </c>
      <c r="P1232">
        <v>181830564</v>
      </c>
      <c r="Q1232">
        <v>0</v>
      </c>
      <c r="R1232">
        <v>2021</v>
      </c>
      <c r="S1232">
        <v>77</v>
      </c>
      <c r="T1232">
        <v>5</v>
      </c>
      <c r="U1232">
        <v>805</v>
      </c>
      <c r="V1232">
        <v>775805</v>
      </c>
      <c r="W1232" t="s">
        <v>27</v>
      </c>
      <c r="X1232" t="s">
        <v>27</v>
      </c>
      <c r="Y1232" t="s">
        <v>820</v>
      </c>
      <c r="Z1232" t="s">
        <v>784</v>
      </c>
      <c r="AA1232" s="3" t="str">
        <f t="shared" si="38"/>
        <v>5805</v>
      </c>
      <c r="AB1232" s="4" t="str">
        <f t="shared" si="39"/>
        <v>Non-TIF</v>
      </c>
    </row>
    <row r="1233" spans="1:28" x14ac:dyDescent="0.25">
      <c r="A1233">
        <v>2021</v>
      </c>
      <c r="B1233">
        <v>77</v>
      </c>
      <c r="C1233" t="s">
        <v>45</v>
      </c>
      <c r="D1233">
        <v>21654846</v>
      </c>
      <c r="E1233">
        <v>872822</v>
      </c>
      <c r="F1233">
        <v>13445</v>
      </c>
      <c r="G1233">
        <v>151320062</v>
      </c>
      <c r="H1233">
        <v>534713</v>
      </c>
      <c r="I1233">
        <v>1561240</v>
      </c>
      <c r="J1233">
        <v>0</v>
      </c>
      <c r="K1233">
        <v>0</v>
      </c>
      <c r="L1233">
        <v>0</v>
      </c>
      <c r="M1233">
        <v>0</v>
      </c>
      <c r="N1233">
        <v>175957128</v>
      </c>
      <c r="O1233">
        <v>40744</v>
      </c>
      <c r="P1233">
        <v>175916384</v>
      </c>
      <c r="Q1233">
        <v>0</v>
      </c>
      <c r="R1233">
        <v>2021</v>
      </c>
      <c r="S1233">
        <v>77</v>
      </c>
      <c r="T1233">
        <v>6</v>
      </c>
      <c r="U1233">
        <v>101</v>
      </c>
      <c r="V1233">
        <v>776101</v>
      </c>
      <c r="W1233" t="s">
        <v>27</v>
      </c>
      <c r="X1233" t="s">
        <v>27</v>
      </c>
      <c r="Y1233" t="s">
        <v>548</v>
      </c>
      <c r="Z1233" t="s">
        <v>784</v>
      </c>
      <c r="AA1233" s="3" t="str">
        <f t="shared" si="38"/>
        <v>6101</v>
      </c>
      <c r="AB1233" s="4" t="str">
        <f t="shared" si="39"/>
        <v>Non-TIF</v>
      </c>
    </row>
    <row r="1234" spans="1:28" x14ac:dyDescent="0.25">
      <c r="A1234">
        <v>2021</v>
      </c>
      <c r="B1234">
        <v>77</v>
      </c>
      <c r="C1234" t="s">
        <v>45</v>
      </c>
      <c r="D1234">
        <v>108052222</v>
      </c>
      <c r="E1234">
        <v>500724</v>
      </c>
      <c r="F1234">
        <v>73352</v>
      </c>
      <c r="G1234">
        <v>324433698</v>
      </c>
      <c r="H1234">
        <v>12790453</v>
      </c>
      <c r="I1234">
        <v>12485467</v>
      </c>
      <c r="J1234">
        <v>0</v>
      </c>
      <c r="K1234">
        <v>0</v>
      </c>
      <c r="L1234">
        <v>0</v>
      </c>
      <c r="M1234">
        <v>0</v>
      </c>
      <c r="N1234">
        <v>458335916</v>
      </c>
      <c r="O1234">
        <v>92600</v>
      </c>
      <c r="P1234">
        <v>458243316</v>
      </c>
      <c r="Q1234">
        <v>0</v>
      </c>
      <c r="R1234">
        <v>2021</v>
      </c>
      <c r="S1234">
        <v>77</v>
      </c>
      <c r="T1234">
        <v>6</v>
      </c>
      <c r="U1234">
        <v>579</v>
      </c>
      <c r="V1234">
        <v>776579</v>
      </c>
      <c r="W1234" t="s">
        <v>27</v>
      </c>
      <c r="X1234" t="s">
        <v>27</v>
      </c>
      <c r="Y1234" t="s">
        <v>877</v>
      </c>
      <c r="Z1234" t="s">
        <v>784</v>
      </c>
      <c r="AA1234" s="3" t="str">
        <f t="shared" si="38"/>
        <v>6579</v>
      </c>
      <c r="AB1234" s="4" t="str">
        <f t="shared" si="39"/>
        <v>Non-TIF</v>
      </c>
    </row>
    <row r="1235" spans="1:28" x14ac:dyDescent="0.25">
      <c r="A1235">
        <v>2021</v>
      </c>
      <c r="B1235">
        <v>77</v>
      </c>
      <c r="C1235" t="s">
        <v>45</v>
      </c>
      <c r="D1235">
        <v>0</v>
      </c>
      <c r="E1235">
        <v>154122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154122</v>
      </c>
      <c r="O1235">
        <v>0</v>
      </c>
      <c r="P1235">
        <v>154122</v>
      </c>
      <c r="Q1235">
        <v>0</v>
      </c>
      <c r="R1235">
        <v>2021</v>
      </c>
      <c r="S1235">
        <v>77</v>
      </c>
      <c r="T1235">
        <v>0</v>
      </c>
      <c r="U1235">
        <v>981</v>
      </c>
      <c r="V1235">
        <v>910981</v>
      </c>
      <c r="W1235" t="s">
        <v>27</v>
      </c>
      <c r="X1235" t="s">
        <v>27</v>
      </c>
      <c r="Y1235" t="s">
        <v>846</v>
      </c>
      <c r="Z1235" t="s">
        <v>784</v>
      </c>
      <c r="AA1235" s="3" t="str">
        <f t="shared" si="38"/>
        <v>0981</v>
      </c>
      <c r="AB1235" s="4" t="str">
        <f t="shared" si="39"/>
        <v>Non-TIF</v>
      </c>
    </row>
    <row r="1236" spans="1:28" x14ac:dyDescent="0.25">
      <c r="A1236">
        <v>2021</v>
      </c>
      <c r="B1236">
        <v>77</v>
      </c>
      <c r="C1236" t="s">
        <v>24</v>
      </c>
      <c r="D1236">
        <v>102268482</v>
      </c>
      <c r="E1236">
        <v>0</v>
      </c>
      <c r="F1236">
        <v>0</v>
      </c>
      <c r="G1236">
        <v>133292114</v>
      </c>
      <c r="H1236">
        <v>11661102</v>
      </c>
      <c r="I1236">
        <v>9537259</v>
      </c>
      <c r="J1236">
        <v>0</v>
      </c>
      <c r="K1236">
        <v>0</v>
      </c>
      <c r="L1236">
        <v>0</v>
      </c>
      <c r="M1236">
        <v>0</v>
      </c>
      <c r="N1236">
        <v>256758957</v>
      </c>
      <c r="O1236">
        <v>0</v>
      </c>
      <c r="P1236">
        <v>256758957</v>
      </c>
      <c r="Q1236">
        <v>0</v>
      </c>
      <c r="R1236">
        <v>2021</v>
      </c>
      <c r="S1236">
        <v>77</v>
      </c>
      <c r="T1236">
        <v>1</v>
      </c>
      <c r="U1236">
        <v>576</v>
      </c>
      <c r="V1236" t="s">
        <v>329</v>
      </c>
      <c r="W1236" t="s">
        <v>26</v>
      </c>
      <c r="X1236" t="s">
        <v>27</v>
      </c>
      <c r="Y1236" t="s">
        <v>330</v>
      </c>
      <c r="Z1236" t="s">
        <v>784</v>
      </c>
      <c r="AA1236" s="3" t="str">
        <f t="shared" si="38"/>
        <v>1576</v>
      </c>
      <c r="AB1236" s="4" t="str">
        <f t="shared" si="39"/>
        <v>TIF</v>
      </c>
    </row>
    <row r="1237" spans="1:28" x14ac:dyDescent="0.25">
      <c r="A1237">
        <v>2021</v>
      </c>
      <c r="B1237">
        <v>77</v>
      </c>
      <c r="C1237" t="s">
        <v>24</v>
      </c>
      <c r="D1237">
        <v>136401463</v>
      </c>
      <c r="E1237">
        <v>0</v>
      </c>
      <c r="F1237">
        <v>0</v>
      </c>
      <c r="G1237">
        <v>136616348</v>
      </c>
      <c r="H1237">
        <v>37414261</v>
      </c>
      <c r="I1237">
        <v>8844272</v>
      </c>
      <c r="J1237">
        <v>0</v>
      </c>
      <c r="K1237">
        <v>0</v>
      </c>
      <c r="L1237">
        <v>0</v>
      </c>
      <c r="M1237">
        <v>0</v>
      </c>
      <c r="N1237">
        <v>319276344</v>
      </c>
      <c r="O1237">
        <v>0</v>
      </c>
      <c r="P1237">
        <v>319276344</v>
      </c>
      <c r="Q1237">
        <v>0</v>
      </c>
      <c r="R1237">
        <v>2021</v>
      </c>
      <c r="S1237">
        <v>77</v>
      </c>
      <c r="T1237">
        <v>0</v>
      </c>
      <c r="U1237">
        <v>261</v>
      </c>
      <c r="V1237" t="s">
        <v>878</v>
      </c>
      <c r="W1237" t="s">
        <v>26</v>
      </c>
      <c r="X1237" t="s">
        <v>27</v>
      </c>
      <c r="Y1237" t="s">
        <v>879</v>
      </c>
      <c r="Z1237" t="s">
        <v>784</v>
      </c>
      <c r="AA1237" s="3" t="str">
        <f t="shared" si="38"/>
        <v>0261</v>
      </c>
      <c r="AB1237" s="4" t="str">
        <f t="shared" si="39"/>
        <v>TIF</v>
      </c>
    </row>
    <row r="1238" spans="1:28" x14ac:dyDescent="0.25">
      <c r="A1238">
        <v>2021</v>
      </c>
      <c r="B1238">
        <v>77</v>
      </c>
      <c r="C1238" t="s">
        <v>24</v>
      </c>
      <c r="D1238">
        <v>133070537</v>
      </c>
      <c r="E1238">
        <v>0</v>
      </c>
      <c r="F1238">
        <v>0</v>
      </c>
      <c r="G1238">
        <v>967184616</v>
      </c>
      <c r="H1238">
        <v>50154390</v>
      </c>
      <c r="I1238">
        <v>69931612</v>
      </c>
      <c r="J1238">
        <v>0</v>
      </c>
      <c r="K1238">
        <v>0</v>
      </c>
      <c r="L1238">
        <v>0</v>
      </c>
      <c r="M1238">
        <v>0</v>
      </c>
      <c r="N1238">
        <v>1220341155</v>
      </c>
      <c r="O1238">
        <v>0</v>
      </c>
      <c r="P1238">
        <v>1220341155</v>
      </c>
      <c r="Q1238">
        <v>0</v>
      </c>
      <c r="R1238">
        <v>2021</v>
      </c>
      <c r="S1238">
        <v>77</v>
      </c>
      <c r="T1238">
        <v>1</v>
      </c>
      <c r="U1238">
        <v>737</v>
      </c>
      <c r="V1238" t="s">
        <v>880</v>
      </c>
      <c r="W1238" t="s">
        <v>26</v>
      </c>
      <c r="X1238" t="s">
        <v>27</v>
      </c>
      <c r="Y1238" t="s">
        <v>881</v>
      </c>
      <c r="Z1238" t="s">
        <v>784</v>
      </c>
      <c r="AA1238" s="3" t="str">
        <f t="shared" si="38"/>
        <v>1737</v>
      </c>
      <c r="AB1238" s="4" t="str">
        <f t="shared" si="39"/>
        <v>TIF</v>
      </c>
    </row>
    <row r="1239" spans="1:28" x14ac:dyDescent="0.25">
      <c r="A1239">
        <v>2021</v>
      </c>
      <c r="B1239">
        <v>77</v>
      </c>
      <c r="C1239" t="s">
        <v>24</v>
      </c>
      <c r="D1239">
        <v>108668262</v>
      </c>
      <c r="E1239">
        <v>0</v>
      </c>
      <c r="F1239">
        <v>0</v>
      </c>
      <c r="G1239">
        <v>314510635</v>
      </c>
      <c r="H1239">
        <v>4418517</v>
      </c>
      <c r="I1239">
        <v>26082809</v>
      </c>
      <c r="J1239">
        <v>0</v>
      </c>
      <c r="K1239">
        <v>0</v>
      </c>
      <c r="L1239">
        <v>0</v>
      </c>
      <c r="M1239">
        <v>0</v>
      </c>
      <c r="N1239">
        <v>453680223</v>
      </c>
      <c r="O1239">
        <v>20372</v>
      </c>
      <c r="P1239">
        <v>453659851</v>
      </c>
      <c r="Q1239">
        <v>0</v>
      </c>
      <c r="R1239">
        <v>2021</v>
      </c>
      <c r="S1239">
        <v>77</v>
      </c>
      <c r="T1239">
        <v>3</v>
      </c>
      <c r="U1239">
        <v>231</v>
      </c>
      <c r="V1239" t="s">
        <v>882</v>
      </c>
      <c r="W1239" t="s">
        <v>26</v>
      </c>
      <c r="X1239" t="s">
        <v>27</v>
      </c>
      <c r="Y1239" t="s">
        <v>883</v>
      </c>
      <c r="Z1239" t="s">
        <v>784</v>
      </c>
      <c r="AA1239" s="3" t="str">
        <f t="shared" si="38"/>
        <v>3231</v>
      </c>
      <c r="AB1239" s="4" t="str">
        <f t="shared" si="39"/>
        <v>TIF</v>
      </c>
    </row>
    <row r="1240" spans="1:28" x14ac:dyDescent="0.25">
      <c r="A1240">
        <v>2021</v>
      </c>
      <c r="B1240">
        <v>77</v>
      </c>
      <c r="C1240" t="s">
        <v>24</v>
      </c>
      <c r="D1240">
        <v>38914610</v>
      </c>
      <c r="E1240">
        <v>0</v>
      </c>
      <c r="F1240">
        <v>0</v>
      </c>
      <c r="G1240">
        <v>9205349</v>
      </c>
      <c r="H1240">
        <v>411897</v>
      </c>
      <c r="I1240">
        <v>191381</v>
      </c>
      <c r="J1240">
        <v>0</v>
      </c>
      <c r="K1240">
        <v>0</v>
      </c>
      <c r="L1240">
        <v>0</v>
      </c>
      <c r="M1240">
        <v>0</v>
      </c>
      <c r="N1240">
        <v>48723237</v>
      </c>
      <c r="O1240">
        <v>7408</v>
      </c>
      <c r="P1240">
        <v>48715829</v>
      </c>
      <c r="Q1240">
        <v>0</v>
      </c>
      <c r="R1240">
        <v>2021</v>
      </c>
      <c r="S1240">
        <v>77</v>
      </c>
      <c r="T1240">
        <v>4</v>
      </c>
      <c r="U1240">
        <v>779</v>
      </c>
      <c r="V1240" t="s">
        <v>884</v>
      </c>
      <c r="W1240" t="s">
        <v>26</v>
      </c>
      <c r="X1240" t="s">
        <v>27</v>
      </c>
      <c r="Y1240" t="s">
        <v>885</v>
      </c>
      <c r="Z1240" t="s">
        <v>784</v>
      </c>
      <c r="AA1240" s="3" t="str">
        <f t="shared" si="38"/>
        <v>4779</v>
      </c>
      <c r="AB1240" s="4" t="str">
        <f t="shared" si="39"/>
        <v>TIF</v>
      </c>
    </row>
    <row r="1241" spans="1:28" x14ac:dyDescent="0.25">
      <c r="A1241">
        <v>2021</v>
      </c>
      <c r="B1241">
        <v>77</v>
      </c>
      <c r="C1241" t="s">
        <v>24</v>
      </c>
      <c r="D1241">
        <v>32617680</v>
      </c>
      <c r="E1241">
        <v>527</v>
      </c>
      <c r="F1241">
        <v>0</v>
      </c>
      <c r="G1241">
        <v>39468084</v>
      </c>
      <c r="H1241">
        <v>51700031</v>
      </c>
      <c r="I1241">
        <v>454390</v>
      </c>
      <c r="J1241">
        <v>0</v>
      </c>
      <c r="K1241">
        <v>0</v>
      </c>
      <c r="L1241">
        <v>0</v>
      </c>
      <c r="M1241">
        <v>0</v>
      </c>
      <c r="N1241">
        <v>124240712</v>
      </c>
      <c r="O1241">
        <v>0</v>
      </c>
      <c r="P1241">
        <v>124240712</v>
      </c>
      <c r="Q1241">
        <v>0</v>
      </c>
      <c r="R1241">
        <v>2021</v>
      </c>
      <c r="S1241">
        <v>77</v>
      </c>
      <c r="T1241">
        <v>5</v>
      </c>
      <c r="U1241">
        <v>805</v>
      </c>
      <c r="V1241" t="s">
        <v>886</v>
      </c>
      <c r="W1241" t="s">
        <v>26</v>
      </c>
      <c r="X1241" t="s">
        <v>27</v>
      </c>
      <c r="Y1241" t="s">
        <v>887</v>
      </c>
      <c r="Z1241" t="s">
        <v>784</v>
      </c>
      <c r="AA1241" s="3" t="str">
        <f t="shared" si="38"/>
        <v>5805</v>
      </c>
      <c r="AB1241" s="4" t="str">
        <f t="shared" si="39"/>
        <v>TIF</v>
      </c>
    </row>
    <row r="1242" spans="1:28" x14ac:dyDescent="0.25">
      <c r="A1242">
        <v>2021</v>
      </c>
      <c r="B1242">
        <v>77</v>
      </c>
      <c r="C1242" t="s">
        <v>24</v>
      </c>
      <c r="D1242">
        <v>114338016</v>
      </c>
      <c r="E1242">
        <v>0</v>
      </c>
      <c r="F1242">
        <v>0</v>
      </c>
      <c r="G1242">
        <v>302205660</v>
      </c>
      <c r="H1242">
        <v>8464882</v>
      </c>
      <c r="I1242">
        <v>10904619</v>
      </c>
      <c r="J1242">
        <v>0</v>
      </c>
      <c r="K1242">
        <v>0</v>
      </c>
      <c r="L1242">
        <v>0</v>
      </c>
      <c r="M1242">
        <v>0</v>
      </c>
      <c r="N1242">
        <v>435913177</v>
      </c>
      <c r="O1242">
        <v>146308</v>
      </c>
      <c r="P1242">
        <v>435766869</v>
      </c>
      <c r="Q1242">
        <v>0</v>
      </c>
      <c r="R1242">
        <v>2021</v>
      </c>
      <c r="S1242">
        <v>77</v>
      </c>
      <c r="T1242">
        <v>6</v>
      </c>
      <c r="U1242">
        <v>101</v>
      </c>
      <c r="V1242" t="s">
        <v>888</v>
      </c>
      <c r="W1242" t="s">
        <v>26</v>
      </c>
      <c r="X1242" t="s">
        <v>27</v>
      </c>
      <c r="Y1242" t="s">
        <v>889</v>
      </c>
      <c r="Z1242" t="s">
        <v>784</v>
      </c>
      <c r="AA1242" s="3" t="str">
        <f t="shared" si="38"/>
        <v>6101</v>
      </c>
      <c r="AB1242" s="4" t="str">
        <f t="shared" si="39"/>
        <v>TIF</v>
      </c>
    </row>
    <row r="1243" spans="1:28" x14ac:dyDescent="0.25">
      <c r="A1243">
        <v>2021</v>
      </c>
      <c r="B1243">
        <v>77</v>
      </c>
      <c r="C1243" t="s">
        <v>24</v>
      </c>
      <c r="D1243">
        <v>9473048</v>
      </c>
      <c r="E1243">
        <v>0</v>
      </c>
      <c r="F1243">
        <v>0</v>
      </c>
      <c r="G1243">
        <v>324443300</v>
      </c>
      <c r="H1243">
        <v>2064251</v>
      </c>
      <c r="I1243">
        <v>2322508</v>
      </c>
      <c r="J1243">
        <v>0</v>
      </c>
      <c r="K1243">
        <v>0</v>
      </c>
      <c r="L1243">
        <v>0</v>
      </c>
      <c r="M1243">
        <v>0</v>
      </c>
      <c r="N1243">
        <v>338303107</v>
      </c>
      <c r="O1243">
        <v>0</v>
      </c>
      <c r="P1243">
        <v>338303107</v>
      </c>
      <c r="Q1243">
        <v>0</v>
      </c>
      <c r="R1243">
        <v>2021</v>
      </c>
      <c r="S1243">
        <v>77</v>
      </c>
      <c r="T1243">
        <v>6</v>
      </c>
      <c r="U1243">
        <v>957</v>
      </c>
      <c r="V1243" t="s">
        <v>890</v>
      </c>
      <c r="W1243" t="s">
        <v>26</v>
      </c>
      <c r="X1243" t="s">
        <v>27</v>
      </c>
      <c r="Y1243" t="s">
        <v>891</v>
      </c>
      <c r="Z1243" t="s">
        <v>784</v>
      </c>
      <c r="AA1243" s="3" t="str">
        <f t="shared" si="38"/>
        <v>6957</v>
      </c>
      <c r="AB1243" s="4" t="str">
        <f t="shared" si="39"/>
        <v>TIF</v>
      </c>
    </row>
    <row r="1244" spans="1:28" x14ac:dyDescent="0.25">
      <c r="A1244">
        <v>2021</v>
      </c>
      <c r="B1244">
        <v>77</v>
      </c>
      <c r="C1244" t="s">
        <v>32</v>
      </c>
      <c r="D1244">
        <v>0</v>
      </c>
      <c r="E1244">
        <v>0</v>
      </c>
      <c r="F1244">
        <v>0</v>
      </c>
      <c r="G1244">
        <v>304596</v>
      </c>
      <c r="H1244">
        <v>745200</v>
      </c>
      <c r="I1244">
        <v>0</v>
      </c>
      <c r="J1244">
        <v>0</v>
      </c>
      <c r="K1244">
        <v>0</v>
      </c>
      <c r="L1244">
        <v>10934</v>
      </c>
      <c r="M1244">
        <v>0</v>
      </c>
      <c r="N1244">
        <v>1060730</v>
      </c>
      <c r="O1244">
        <v>0</v>
      </c>
      <c r="P1244">
        <v>1060730</v>
      </c>
      <c r="Q1244">
        <v>12972</v>
      </c>
      <c r="R1244">
        <v>2021</v>
      </c>
      <c r="S1244">
        <v>77</v>
      </c>
      <c r="T1244">
        <v>5</v>
      </c>
      <c r="U1244">
        <v>319</v>
      </c>
      <c r="V1244">
        <v>505319</v>
      </c>
      <c r="W1244" t="s">
        <v>27</v>
      </c>
      <c r="X1244" t="s">
        <v>27</v>
      </c>
      <c r="Y1244" t="s">
        <v>631</v>
      </c>
      <c r="Z1244" t="s">
        <v>784</v>
      </c>
      <c r="AA1244" s="3" t="str">
        <f t="shared" si="38"/>
        <v>5319</v>
      </c>
      <c r="AB1244" s="4" t="str">
        <f t="shared" si="39"/>
        <v>Non-TIF</v>
      </c>
    </row>
    <row r="1245" spans="1:28" x14ac:dyDescent="0.25">
      <c r="A1245">
        <v>2021</v>
      </c>
      <c r="B1245">
        <v>77</v>
      </c>
      <c r="C1245" t="s">
        <v>32</v>
      </c>
      <c r="D1245">
        <v>3173016551</v>
      </c>
      <c r="E1245">
        <v>11781215</v>
      </c>
      <c r="F1245">
        <v>636848</v>
      </c>
      <c r="G1245">
        <v>61168473</v>
      </c>
      <c r="H1245">
        <v>824400</v>
      </c>
      <c r="I1245">
        <v>61797862</v>
      </c>
      <c r="J1245">
        <v>0</v>
      </c>
      <c r="K1245">
        <v>0</v>
      </c>
      <c r="L1245">
        <v>4509067</v>
      </c>
      <c r="M1245">
        <v>2197562</v>
      </c>
      <c r="N1245">
        <v>3315931978</v>
      </c>
      <c r="O1245">
        <v>3502132</v>
      </c>
      <c r="P1245">
        <v>3312429846</v>
      </c>
      <c r="Q1245">
        <v>40563770</v>
      </c>
      <c r="R1245">
        <v>2021</v>
      </c>
      <c r="S1245">
        <v>77</v>
      </c>
      <c r="T1245">
        <v>0</v>
      </c>
      <c r="U1245">
        <v>261</v>
      </c>
      <c r="V1245">
        <v>770261</v>
      </c>
      <c r="W1245" t="s">
        <v>27</v>
      </c>
      <c r="X1245" t="s">
        <v>27</v>
      </c>
      <c r="Y1245" t="s">
        <v>785</v>
      </c>
      <c r="Z1245" t="s">
        <v>784</v>
      </c>
      <c r="AA1245" s="3" t="str">
        <f t="shared" si="38"/>
        <v>0261</v>
      </c>
      <c r="AB1245" s="4" t="str">
        <f t="shared" si="39"/>
        <v>Non-TIF</v>
      </c>
    </row>
    <row r="1246" spans="1:28" x14ac:dyDescent="0.25">
      <c r="A1246">
        <v>2021</v>
      </c>
      <c r="B1246">
        <v>77</v>
      </c>
      <c r="C1246" t="s">
        <v>32</v>
      </c>
      <c r="D1246">
        <v>312718035</v>
      </c>
      <c r="E1246">
        <v>51080472</v>
      </c>
      <c r="F1246">
        <v>3217749</v>
      </c>
      <c r="G1246">
        <v>16439001</v>
      </c>
      <c r="H1246">
        <v>112500</v>
      </c>
      <c r="I1246">
        <v>2634846</v>
      </c>
      <c r="J1246">
        <v>0</v>
      </c>
      <c r="K1246">
        <v>0</v>
      </c>
      <c r="L1246">
        <v>3526169</v>
      </c>
      <c r="M1246">
        <v>8811897</v>
      </c>
      <c r="N1246">
        <v>398540669</v>
      </c>
      <c r="O1246">
        <v>353732</v>
      </c>
      <c r="P1246">
        <v>398186937</v>
      </c>
      <c r="Q1246">
        <v>10659435</v>
      </c>
      <c r="R1246">
        <v>2021</v>
      </c>
      <c r="S1246">
        <v>77</v>
      </c>
      <c r="T1246">
        <v>4</v>
      </c>
      <c r="U1246">
        <v>779</v>
      </c>
      <c r="V1246">
        <v>774779</v>
      </c>
      <c r="W1246" t="s">
        <v>27</v>
      </c>
      <c r="X1246" t="s">
        <v>27</v>
      </c>
      <c r="Y1246" t="s">
        <v>201</v>
      </c>
      <c r="Z1246" t="s">
        <v>784</v>
      </c>
      <c r="AA1246" s="3" t="str">
        <f t="shared" si="38"/>
        <v>4779</v>
      </c>
      <c r="AB1246" s="4" t="str">
        <f t="shared" si="39"/>
        <v>Non-TIF</v>
      </c>
    </row>
    <row r="1247" spans="1:28" x14ac:dyDescent="0.25">
      <c r="A1247">
        <v>2021</v>
      </c>
      <c r="B1247">
        <v>77</v>
      </c>
      <c r="C1247" t="s">
        <v>32</v>
      </c>
      <c r="D1247">
        <v>2945602811</v>
      </c>
      <c r="E1247">
        <v>1715664</v>
      </c>
      <c r="F1247">
        <v>93368</v>
      </c>
      <c r="G1247">
        <v>1337410953</v>
      </c>
      <c r="H1247">
        <v>23980590</v>
      </c>
      <c r="I1247">
        <v>276730046</v>
      </c>
      <c r="J1247">
        <v>0</v>
      </c>
      <c r="K1247">
        <v>0</v>
      </c>
      <c r="L1247">
        <v>17186355</v>
      </c>
      <c r="M1247">
        <v>5993296</v>
      </c>
      <c r="N1247">
        <v>4608713083</v>
      </c>
      <c r="O1247">
        <v>3040984</v>
      </c>
      <c r="P1247">
        <v>4605672099</v>
      </c>
      <c r="Q1247">
        <v>68384646</v>
      </c>
      <c r="R1247">
        <v>2021</v>
      </c>
      <c r="S1247">
        <v>77</v>
      </c>
      <c r="T1247">
        <v>6</v>
      </c>
      <c r="U1247">
        <v>957</v>
      </c>
      <c r="V1247">
        <v>776957</v>
      </c>
      <c r="W1247" t="s">
        <v>27</v>
      </c>
      <c r="X1247" t="s">
        <v>27</v>
      </c>
      <c r="Y1247" t="s">
        <v>289</v>
      </c>
      <c r="Z1247" t="s">
        <v>784</v>
      </c>
      <c r="AA1247" s="3" t="str">
        <f t="shared" si="38"/>
        <v>6957</v>
      </c>
      <c r="AB1247" s="4" t="str">
        <f t="shared" si="39"/>
        <v>Non-TIF</v>
      </c>
    </row>
    <row r="1248" spans="1:28" x14ac:dyDescent="0.25">
      <c r="A1248">
        <v>2021</v>
      </c>
      <c r="B1248">
        <v>78</v>
      </c>
      <c r="C1248" t="s">
        <v>45</v>
      </c>
      <c r="D1248">
        <v>51656135</v>
      </c>
      <c r="E1248">
        <v>44276</v>
      </c>
      <c r="F1248">
        <v>0</v>
      </c>
      <c r="G1248">
        <v>23884887</v>
      </c>
      <c r="H1248">
        <v>494330</v>
      </c>
      <c r="I1248">
        <v>1525849</v>
      </c>
      <c r="J1248">
        <v>0</v>
      </c>
      <c r="K1248">
        <v>0</v>
      </c>
      <c r="L1248">
        <v>0</v>
      </c>
      <c r="M1248">
        <v>0</v>
      </c>
      <c r="N1248">
        <v>77605477</v>
      </c>
      <c r="O1248">
        <v>196312</v>
      </c>
      <c r="P1248">
        <v>77409165</v>
      </c>
      <c r="Q1248">
        <v>0</v>
      </c>
      <c r="R1248">
        <v>2021</v>
      </c>
      <c r="S1248">
        <v>78</v>
      </c>
      <c r="T1248">
        <v>0</v>
      </c>
      <c r="U1248">
        <v>441</v>
      </c>
      <c r="V1248">
        <v>780441</v>
      </c>
      <c r="W1248" t="s">
        <v>27</v>
      </c>
      <c r="X1248" t="s">
        <v>27</v>
      </c>
      <c r="Y1248" t="s">
        <v>232</v>
      </c>
      <c r="Z1248" t="s">
        <v>787</v>
      </c>
      <c r="AA1248" s="3" t="str">
        <f t="shared" si="38"/>
        <v>0441</v>
      </c>
      <c r="AB1248" s="4" t="str">
        <f t="shared" si="39"/>
        <v>Non-TIF</v>
      </c>
    </row>
    <row r="1249" spans="1:28" x14ac:dyDescent="0.25">
      <c r="A1249">
        <v>2021</v>
      </c>
      <c r="B1249">
        <v>78</v>
      </c>
      <c r="C1249" t="s">
        <v>24</v>
      </c>
      <c r="D1249">
        <v>1111336</v>
      </c>
      <c r="E1249">
        <v>0</v>
      </c>
      <c r="F1249">
        <v>0</v>
      </c>
      <c r="G1249">
        <v>40168942</v>
      </c>
      <c r="H1249">
        <v>43652</v>
      </c>
      <c r="I1249">
        <v>31361493</v>
      </c>
      <c r="J1249">
        <v>0</v>
      </c>
      <c r="K1249">
        <v>0</v>
      </c>
      <c r="L1249">
        <v>0</v>
      </c>
      <c r="M1249">
        <v>0</v>
      </c>
      <c r="N1249">
        <v>72685423</v>
      </c>
      <c r="O1249">
        <v>0</v>
      </c>
      <c r="P1249">
        <v>72685423</v>
      </c>
      <c r="Q1249">
        <v>0</v>
      </c>
      <c r="R1249">
        <v>2021</v>
      </c>
      <c r="S1249">
        <v>78</v>
      </c>
      <c r="T1249">
        <v>1</v>
      </c>
      <c r="U1249">
        <v>476</v>
      </c>
      <c r="V1249" t="s">
        <v>917</v>
      </c>
      <c r="W1249" t="s">
        <v>26</v>
      </c>
      <c r="X1249" t="s">
        <v>27</v>
      </c>
      <c r="Y1249" t="s">
        <v>918</v>
      </c>
      <c r="Z1249" t="s">
        <v>787</v>
      </c>
      <c r="AA1249" s="3" t="str">
        <f t="shared" si="38"/>
        <v>1476</v>
      </c>
      <c r="AB1249" s="4" t="str">
        <f t="shared" si="39"/>
        <v>TIF</v>
      </c>
    </row>
    <row r="1250" spans="1:28" x14ac:dyDescent="0.25">
      <c r="A1250">
        <v>2021</v>
      </c>
      <c r="B1250">
        <v>78</v>
      </c>
      <c r="C1250" t="s">
        <v>32</v>
      </c>
      <c r="D1250">
        <v>13283748</v>
      </c>
      <c r="E1250">
        <v>50961577</v>
      </c>
      <c r="F1250">
        <v>916042</v>
      </c>
      <c r="G1250">
        <v>730710</v>
      </c>
      <c r="H1250">
        <v>0</v>
      </c>
      <c r="I1250">
        <v>0</v>
      </c>
      <c r="J1250">
        <v>0</v>
      </c>
      <c r="K1250">
        <v>0</v>
      </c>
      <c r="L1250">
        <v>1228899</v>
      </c>
      <c r="M1250">
        <v>186181</v>
      </c>
      <c r="N1250">
        <v>67307157</v>
      </c>
      <c r="O1250">
        <v>33336</v>
      </c>
      <c r="P1250">
        <v>67273821</v>
      </c>
      <c r="Q1250">
        <v>1766854</v>
      </c>
      <c r="R1250">
        <v>2021</v>
      </c>
      <c r="S1250">
        <v>78</v>
      </c>
      <c r="T1250">
        <v>2</v>
      </c>
      <c r="U1250">
        <v>718</v>
      </c>
      <c r="V1250">
        <v>152718</v>
      </c>
      <c r="W1250" t="s">
        <v>27</v>
      </c>
      <c r="X1250" t="s">
        <v>27</v>
      </c>
      <c r="Y1250" t="s">
        <v>37</v>
      </c>
      <c r="Z1250" t="s">
        <v>787</v>
      </c>
      <c r="AA1250" s="3" t="str">
        <f t="shared" si="38"/>
        <v>2718</v>
      </c>
      <c r="AB1250" s="4" t="str">
        <f t="shared" si="39"/>
        <v>Non-TIF</v>
      </c>
    </row>
    <row r="1251" spans="1:28" x14ac:dyDescent="0.25">
      <c r="A1251">
        <v>2021</v>
      </c>
      <c r="B1251">
        <v>78</v>
      </c>
      <c r="C1251" t="s">
        <v>32</v>
      </c>
      <c r="D1251">
        <v>120508703</v>
      </c>
      <c r="E1251">
        <v>180990639</v>
      </c>
      <c r="F1251">
        <v>5282886</v>
      </c>
      <c r="G1251">
        <v>9804959</v>
      </c>
      <c r="H1251">
        <v>11121930</v>
      </c>
      <c r="I1251">
        <v>2810295</v>
      </c>
      <c r="J1251">
        <v>0</v>
      </c>
      <c r="K1251">
        <v>0</v>
      </c>
      <c r="L1251">
        <v>42002238</v>
      </c>
      <c r="M1251">
        <v>4288861</v>
      </c>
      <c r="N1251">
        <v>376810511</v>
      </c>
      <c r="O1251">
        <v>335212</v>
      </c>
      <c r="P1251">
        <v>376475299</v>
      </c>
      <c r="Q1251">
        <v>13707323</v>
      </c>
      <c r="R1251">
        <v>2021</v>
      </c>
      <c r="S1251">
        <v>78</v>
      </c>
      <c r="T1251">
        <v>4</v>
      </c>
      <c r="U1251">
        <v>824</v>
      </c>
      <c r="V1251">
        <v>784824</v>
      </c>
      <c r="W1251" t="s">
        <v>27</v>
      </c>
      <c r="X1251" t="s">
        <v>27</v>
      </c>
      <c r="Y1251" t="s">
        <v>786</v>
      </c>
      <c r="Z1251" t="s">
        <v>787</v>
      </c>
      <c r="AA1251" s="3" t="str">
        <f t="shared" si="38"/>
        <v>4824</v>
      </c>
      <c r="AB1251" s="4" t="str">
        <f t="shared" si="39"/>
        <v>Non-TIF</v>
      </c>
    </row>
    <row r="1252" spans="1:28" x14ac:dyDescent="0.25">
      <c r="A1252">
        <v>2021</v>
      </c>
      <c r="B1252">
        <v>79</v>
      </c>
      <c r="C1252" t="s">
        <v>24</v>
      </c>
      <c r="D1252">
        <v>0</v>
      </c>
      <c r="E1252">
        <v>0</v>
      </c>
      <c r="F1252">
        <v>0</v>
      </c>
      <c r="G1252">
        <v>0</v>
      </c>
      <c r="H1252">
        <v>15119018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15119018</v>
      </c>
      <c r="O1252">
        <v>0</v>
      </c>
      <c r="P1252">
        <v>15119018</v>
      </c>
      <c r="Q1252">
        <v>0</v>
      </c>
      <c r="R1252">
        <v>2021</v>
      </c>
      <c r="S1252">
        <v>79</v>
      </c>
      <c r="T1252">
        <v>4</v>
      </c>
      <c r="U1252">
        <v>437</v>
      </c>
      <c r="V1252" t="s">
        <v>919</v>
      </c>
      <c r="W1252" t="s">
        <v>26</v>
      </c>
      <c r="X1252" t="s">
        <v>27</v>
      </c>
      <c r="Y1252" t="s">
        <v>920</v>
      </c>
      <c r="Z1252" t="s">
        <v>793</v>
      </c>
      <c r="AA1252" s="3" t="str">
        <f t="shared" si="38"/>
        <v>4437</v>
      </c>
      <c r="AB1252" s="4" t="str">
        <f t="shared" si="39"/>
        <v>TIF</v>
      </c>
    </row>
    <row r="1253" spans="1:28" x14ac:dyDescent="0.25">
      <c r="A1253">
        <v>2021</v>
      </c>
      <c r="B1253">
        <v>79</v>
      </c>
      <c r="C1253" t="s">
        <v>32</v>
      </c>
      <c r="D1253">
        <v>219635729</v>
      </c>
      <c r="E1253">
        <v>108457565</v>
      </c>
      <c r="F1253">
        <v>6086938</v>
      </c>
      <c r="G1253">
        <v>16318017</v>
      </c>
      <c r="H1253">
        <v>8956901</v>
      </c>
      <c r="I1253">
        <v>1666695</v>
      </c>
      <c r="J1253">
        <v>0</v>
      </c>
      <c r="K1253">
        <v>0</v>
      </c>
      <c r="L1253">
        <v>6253263</v>
      </c>
      <c r="M1253">
        <v>0</v>
      </c>
      <c r="N1253">
        <v>367375108</v>
      </c>
      <c r="O1253">
        <v>314840</v>
      </c>
      <c r="P1253">
        <v>367060268</v>
      </c>
      <c r="Q1253">
        <v>17723427</v>
      </c>
      <c r="R1253">
        <v>2021</v>
      </c>
      <c r="S1253">
        <v>79</v>
      </c>
      <c r="T1253">
        <v>4</v>
      </c>
      <c r="U1253">
        <v>437</v>
      </c>
      <c r="V1253">
        <v>794437</v>
      </c>
      <c r="W1253" t="s">
        <v>27</v>
      </c>
      <c r="X1253" t="s">
        <v>27</v>
      </c>
      <c r="Y1253" t="s">
        <v>921</v>
      </c>
      <c r="Z1253" t="s">
        <v>793</v>
      </c>
      <c r="AA1253" s="3" t="str">
        <f t="shared" si="38"/>
        <v>4437</v>
      </c>
      <c r="AB1253" s="4" t="str">
        <f t="shared" si="39"/>
        <v>Non-TIF</v>
      </c>
    </row>
    <row r="1254" spans="1:28" x14ac:dyDescent="0.25">
      <c r="A1254">
        <v>2021</v>
      </c>
      <c r="B1254">
        <v>79</v>
      </c>
      <c r="C1254" t="s">
        <v>32</v>
      </c>
      <c r="D1254">
        <v>650791</v>
      </c>
      <c r="E1254">
        <v>3048620</v>
      </c>
      <c r="F1254">
        <v>62197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1040645</v>
      </c>
      <c r="M1254">
        <v>0</v>
      </c>
      <c r="N1254">
        <v>4802253</v>
      </c>
      <c r="O1254">
        <v>0</v>
      </c>
      <c r="P1254">
        <v>4802253</v>
      </c>
      <c r="Q1254">
        <v>12433</v>
      </c>
      <c r="R1254">
        <v>2021</v>
      </c>
      <c r="S1254">
        <v>79</v>
      </c>
      <c r="T1254">
        <v>6</v>
      </c>
      <c r="U1254">
        <v>98</v>
      </c>
      <c r="V1254">
        <v>866098</v>
      </c>
      <c r="W1254" t="s">
        <v>27</v>
      </c>
      <c r="X1254" t="s">
        <v>27</v>
      </c>
      <c r="Y1254" t="s">
        <v>842</v>
      </c>
      <c r="Z1254" t="s">
        <v>793</v>
      </c>
      <c r="AA1254" s="3" t="str">
        <f t="shared" si="38"/>
        <v>6098</v>
      </c>
      <c r="AB1254" s="4" t="str">
        <f t="shared" si="39"/>
        <v>Non-TIF</v>
      </c>
    </row>
    <row r="1255" spans="1:28" x14ac:dyDescent="0.25">
      <c r="A1255">
        <v>2021</v>
      </c>
      <c r="B1255">
        <v>80</v>
      </c>
      <c r="C1255" t="s">
        <v>32</v>
      </c>
      <c r="D1255">
        <v>1095511</v>
      </c>
      <c r="E1255">
        <v>5669934</v>
      </c>
      <c r="F1255">
        <v>320229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15038</v>
      </c>
      <c r="M1255">
        <v>0</v>
      </c>
      <c r="N1255">
        <v>7100712</v>
      </c>
      <c r="O1255">
        <v>7408</v>
      </c>
      <c r="P1255">
        <v>7093304</v>
      </c>
      <c r="Q1255">
        <v>38224</v>
      </c>
      <c r="R1255">
        <v>2021</v>
      </c>
      <c r="S1255">
        <v>80</v>
      </c>
      <c r="T1255">
        <v>3</v>
      </c>
      <c r="U1255">
        <v>465</v>
      </c>
      <c r="V1255">
        <v>273465</v>
      </c>
      <c r="W1255" t="s">
        <v>27</v>
      </c>
      <c r="X1255" t="s">
        <v>27</v>
      </c>
      <c r="Y1255" t="s">
        <v>293</v>
      </c>
      <c r="Z1255" t="s">
        <v>802</v>
      </c>
      <c r="AA1255" s="3" t="str">
        <f t="shared" si="38"/>
        <v>3465</v>
      </c>
      <c r="AB1255" s="4" t="str">
        <f t="shared" si="39"/>
        <v>Non-TIF</v>
      </c>
    </row>
    <row r="1256" spans="1:28" x14ac:dyDescent="0.25">
      <c r="A1256">
        <v>2021</v>
      </c>
      <c r="B1256">
        <v>80</v>
      </c>
      <c r="C1256" t="s">
        <v>32</v>
      </c>
      <c r="D1256">
        <v>71987923</v>
      </c>
      <c r="E1256">
        <v>124413656</v>
      </c>
      <c r="F1256">
        <v>8183734</v>
      </c>
      <c r="G1256">
        <v>11495890</v>
      </c>
      <c r="H1256">
        <v>991866</v>
      </c>
      <c r="I1256">
        <v>2937420</v>
      </c>
      <c r="J1256">
        <v>0</v>
      </c>
      <c r="K1256">
        <v>0</v>
      </c>
      <c r="L1256">
        <v>2146290</v>
      </c>
      <c r="M1256">
        <v>0</v>
      </c>
      <c r="N1256">
        <v>222156779</v>
      </c>
      <c r="O1256">
        <v>346247</v>
      </c>
      <c r="P1256">
        <v>221810532</v>
      </c>
      <c r="Q1256">
        <v>5825173</v>
      </c>
      <c r="R1256">
        <v>2021</v>
      </c>
      <c r="S1256">
        <v>80</v>
      </c>
      <c r="T1256">
        <v>4</v>
      </c>
      <c r="U1256">
        <v>527</v>
      </c>
      <c r="V1256">
        <v>804527</v>
      </c>
      <c r="W1256" t="s">
        <v>27</v>
      </c>
      <c r="X1256" t="s">
        <v>27</v>
      </c>
      <c r="Y1256" t="s">
        <v>508</v>
      </c>
      <c r="Z1256" t="s">
        <v>802</v>
      </c>
      <c r="AA1256" s="3" t="str">
        <f t="shared" si="38"/>
        <v>4527</v>
      </c>
      <c r="AB1256" s="4" t="str">
        <f t="shared" si="39"/>
        <v>Non-TIF</v>
      </c>
    </row>
    <row r="1257" spans="1:28" x14ac:dyDescent="0.25">
      <c r="A1257">
        <v>2021</v>
      </c>
      <c r="B1257">
        <v>80</v>
      </c>
      <c r="C1257" t="s">
        <v>32</v>
      </c>
      <c r="D1257">
        <v>1070998</v>
      </c>
      <c r="E1257">
        <v>4082530</v>
      </c>
      <c r="F1257">
        <v>203790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15653</v>
      </c>
      <c r="M1257">
        <v>0</v>
      </c>
      <c r="N1257">
        <v>5372971</v>
      </c>
      <c r="O1257">
        <v>7408</v>
      </c>
      <c r="P1257">
        <v>5365563</v>
      </c>
      <c r="Q1257">
        <v>26190</v>
      </c>
      <c r="R1257">
        <v>2021</v>
      </c>
      <c r="S1257">
        <v>80</v>
      </c>
      <c r="T1257">
        <v>0</v>
      </c>
      <c r="U1257">
        <v>549</v>
      </c>
      <c r="V1257">
        <v>870549</v>
      </c>
      <c r="W1257" t="s">
        <v>27</v>
      </c>
      <c r="X1257" t="s">
        <v>27</v>
      </c>
      <c r="Y1257" t="s">
        <v>765</v>
      </c>
      <c r="Z1257" t="s">
        <v>802</v>
      </c>
      <c r="AA1257" s="3" t="str">
        <f t="shared" si="38"/>
        <v>0549</v>
      </c>
      <c r="AB1257" s="4" t="str">
        <f t="shared" si="39"/>
        <v>Non-TIF</v>
      </c>
    </row>
    <row r="1258" spans="1:28" x14ac:dyDescent="0.25">
      <c r="A1258">
        <v>2021</v>
      </c>
      <c r="B1258">
        <v>81</v>
      </c>
      <c r="C1258" t="s">
        <v>32</v>
      </c>
      <c r="D1258">
        <v>445600</v>
      </c>
      <c r="E1258">
        <v>2598226</v>
      </c>
      <c r="F1258">
        <v>1228146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4271972</v>
      </c>
      <c r="O1258">
        <v>0</v>
      </c>
      <c r="P1258">
        <v>4271972</v>
      </c>
      <c r="Q1258">
        <v>1133375</v>
      </c>
      <c r="R1258">
        <v>2021</v>
      </c>
      <c r="S1258">
        <v>81</v>
      </c>
      <c r="T1258">
        <v>6</v>
      </c>
      <c r="U1258">
        <v>219</v>
      </c>
      <c r="V1258">
        <v>116219</v>
      </c>
      <c r="W1258" t="s">
        <v>27</v>
      </c>
      <c r="X1258" t="s">
        <v>27</v>
      </c>
      <c r="Y1258" t="s">
        <v>76</v>
      </c>
      <c r="Z1258" t="s">
        <v>806</v>
      </c>
      <c r="AA1258" s="3" t="str">
        <f t="shared" si="38"/>
        <v>6219</v>
      </c>
      <c r="AB1258" s="4" t="str">
        <f t="shared" si="39"/>
        <v>Non-TIF</v>
      </c>
    </row>
    <row r="1259" spans="1:28" x14ac:dyDescent="0.25">
      <c r="A1259">
        <v>2021</v>
      </c>
      <c r="B1259">
        <v>81</v>
      </c>
      <c r="C1259" t="s">
        <v>32</v>
      </c>
      <c r="D1259">
        <v>202579828</v>
      </c>
      <c r="E1259">
        <v>188582793</v>
      </c>
      <c r="F1259">
        <v>9394229</v>
      </c>
      <c r="G1259">
        <v>28229344</v>
      </c>
      <c r="H1259">
        <v>9135774</v>
      </c>
      <c r="I1259">
        <v>4824432</v>
      </c>
      <c r="J1259">
        <v>0</v>
      </c>
      <c r="K1259">
        <v>670</v>
      </c>
      <c r="L1259">
        <v>1647423</v>
      </c>
      <c r="M1259">
        <v>5453940</v>
      </c>
      <c r="N1259">
        <v>449848433</v>
      </c>
      <c r="O1259">
        <v>574839</v>
      </c>
      <c r="P1259">
        <v>449273594</v>
      </c>
      <c r="Q1259">
        <v>5148159</v>
      </c>
      <c r="R1259">
        <v>2021</v>
      </c>
      <c r="S1259">
        <v>81</v>
      </c>
      <c r="T1259">
        <v>6</v>
      </c>
      <c r="U1259">
        <v>741</v>
      </c>
      <c r="V1259">
        <v>816741</v>
      </c>
      <c r="W1259" t="s">
        <v>27</v>
      </c>
      <c r="X1259" t="s">
        <v>27</v>
      </c>
      <c r="Y1259" t="s">
        <v>231</v>
      </c>
      <c r="Z1259" t="s">
        <v>806</v>
      </c>
      <c r="AA1259" s="3" t="str">
        <f t="shared" si="38"/>
        <v>6741</v>
      </c>
      <c r="AB1259" s="4" t="str">
        <f t="shared" si="39"/>
        <v>Non-TIF</v>
      </c>
    </row>
    <row r="1260" spans="1:28" x14ac:dyDescent="0.25">
      <c r="A1260">
        <v>2021</v>
      </c>
      <c r="B1260">
        <v>82</v>
      </c>
      <c r="C1260" t="s">
        <v>45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2021</v>
      </c>
      <c r="S1260">
        <v>82</v>
      </c>
      <c r="T1260">
        <v>1</v>
      </c>
      <c r="U1260">
        <v>926</v>
      </c>
      <c r="V1260">
        <v>161926</v>
      </c>
      <c r="W1260" t="s">
        <v>27</v>
      </c>
      <c r="X1260" t="s">
        <v>27</v>
      </c>
      <c r="Y1260" t="s">
        <v>162</v>
      </c>
      <c r="Z1260" t="s">
        <v>809</v>
      </c>
      <c r="AA1260" s="3" t="str">
        <f t="shared" si="38"/>
        <v>1926</v>
      </c>
      <c r="AB1260" s="4" t="str">
        <f t="shared" si="39"/>
        <v>Non-TIF</v>
      </c>
    </row>
    <row r="1261" spans="1:28" x14ac:dyDescent="0.25">
      <c r="A1261">
        <v>2021</v>
      </c>
      <c r="B1261">
        <v>82</v>
      </c>
      <c r="C1261" t="s">
        <v>45</v>
      </c>
      <c r="D1261">
        <v>6252989</v>
      </c>
      <c r="E1261">
        <v>0</v>
      </c>
      <c r="F1261">
        <v>0</v>
      </c>
      <c r="G1261">
        <v>11927065</v>
      </c>
      <c r="H1261">
        <v>1974595</v>
      </c>
      <c r="I1261">
        <v>9196</v>
      </c>
      <c r="J1261">
        <v>0</v>
      </c>
      <c r="K1261">
        <v>0</v>
      </c>
      <c r="L1261">
        <v>0</v>
      </c>
      <c r="M1261">
        <v>0</v>
      </c>
      <c r="N1261">
        <v>20163845</v>
      </c>
      <c r="O1261">
        <v>103712</v>
      </c>
      <c r="P1261">
        <v>20060133</v>
      </c>
      <c r="Q1261">
        <v>0</v>
      </c>
      <c r="R1261">
        <v>2021</v>
      </c>
      <c r="S1261">
        <v>82</v>
      </c>
      <c r="T1261">
        <v>5</v>
      </c>
      <c r="U1261">
        <v>250</v>
      </c>
      <c r="V1261">
        <v>825250</v>
      </c>
      <c r="W1261" t="s">
        <v>27</v>
      </c>
      <c r="X1261" t="s">
        <v>27</v>
      </c>
      <c r="Y1261" t="s">
        <v>892</v>
      </c>
      <c r="Z1261" t="s">
        <v>809</v>
      </c>
      <c r="AA1261" s="3" t="str">
        <f t="shared" si="38"/>
        <v>5250</v>
      </c>
      <c r="AB1261" s="4" t="str">
        <f t="shared" si="39"/>
        <v>Non-TIF</v>
      </c>
    </row>
    <row r="1262" spans="1:28" x14ac:dyDescent="0.25">
      <c r="A1262">
        <v>2021</v>
      </c>
      <c r="B1262">
        <v>82</v>
      </c>
      <c r="C1262" t="s">
        <v>24</v>
      </c>
      <c r="D1262">
        <v>22303030</v>
      </c>
      <c r="E1262">
        <v>0</v>
      </c>
      <c r="F1262">
        <v>0</v>
      </c>
      <c r="G1262">
        <v>32747787</v>
      </c>
      <c r="H1262">
        <v>74756302</v>
      </c>
      <c r="I1262">
        <v>2625332</v>
      </c>
      <c r="J1262">
        <v>0</v>
      </c>
      <c r="K1262">
        <v>0</v>
      </c>
      <c r="L1262">
        <v>0</v>
      </c>
      <c r="M1262">
        <v>0</v>
      </c>
      <c r="N1262">
        <v>132432451</v>
      </c>
      <c r="O1262">
        <v>0</v>
      </c>
      <c r="P1262">
        <v>132432451</v>
      </c>
      <c r="Q1262">
        <v>0</v>
      </c>
      <c r="R1262">
        <v>2021</v>
      </c>
      <c r="S1262">
        <v>82</v>
      </c>
      <c r="T1262">
        <v>4</v>
      </c>
      <c r="U1262">
        <v>784</v>
      </c>
      <c r="V1262" t="s">
        <v>922</v>
      </c>
      <c r="W1262" t="s">
        <v>26</v>
      </c>
      <c r="X1262" t="s">
        <v>27</v>
      </c>
      <c r="Y1262" t="s">
        <v>923</v>
      </c>
      <c r="Z1262" t="s">
        <v>809</v>
      </c>
      <c r="AA1262" s="3" t="str">
        <f t="shared" si="38"/>
        <v>4784</v>
      </c>
      <c r="AB1262" s="4" t="str">
        <f t="shared" si="39"/>
        <v>TIF</v>
      </c>
    </row>
    <row r="1263" spans="1:28" x14ac:dyDescent="0.25">
      <c r="A1263">
        <v>2021</v>
      </c>
      <c r="B1263">
        <v>82</v>
      </c>
      <c r="C1263" t="s">
        <v>32</v>
      </c>
      <c r="D1263">
        <v>718407573</v>
      </c>
      <c r="E1263">
        <v>145040924</v>
      </c>
      <c r="F1263">
        <v>12148442</v>
      </c>
      <c r="G1263">
        <v>151254409</v>
      </c>
      <c r="H1263">
        <v>59682672</v>
      </c>
      <c r="I1263">
        <v>13272160</v>
      </c>
      <c r="J1263">
        <v>0</v>
      </c>
      <c r="K1263">
        <v>0</v>
      </c>
      <c r="L1263">
        <v>30582393</v>
      </c>
      <c r="M1263">
        <v>2315549</v>
      </c>
      <c r="N1263">
        <v>1132704122</v>
      </c>
      <c r="O1263">
        <v>1355664</v>
      </c>
      <c r="P1263">
        <v>1131348458</v>
      </c>
      <c r="Q1263">
        <v>45050088</v>
      </c>
      <c r="R1263">
        <v>2021</v>
      </c>
      <c r="S1263">
        <v>82</v>
      </c>
      <c r="T1263">
        <v>4</v>
      </c>
      <c r="U1263">
        <v>784</v>
      </c>
      <c r="V1263">
        <v>824784</v>
      </c>
      <c r="W1263" t="s">
        <v>27</v>
      </c>
      <c r="X1263" t="s">
        <v>27</v>
      </c>
      <c r="Y1263" t="s">
        <v>865</v>
      </c>
      <c r="Z1263" t="s">
        <v>809</v>
      </c>
      <c r="AA1263" s="3" t="str">
        <f t="shared" si="38"/>
        <v>4784</v>
      </c>
      <c r="AB1263" s="4" t="str">
        <f t="shared" si="39"/>
        <v>Non-TIF</v>
      </c>
    </row>
    <row r="1264" spans="1:28" x14ac:dyDescent="0.25">
      <c r="A1264">
        <v>2021</v>
      </c>
      <c r="B1264">
        <v>83</v>
      </c>
      <c r="C1264" t="s">
        <v>45</v>
      </c>
      <c r="D1264">
        <v>20232509</v>
      </c>
      <c r="E1264">
        <v>162000</v>
      </c>
      <c r="F1264">
        <v>193895</v>
      </c>
      <c r="G1264">
        <v>18795428</v>
      </c>
      <c r="H1264">
        <v>3112734</v>
      </c>
      <c r="I1264">
        <v>557952</v>
      </c>
      <c r="J1264">
        <v>0</v>
      </c>
      <c r="K1264">
        <v>0</v>
      </c>
      <c r="L1264">
        <v>0</v>
      </c>
      <c r="M1264">
        <v>0</v>
      </c>
      <c r="N1264">
        <v>43054518</v>
      </c>
      <c r="O1264">
        <v>57412</v>
      </c>
      <c r="P1264">
        <v>42997106</v>
      </c>
      <c r="Q1264">
        <v>0</v>
      </c>
      <c r="R1264">
        <v>2021</v>
      </c>
      <c r="S1264">
        <v>83</v>
      </c>
      <c r="T1264">
        <v>2</v>
      </c>
      <c r="U1264">
        <v>826</v>
      </c>
      <c r="V1264">
        <v>832826</v>
      </c>
      <c r="W1264" t="s">
        <v>27</v>
      </c>
      <c r="X1264" t="s">
        <v>27</v>
      </c>
      <c r="Y1264" t="s">
        <v>489</v>
      </c>
      <c r="Z1264" t="s">
        <v>811</v>
      </c>
      <c r="AA1264" s="3" t="str">
        <f t="shared" si="38"/>
        <v>2826</v>
      </c>
      <c r="AB1264" s="4" t="str">
        <f t="shared" si="39"/>
        <v>Non-TIF</v>
      </c>
    </row>
    <row r="1265" spans="1:28" x14ac:dyDescent="0.25">
      <c r="A1265">
        <v>2021</v>
      </c>
      <c r="B1265">
        <v>83</v>
      </c>
      <c r="C1265" t="s">
        <v>45</v>
      </c>
      <c r="D1265">
        <v>0</v>
      </c>
      <c r="E1265">
        <v>16415</v>
      </c>
      <c r="F1265">
        <v>52495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68910</v>
      </c>
      <c r="O1265">
        <v>0</v>
      </c>
      <c r="P1265">
        <v>68910</v>
      </c>
      <c r="Q1265">
        <v>0</v>
      </c>
      <c r="R1265">
        <v>2021</v>
      </c>
      <c r="S1265">
        <v>83</v>
      </c>
      <c r="T1265">
        <v>3</v>
      </c>
      <c r="U1265">
        <v>168</v>
      </c>
      <c r="V1265">
        <v>833168</v>
      </c>
      <c r="W1265" t="s">
        <v>27</v>
      </c>
      <c r="X1265" t="s">
        <v>27</v>
      </c>
      <c r="Y1265" t="s">
        <v>93</v>
      </c>
      <c r="Z1265" t="s">
        <v>811</v>
      </c>
      <c r="AA1265" s="3" t="str">
        <f t="shared" si="38"/>
        <v>3168</v>
      </c>
      <c r="AB1265" s="4" t="str">
        <f t="shared" si="39"/>
        <v>Non-TIF</v>
      </c>
    </row>
    <row r="1266" spans="1:28" x14ac:dyDescent="0.25">
      <c r="A1266">
        <v>2021</v>
      </c>
      <c r="B1266">
        <v>83</v>
      </c>
      <c r="C1266" t="s">
        <v>32</v>
      </c>
      <c r="D1266">
        <v>927440</v>
      </c>
      <c r="E1266">
        <v>1611882</v>
      </c>
      <c r="F1266">
        <v>30335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58265</v>
      </c>
      <c r="M1266">
        <v>248242</v>
      </c>
      <c r="N1266">
        <v>2876164</v>
      </c>
      <c r="O1266">
        <v>1852</v>
      </c>
      <c r="P1266">
        <v>2874312</v>
      </c>
      <c r="Q1266">
        <v>43248</v>
      </c>
      <c r="R1266">
        <v>2021</v>
      </c>
      <c r="S1266">
        <v>83</v>
      </c>
      <c r="T1266">
        <v>6</v>
      </c>
      <c r="U1266">
        <v>460</v>
      </c>
      <c r="V1266">
        <v>786460</v>
      </c>
      <c r="W1266" t="s">
        <v>27</v>
      </c>
      <c r="X1266" t="s">
        <v>27</v>
      </c>
      <c r="Y1266" t="s">
        <v>462</v>
      </c>
      <c r="Z1266" t="s">
        <v>811</v>
      </c>
      <c r="AA1266" s="3" t="str">
        <f t="shared" si="38"/>
        <v>6460</v>
      </c>
      <c r="AB1266" s="4" t="str">
        <f t="shared" si="39"/>
        <v>Non-TIF</v>
      </c>
    </row>
    <row r="1267" spans="1:28" x14ac:dyDescent="0.25">
      <c r="A1267">
        <v>2021</v>
      </c>
      <c r="B1267">
        <v>84</v>
      </c>
      <c r="C1267" t="s">
        <v>45</v>
      </c>
      <c r="D1267">
        <v>0</v>
      </c>
      <c r="E1267">
        <v>214058</v>
      </c>
      <c r="F1267">
        <v>11852</v>
      </c>
      <c r="G1267">
        <v>3040089</v>
      </c>
      <c r="H1267">
        <v>1945115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5211114</v>
      </c>
      <c r="O1267">
        <v>0</v>
      </c>
      <c r="P1267">
        <v>5211114</v>
      </c>
      <c r="Q1267">
        <v>0</v>
      </c>
      <c r="R1267">
        <v>2021</v>
      </c>
      <c r="S1267">
        <v>84</v>
      </c>
      <c r="T1267">
        <v>0</v>
      </c>
      <c r="U1267">
        <v>747</v>
      </c>
      <c r="V1267">
        <v>840747</v>
      </c>
      <c r="W1267" t="s">
        <v>27</v>
      </c>
      <c r="X1267" t="s">
        <v>27</v>
      </c>
      <c r="Y1267" t="s">
        <v>701</v>
      </c>
      <c r="Z1267" t="s">
        <v>815</v>
      </c>
      <c r="AA1267" s="3" t="str">
        <f t="shared" si="38"/>
        <v>0747</v>
      </c>
      <c r="AB1267" s="4" t="str">
        <f t="shared" si="39"/>
        <v>Non-TIF</v>
      </c>
    </row>
    <row r="1268" spans="1:28" x14ac:dyDescent="0.25">
      <c r="A1268">
        <v>2021</v>
      </c>
      <c r="B1268">
        <v>84</v>
      </c>
      <c r="C1268" t="s">
        <v>45</v>
      </c>
      <c r="D1268">
        <v>0</v>
      </c>
      <c r="E1268">
        <v>0</v>
      </c>
      <c r="F1268">
        <v>0</v>
      </c>
      <c r="G1268">
        <v>758736</v>
      </c>
      <c r="H1268">
        <v>2397145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3155881</v>
      </c>
      <c r="O1268">
        <v>0</v>
      </c>
      <c r="P1268">
        <v>3155881</v>
      </c>
      <c r="Q1268">
        <v>0</v>
      </c>
      <c r="R1268">
        <v>2021</v>
      </c>
      <c r="S1268">
        <v>84</v>
      </c>
      <c r="T1268">
        <v>4</v>
      </c>
      <c r="U1268">
        <v>149</v>
      </c>
      <c r="V1268">
        <v>844149</v>
      </c>
      <c r="W1268" t="s">
        <v>27</v>
      </c>
      <c r="X1268" t="s">
        <v>27</v>
      </c>
      <c r="Y1268" t="s">
        <v>738</v>
      </c>
      <c r="Z1268" t="s">
        <v>815</v>
      </c>
      <c r="AA1268" s="3" t="str">
        <f t="shared" si="38"/>
        <v>4149</v>
      </c>
      <c r="AB1268" s="4" t="str">
        <f t="shared" si="39"/>
        <v>Non-TIF</v>
      </c>
    </row>
    <row r="1269" spans="1:28" x14ac:dyDescent="0.25">
      <c r="A1269">
        <v>2021</v>
      </c>
      <c r="B1269">
        <v>84</v>
      </c>
      <c r="C1269" t="s">
        <v>24</v>
      </c>
      <c r="D1269">
        <v>10397016</v>
      </c>
      <c r="E1269">
        <v>393781</v>
      </c>
      <c r="F1269">
        <v>21974</v>
      </c>
      <c r="G1269">
        <v>33442410</v>
      </c>
      <c r="H1269">
        <v>12723922</v>
      </c>
      <c r="I1269">
        <v>3838528</v>
      </c>
      <c r="J1269">
        <v>0</v>
      </c>
      <c r="K1269">
        <v>0</v>
      </c>
      <c r="L1269">
        <v>0</v>
      </c>
      <c r="M1269">
        <v>0</v>
      </c>
      <c r="N1269">
        <v>60817631</v>
      </c>
      <c r="O1269">
        <v>11112</v>
      </c>
      <c r="P1269">
        <v>60806519</v>
      </c>
      <c r="Q1269">
        <v>0</v>
      </c>
      <c r="R1269">
        <v>2021</v>
      </c>
      <c r="S1269">
        <v>84</v>
      </c>
      <c r="T1269">
        <v>0</v>
      </c>
      <c r="U1269">
        <v>747</v>
      </c>
      <c r="V1269" t="s">
        <v>931</v>
      </c>
      <c r="W1269" t="s">
        <v>26</v>
      </c>
      <c r="X1269" t="s">
        <v>27</v>
      </c>
      <c r="Y1269" t="s">
        <v>932</v>
      </c>
      <c r="Z1269" t="s">
        <v>815</v>
      </c>
      <c r="AA1269" s="3" t="str">
        <f t="shared" si="38"/>
        <v>0747</v>
      </c>
      <c r="AB1269" s="4" t="str">
        <f t="shared" si="39"/>
        <v>TIF</v>
      </c>
    </row>
    <row r="1270" spans="1:28" x14ac:dyDescent="0.25">
      <c r="A1270">
        <v>2021</v>
      </c>
      <c r="B1270">
        <v>84</v>
      </c>
      <c r="C1270" t="s">
        <v>24</v>
      </c>
      <c r="D1270">
        <v>28821864</v>
      </c>
      <c r="E1270">
        <v>0</v>
      </c>
      <c r="F1270">
        <v>0</v>
      </c>
      <c r="G1270">
        <v>21003142</v>
      </c>
      <c r="H1270">
        <v>13662941</v>
      </c>
      <c r="I1270">
        <v>624974</v>
      </c>
      <c r="J1270">
        <v>0</v>
      </c>
      <c r="K1270">
        <v>0</v>
      </c>
      <c r="L1270">
        <v>0</v>
      </c>
      <c r="M1270">
        <v>0</v>
      </c>
      <c r="N1270">
        <v>64112921</v>
      </c>
      <c r="O1270">
        <v>18520</v>
      </c>
      <c r="P1270">
        <v>64094401</v>
      </c>
      <c r="Q1270">
        <v>0</v>
      </c>
      <c r="R1270">
        <v>2021</v>
      </c>
      <c r="S1270">
        <v>84</v>
      </c>
      <c r="T1270">
        <v>4</v>
      </c>
      <c r="U1270">
        <v>149</v>
      </c>
      <c r="V1270" t="s">
        <v>933</v>
      </c>
      <c r="W1270" t="s">
        <v>26</v>
      </c>
      <c r="X1270" t="s">
        <v>27</v>
      </c>
      <c r="Y1270" t="s">
        <v>934</v>
      </c>
      <c r="Z1270" t="s">
        <v>815</v>
      </c>
      <c r="AA1270" s="3" t="str">
        <f t="shared" si="38"/>
        <v>4149</v>
      </c>
      <c r="AB1270" s="4" t="str">
        <f t="shared" si="39"/>
        <v>TIF</v>
      </c>
    </row>
    <row r="1271" spans="1:28" x14ac:dyDescent="0.25">
      <c r="A1271">
        <v>2021</v>
      </c>
      <c r="B1271">
        <v>84</v>
      </c>
      <c r="C1271" t="s">
        <v>24</v>
      </c>
      <c r="D1271">
        <v>5233487</v>
      </c>
      <c r="E1271">
        <v>140347</v>
      </c>
      <c r="F1271">
        <v>1225</v>
      </c>
      <c r="G1271">
        <v>3656079</v>
      </c>
      <c r="H1271">
        <v>2182439</v>
      </c>
      <c r="I1271">
        <v>2069343</v>
      </c>
      <c r="J1271">
        <v>0</v>
      </c>
      <c r="K1271">
        <v>0</v>
      </c>
      <c r="L1271">
        <v>0</v>
      </c>
      <c r="M1271">
        <v>0</v>
      </c>
      <c r="N1271">
        <v>13282920</v>
      </c>
      <c r="O1271">
        <v>0</v>
      </c>
      <c r="P1271">
        <v>13282920</v>
      </c>
      <c r="Q1271">
        <v>0</v>
      </c>
      <c r="R1271">
        <v>2021</v>
      </c>
      <c r="S1271">
        <v>84</v>
      </c>
      <c r="T1271">
        <v>6</v>
      </c>
      <c r="U1271">
        <v>990</v>
      </c>
      <c r="V1271" t="s">
        <v>935</v>
      </c>
      <c r="W1271" t="s">
        <v>26</v>
      </c>
      <c r="X1271" t="s">
        <v>27</v>
      </c>
      <c r="Y1271" t="s">
        <v>936</v>
      </c>
      <c r="Z1271" t="s">
        <v>815</v>
      </c>
      <c r="AA1271" s="3" t="str">
        <f t="shared" si="38"/>
        <v>6990</v>
      </c>
      <c r="AB1271" s="4" t="str">
        <f t="shared" si="39"/>
        <v>TIF</v>
      </c>
    </row>
    <row r="1272" spans="1:28" x14ac:dyDescent="0.25">
      <c r="A1272">
        <v>2021</v>
      </c>
      <c r="B1272">
        <v>84</v>
      </c>
      <c r="C1272" t="s">
        <v>32</v>
      </c>
      <c r="D1272">
        <v>2006340</v>
      </c>
      <c r="E1272">
        <v>3432424</v>
      </c>
      <c r="F1272">
        <v>504588</v>
      </c>
      <c r="G1272">
        <v>8811</v>
      </c>
      <c r="H1272">
        <v>0</v>
      </c>
      <c r="I1272">
        <v>0</v>
      </c>
      <c r="J1272">
        <v>0</v>
      </c>
      <c r="K1272">
        <v>0</v>
      </c>
      <c r="L1272">
        <v>14437</v>
      </c>
      <c r="M1272">
        <v>0</v>
      </c>
      <c r="N1272">
        <v>5966600</v>
      </c>
      <c r="O1272">
        <v>0</v>
      </c>
      <c r="P1272">
        <v>5966600</v>
      </c>
      <c r="Q1272">
        <v>76696</v>
      </c>
      <c r="R1272">
        <v>2021</v>
      </c>
      <c r="S1272">
        <v>84</v>
      </c>
      <c r="T1272">
        <v>6</v>
      </c>
      <c r="U1272">
        <v>983</v>
      </c>
      <c r="V1272">
        <v>606983</v>
      </c>
      <c r="W1272" t="s">
        <v>27</v>
      </c>
      <c r="X1272" t="s">
        <v>27</v>
      </c>
      <c r="Y1272" t="s">
        <v>698</v>
      </c>
      <c r="Z1272" t="s">
        <v>815</v>
      </c>
      <c r="AA1272" s="3" t="str">
        <f t="shared" si="38"/>
        <v>6983</v>
      </c>
      <c r="AB1272" s="4" t="str">
        <f t="shared" si="39"/>
        <v>Non-TIF</v>
      </c>
    </row>
    <row r="1273" spans="1:28" x14ac:dyDescent="0.25">
      <c r="A1273">
        <v>2021</v>
      </c>
      <c r="B1273">
        <v>84</v>
      </c>
      <c r="C1273" t="s">
        <v>32</v>
      </c>
      <c r="D1273">
        <v>309568627</v>
      </c>
      <c r="E1273">
        <v>80274548</v>
      </c>
      <c r="F1273">
        <v>8816237</v>
      </c>
      <c r="G1273">
        <v>30256191</v>
      </c>
      <c r="H1273">
        <v>12076137</v>
      </c>
      <c r="I1273">
        <v>3856457</v>
      </c>
      <c r="J1273">
        <v>0</v>
      </c>
      <c r="K1273">
        <v>0</v>
      </c>
      <c r="L1273">
        <v>21232243</v>
      </c>
      <c r="M1273">
        <v>9184944</v>
      </c>
      <c r="N1273">
        <v>475265384</v>
      </c>
      <c r="O1273">
        <v>282973</v>
      </c>
      <c r="P1273">
        <v>474982411</v>
      </c>
      <c r="Q1273">
        <v>4662921</v>
      </c>
      <c r="R1273">
        <v>2021</v>
      </c>
      <c r="S1273">
        <v>84</v>
      </c>
      <c r="T1273">
        <v>6</v>
      </c>
      <c r="U1273">
        <v>30</v>
      </c>
      <c r="V1273">
        <v>846030</v>
      </c>
      <c r="W1273" t="s">
        <v>27</v>
      </c>
      <c r="X1273" t="s">
        <v>27</v>
      </c>
      <c r="Y1273" t="s">
        <v>814</v>
      </c>
      <c r="Z1273" t="s">
        <v>815</v>
      </c>
      <c r="AA1273" s="3" t="str">
        <f t="shared" si="38"/>
        <v>6030</v>
      </c>
      <c r="AB1273" s="4" t="str">
        <f t="shared" si="39"/>
        <v>Non-TIF</v>
      </c>
    </row>
    <row r="1274" spans="1:28" x14ac:dyDescent="0.25">
      <c r="A1274">
        <v>2021</v>
      </c>
      <c r="B1274">
        <v>84</v>
      </c>
      <c r="C1274" t="s">
        <v>32</v>
      </c>
      <c r="D1274">
        <v>90873976</v>
      </c>
      <c r="E1274">
        <v>112709062</v>
      </c>
      <c r="F1274">
        <v>8941868</v>
      </c>
      <c r="G1274">
        <v>16734249</v>
      </c>
      <c r="H1274">
        <v>2653353</v>
      </c>
      <c r="I1274">
        <v>1885168</v>
      </c>
      <c r="J1274">
        <v>0</v>
      </c>
      <c r="K1274">
        <v>0</v>
      </c>
      <c r="L1274">
        <v>1114163</v>
      </c>
      <c r="M1274">
        <v>0</v>
      </c>
      <c r="N1274">
        <v>234911839</v>
      </c>
      <c r="O1274">
        <v>314840</v>
      </c>
      <c r="P1274">
        <v>234596999</v>
      </c>
      <c r="Q1274">
        <v>3064576</v>
      </c>
      <c r="R1274">
        <v>2021</v>
      </c>
      <c r="S1274">
        <v>84</v>
      </c>
      <c r="T1274">
        <v>6</v>
      </c>
      <c r="U1274">
        <v>990</v>
      </c>
      <c r="V1274">
        <v>846990</v>
      </c>
      <c r="W1274" t="s">
        <v>27</v>
      </c>
      <c r="X1274" t="s">
        <v>27</v>
      </c>
      <c r="Y1274" t="s">
        <v>771</v>
      </c>
      <c r="Z1274" t="s">
        <v>815</v>
      </c>
      <c r="AA1274" s="3" t="str">
        <f t="shared" si="38"/>
        <v>6990</v>
      </c>
      <c r="AB1274" s="4" t="str">
        <f t="shared" si="39"/>
        <v>Non-TIF</v>
      </c>
    </row>
    <row r="1275" spans="1:28" x14ac:dyDescent="0.25">
      <c r="A1275">
        <v>2021</v>
      </c>
      <c r="B1275">
        <v>85</v>
      </c>
      <c r="C1275" t="s">
        <v>45</v>
      </c>
      <c r="D1275">
        <v>8661795</v>
      </c>
      <c r="E1275">
        <v>0</v>
      </c>
      <c r="F1275">
        <v>0</v>
      </c>
      <c r="G1275">
        <v>18371693</v>
      </c>
      <c r="H1275">
        <v>10635836</v>
      </c>
      <c r="I1275">
        <v>447165</v>
      </c>
      <c r="J1275">
        <v>0</v>
      </c>
      <c r="K1275">
        <v>0</v>
      </c>
      <c r="L1275">
        <v>0</v>
      </c>
      <c r="M1275">
        <v>0</v>
      </c>
      <c r="N1275">
        <v>38116489</v>
      </c>
      <c r="O1275">
        <v>38892</v>
      </c>
      <c r="P1275">
        <v>38077597</v>
      </c>
      <c r="Q1275">
        <v>0</v>
      </c>
      <c r="R1275">
        <v>2021</v>
      </c>
      <c r="S1275">
        <v>85</v>
      </c>
      <c r="T1275">
        <v>4</v>
      </c>
      <c r="U1275">
        <v>617</v>
      </c>
      <c r="V1275">
        <v>854617</v>
      </c>
      <c r="W1275" t="s">
        <v>27</v>
      </c>
      <c r="X1275" t="s">
        <v>27</v>
      </c>
      <c r="Y1275" t="s">
        <v>897</v>
      </c>
      <c r="Z1275" t="s">
        <v>837</v>
      </c>
      <c r="AA1275" s="3" t="str">
        <f t="shared" si="38"/>
        <v>4617</v>
      </c>
      <c r="AB1275" s="4" t="str">
        <f t="shared" si="39"/>
        <v>Non-TIF</v>
      </c>
    </row>
    <row r="1276" spans="1:28" x14ac:dyDescent="0.25">
      <c r="A1276">
        <v>2021</v>
      </c>
      <c r="B1276">
        <v>85</v>
      </c>
      <c r="C1276" t="s">
        <v>45</v>
      </c>
      <c r="D1276">
        <v>3583411</v>
      </c>
      <c r="E1276">
        <v>29068</v>
      </c>
      <c r="F1276">
        <v>0</v>
      </c>
      <c r="G1276">
        <v>7094583</v>
      </c>
      <c r="H1276">
        <v>710647</v>
      </c>
      <c r="I1276">
        <v>148187</v>
      </c>
      <c r="J1276">
        <v>0</v>
      </c>
      <c r="K1276">
        <v>0</v>
      </c>
      <c r="L1276">
        <v>0</v>
      </c>
      <c r="M1276">
        <v>0</v>
      </c>
      <c r="N1276">
        <v>11565896</v>
      </c>
      <c r="O1276">
        <v>62968</v>
      </c>
      <c r="P1276">
        <v>11502928</v>
      </c>
      <c r="Q1276">
        <v>0</v>
      </c>
      <c r="R1276">
        <v>2021</v>
      </c>
      <c r="S1276">
        <v>85</v>
      </c>
      <c r="T1276">
        <v>5</v>
      </c>
      <c r="U1276">
        <v>643</v>
      </c>
      <c r="V1276">
        <v>855643</v>
      </c>
      <c r="W1276" t="s">
        <v>27</v>
      </c>
      <c r="X1276" t="s">
        <v>27</v>
      </c>
      <c r="Y1276" t="s">
        <v>209</v>
      </c>
      <c r="Z1276" t="s">
        <v>837</v>
      </c>
      <c r="AA1276" s="3" t="str">
        <f t="shared" si="38"/>
        <v>5643</v>
      </c>
      <c r="AB1276" s="4" t="str">
        <f t="shared" si="39"/>
        <v>Non-TIF</v>
      </c>
    </row>
    <row r="1277" spans="1:28" x14ac:dyDescent="0.25">
      <c r="A1277">
        <v>2021</v>
      </c>
      <c r="B1277">
        <v>85</v>
      </c>
      <c r="C1277" t="s">
        <v>24</v>
      </c>
      <c r="D1277">
        <v>343728</v>
      </c>
      <c r="E1277">
        <v>0</v>
      </c>
      <c r="F1277">
        <v>0</v>
      </c>
      <c r="G1277">
        <v>6812653</v>
      </c>
      <c r="H1277">
        <v>335677</v>
      </c>
      <c r="I1277">
        <v>149869</v>
      </c>
      <c r="J1277">
        <v>0</v>
      </c>
      <c r="K1277">
        <v>0</v>
      </c>
      <c r="L1277">
        <v>0</v>
      </c>
      <c r="M1277">
        <v>0</v>
      </c>
      <c r="N1277">
        <v>7641927</v>
      </c>
      <c r="O1277">
        <v>0</v>
      </c>
      <c r="P1277">
        <v>7641927</v>
      </c>
      <c r="Q1277">
        <v>0</v>
      </c>
      <c r="R1277">
        <v>2021</v>
      </c>
      <c r="S1277">
        <v>85</v>
      </c>
      <c r="T1277">
        <v>1</v>
      </c>
      <c r="U1277">
        <v>350</v>
      </c>
      <c r="V1277" t="s">
        <v>629</v>
      </c>
      <c r="W1277" t="s">
        <v>26</v>
      </c>
      <c r="X1277" t="s">
        <v>27</v>
      </c>
      <c r="Y1277" t="s">
        <v>630</v>
      </c>
      <c r="Z1277" t="s">
        <v>837</v>
      </c>
      <c r="AA1277" s="3" t="str">
        <f t="shared" si="38"/>
        <v>1350</v>
      </c>
      <c r="AB1277" s="4" t="str">
        <f t="shared" si="39"/>
        <v>TIF</v>
      </c>
    </row>
    <row r="1278" spans="1:28" x14ac:dyDescent="0.25">
      <c r="A1278">
        <v>2021</v>
      </c>
      <c r="B1278">
        <v>85</v>
      </c>
      <c r="C1278" t="s">
        <v>24</v>
      </c>
      <c r="D1278">
        <v>8590200</v>
      </c>
      <c r="E1278">
        <v>0</v>
      </c>
      <c r="F1278">
        <v>0</v>
      </c>
      <c r="G1278">
        <v>9380977</v>
      </c>
      <c r="H1278">
        <v>6067264</v>
      </c>
      <c r="I1278">
        <v>327530</v>
      </c>
      <c r="J1278">
        <v>0</v>
      </c>
      <c r="K1278">
        <v>0</v>
      </c>
      <c r="L1278">
        <v>0</v>
      </c>
      <c r="M1278">
        <v>0</v>
      </c>
      <c r="N1278">
        <v>24365971</v>
      </c>
      <c r="O1278">
        <v>0</v>
      </c>
      <c r="P1278">
        <v>24365971</v>
      </c>
      <c r="Q1278">
        <v>0</v>
      </c>
      <c r="R1278">
        <v>2021</v>
      </c>
      <c r="S1278">
        <v>85</v>
      </c>
      <c r="T1278">
        <v>4</v>
      </c>
      <c r="U1278">
        <v>617</v>
      </c>
      <c r="V1278" t="s">
        <v>937</v>
      </c>
      <c r="W1278" t="s">
        <v>26</v>
      </c>
      <c r="X1278" t="s">
        <v>27</v>
      </c>
      <c r="Y1278" t="s">
        <v>938</v>
      </c>
      <c r="Z1278" t="s">
        <v>837</v>
      </c>
      <c r="AA1278" s="3" t="str">
        <f t="shared" si="38"/>
        <v>4617</v>
      </c>
      <c r="AB1278" s="4" t="str">
        <f t="shared" si="39"/>
        <v>TIF</v>
      </c>
    </row>
    <row r="1279" spans="1:28" x14ac:dyDescent="0.25">
      <c r="A1279">
        <v>2021</v>
      </c>
      <c r="B1279">
        <v>85</v>
      </c>
      <c r="C1279" t="s">
        <v>32</v>
      </c>
      <c r="D1279">
        <v>20890181</v>
      </c>
      <c r="E1279">
        <v>4227763</v>
      </c>
      <c r="F1279">
        <v>120561</v>
      </c>
      <c r="G1279">
        <v>189450</v>
      </c>
      <c r="H1279">
        <v>0</v>
      </c>
      <c r="I1279">
        <v>1102620</v>
      </c>
      <c r="J1279">
        <v>0</v>
      </c>
      <c r="K1279">
        <v>0</v>
      </c>
      <c r="L1279">
        <v>6575464</v>
      </c>
      <c r="M1279">
        <v>0</v>
      </c>
      <c r="N1279">
        <v>33106039</v>
      </c>
      <c r="O1279">
        <v>12964</v>
      </c>
      <c r="P1279">
        <v>33093075</v>
      </c>
      <c r="Q1279">
        <v>177311</v>
      </c>
      <c r="R1279">
        <v>2021</v>
      </c>
      <c r="S1279">
        <v>85</v>
      </c>
      <c r="T1279">
        <v>6</v>
      </c>
      <c r="U1279">
        <v>561</v>
      </c>
      <c r="V1279">
        <v>86561</v>
      </c>
      <c r="W1279" t="s">
        <v>27</v>
      </c>
      <c r="X1279" t="s">
        <v>27</v>
      </c>
      <c r="Y1279" t="s">
        <v>62</v>
      </c>
      <c r="Z1279" t="s">
        <v>837</v>
      </c>
      <c r="AA1279" s="3" t="str">
        <f t="shared" si="38"/>
        <v>6561</v>
      </c>
      <c r="AB1279" s="4" t="str">
        <f t="shared" si="39"/>
        <v>Non-TIF</v>
      </c>
    </row>
    <row r="1280" spans="1:28" x14ac:dyDescent="0.25">
      <c r="A1280">
        <v>2021</v>
      </c>
      <c r="B1280">
        <v>85</v>
      </c>
      <c r="C1280" t="s">
        <v>32</v>
      </c>
      <c r="D1280">
        <v>4521501</v>
      </c>
      <c r="E1280">
        <v>139082</v>
      </c>
      <c r="F1280">
        <v>801</v>
      </c>
      <c r="G1280">
        <v>60390</v>
      </c>
      <c r="H1280">
        <v>0</v>
      </c>
      <c r="I1280">
        <v>0</v>
      </c>
      <c r="J1280">
        <v>0</v>
      </c>
      <c r="K1280">
        <v>0</v>
      </c>
      <c r="L1280">
        <v>9006</v>
      </c>
      <c r="M1280">
        <v>0</v>
      </c>
      <c r="N1280">
        <v>4730780</v>
      </c>
      <c r="O1280">
        <v>16668</v>
      </c>
      <c r="P1280">
        <v>4714112</v>
      </c>
      <c r="Q1280">
        <v>26054</v>
      </c>
      <c r="R1280">
        <v>2021</v>
      </c>
      <c r="S1280">
        <v>85</v>
      </c>
      <c r="T1280">
        <v>4</v>
      </c>
      <c r="U1280">
        <v>779</v>
      </c>
      <c r="V1280">
        <v>774779</v>
      </c>
      <c r="W1280" t="s">
        <v>27</v>
      </c>
      <c r="X1280" t="s">
        <v>27</v>
      </c>
      <c r="Y1280" t="s">
        <v>201</v>
      </c>
      <c r="Z1280" t="s">
        <v>837</v>
      </c>
      <c r="AA1280" s="3" t="str">
        <f t="shared" si="38"/>
        <v>4779</v>
      </c>
      <c r="AB1280" s="4" t="str">
        <f t="shared" si="39"/>
        <v>Non-TIF</v>
      </c>
    </row>
    <row r="1281" spans="1:28" x14ac:dyDescent="0.25">
      <c r="A1281">
        <v>2021</v>
      </c>
      <c r="B1281">
        <v>85</v>
      </c>
      <c r="C1281" t="s">
        <v>32</v>
      </c>
      <c r="D1281">
        <v>80264148</v>
      </c>
      <c r="E1281">
        <v>129960958</v>
      </c>
      <c r="F1281">
        <v>3577676</v>
      </c>
      <c r="G1281">
        <v>7632000</v>
      </c>
      <c r="H1281">
        <v>78210</v>
      </c>
      <c r="I1281">
        <v>1850027</v>
      </c>
      <c r="J1281">
        <v>0</v>
      </c>
      <c r="K1281">
        <v>0</v>
      </c>
      <c r="L1281">
        <v>1005472</v>
      </c>
      <c r="M1281">
        <v>14083882</v>
      </c>
      <c r="N1281">
        <v>238452373</v>
      </c>
      <c r="O1281">
        <v>179644</v>
      </c>
      <c r="P1281">
        <v>238272729</v>
      </c>
      <c r="Q1281">
        <v>4345280</v>
      </c>
      <c r="R1281">
        <v>2021</v>
      </c>
      <c r="S1281">
        <v>85</v>
      </c>
      <c r="T1281">
        <v>1</v>
      </c>
      <c r="U1281">
        <v>359</v>
      </c>
      <c r="V1281">
        <v>851359</v>
      </c>
      <c r="W1281" t="s">
        <v>27</v>
      </c>
      <c r="X1281" t="s">
        <v>27</v>
      </c>
      <c r="Y1281" t="s">
        <v>487</v>
      </c>
      <c r="Z1281" t="s">
        <v>837</v>
      </c>
      <c r="AA1281" s="3" t="str">
        <f t="shared" si="38"/>
        <v>1359</v>
      </c>
      <c r="AB1281" s="4" t="str">
        <f t="shared" si="39"/>
        <v>Non-TIF</v>
      </c>
    </row>
    <row r="1282" spans="1:28" x14ac:dyDescent="0.25">
      <c r="A1282">
        <v>2021</v>
      </c>
      <c r="B1282">
        <v>86</v>
      </c>
      <c r="C1282" t="s">
        <v>45</v>
      </c>
      <c r="D1282">
        <v>15428123</v>
      </c>
      <c r="E1282">
        <v>347028</v>
      </c>
      <c r="F1282">
        <v>0</v>
      </c>
      <c r="G1282">
        <v>4943162</v>
      </c>
      <c r="H1282">
        <v>106577</v>
      </c>
      <c r="I1282">
        <v>457323</v>
      </c>
      <c r="J1282">
        <v>0</v>
      </c>
      <c r="K1282">
        <v>0</v>
      </c>
      <c r="L1282">
        <v>0</v>
      </c>
      <c r="M1282">
        <v>0</v>
      </c>
      <c r="N1282">
        <v>21282213</v>
      </c>
      <c r="O1282">
        <v>50004</v>
      </c>
      <c r="P1282">
        <v>21232209</v>
      </c>
      <c r="Q1282">
        <v>0</v>
      </c>
      <c r="R1282">
        <v>2021</v>
      </c>
      <c r="S1282">
        <v>86</v>
      </c>
      <c r="T1282">
        <v>1</v>
      </c>
      <c r="U1282">
        <v>935</v>
      </c>
      <c r="V1282">
        <v>861935</v>
      </c>
      <c r="W1282" t="s">
        <v>27</v>
      </c>
      <c r="X1282" t="s">
        <v>27</v>
      </c>
      <c r="Y1282" t="s">
        <v>177</v>
      </c>
      <c r="Z1282" t="s">
        <v>839</v>
      </c>
      <c r="AA1282" s="3" t="str">
        <f t="shared" si="38"/>
        <v>1935</v>
      </c>
      <c r="AB1282" s="4" t="str">
        <f t="shared" si="39"/>
        <v>Non-TIF</v>
      </c>
    </row>
    <row r="1283" spans="1:28" x14ac:dyDescent="0.25">
      <c r="A1283">
        <v>2021</v>
      </c>
      <c r="B1283">
        <v>86</v>
      </c>
      <c r="C1283" t="s">
        <v>45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2021</v>
      </c>
      <c r="S1283">
        <v>86</v>
      </c>
      <c r="T1283">
        <v>2</v>
      </c>
      <c r="U1283">
        <v>502</v>
      </c>
      <c r="V1283">
        <v>862502</v>
      </c>
      <c r="W1283" t="s">
        <v>27</v>
      </c>
      <c r="X1283" t="s">
        <v>27</v>
      </c>
      <c r="Y1283" t="s">
        <v>59</v>
      </c>
      <c r="Z1283" t="s">
        <v>839</v>
      </c>
      <c r="AA1283" s="3" t="str">
        <f t="shared" ref="AA1283:AA1346" si="40">CONCATENATE(T1283,TEXT(U1283,"000"))</f>
        <v>2502</v>
      </c>
      <c r="AB1283" s="4" t="str">
        <f t="shared" ref="AB1283:AB1346" si="41">IF(C1283="I","TIF","Non-TIF")</f>
        <v>Non-TIF</v>
      </c>
    </row>
    <row r="1284" spans="1:28" x14ac:dyDescent="0.25">
      <c r="A1284">
        <v>2021</v>
      </c>
      <c r="B1284">
        <v>86</v>
      </c>
      <c r="C1284" t="s">
        <v>24</v>
      </c>
      <c r="D1284">
        <v>0</v>
      </c>
      <c r="E1284">
        <v>0</v>
      </c>
      <c r="F1284">
        <v>0</v>
      </c>
      <c r="G1284">
        <v>768801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768801</v>
      </c>
      <c r="O1284">
        <v>0</v>
      </c>
      <c r="P1284">
        <v>768801</v>
      </c>
      <c r="Q1284">
        <v>0</v>
      </c>
      <c r="R1284">
        <v>2021</v>
      </c>
      <c r="S1284">
        <v>86</v>
      </c>
      <c r="T1284">
        <v>0</v>
      </c>
      <c r="U1284">
        <v>609</v>
      </c>
      <c r="V1284" t="s">
        <v>193</v>
      </c>
      <c r="W1284" t="s">
        <v>26</v>
      </c>
      <c r="X1284" t="s">
        <v>27</v>
      </c>
      <c r="Y1284" t="s">
        <v>194</v>
      </c>
      <c r="Z1284" t="s">
        <v>839</v>
      </c>
      <c r="AA1284" s="3" t="str">
        <f t="shared" si="40"/>
        <v>0609</v>
      </c>
      <c r="AB1284" s="4" t="str">
        <f t="shared" si="41"/>
        <v>TIF</v>
      </c>
    </row>
    <row r="1285" spans="1:28" x14ac:dyDescent="0.25">
      <c r="A1285">
        <v>2021</v>
      </c>
      <c r="B1285">
        <v>86</v>
      </c>
      <c r="C1285" t="s">
        <v>24</v>
      </c>
      <c r="D1285">
        <v>0</v>
      </c>
      <c r="E1285">
        <v>0</v>
      </c>
      <c r="F1285">
        <v>0</v>
      </c>
      <c r="G1285">
        <v>0</v>
      </c>
      <c r="H1285">
        <v>2982582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2982582</v>
      </c>
      <c r="O1285">
        <v>0</v>
      </c>
      <c r="P1285">
        <v>2982582</v>
      </c>
      <c r="Q1285">
        <v>0</v>
      </c>
      <c r="R1285">
        <v>2021</v>
      </c>
      <c r="S1285">
        <v>86</v>
      </c>
      <c r="T1285">
        <v>2</v>
      </c>
      <c r="U1285">
        <v>682</v>
      </c>
      <c r="V1285" t="s">
        <v>951</v>
      </c>
      <c r="W1285" t="s">
        <v>26</v>
      </c>
      <c r="X1285" t="s">
        <v>27</v>
      </c>
      <c r="Y1285" t="s">
        <v>952</v>
      </c>
      <c r="Z1285" t="s">
        <v>839</v>
      </c>
      <c r="AA1285" s="3" t="str">
        <f t="shared" si="40"/>
        <v>2682</v>
      </c>
      <c r="AB1285" s="4" t="str">
        <f t="shared" si="41"/>
        <v>TIF</v>
      </c>
    </row>
    <row r="1286" spans="1:28" x14ac:dyDescent="0.25">
      <c r="A1286">
        <v>2021</v>
      </c>
      <c r="B1286">
        <v>86</v>
      </c>
      <c r="C1286" t="s">
        <v>24</v>
      </c>
      <c r="D1286">
        <v>1183485</v>
      </c>
      <c r="E1286">
        <v>326194</v>
      </c>
      <c r="F1286">
        <v>0</v>
      </c>
      <c r="G1286">
        <v>221296</v>
      </c>
      <c r="H1286">
        <v>4771</v>
      </c>
      <c r="I1286">
        <v>29446</v>
      </c>
      <c r="J1286">
        <v>0</v>
      </c>
      <c r="K1286">
        <v>0</v>
      </c>
      <c r="L1286">
        <v>0</v>
      </c>
      <c r="M1286">
        <v>0</v>
      </c>
      <c r="N1286">
        <v>1765192</v>
      </c>
      <c r="O1286">
        <v>0</v>
      </c>
      <c r="P1286">
        <v>1765192</v>
      </c>
      <c r="Q1286">
        <v>0</v>
      </c>
      <c r="R1286">
        <v>2021</v>
      </c>
      <c r="S1286">
        <v>86</v>
      </c>
      <c r="T1286">
        <v>1</v>
      </c>
      <c r="U1286">
        <v>935</v>
      </c>
      <c r="V1286" t="s">
        <v>118</v>
      </c>
      <c r="W1286" t="s">
        <v>26</v>
      </c>
      <c r="X1286" t="s">
        <v>27</v>
      </c>
      <c r="Y1286" t="s">
        <v>119</v>
      </c>
      <c r="Z1286" t="s">
        <v>839</v>
      </c>
      <c r="AA1286" s="3" t="str">
        <f t="shared" si="40"/>
        <v>1935</v>
      </c>
      <c r="AB1286" s="4" t="str">
        <f t="shared" si="41"/>
        <v>TIF</v>
      </c>
    </row>
    <row r="1287" spans="1:28" x14ac:dyDescent="0.25">
      <c r="A1287">
        <v>2021</v>
      </c>
      <c r="B1287">
        <v>86</v>
      </c>
      <c r="C1287" t="s">
        <v>24</v>
      </c>
      <c r="D1287">
        <v>0</v>
      </c>
      <c r="E1287">
        <v>0</v>
      </c>
      <c r="F1287">
        <v>0</v>
      </c>
      <c r="G1287">
        <v>0</v>
      </c>
      <c r="H1287">
        <v>18388827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18388827</v>
      </c>
      <c r="O1287">
        <v>0</v>
      </c>
      <c r="P1287">
        <v>18388827</v>
      </c>
      <c r="Q1287">
        <v>0</v>
      </c>
      <c r="R1287">
        <v>2021</v>
      </c>
      <c r="S1287">
        <v>86</v>
      </c>
      <c r="T1287">
        <v>2</v>
      </c>
      <c r="U1287">
        <v>502</v>
      </c>
      <c r="V1287" t="s">
        <v>447</v>
      </c>
      <c r="W1287" t="s">
        <v>26</v>
      </c>
      <c r="X1287" t="s">
        <v>27</v>
      </c>
      <c r="Y1287" t="s">
        <v>448</v>
      </c>
      <c r="Z1287" t="s">
        <v>839</v>
      </c>
      <c r="AA1287" s="3" t="str">
        <f t="shared" si="40"/>
        <v>2502</v>
      </c>
      <c r="AB1287" s="4" t="str">
        <f t="shared" si="41"/>
        <v>TIF</v>
      </c>
    </row>
    <row r="1288" spans="1:28" x14ac:dyDescent="0.25">
      <c r="A1288">
        <v>2021</v>
      </c>
      <c r="B1288">
        <v>86</v>
      </c>
      <c r="C1288" t="s">
        <v>32</v>
      </c>
      <c r="D1288">
        <v>4087311</v>
      </c>
      <c r="E1288">
        <v>5649342</v>
      </c>
      <c r="F1288">
        <v>48760</v>
      </c>
      <c r="G1288">
        <v>530631</v>
      </c>
      <c r="H1288">
        <v>0</v>
      </c>
      <c r="I1288">
        <v>0</v>
      </c>
      <c r="J1288">
        <v>0</v>
      </c>
      <c r="K1288">
        <v>0</v>
      </c>
      <c r="L1288">
        <v>46221</v>
      </c>
      <c r="M1288">
        <v>0</v>
      </c>
      <c r="N1288">
        <v>10362265</v>
      </c>
      <c r="O1288">
        <v>25928</v>
      </c>
      <c r="P1288">
        <v>10336337</v>
      </c>
      <c r="Q1288">
        <v>185000</v>
      </c>
      <c r="R1288">
        <v>2021</v>
      </c>
      <c r="S1288">
        <v>86</v>
      </c>
      <c r="T1288">
        <v>0</v>
      </c>
      <c r="U1288">
        <v>609</v>
      </c>
      <c r="V1288">
        <v>60609</v>
      </c>
      <c r="W1288" t="s">
        <v>27</v>
      </c>
      <c r="X1288" t="s">
        <v>27</v>
      </c>
      <c r="Y1288" t="s">
        <v>48</v>
      </c>
      <c r="Z1288" t="s">
        <v>839</v>
      </c>
      <c r="AA1288" s="3" t="str">
        <f t="shared" si="40"/>
        <v>0609</v>
      </c>
      <c r="AB1288" s="4" t="str">
        <f t="shared" si="41"/>
        <v>Non-TIF</v>
      </c>
    </row>
    <row r="1289" spans="1:28" x14ac:dyDescent="0.25">
      <c r="A1289">
        <v>2021</v>
      </c>
      <c r="B1289">
        <v>86</v>
      </c>
      <c r="C1289" t="s">
        <v>32</v>
      </c>
      <c r="D1289">
        <v>24630072</v>
      </c>
      <c r="E1289">
        <v>45717595</v>
      </c>
      <c r="F1289">
        <v>870607</v>
      </c>
      <c r="G1289">
        <v>1481713</v>
      </c>
      <c r="H1289">
        <v>193284</v>
      </c>
      <c r="I1289">
        <v>420199</v>
      </c>
      <c r="J1289">
        <v>0</v>
      </c>
      <c r="K1289">
        <v>0</v>
      </c>
      <c r="L1289">
        <v>4987985</v>
      </c>
      <c r="M1289">
        <v>0</v>
      </c>
      <c r="N1289">
        <v>78301455</v>
      </c>
      <c r="O1289">
        <v>94452</v>
      </c>
      <c r="P1289">
        <v>78207003</v>
      </c>
      <c r="Q1289">
        <v>1376750</v>
      </c>
      <c r="R1289">
        <v>2021</v>
      </c>
      <c r="S1289">
        <v>86</v>
      </c>
      <c r="T1289">
        <v>2</v>
      </c>
      <c r="U1289">
        <v>682</v>
      </c>
      <c r="V1289">
        <v>642682</v>
      </c>
      <c r="W1289" t="s">
        <v>27</v>
      </c>
      <c r="X1289" t="s">
        <v>27</v>
      </c>
      <c r="Y1289" t="s">
        <v>671</v>
      </c>
      <c r="Z1289" t="s">
        <v>839</v>
      </c>
      <c r="AA1289" s="3" t="str">
        <f t="shared" si="40"/>
        <v>2682</v>
      </c>
      <c r="AB1289" s="4" t="str">
        <f t="shared" si="41"/>
        <v>Non-TIF</v>
      </c>
    </row>
    <row r="1290" spans="1:28" x14ac:dyDescent="0.25">
      <c r="A1290">
        <v>2021</v>
      </c>
      <c r="B1290">
        <v>86</v>
      </c>
      <c r="C1290" t="s">
        <v>32</v>
      </c>
      <c r="D1290">
        <v>6991550</v>
      </c>
      <c r="E1290">
        <v>20529362</v>
      </c>
      <c r="F1290">
        <v>279580</v>
      </c>
      <c r="G1290">
        <v>2836296</v>
      </c>
      <c r="H1290">
        <v>0</v>
      </c>
      <c r="I1290">
        <v>0</v>
      </c>
      <c r="J1290">
        <v>0</v>
      </c>
      <c r="K1290">
        <v>0</v>
      </c>
      <c r="L1290">
        <v>169671</v>
      </c>
      <c r="M1290">
        <v>1558861</v>
      </c>
      <c r="N1290">
        <v>32365320</v>
      </c>
      <c r="O1290">
        <v>20372</v>
      </c>
      <c r="P1290">
        <v>32344948</v>
      </c>
      <c r="Q1290">
        <v>398254</v>
      </c>
      <c r="R1290">
        <v>2021</v>
      </c>
      <c r="S1290">
        <v>86</v>
      </c>
      <c r="T1290">
        <v>3</v>
      </c>
      <c r="U1290">
        <v>582</v>
      </c>
      <c r="V1290">
        <v>643582</v>
      </c>
      <c r="W1290" t="s">
        <v>27</v>
      </c>
      <c r="X1290" t="s">
        <v>27</v>
      </c>
      <c r="Y1290" t="s">
        <v>536</v>
      </c>
      <c r="Z1290" t="s">
        <v>839</v>
      </c>
      <c r="AA1290" s="3" t="str">
        <f t="shared" si="40"/>
        <v>3582</v>
      </c>
      <c r="AB1290" s="4" t="str">
        <f t="shared" si="41"/>
        <v>Non-TIF</v>
      </c>
    </row>
    <row r="1291" spans="1:28" x14ac:dyDescent="0.25">
      <c r="A1291">
        <v>2021</v>
      </c>
      <c r="B1291">
        <v>86</v>
      </c>
      <c r="C1291" t="s">
        <v>32</v>
      </c>
      <c r="D1291">
        <v>83676179</v>
      </c>
      <c r="E1291">
        <v>147834185</v>
      </c>
      <c r="F1291">
        <v>2935551</v>
      </c>
      <c r="G1291">
        <v>14088013</v>
      </c>
      <c r="H1291">
        <v>1727028</v>
      </c>
      <c r="I1291">
        <v>3912152</v>
      </c>
      <c r="J1291">
        <v>0</v>
      </c>
      <c r="K1291">
        <v>0</v>
      </c>
      <c r="L1291">
        <v>1283065</v>
      </c>
      <c r="M1291">
        <v>0</v>
      </c>
      <c r="N1291">
        <v>255456173</v>
      </c>
      <c r="O1291">
        <v>314840</v>
      </c>
      <c r="P1291">
        <v>255141333</v>
      </c>
      <c r="Q1291">
        <v>3028981</v>
      </c>
      <c r="R1291">
        <v>2021</v>
      </c>
      <c r="S1291">
        <v>86</v>
      </c>
      <c r="T1291">
        <v>4</v>
      </c>
      <c r="U1291">
        <v>785</v>
      </c>
      <c r="V1291">
        <v>864785</v>
      </c>
      <c r="W1291" t="s">
        <v>27</v>
      </c>
      <c r="X1291" t="s">
        <v>27</v>
      </c>
      <c r="Y1291" t="s">
        <v>953</v>
      </c>
      <c r="Z1291" t="s">
        <v>839</v>
      </c>
      <c r="AA1291" s="3" t="str">
        <f t="shared" si="40"/>
        <v>4785</v>
      </c>
      <c r="AB1291" s="4" t="str">
        <f t="shared" si="41"/>
        <v>Non-TIF</v>
      </c>
    </row>
    <row r="1292" spans="1:28" x14ac:dyDescent="0.25">
      <c r="A1292">
        <v>2021</v>
      </c>
      <c r="B1292">
        <v>87</v>
      </c>
      <c r="C1292" t="s">
        <v>45</v>
      </c>
      <c r="D1292">
        <v>357420</v>
      </c>
      <c r="E1292">
        <v>31804</v>
      </c>
      <c r="F1292">
        <v>51511</v>
      </c>
      <c r="G1292">
        <v>368533</v>
      </c>
      <c r="H1292">
        <v>8952422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9761690</v>
      </c>
      <c r="O1292">
        <v>0</v>
      </c>
      <c r="P1292">
        <v>9761690</v>
      </c>
      <c r="Q1292">
        <v>0</v>
      </c>
      <c r="R1292">
        <v>2021</v>
      </c>
      <c r="S1292">
        <v>87</v>
      </c>
      <c r="T1292">
        <v>3</v>
      </c>
      <c r="U1292">
        <v>609</v>
      </c>
      <c r="V1292">
        <v>873609</v>
      </c>
      <c r="W1292" t="s">
        <v>27</v>
      </c>
      <c r="X1292" t="s">
        <v>27</v>
      </c>
      <c r="Y1292" t="s">
        <v>84</v>
      </c>
      <c r="Z1292" t="s">
        <v>843</v>
      </c>
      <c r="AA1292" s="3" t="str">
        <f t="shared" si="40"/>
        <v>3609</v>
      </c>
      <c r="AB1292" s="4" t="str">
        <f t="shared" si="41"/>
        <v>Non-TIF</v>
      </c>
    </row>
    <row r="1293" spans="1:28" x14ac:dyDescent="0.25">
      <c r="A1293">
        <v>2021</v>
      </c>
      <c r="B1293">
        <v>88</v>
      </c>
      <c r="C1293" t="s">
        <v>32</v>
      </c>
      <c r="D1293">
        <v>59735384</v>
      </c>
      <c r="E1293">
        <v>55126494</v>
      </c>
      <c r="F1293">
        <v>6437881</v>
      </c>
      <c r="G1293">
        <v>8467317</v>
      </c>
      <c r="H1293">
        <v>3169260</v>
      </c>
      <c r="I1293">
        <v>840731</v>
      </c>
      <c r="J1293">
        <v>0</v>
      </c>
      <c r="K1293">
        <v>0</v>
      </c>
      <c r="L1293">
        <v>1435639</v>
      </c>
      <c r="M1293">
        <v>10913771</v>
      </c>
      <c r="N1293">
        <v>146126477</v>
      </c>
      <c r="O1293">
        <v>242612</v>
      </c>
      <c r="P1293">
        <v>145883865</v>
      </c>
      <c r="Q1293">
        <v>3196317</v>
      </c>
      <c r="R1293">
        <v>2021</v>
      </c>
      <c r="S1293">
        <v>88</v>
      </c>
      <c r="T1293">
        <v>1</v>
      </c>
      <c r="U1293">
        <v>970</v>
      </c>
      <c r="V1293">
        <v>881970</v>
      </c>
      <c r="W1293" t="s">
        <v>27</v>
      </c>
      <c r="X1293" t="s">
        <v>27</v>
      </c>
      <c r="Y1293" t="s">
        <v>401</v>
      </c>
      <c r="Z1293" t="s">
        <v>844</v>
      </c>
      <c r="AA1293" s="3" t="str">
        <f t="shared" si="40"/>
        <v>1970</v>
      </c>
      <c r="AB1293" s="4" t="str">
        <f t="shared" si="41"/>
        <v>Non-TIF</v>
      </c>
    </row>
    <row r="1294" spans="1:28" x14ac:dyDescent="0.25">
      <c r="A1294">
        <v>2021</v>
      </c>
      <c r="B1294">
        <v>89</v>
      </c>
      <c r="C1294" t="s">
        <v>24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2021</v>
      </c>
      <c r="S1294">
        <v>89</v>
      </c>
      <c r="T1294">
        <v>6</v>
      </c>
      <c r="U1294">
        <v>592</v>
      </c>
      <c r="V1294" t="s">
        <v>954</v>
      </c>
      <c r="W1294" t="s">
        <v>26</v>
      </c>
      <c r="X1294" t="s">
        <v>27</v>
      </c>
      <c r="Y1294" t="s">
        <v>1744</v>
      </c>
      <c r="Z1294" t="s">
        <v>845</v>
      </c>
      <c r="AA1294" s="3" t="str">
        <f t="shared" si="40"/>
        <v>6592</v>
      </c>
      <c r="AB1294" s="4" t="str">
        <f t="shared" si="41"/>
        <v>TIF</v>
      </c>
    </row>
    <row r="1295" spans="1:28" x14ac:dyDescent="0.25">
      <c r="A1295">
        <v>2021</v>
      </c>
      <c r="B1295">
        <v>89</v>
      </c>
      <c r="C1295" t="s">
        <v>32</v>
      </c>
      <c r="D1295">
        <v>504325</v>
      </c>
      <c r="E1295">
        <v>893134</v>
      </c>
      <c r="F1295">
        <v>168250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2680</v>
      </c>
      <c r="M1295">
        <v>0</v>
      </c>
      <c r="N1295">
        <v>1568389</v>
      </c>
      <c r="O1295">
        <v>1852</v>
      </c>
      <c r="P1295">
        <v>1566537</v>
      </c>
      <c r="Q1295">
        <v>6309</v>
      </c>
      <c r="R1295">
        <v>2021</v>
      </c>
      <c r="S1295">
        <v>89</v>
      </c>
      <c r="T1295">
        <v>1</v>
      </c>
      <c r="U1295">
        <v>619</v>
      </c>
      <c r="V1295">
        <v>261619</v>
      </c>
      <c r="W1295" t="s">
        <v>27</v>
      </c>
      <c r="X1295" t="s">
        <v>27</v>
      </c>
      <c r="Y1295" t="s">
        <v>292</v>
      </c>
      <c r="Z1295" t="s">
        <v>845</v>
      </c>
      <c r="AA1295" s="3" t="str">
        <f t="shared" si="40"/>
        <v>1619</v>
      </c>
      <c r="AB1295" s="4" t="str">
        <f t="shared" si="41"/>
        <v>Non-TIF</v>
      </c>
    </row>
    <row r="1296" spans="1:28" x14ac:dyDescent="0.25">
      <c r="A1296">
        <v>2021</v>
      </c>
      <c r="B1296">
        <v>90</v>
      </c>
      <c r="C1296" t="s">
        <v>45</v>
      </c>
      <c r="D1296">
        <v>30808974</v>
      </c>
      <c r="E1296">
        <v>319378</v>
      </c>
      <c r="F1296">
        <v>82279</v>
      </c>
      <c r="G1296">
        <v>174559781</v>
      </c>
      <c r="H1296">
        <v>24007864</v>
      </c>
      <c r="I1296">
        <v>11749493</v>
      </c>
      <c r="J1296">
        <v>0</v>
      </c>
      <c r="K1296">
        <v>0</v>
      </c>
      <c r="L1296">
        <v>0</v>
      </c>
      <c r="M1296">
        <v>0</v>
      </c>
      <c r="N1296">
        <v>241527769</v>
      </c>
      <c r="O1296">
        <v>254469</v>
      </c>
      <c r="P1296">
        <v>241273300</v>
      </c>
      <c r="Q1296">
        <v>0</v>
      </c>
      <c r="R1296">
        <v>2021</v>
      </c>
      <c r="S1296">
        <v>90</v>
      </c>
      <c r="T1296">
        <v>5</v>
      </c>
      <c r="U1296">
        <v>49</v>
      </c>
      <c r="V1296">
        <v>905049</v>
      </c>
      <c r="W1296" t="s">
        <v>27</v>
      </c>
      <c r="X1296" t="s">
        <v>27</v>
      </c>
      <c r="Y1296" t="s">
        <v>955</v>
      </c>
      <c r="Z1296" t="s">
        <v>926</v>
      </c>
      <c r="AA1296" s="3" t="str">
        <f t="shared" si="40"/>
        <v>5049</v>
      </c>
      <c r="AB1296" s="4" t="str">
        <f t="shared" si="41"/>
        <v>Non-TIF</v>
      </c>
    </row>
    <row r="1297" spans="1:28" x14ac:dyDescent="0.25">
      <c r="A1297">
        <v>2021</v>
      </c>
      <c r="B1297">
        <v>90</v>
      </c>
      <c r="C1297" t="s">
        <v>32</v>
      </c>
      <c r="D1297">
        <v>0</v>
      </c>
      <c r="E1297">
        <v>56835</v>
      </c>
      <c r="F1297">
        <v>3900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3511</v>
      </c>
      <c r="M1297">
        <v>0</v>
      </c>
      <c r="N1297">
        <v>64246</v>
      </c>
      <c r="O1297">
        <v>0</v>
      </c>
      <c r="P1297">
        <v>64246</v>
      </c>
      <c r="Q1297">
        <v>172</v>
      </c>
      <c r="R1297">
        <v>2021</v>
      </c>
      <c r="S1297">
        <v>90</v>
      </c>
      <c r="T1297">
        <v>2</v>
      </c>
      <c r="U1297">
        <v>169</v>
      </c>
      <c r="V1297">
        <v>512169</v>
      </c>
      <c r="W1297" t="s">
        <v>27</v>
      </c>
      <c r="X1297" t="s">
        <v>27</v>
      </c>
      <c r="Y1297" t="s">
        <v>492</v>
      </c>
      <c r="Z1297" t="s">
        <v>926</v>
      </c>
      <c r="AA1297" s="3" t="str">
        <f t="shared" si="40"/>
        <v>2169</v>
      </c>
      <c r="AB1297" s="4" t="str">
        <f t="shared" si="41"/>
        <v>Non-TIF</v>
      </c>
    </row>
    <row r="1298" spans="1:28" x14ac:dyDescent="0.25">
      <c r="A1298">
        <v>2021</v>
      </c>
      <c r="B1298">
        <v>90</v>
      </c>
      <c r="C1298" t="s">
        <v>32</v>
      </c>
      <c r="D1298">
        <v>10068045</v>
      </c>
      <c r="E1298">
        <v>41613763</v>
      </c>
      <c r="F1298">
        <v>2757235</v>
      </c>
      <c r="G1298">
        <v>7956</v>
      </c>
      <c r="H1298">
        <v>0</v>
      </c>
      <c r="I1298">
        <v>0</v>
      </c>
      <c r="J1298">
        <v>0</v>
      </c>
      <c r="K1298">
        <v>0</v>
      </c>
      <c r="L1298">
        <v>22596221</v>
      </c>
      <c r="M1298">
        <v>2223125</v>
      </c>
      <c r="N1298">
        <v>79266345</v>
      </c>
      <c r="O1298">
        <v>42596</v>
      </c>
      <c r="P1298">
        <v>79223749</v>
      </c>
      <c r="Q1298">
        <v>1287451</v>
      </c>
      <c r="R1298">
        <v>2021</v>
      </c>
      <c r="S1298">
        <v>90</v>
      </c>
      <c r="T1298">
        <v>5</v>
      </c>
      <c r="U1298">
        <v>163</v>
      </c>
      <c r="V1298">
        <v>545163</v>
      </c>
      <c r="W1298" t="s">
        <v>27</v>
      </c>
      <c r="X1298" t="s">
        <v>27</v>
      </c>
      <c r="Y1298" t="s">
        <v>542</v>
      </c>
      <c r="Z1298" t="s">
        <v>926</v>
      </c>
      <c r="AA1298" s="3" t="str">
        <f t="shared" si="40"/>
        <v>5163</v>
      </c>
      <c r="AB1298" s="4" t="str">
        <f t="shared" si="41"/>
        <v>Non-TIF</v>
      </c>
    </row>
    <row r="1299" spans="1:28" x14ac:dyDescent="0.25">
      <c r="A1299">
        <v>2021</v>
      </c>
      <c r="B1299">
        <v>91</v>
      </c>
      <c r="C1299" t="s">
        <v>24</v>
      </c>
      <c r="D1299">
        <v>15657284</v>
      </c>
      <c r="E1299">
        <v>64047</v>
      </c>
      <c r="F1299">
        <v>1554</v>
      </c>
      <c r="G1299">
        <v>18883369</v>
      </c>
      <c r="H1299">
        <v>8134650</v>
      </c>
      <c r="I1299">
        <v>5640907</v>
      </c>
      <c r="J1299">
        <v>0</v>
      </c>
      <c r="K1299">
        <v>0</v>
      </c>
      <c r="L1299">
        <v>0</v>
      </c>
      <c r="M1299">
        <v>0</v>
      </c>
      <c r="N1299">
        <v>48381811</v>
      </c>
      <c r="O1299">
        <v>0</v>
      </c>
      <c r="P1299">
        <v>48381811</v>
      </c>
      <c r="Q1299">
        <v>0</v>
      </c>
      <c r="R1299">
        <v>2021</v>
      </c>
      <c r="S1299">
        <v>91</v>
      </c>
      <c r="T1299">
        <v>3</v>
      </c>
      <c r="U1299">
        <v>114</v>
      </c>
      <c r="V1299" t="s">
        <v>956</v>
      </c>
      <c r="W1299" t="s">
        <v>26</v>
      </c>
      <c r="X1299" t="s">
        <v>27</v>
      </c>
      <c r="Y1299" t="s">
        <v>957</v>
      </c>
      <c r="Z1299" t="s">
        <v>847</v>
      </c>
      <c r="AA1299" s="3" t="str">
        <f t="shared" si="40"/>
        <v>3114</v>
      </c>
      <c r="AB1299" s="4" t="str">
        <f t="shared" si="41"/>
        <v>TIF</v>
      </c>
    </row>
    <row r="1300" spans="1:28" x14ac:dyDescent="0.25">
      <c r="A1300">
        <v>2021</v>
      </c>
      <c r="B1300">
        <v>91</v>
      </c>
      <c r="C1300" t="s">
        <v>24</v>
      </c>
      <c r="D1300">
        <v>140482931</v>
      </c>
      <c r="E1300">
        <v>738953</v>
      </c>
      <c r="F1300">
        <v>15740</v>
      </c>
      <c r="G1300">
        <v>310489604</v>
      </c>
      <c r="H1300">
        <v>35025390</v>
      </c>
      <c r="I1300">
        <v>6295185</v>
      </c>
      <c r="J1300">
        <v>0</v>
      </c>
      <c r="K1300">
        <v>0</v>
      </c>
      <c r="L1300">
        <v>0</v>
      </c>
      <c r="M1300">
        <v>0</v>
      </c>
      <c r="N1300">
        <v>493047803</v>
      </c>
      <c r="O1300">
        <v>100290</v>
      </c>
      <c r="P1300">
        <v>492947513</v>
      </c>
      <c r="Q1300">
        <v>0</v>
      </c>
      <c r="R1300">
        <v>2021</v>
      </c>
      <c r="S1300">
        <v>91</v>
      </c>
      <c r="T1300">
        <v>4</v>
      </c>
      <c r="U1300">
        <v>797</v>
      </c>
      <c r="V1300" t="s">
        <v>958</v>
      </c>
      <c r="W1300" t="s">
        <v>26</v>
      </c>
      <c r="X1300" t="s">
        <v>27</v>
      </c>
      <c r="Y1300" t="s">
        <v>959</v>
      </c>
      <c r="Z1300" t="s">
        <v>847</v>
      </c>
      <c r="AA1300" s="3" t="str">
        <f t="shared" si="40"/>
        <v>4797</v>
      </c>
      <c r="AB1300" s="4" t="str">
        <f t="shared" si="41"/>
        <v>TIF</v>
      </c>
    </row>
    <row r="1301" spans="1:28" x14ac:dyDescent="0.25">
      <c r="A1301">
        <v>2021</v>
      </c>
      <c r="B1301">
        <v>57</v>
      </c>
      <c r="C1301" t="s">
        <v>32</v>
      </c>
      <c r="D1301">
        <v>145905951</v>
      </c>
      <c r="E1301">
        <v>36680</v>
      </c>
      <c r="F1301">
        <v>0</v>
      </c>
      <c r="G1301">
        <v>12290014</v>
      </c>
      <c r="H1301">
        <v>0</v>
      </c>
      <c r="I1301">
        <v>4263943</v>
      </c>
      <c r="J1301">
        <v>0</v>
      </c>
      <c r="K1301">
        <v>0</v>
      </c>
      <c r="L1301">
        <v>688925</v>
      </c>
      <c r="M1301">
        <v>0</v>
      </c>
      <c r="N1301">
        <v>163185513</v>
      </c>
      <c r="O1301">
        <v>368548</v>
      </c>
      <c r="P1301">
        <v>162816965</v>
      </c>
      <c r="Q1301">
        <v>9537738</v>
      </c>
      <c r="R1301">
        <v>2021</v>
      </c>
      <c r="S1301">
        <v>57</v>
      </c>
      <c r="T1301">
        <v>4</v>
      </c>
      <c r="U1301">
        <v>86</v>
      </c>
      <c r="V1301">
        <v>574086</v>
      </c>
      <c r="W1301" t="s">
        <v>27</v>
      </c>
      <c r="X1301" t="s">
        <v>27</v>
      </c>
      <c r="Y1301" t="s">
        <v>692</v>
      </c>
      <c r="Z1301" t="s">
        <v>609</v>
      </c>
      <c r="AA1301" s="3" t="str">
        <f t="shared" si="40"/>
        <v>4086</v>
      </c>
      <c r="AB1301" s="4" t="str">
        <f t="shared" si="41"/>
        <v>Non-TIF</v>
      </c>
    </row>
    <row r="1302" spans="1:28" x14ac:dyDescent="0.25">
      <c r="A1302">
        <v>2021</v>
      </c>
      <c r="B1302">
        <v>58</v>
      </c>
      <c r="C1302" t="s">
        <v>45</v>
      </c>
      <c r="D1302">
        <v>0</v>
      </c>
      <c r="E1302">
        <v>1781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1781</v>
      </c>
      <c r="O1302">
        <v>0</v>
      </c>
      <c r="P1302">
        <v>1781</v>
      </c>
      <c r="Q1302">
        <v>0</v>
      </c>
      <c r="R1302">
        <v>2021</v>
      </c>
      <c r="S1302">
        <v>58</v>
      </c>
      <c r="T1302">
        <v>1</v>
      </c>
      <c r="U1302">
        <v>368</v>
      </c>
      <c r="V1302">
        <v>581368</v>
      </c>
      <c r="W1302" t="s">
        <v>27</v>
      </c>
      <c r="X1302" t="s">
        <v>27</v>
      </c>
      <c r="Y1302" t="s">
        <v>682</v>
      </c>
      <c r="Z1302" t="s">
        <v>626</v>
      </c>
      <c r="AA1302" s="3" t="str">
        <f t="shared" si="40"/>
        <v>1368</v>
      </c>
      <c r="AB1302" s="4" t="str">
        <f t="shared" si="41"/>
        <v>Non-TIF</v>
      </c>
    </row>
    <row r="1303" spans="1:28" x14ac:dyDescent="0.25">
      <c r="A1303">
        <v>2021</v>
      </c>
      <c r="B1303">
        <v>58</v>
      </c>
      <c r="C1303" t="s">
        <v>45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2021</v>
      </c>
      <c r="S1303">
        <v>58</v>
      </c>
      <c r="T1303">
        <v>4</v>
      </c>
      <c r="U1303">
        <v>509</v>
      </c>
      <c r="V1303">
        <v>584509</v>
      </c>
      <c r="W1303" t="s">
        <v>27</v>
      </c>
      <c r="X1303" t="s">
        <v>27</v>
      </c>
      <c r="Y1303" t="s">
        <v>339</v>
      </c>
      <c r="Z1303" t="s">
        <v>626</v>
      </c>
      <c r="AA1303" s="3" t="str">
        <f t="shared" si="40"/>
        <v>4509</v>
      </c>
      <c r="AB1303" s="4" t="str">
        <f t="shared" si="41"/>
        <v>Non-TIF</v>
      </c>
    </row>
    <row r="1304" spans="1:28" x14ac:dyDescent="0.25">
      <c r="A1304">
        <v>2021</v>
      </c>
      <c r="B1304">
        <v>58</v>
      </c>
      <c r="C1304" t="s">
        <v>24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2021</v>
      </c>
      <c r="S1304">
        <v>58</v>
      </c>
      <c r="T1304">
        <v>4</v>
      </c>
      <c r="U1304">
        <v>509</v>
      </c>
      <c r="V1304" t="s">
        <v>852</v>
      </c>
      <c r="W1304" t="s">
        <v>26</v>
      </c>
      <c r="X1304" t="s">
        <v>27</v>
      </c>
      <c r="Y1304" t="s">
        <v>853</v>
      </c>
      <c r="Z1304" t="s">
        <v>626</v>
      </c>
      <c r="AA1304" s="3" t="str">
        <f t="shared" si="40"/>
        <v>4509</v>
      </c>
      <c r="AB1304" s="4" t="str">
        <f t="shared" si="41"/>
        <v>TIF</v>
      </c>
    </row>
    <row r="1305" spans="1:28" x14ac:dyDescent="0.25">
      <c r="A1305">
        <v>2021</v>
      </c>
      <c r="B1305">
        <v>58</v>
      </c>
      <c r="C1305" t="s">
        <v>32</v>
      </c>
      <c r="D1305">
        <v>5997377</v>
      </c>
      <c r="E1305">
        <v>30833994</v>
      </c>
      <c r="F1305">
        <v>1255993</v>
      </c>
      <c r="G1305">
        <v>898159</v>
      </c>
      <c r="H1305">
        <v>0</v>
      </c>
      <c r="I1305">
        <v>0</v>
      </c>
      <c r="J1305">
        <v>0</v>
      </c>
      <c r="K1305">
        <v>0</v>
      </c>
      <c r="L1305">
        <v>121117</v>
      </c>
      <c r="M1305">
        <v>0</v>
      </c>
      <c r="N1305">
        <v>39106640</v>
      </c>
      <c r="O1305">
        <v>11112</v>
      </c>
      <c r="P1305">
        <v>39095528</v>
      </c>
      <c r="Q1305">
        <v>615209</v>
      </c>
      <c r="R1305">
        <v>2021</v>
      </c>
      <c r="S1305">
        <v>58</v>
      </c>
      <c r="T1305">
        <v>7</v>
      </c>
      <c r="U1305">
        <v>47</v>
      </c>
      <c r="V1305">
        <v>447047</v>
      </c>
      <c r="W1305" t="s">
        <v>27</v>
      </c>
      <c r="X1305" t="s">
        <v>27</v>
      </c>
      <c r="Y1305" t="s">
        <v>309</v>
      </c>
      <c r="Z1305" t="s">
        <v>626</v>
      </c>
      <c r="AA1305" s="3" t="str">
        <f t="shared" si="40"/>
        <v>7047</v>
      </c>
      <c r="AB1305" s="4" t="str">
        <f t="shared" si="41"/>
        <v>Non-TIF</v>
      </c>
    </row>
    <row r="1306" spans="1:28" x14ac:dyDescent="0.25">
      <c r="A1306">
        <v>2021</v>
      </c>
      <c r="B1306">
        <v>59</v>
      </c>
      <c r="C1306" t="s">
        <v>32</v>
      </c>
      <c r="D1306">
        <v>3596897</v>
      </c>
      <c r="E1306">
        <v>3097177</v>
      </c>
      <c r="F1306">
        <v>138282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14593</v>
      </c>
      <c r="M1306">
        <v>0</v>
      </c>
      <c r="N1306">
        <v>6846949</v>
      </c>
      <c r="O1306">
        <v>12964</v>
      </c>
      <c r="P1306">
        <v>6833985</v>
      </c>
      <c r="Q1306">
        <v>153997</v>
      </c>
      <c r="R1306">
        <v>2021</v>
      </c>
      <c r="S1306">
        <v>59</v>
      </c>
      <c r="T1306">
        <v>6</v>
      </c>
      <c r="U1306">
        <v>94</v>
      </c>
      <c r="V1306">
        <v>916094</v>
      </c>
      <c r="W1306" t="s">
        <v>27</v>
      </c>
      <c r="X1306" t="s">
        <v>27</v>
      </c>
      <c r="Y1306" t="s">
        <v>854</v>
      </c>
      <c r="Z1306" t="s">
        <v>657</v>
      </c>
      <c r="AA1306" s="3" t="str">
        <f t="shared" si="40"/>
        <v>6094</v>
      </c>
      <c r="AB1306" s="4" t="str">
        <f t="shared" si="41"/>
        <v>Non-TIF</v>
      </c>
    </row>
    <row r="1307" spans="1:28" x14ac:dyDescent="0.25">
      <c r="A1307">
        <v>2021</v>
      </c>
      <c r="B1307">
        <v>60</v>
      </c>
      <c r="C1307" t="s">
        <v>24</v>
      </c>
      <c r="D1307">
        <v>349007</v>
      </c>
      <c r="E1307">
        <v>0</v>
      </c>
      <c r="F1307">
        <v>0</v>
      </c>
      <c r="G1307">
        <v>2077461</v>
      </c>
      <c r="H1307">
        <v>1493703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3920171</v>
      </c>
      <c r="O1307">
        <v>1852</v>
      </c>
      <c r="P1307">
        <v>3918319</v>
      </c>
      <c r="Q1307">
        <v>0</v>
      </c>
      <c r="R1307">
        <v>2021</v>
      </c>
      <c r="S1307">
        <v>60</v>
      </c>
      <c r="T1307">
        <v>2</v>
      </c>
      <c r="U1307">
        <v>457</v>
      </c>
      <c r="V1307" t="s">
        <v>855</v>
      </c>
      <c r="W1307" t="s">
        <v>26</v>
      </c>
      <c r="X1307" t="s">
        <v>27</v>
      </c>
      <c r="Y1307" t="s">
        <v>856</v>
      </c>
      <c r="Z1307" t="s">
        <v>659</v>
      </c>
      <c r="AA1307" s="3" t="str">
        <f t="shared" si="40"/>
        <v>2457</v>
      </c>
      <c r="AB1307" s="4" t="str">
        <f t="shared" si="41"/>
        <v>TIF</v>
      </c>
    </row>
    <row r="1308" spans="1:28" x14ac:dyDescent="0.25">
      <c r="A1308">
        <v>2021</v>
      </c>
      <c r="B1308">
        <v>60</v>
      </c>
      <c r="C1308" t="s">
        <v>32</v>
      </c>
      <c r="D1308">
        <v>61457161</v>
      </c>
      <c r="E1308">
        <v>152865335</v>
      </c>
      <c r="F1308">
        <v>13646343</v>
      </c>
      <c r="G1308">
        <v>11568554</v>
      </c>
      <c r="H1308">
        <v>373266</v>
      </c>
      <c r="I1308">
        <v>252688</v>
      </c>
      <c r="J1308">
        <v>0</v>
      </c>
      <c r="K1308">
        <v>0</v>
      </c>
      <c r="L1308">
        <v>2125626</v>
      </c>
      <c r="M1308">
        <v>0</v>
      </c>
      <c r="N1308">
        <v>242288973</v>
      </c>
      <c r="O1308">
        <v>242612</v>
      </c>
      <c r="P1308">
        <v>242046361</v>
      </c>
      <c r="Q1308">
        <v>2996542</v>
      </c>
      <c r="R1308">
        <v>2021</v>
      </c>
      <c r="S1308">
        <v>60</v>
      </c>
      <c r="T1308">
        <v>2</v>
      </c>
      <c r="U1308">
        <v>457</v>
      </c>
      <c r="V1308">
        <v>602457</v>
      </c>
      <c r="W1308" t="s">
        <v>27</v>
      </c>
      <c r="X1308" t="s">
        <v>27</v>
      </c>
      <c r="Y1308" t="s">
        <v>697</v>
      </c>
      <c r="Z1308" t="s">
        <v>659</v>
      </c>
      <c r="AA1308" s="3" t="str">
        <f t="shared" si="40"/>
        <v>2457</v>
      </c>
      <c r="AB1308" s="4" t="str">
        <f t="shared" si="41"/>
        <v>Non-TIF</v>
      </c>
    </row>
    <row r="1309" spans="1:28" x14ac:dyDescent="0.25">
      <c r="A1309">
        <v>2021</v>
      </c>
      <c r="B1309">
        <v>60</v>
      </c>
      <c r="C1309" t="s">
        <v>32</v>
      </c>
      <c r="D1309">
        <v>1258547</v>
      </c>
      <c r="E1309">
        <v>6588147</v>
      </c>
      <c r="F1309">
        <v>520713</v>
      </c>
      <c r="G1309">
        <v>43911</v>
      </c>
      <c r="H1309">
        <v>0</v>
      </c>
      <c r="I1309">
        <v>0</v>
      </c>
      <c r="J1309">
        <v>0</v>
      </c>
      <c r="K1309">
        <v>0</v>
      </c>
      <c r="L1309">
        <v>3582</v>
      </c>
      <c r="M1309">
        <v>0</v>
      </c>
      <c r="N1309">
        <v>8414900</v>
      </c>
      <c r="O1309">
        <v>0</v>
      </c>
      <c r="P1309">
        <v>8414900</v>
      </c>
      <c r="Q1309">
        <v>74712</v>
      </c>
      <c r="R1309">
        <v>2021</v>
      </c>
      <c r="S1309">
        <v>60</v>
      </c>
      <c r="T1309">
        <v>5</v>
      </c>
      <c r="U1309">
        <v>949</v>
      </c>
      <c r="V1309">
        <v>715949</v>
      </c>
      <c r="W1309" t="s">
        <v>27</v>
      </c>
      <c r="X1309" t="s">
        <v>27</v>
      </c>
      <c r="Y1309" t="s">
        <v>735</v>
      </c>
      <c r="Z1309" t="s">
        <v>659</v>
      </c>
      <c r="AA1309" s="3" t="str">
        <f t="shared" si="40"/>
        <v>5949</v>
      </c>
      <c r="AB1309" s="4" t="str">
        <f t="shared" si="41"/>
        <v>Non-TIF</v>
      </c>
    </row>
    <row r="1310" spans="1:28" x14ac:dyDescent="0.25">
      <c r="A1310">
        <v>2021</v>
      </c>
      <c r="B1310">
        <v>61</v>
      </c>
      <c r="C1310" t="s">
        <v>45</v>
      </c>
      <c r="D1310">
        <v>0</v>
      </c>
      <c r="E1310">
        <v>0</v>
      </c>
      <c r="F1310">
        <v>0</v>
      </c>
      <c r="G1310">
        <v>0</v>
      </c>
      <c r="H1310">
        <v>9374950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9374950</v>
      </c>
      <c r="O1310">
        <v>0</v>
      </c>
      <c r="P1310">
        <v>9374950</v>
      </c>
      <c r="Q1310">
        <v>0</v>
      </c>
      <c r="R1310">
        <v>2021</v>
      </c>
      <c r="S1310">
        <v>61</v>
      </c>
      <c r="T1310">
        <v>4</v>
      </c>
      <c r="U1310">
        <v>978</v>
      </c>
      <c r="V1310">
        <v>14978</v>
      </c>
      <c r="W1310" t="s">
        <v>27</v>
      </c>
      <c r="X1310" t="s">
        <v>27</v>
      </c>
      <c r="Y1310" t="s">
        <v>81</v>
      </c>
      <c r="Z1310" t="s">
        <v>663</v>
      </c>
      <c r="AA1310" s="3" t="str">
        <f t="shared" si="40"/>
        <v>4978</v>
      </c>
      <c r="AB1310" s="4" t="str">
        <f t="shared" si="41"/>
        <v>Non-TIF</v>
      </c>
    </row>
    <row r="1311" spans="1:28" x14ac:dyDescent="0.25">
      <c r="A1311">
        <v>2021</v>
      </c>
      <c r="B1311">
        <v>61</v>
      </c>
      <c r="C1311" t="s">
        <v>24</v>
      </c>
      <c r="D1311">
        <v>0</v>
      </c>
      <c r="E1311">
        <v>0</v>
      </c>
      <c r="F1311">
        <v>0</v>
      </c>
      <c r="G1311">
        <v>0</v>
      </c>
      <c r="H1311">
        <v>25053200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25053200</v>
      </c>
      <c r="O1311">
        <v>0</v>
      </c>
      <c r="P1311">
        <v>25053200</v>
      </c>
      <c r="Q1311">
        <v>0</v>
      </c>
      <c r="R1311">
        <v>2021</v>
      </c>
      <c r="S1311">
        <v>61</v>
      </c>
      <c r="T1311">
        <v>4</v>
      </c>
      <c r="U1311">
        <v>978</v>
      </c>
      <c r="V1311" t="s">
        <v>82</v>
      </c>
      <c r="W1311" t="s">
        <v>26</v>
      </c>
      <c r="X1311" t="s">
        <v>27</v>
      </c>
      <c r="Y1311" t="s">
        <v>83</v>
      </c>
      <c r="Z1311" t="s">
        <v>663</v>
      </c>
      <c r="AA1311" s="3" t="str">
        <f t="shared" si="40"/>
        <v>4978</v>
      </c>
      <c r="AB1311" s="4" t="str">
        <f t="shared" si="41"/>
        <v>TIF</v>
      </c>
    </row>
    <row r="1312" spans="1:28" x14ac:dyDescent="0.25">
      <c r="A1312">
        <v>2021</v>
      </c>
      <c r="B1312">
        <v>61</v>
      </c>
      <c r="C1312" t="s">
        <v>24</v>
      </c>
      <c r="D1312">
        <v>21880844</v>
      </c>
      <c r="E1312">
        <v>35795</v>
      </c>
      <c r="F1312">
        <v>0</v>
      </c>
      <c r="G1312">
        <v>22438227</v>
      </c>
      <c r="H1312">
        <v>12988800</v>
      </c>
      <c r="I1312">
        <v>3001341</v>
      </c>
      <c r="J1312">
        <v>0</v>
      </c>
      <c r="K1312">
        <v>0</v>
      </c>
      <c r="L1312">
        <v>0</v>
      </c>
      <c r="M1312">
        <v>0</v>
      </c>
      <c r="N1312">
        <v>60345007</v>
      </c>
      <c r="O1312">
        <v>5556</v>
      </c>
      <c r="P1312">
        <v>60339451</v>
      </c>
      <c r="Q1312">
        <v>0</v>
      </c>
      <c r="R1312">
        <v>2021</v>
      </c>
      <c r="S1312">
        <v>61</v>
      </c>
      <c r="T1312">
        <v>7</v>
      </c>
      <c r="U1312">
        <v>56</v>
      </c>
      <c r="V1312" t="s">
        <v>857</v>
      </c>
      <c r="W1312" t="s">
        <v>26</v>
      </c>
      <c r="X1312" t="s">
        <v>27</v>
      </c>
      <c r="Y1312" t="s">
        <v>858</v>
      </c>
      <c r="Z1312" t="s">
        <v>663</v>
      </c>
      <c r="AA1312" s="3" t="str">
        <f t="shared" si="40"/>
        <v>7056</v>
      </c>
      <c r="AB1312" s="4" t="str">
        <f t="shared" si="41"/>
        <v>TIF</v>
      </c>
    </row>
    <row r="1313" spans="1:28" x14ac:dyDescent="0.25">
      <c r="A1313">
        <v>2021</v>
      </c>
      <c r="B1313">
        <v>61</v>
      </c>
      <c r="C1313" t="s">
        <v>32</v>
      </c>
      <c r="D1313">
        <v>7793720</v>
      </c>
      <c r="E1313">
        <v>4331941</v>
      </c>
      <c r="F1313">
        <v>151551</v>
      </c>
      <c r="G1313">
        <v>400680</v>
      </c>
      <c r="H1313">
        <v>0</v>
      </c>
      <c r="I1313">
        <v>0</v>
      </c>
      <c r="J1313">
        <v>0</v>
      </c>
      <c r="K1313">
        <v>0</v>
      </c>
      <c r="L1313">
        <v>267522</v>
      </c>
      <c r="M1313">
        <v>236108</v>
      </c>
      <c r="N1313">
        <v>13181522</v>
      </c>
      <c r="O1313">
        <v>5556</v>
      </c>
      <c r="P1313">
        <v>13175966</v>
      </c>
      <c r="Q1313">
        <v>1662826</v>
      </c>
      <c r="R1313">
        <v>2021</v>
      </c>
      <c r="S1313">
        <v>61</v>
      </c>
      <c r="T1313">
        <v>0</v>
      </c>
      <c r="U1313">
        <v>27</v>
      </c>
      <c r="V1313">
        <v>250027</v>
      </c>
      <c r="W1313" t="s">
        <v>27</v>
      </c>
      <c r="X1313" t="s">
        <v>27</v>
      </c>
      <c r="Y1313" t="s">
        <v>328</v>
      </c>
      <c r="Z1313" t="s">
        <v>663</v>
      </c>
      <c r="AA1313" s="3" t="str">
        <f t="shared" si="40"/>
        <v>0027</v>
      </c>
      <c r="AB1313" s="4" t="str">
        <f t="shared" si="41"/>
        <v>Non-TIF</v>
      </c>
    </row>
    <row r="1314" spans="1:28" x14ac:dyDescent="0.25">
      <c r="A1314">
        <v>2021</v>
      </c>
      <c r="B1314">
        <v>61</v>
      </c>
      <c r="C1314" t="s">
        <v>32</v>
      </c>
      <c r="D1314">
        <v>29112524</v>
      </c>
      <c r="E1314">
        <v>11079482</v>
      </c>
      <c r="F1314">
        <v>316807</v>
      </c>
      <c r="G1314">
        <v>256050</v>
      </c>
      <c r="H1314">
        <v>0</v>
      </c>
      <c r="I1314">
        <v>0</v>
      </c>
      <c r="J1314">
        <v>0</v>
      </c>
      <c r="K1314">
        <v>0</v>
      </c>
      <c r="L1314">
        <v>1065576</v>
      </c>
      <c r="M1314">
        <v>0</v>
      </c>
      <c r="N1314">
        <v>41830439</v>
      </c>
      <c r="O1314">
        <v>46300</v>
      </c>
      <c r="P1314">
        <v>41784139</v>
      </c>
      <c r="Q1314">
        <v>4898148</v>
      </c>
      <c r="R1314">
        <v>2021</v>
      </c>
      <c r="S1314">
        <v>61</v>
      </c>
      <c r="T1314">
        <v>6</v>
      </c>
      <c r="U1314">
        <v>615</v>
      </c>
      <c r="V1314">
        <v>256615</v>
      </c>
      <c r="W1314" t="s">
        <v>27</v>
      </c>
      <c r="X1314" t="s">
        <v>27</v>
      </c>
      <c r="Y1314" t="s">
        <v>334</v>
      </c>
      <c r="Z1314" t="s">
        <v>663</v>
      </c>
      <c r="AA1314" s="3" t="str">
        <f t="shared" si="40"/>
        <v>6615</v>
      </c>
      <c r="AB1314" s="4" t="str">
        <f t="shared" si="41"/>
        <v>Non-TIF</v>
      </c>
    </row>
    <row r="1315" spans="1:28" x14ac:dyDescent="0.25">
      <c r="A1315">
        <v>2021</v>
      </c>
      <c r="B1315">
        <v>61</v>
      </c>
      <c r="C1315" t="s">
        <v>32</v>
      </c>
      <c r="D1315">
        <v>92152673</v>
      </c>
      <c r="E1315">
        <v>25943320</v>
      </c>
      <c r="F1315">
        <v>1592401</v>
      </c>
      <c r="G1315">
        <v>4471330</v>
      </c>
      <c r="H1315">
        <v>270180</v>
      </c>
      <c r="I1315">
        <v>809345</v>
      </c>
      <c r="J1315">
        <v>0</v>
      </c>
      <c r="K1315">
        <v>0</v>
      </c>
      <c r="L1315">
        <v>4046236</v>
      </c>
      <c r="M1315">
        <v>0</v>
      </c>
      <c r="N1315">
        <v>129285485</v>
      </c>
      <c r="O1315">
        <v>235204</v>
      </c>
      <c r="P1315">
        <v>129050281</v>
      </c>
      <c r="Q1315">
        <v>2509774</v>
      </c>
      <c r="R1315">
        <v>2021</v>
      </c>
      <c r="S1315">
        <v>61</v>
      </c>
      <c r="T1315">
        <v>3</v>
      </c>
      <c r="U1315">
        <v>119</v>
      </c>
      <c r="V1315">
        <v>613119</v>
      </c>
      <c r="W1315" t="s">
        <v>27</v>
      </c>
      <c r="X1315" t="s">
        <v>27</v>
      </c>
      <c r="Y1315" t="s">
        <v>240</v>
      </c>
      <c r="Z1315" t="s">
        <v>663</v>
      </c>
      <c r="AA1315" s="3" t="str">
        <f t="shared" si="40"/>
        <v>3119</v>
      </c>
      <c r="AB1315" s="4" t="str">
        <f t="shared" si="41"/>
        <v>Non-TIF</v>
      </c>
    </row>
    <row r="1316" spans="1:28" x14ac:dyDescent="0.25">
      <c r="A1316">
        <v>2021</v>
      </c>
      <c r="B1316">
        <v>61</v>
      </c>
      <c r="C1316" t="s">
        <v>32</v>
      </c>
      <c r="D1316">
        <v>382619546</v>
      </c>
      <c r="E1316">
        <v>107171724</v>
      </c>
      <c r="F1316">
        <v>8171025</v>
      </c>
      <c r="G1316">
        <v>22836065</v>
      </c>
      <c r="H1316">
        <v>204480</v>
      </c>
      <c r="I1316">
        <v>4416855</v>
      </c>
      <c r="J1316">
        <v>0</v>
      </c>
      <c r="K1316">
        <v>0</v>
      </c>
      <c r="L1316">
        <v>17034775</v>
      </c>
      <c r="M1316">
        <v>0</v>
      </c>
      <c r="N1316">
        <v>542454470</v>
      </c>
      <c r="O1316">
        <v>814880</v>
      </c>
      <c r="P1316">
        <v>541639590</v>
      </c>
      <c r="Q1316">
        <v>28639278</v>
      </c>
      <c r="R1316">
        <v>2021</v>
      </c>
      <c r="S1316">
        <v>61</v>
      </c>
      <c r="T1316">
        <v>7</v>
      </c>
      <c r="U1316">
        <v>56</v>
      </c>
      <c r="V1316">
        <v>617056</v>
      </c>
      <c r="W1316" t="s">
        <v>27</v>
      </c>
      <c r="X1316" t="s">
        <v>27</v>
      </c>
      <c r="Y1316" t="s">
        <v>750</v>
      </c>
      <c r="Z1316" t="s">
        <v>663</v>
      </c>
      <c r="AA1316" s="3" t="str">
        <f t="shared" si="40"/>
        <v>7056</v>
      </c>
      <c r="AB1316" s="4" t="str">
        <f t="shared" si="41"/>
        <v>Non-TIF</v>
      </c>
    </row>
    <row r="1317" spans="1:28" x14ac:dyDescent="0.25">
      <c r="A1317">
        <v>2021</v>
      </c>
      <c r="B1317">
        <v>62</v>
      </c>
      <c r="C1317" t="s">
        <v>45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2021</v>
      </c>
      <c r="S1317">
        <v>62</v>
      </c>
      <c r="T1317">
        <v>4</v>
      </c>
      <c r="U1317">
        <v>776</v>
      </c>
      <c r="V1317">
        <v>624776</v>
      </c>
      <c r="W1317" t="s">
        <v>27</v>
      </c>
      <c r="X1317" t="s">
        <v>27</v>
      </c>
      <c r="Y1317" t="s">
        <v>723</v>
      </c>
      <c r="Z1317" t="s">
        <v>664</v>
      </c>
      <c r="AA1317" s="3" t="str">
        <f t="shared" si="40"/>
        <v>4776</v>
      </c>
      <c r="AB1317" s="4" t="str">
        <f t="shared" si="41"/>
        <v>Non-TIF</v>
      </c>
    </row>
    <row r="1318" spans="1:28" x14ac:dyDescent="0.25">
      <c r="A1318">
        <v>2021</v>
      </c>
      <c r="B1318">
        <v>62</v>
      </c>
      <c r="C1318" t="s">
        <v>24</v>
      </c>
      <c r="D1318">
        <v>0</v>
      </c>
      <c r="E1318">
        <v>0</v>
      </c>
      <c r="F1318">
        <v>0</v>
      </c>
      <c r="G1318">
        <v>0</v>
      </c>
      <c r="H1318">
        <v>32115771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32115771</v>
      </c>
      <c r="O1318">
        <v>0</v>
      </c>
      <c r="P1318">
        <v>32115771</v>
      </c>
      <c r="Q1318">
        <v>0</v>
      </c>
      <c r="R1318">
        <v>2021</v>
      </c>
      <c r="S1318">
        <v>62</v>
      </c>
      <c r="T1318">
        <v>4</v>
      </c>
      <c r="U1318">
        <v>776</v>
      </c>
      <c r="V1318" t="s">
        <v>900</v>
      </c>
      <c r="W1318" t="s">
        <v>26</v>
      </c>
      <c r="X1318" t="s">
        <v>27</v>
      </c>
      <c r="Y1318" t="s">
        <v>901</v>
      </c>
      <c r="Z1318" t="s">
        <v>664</v>
      </c>
      <c r="AA1318" s="3" t="str">
        <f t="shared" si="40"/>
        <v>4776</v>
      </c>
      <c r="AB1318" s="4" t="str">
        <f t="shared" si="41"/>
        <v>TIF</v>
      </c>
    </row>
    <row r="1319" spans="1:28" x14ac:dyDescent="0.25">
      <c r="A1319">
        <v>2021</v>
      </c>
      <c r="B1319">
        <v>62</v>
      </c>
      <c r="C1319" t="s">
        <v>32</v>
      </c>
      <c r="D1319">
        <v>134101135</v>
      </c>
      <c r="E1319">
        <v>103298547</v>
      </c>
      <c r="F1319">
        <v>6526493</v>
      </c>
      <c r="G1319">
        <v>11819394</v>
      </c>
      <c r="H1319">
        <v>5725152</v>
      </c>
      <c r="I1319">
        <v>1100588</v>
      </c>
      <c r="J1319">
        <v>0</v>
      </c>
      <c r="K1319">
        <v>0</v>
      </c>
      <c r="L1319">
        <v>34175474</v>
      </c>
      <c r="M1319">
        <v>12384288</v>
      </c>
      <c r="N1319">
        <v>309131071</v>
      </c>
      <c r="O1319">
        <v>344472</v>
      </c>
      <c r="P1319">
        <v>308786599</v>
      </c>
      <c r="Q1319">
        <v>34296151</v>
      </c>
      <c r="R1319">
        <v>2021</v>
      </c>
      <c r="S1319">
        <v>62</v>
      </c>
      <c r="T1319">
        <v>5</v>
      </c>
      <c r="U1319">
        <v>13</v>
      </c>
      <c r="V1319">
        <v>625013</v>
      </c>
      <c r="W1319" t="s">
        <v>27</v>
      </c>
      <c r="X1319" t="s">
        <v>27</v>
      </c>
      <c r="Y1319" t="s">
        <v>665</v>
      </c>
      <c r="Z1319" t="s">
        <v>664</v>
      </c>
      <c r="AA1319" s="3" t="str">
        <f t="shared" si="40"/>
        <v>5013</v>
      </c>
      <c r="AB1319" s="4" t="str">
        <f t="shared" si="41"/>
        <v>Non-TIF</v>
      </c>
    </row>
    <row r="1320" spans="1:28" x14ac:dyDescent="0.25">
      <c r="A1320">
        <v>2021</v>
      </c>
      <c r="B1320">
        <v>63</v>
      </c>
      <c r="C1320" t="s">
        <v>24</v>
      </c>
      <c r="D1320">
        <v>7013427</v>
      </c>
      <c r="E1320">
        <v>20596</v>
      </c>
      <c r="F1320">
        <v>0</v>
      </c>
      <c r="G1320">
        <v>2737230</v>
      </c>
      <c r="H1320">
        <v>5300780</v>
      </c>
      <c r="I1320">
        <v>3011544</v>
      </c>
      <c r="J1320">
        <v>0</v>
      </c>
      <c r="K1320">
        <v>0</v>
      </c>
      <c r="L1320">
        <v>0</v>
      </c>
      <c r="M1320">
        <v>0</v>
      </c>
      <c r="N1320">
        <v>18083577</v>
      </c>
      <c r="O1320">
        <v>0</v>
      </c>
      <c r="P1320">
        <v>18083577</v>
      </c>
      <c r="Q1320">
        <v>0</v>
      </c>
      <c r="R1320">
        <v>2021</v>
      </c>
      <c r="S1320">
        <v>63</v>
      </c>
      <c r="T1320">
        <v>3</v>
      </c>
      <c r="U1320">
        <v>375</v>
      </c>
      <c r="V1320" t="s">
        <v>902</v>
      </c>
      <c r="W1320" t="s">
        <v>26</v>
      </c>
      <c r="X1320" t="s">
        <v>27</v>
      </c>
      <c r="Y1320" t="s">
        <v>903</v>
      </c>
      <c r="Z1320" t="s">
        <v>669</v>
      </c>
      <c r="AA1320" s="3" t="str">
        <f t="shared" si="40"/>
        <v>3375</v>
      </c>
      <c r="AB1320" s="4" t="str">
        <f t="shared" si="41"/>
        <v>TIF</v>
      </c>
    </row>
    <row r="1321" spans="1:28" x14ac:dyDescent="0.25">
      <c r="A1321">
        <v>2021</v>
      </c>
      <c r="B1321">
        <v>63</v>
      </c>
      <c r="C1321" t="s">
        <v>32</v>
      </c>
      <c r="D1321">
        <v>336981367</v>
      </c>
      <c r="E1321">
        <v>59864499</v>
      </c>
      <c r="F1321">
        <v>2330974</v>
      </c>
      <c r="G1321">
        <v>54251738</v>
      </c>
      <c r="H1321">
        <v>2850147</v>
      </c>
      <c r="I1321">
        <v>8582188</v>
      </c>
      <c r="J1321">
        <v>0</v>
      </c>
      <c r="K1321">
        <v>81079</v>
      </c>
      <c r="L1321">
        <v>9741193</v>
      </c>
      <c r="M1321">
        <v>14238437</v>
      </c>
      <c r="N1321">
        <v>488921622</v>
      </c>
      <c r="O1321">
        <v>922946</v>
      </c>
      <c r="P1321">
        <v>487998676</v>
      </c>
      <c r="Q1321">
        <v>10724198</v>
      </c>
      <c r="R1321">
        <v>2021</v>
      </c>
      <c r="S1321">
        <v>63</v>
      </c>
      <c r="T1321">
        <v>3</v>
      </c>
      <c r="U1321">
        <v>375</v>
      </c>
      <c r="V1321">
        <v>633375</v>
      </c>
      <c r="W1321" t="s">
        <v>27</v>
      </c>
      <c r="X1321" t="s">
        <v>27</v>
      </c>
      <c r="Y1321" t="s">
        <v>751</v>
      </c>
      <c r="Z1321" t="s">
        <v>669</v>
      </c>
      <c r="AA1321" s="3" t="str">
        <f t="shared" si="40"/>
        <v>3375</v>
      </c>
      <c r="AB1321" s="4" t="str">
        <f t="shared" si="41"/>
        <v>Non-TIF</v>
      </c>
    </row>
    <row r="1322" spans="1:28" x14ac:dyDescent="0.25">
      <c r="A1322">
        <v>2021</v>
      </c>
      <c r="B1322">
        <v>63</v>
      </c>
      <c r="C1322" t="s">
        <v>32</v>
      </c>
      <c r="D1322">
        <v>43357763</v>
      </c>
      <c r="E1322">
        <v>40344306</v>
      </c>
      <c r="F1322">
        <v>1521979</v>
      </c>
      <c r="G1322">
        <v>4088475</v>
      </c>
      <c r="H1322">
        <v>503217</v>
      </c>
      <c r="I1322">
        <v>125824</v>
      </c>
      <c r="J1322">
        <v>0</v>
      </c>
      <c r="K1322">
        <v>1940</v>
      </c>
      <c r="L1322">
        <v>1765232</v>
      </c>
      <c r="M1322">
        <v>10044926</v>
      </c>
      <c r="N1322">
        <v>101753662</v>
      </c>
      <c r="O1322">
        <v>199603</v>
      </c>
      <c r="P1322">
        <v>101554059</v>
      </c>
      <c r="Q1322">
        <v>4149249</v>
      </c>
      <c r="R1322">
        <v>2021</v>
      </c>
      <c r="S1322">
        <v>63</v>
      </c>
      <c r="T1322">
        <v>6</v>
      </c>
      <c r="U1322">
        <v>512</v>
      </c>
      <c r="V1322">
        <v>636512</v>
      </c>
      <c r="W1322" t="s">
        <v>27</v>
      </c>
      <c r="X1322" t="s">
        <v>27</v>
      </c>
      <c r="Y1322" t="s">
        <v>724</v>
      </c>
      <c r="Z1322" t="s">
        <v>669</v>
      </c>
      <c r="AA1322" s="3" t="str">
        <f t="shared" si="40"/>
        <v>6512</v>
      </c>
      <c r="AB1322" s="4" t="str">
        <f t="shared" si="41"/>
        <v>Non-TIF</v>
      </c>
    </row>
    <row r="1323" spans="1:28" x14ac:dyDescent="0.25">
      <c r="A1323">
        <v>2021</v>
      </c>
      <c r="B1323">
        <v>63</v>
      </c>
      <c r="C1323" t="s">
        <v>32</v>
      </c>
      <c r="D1323">
        <v>4398820</v>
      </c>
      <c r="E1323">
        <v>781825</v>
      </c>
      <c r="F1323">
        <v>71873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36288</v>
      </c>
      <c r="M1323">
        <v>0</v>
      </c>
      <c r="N1323">
        <v>5288806</v>
      </c>
      <c r="O1323">
        <v>5556</v>
      </c>
      <c r="P1323">
        <v>5283250</v>
      </c>
      <c r="Q1323">
        <v>70623</v>
      </c>
      <c r="R1323">
        <v>2021</v>
      </c>
      <c r="S1323">
        <v>63</v>
      </c>
      <c r="T1323">
        <v>6</v>
      </c>
      <c r="U1323">
        <v>101</v>
      </c>
      <c r="V1323">
        <v>776101</v>
      </c>
      <c r="W1323" t="s">
        <v>27</v>
      </c>
      <c r="X1323" t="s">
        <v>27</v>
      </c>
      <c r="Y1323" t="s">
        <v>548</v>
      </c>
      <c r="Z1323" t="s">
        <v>669</v>
      </c>
      <c r="AA1323" s="3" t="str">
        <f t="shared" si="40"/>
        <v>6101</v>
      </c>
      <c r="AB1323" s="4" t="str">
        <f t="shared" si="41"/>
        <v>Non-TIF</v>
      </c>
    </row>
    <row r="1324" spans="1:28" x14ac:dyDescent="0.25">
      <c r="A1324">
        <v>2021</v>
      </c>
      <c r="B1324">
        <v>64</v>
      </c>
      <c r="C1324" t="s">
        <v>45</v>
      </c>
      <c r="D1324">
        <v>8165154</v>
      </c>
      <c r="E1324">
        <v>0</v>
      </c>
      <c r="F1324">
        <v>0</v>
      </c>
      <c r="G1324">
        <v>4192097</v>
      </c>
      <c r="H1324">
        <v>0</v>
      </c>
      <c r="I1324">
        <v>335699</v>
      </c>
      <c r="J1324">
        <v>0</v>
      </c>
      <c r="K1324">
        <v>0</v>
      </c>
      <c r="L1324">
        <v>0</v>
      </c>
      <c r="M1324">
        <v>0</v>
      </c>
      <c r="N1324">
        <v>12692950</v>
      </c>
      <c r="O1324">
        <v>27780</v>
      </c>
      <c r="P1324">
        <v>12665170</v>
      </c>
      <c r="Q1324">
        <v>0</v>
      </c>
      <c r="R1324">
        <v>2021</v>
      </c>
      <c r="S1324">
        <v>64</v>
      </c>
      <c r="T1324">
        <v>6</v>
      </c>
      <c r="U1324">
        <v>985</v>
      </c>
      <c r="V1324">
        <v>646985</v>
      </c>
      <c r="W1324" t="s">
        <v>27</v>
      </c>
      <c r="X1324" t="s">
        <v>27</v>
      </c>
      <c r="Y1324" t="s">
        <v>758</v>
      </c>
      <c r="Z1324" t="s">
        <v>670</v>
      </c>
      <c r="AA1324" s="3" t="str">
        <f t="shared" si="40"/>
        <v>6985</v>
      </c>
      <c r="AB1324" s="4" t="str">
        <f t="shared" si="41"/>
        <v>Non-TIF</v>
      </c>
    </row>
    <row r="1325" spans="1:28" x14ac:dyDescent="0.25">
      <c r="A1325">
        <v>2021</v>
      </c>
      <c r="B1325">
        <v>64</v>
      </c>
      <c r="C1325" t="s">
        <v>32</v>
      </c>
      <c r="D1325">
        <v>753472</v>
      </c>
      <c r="E1325">
        <v>815038</v>
      </c>
      <c r="F1325">
        <v>39694</v>
      </c>
      <c r="G1325">
        <v>95634</v>
      </c>
      <c r="H1325">
        <v>0</v>
      </c>
      <c r="I1325">
        <v>0</v>
      </c>
      <c r="J1325">
        <v>0</v>
      </c>
      <c r="K1325">
        <v>0</v>
      </c>
      <c r="L1325">
        <v>8519</v>
      </c>
      <c r="M1325">
        <v>0</v>
      </c>
      <c r="N1325">
        <v>1712357</v>
      </c>
      <c r="O1325">
        <v>1852</v>
      </c>
      <c r="P1325">
        <v>1710505</v>
      </c>
      <c r="Q1325">
        <v>20289</v>
      </c>
      <c r="R1325">
        <v>2021</v>
      </c>
      <c r="S1325">
        <v>64</v>
      </c>
      <c r="T1325">
        <v>1</v>
      </c>
      <c r="U1325">
        <v>350</v>
      </c>
      <c r="V1325">
        <v>851350</v>
      </c>
      <c r="W1325" t="s">
        <v>27</v>
      </c>
      <c r="X1325" t="s">
        <v>27</v>
      </c>
      <c r="Y1325" t="s">
        <v>538</v>
      </c>
      <c r="Z1325" t="s">
        <v>670</v>
      </c>
      <c r="AA1325" s="3" t="str">
        <f t="shared" si="40"/>
        <v>1350</v>
      </c>
      <c r="AB1325" s="4" t="str">
        <f t="shared" si="41"/>
        <v>Non-TIF</v>
      </c>
    </row>
    <row r="1326" spans="1:28" x14ac:dyDescent="0.25">
      <c r="A1326">
        <v>2021</v>
      </c>
      <c r="B1326">
        <v>64</v>
      </c>
      <c r="C1326" t="s">
        <v>32</v>
      </c>
      <c r="D1326">
        <v>1835229</v>
      </c>
      <c r="E1326">
        <v>8238504</v>
      </c>
      <c r="F1326">
        <v>538493</v>
      </c>
      <c r="G1326">
        <v>46935</v>
      </c>
      <c r="H1326">
        <v>0</v>
      </c>
      <c r="I1326">
        <v>0</v>
      </c>
      <c r="J1326">
        <v>0</v>
      </c>
      <c r="K1326">
        <v>0</v>
      </c>
      <c r="L1326">
        <v>12443</v>
      </c>
      <c r="M1326">
        <v>0</v>
      </c>
      <c r="N1326">
        <v>10671604</v>
      </c>
      <c r="O1326">
        <v>7408</v>
      </c>
      <c r="P1326">
        <v>10664196</v>
      </c>
      <c r="Q1326">
        <v>73669</v>
      </c>
      <c r="R1326">
        <v>2021</v>
      </c>
      <c r="S1326">
        <v>64</v>
      </c>
      <c r="T1326">
        <v>1</v>
      </c>
      <c r="U1326">
        <v>359</v>
      </c>
      <c r="V1326">
        <v>851359</v>
      </c>
      <c r="W1326" t="s">
        <v>27</v>
      </c>
      <c r="X1326" t="s">
        <v>27</v>
      </c>
      <c r="Y1326" t="s">
        <v>487</v>
      </c>
      <c r="Z1326" t="s">
        <v>670</v>
      </c>
      <c r="AA1326" s="3" t="str">
        <f t="shared" si="40"/>
        <v>1359</v>
      </c>
      <c r="AB1326" s="4" t="str">
        <f t="shared" si="41"/>
        <v>Non-TIF</v>
      </c>
    </row>
    <row r="1327" spans="1:28" x14ac:dyDescent="0.25">
      <c r="A1327">
        <v>2021</v>
      </c>
      <c r="B1327">
        <v>65</v>
      </c>
      <c r="C1327" t="s">
        <v>45</v>
      </c>
      <c r="D1327">
        <v>2102280</v>
      </c>
      <c r="E1327">
        <v>967882</v>
      </c>
      <c r="F1327">
        <v>70993</v>
      </c>
      <c r="G1327">
        <v>532987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3674142</v>
      </c>
      <c r="O1327">
        <v>40744</v>
      </c>
      <c r="P1327">
        <v>3633398</v>
      </c>
      <c r="Q1327">
        <v>0</v>
      </c>
      <c r="R1327">
        <v>2021</v>
      </c>
      <c r="S1327">
        <v>65</v>
      </c>
      <c r="T1327">
        <v>2</v>
      </c>
      <c r="U1327">
        <v>511</v>
      </c>
      <c r="V1327">
        <v>652511</v>
      </c>
      <c r="W1327" t="s">
        <v>27</v>
      </c>
      <c r="X1327" t="s">
        <v>27</v>
      </c>
      <c r="Y1327" t="s">
        <v>707</v>
      </c>
      <c r="Z1327" t="s">
        <v>706</v>
      </c>
      <c r="AA1327" s="3" t="str">
        <f t="shared" si="40"/>
        <v>2511</v>
      </c>
      <c r="AB1327" s="4" t="str">
        <f t="shared" si="41"/>
        <v>Non-TIF</v>
      </c>
    </row>
    <row r="1328" spans="1:28" x14ac:dyDescent="0.25">
      <c r="A1328">
        <v>2021</v>
      </c>
      <c r="B1328">
        <v>65</v>
      </c>
      <c r="C1328" t="s">
        <v>45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2021</v>
      </c>
      <c r="S1328">
        <v>65</v>
      </c>
      <c r="T1328">
        <v>3</v>
      </c>
      <c r="U1328">
        <v>978</v>
      </c>
      <c r="V1328">
        <v>653978</v>
      </c>
      <c r="W1328" t="s">
        <v>27</v>
      </c>
      <c r="X1328" t="s">
        <v>27</v>
      </c>
      <c r="Y1328" t="s">
        <v>1724</v>
      </c>
      <c r="Z1328" t="s">
        <v>706</v>
      </c>
      <c r="AA1328" s="3" t="str">
        <f t="shared" si="40"/>
        <v>3978</v>
      </c>
      <c r="AB1328" s="4" t="str">
        <f t="shared" si="41"/>
        <v>Non-TIF</v>
      </c>
    </row>
    <row r="1329" spans="1:28" x14ac:dyDescent="0.25">
      <c r="A1329">
        <v>2021</v>
      </c>
      <c r="B1329">
        <v>65</v>
      </c>
      <c r="C1329" t="s">
        <v>24</v>
      </c>
      <c r="D1329">
        <v>20455974</v>
      </c>
      <c r="E1329">
        <v>1710737</v>
      </c>
      <c r="F1329">
        <v>0</v>
      </c>
      <c r="G1329">
        <v>14296068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36462779</v>
      </c>
      <c r="O1329">
        <v>0</v>
      </c>
      <c r="P1329">
        <v>36462779</v>
      </c>
      <c r="Q1329">
        <v>0</v>
      </c>
      <c r="R1329">
        <v>2021</v>
      </c>
      <c r="S1329">
        <v>65</v>
      </c>
      <c r="T1329">
        <v>2</v>
      </c>
      <c r="U1329">
        <v>511</v>
      </c>
      <c r="V1329" t="s">
        <v>904</v>
      </c>
      <c r="W1329" t="s">
        <v>26</v>
      </c>
      <c r="X1329" t="s">
        <v>27</v>
      </c>
      <c r="Y1329" t="s">
        <v>905</v>
      </c>
      <c r="Z1329" t="s">
        <v>706</v>
      </c>
      <c r="AA1329" s="3" t="str">
        <f t="shared" si="40"/>
        <v>2511</v>
      </c>
      <c r="AB1329" s="4" t="str">
        <f t="shared" si="41"/>
        <v>TIF</v>
      </c>
    </row>
    <row r="1330" spans="1:28" x14ac:dyDescent="0.25">
      <c r="A1330">
        <v>2021</v>
      </c>
      <c r="B1330">
        <v>65</v>
      </c>
      <c r="C1330" t="s">
        <v>32</v>
      </c>
      <c r="D1330">
        <v>1130389</v>
      </c>
      <c r="E1330">
        <v>4640496</v>
      </c>
      <c r="F1330">
        <v>117770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21517</v>
      </c>
      <c r="M1330">
        <v>0</v>
      </c>
      <c r="N1330">
        <v>5910172</v>
      </c>
      <c r="O1330">
        <v>7408</v>
      </c>
      <c r="P1330">
        <v>5902764</v>
      </c>
      <c r="Q1330">
        <v>264674</v>
      </c>
      <c r="R1330">
        <v>2021</v>
      </c>
      <c r="S1330">
        <v>65</v>
      </c>
      <c r="T1330">
        <v>5</v>
      </c>
      <c r="U1330">
        <v>976</v>
      </c>
      <c r="V1330">
        <v>735976</v>
      </c>
      <c r="W1330" t="s">
        <v>27</v>
      </c>
      <c r="X1330" t="s">
        <v>27</v>
      </c>
      <c r="Y1330" t="s">
        <v>445</v>
      </c>
      <c r="Z1330" t="s">
        <v>706</v>
      </c>
      <c r="AA1330" s="3" t="str">
        <f t="shared" si="40"/>
        <v>5976</v>
      </c>
      <c r="AB1330" s="4" t="str">
        <f t="shared" si="41"/>
        <v>Non-TIF</v>
      </c>
    </row>
    <row r="1331" spans="1:28" x14ac:dyDescent="0.25">
      <c r="A1331">
        <v>2021</v>
      </c>
      <c r="B1331">
        <v>66</v>
      </c>
      <c r="C1331" t="s">
        <v>24</v>
      </c>
      <c r="D1331">
        <v>15300433</v>
      </c>
      <c r="E1331">
        <v>0</v>
      </c>
      <c r="F1331">
        <v>16350</v>
      </c>
      <c r="G1331">
        <v>12695044</v>
      </c>
      <c r="H1331">
        <v>105214928</v>
      </c>
      <c r="I1331">
        <v>472062</v>
      </c>
      <c r="J1331">
        <v>0</v>
      </c>
      <c r="K1331">
        <v>0</v>
      </c>
      <c r="L1331">
        <v>0</v>
      </c>
      <c r="M1331">
        <v>0</v>
      </c>
      <c r="N1331">
        <v>133698817</v>
      </c>
      <c r="O1331">
        <v>5556</v>
      </c>
      <c r="P1331">
        <v>133693261</v>
      </c>
      <c r="Q1331">
        <v>0</v>
      </c>
      <c r="R1331">
        <v>2021</v>
      </c>
      <c r="S1331">
        <v>66</v>
      </c>
      <c r="T1331">
        <v>5</v>
      </c>
      <c r="U1331">
        <v>751</v>
      </c>
      <c r="V1331" t="s">
        <v>906</v>
      </c>
      <c r="W1331" t="s">
        <v>26</v>
      </c>
      <c r="X1331" t="s">
        <v>27</v>
      </c>
      <c r="Y1331" t="s">
        <v>907</v>
      </c>
      <c r="Z1331" t="s">
        <v>710</v>
      </c>
      <c r="AA1331" s="3" t="str">
        <f t="shared" si="40"/>
        <v>5751</v>
      </c>
      <c r="AB1331" s="4" t="str">
        <f t="shared" si="41"/>
        <v>TIF</v>
      </c>
    </row>
    <row r="1332" spans="1:28" x14ac:dyDescent="0.25">
      <c r="A1332">
        <v>2021</v>
      </c>
      <c r="B1332">
        <v>66</v>
      </c>
      <c r="C1332" t="s">
        <v>32</v>
      </c>
      <c r="D1332">
        <v>250687</v>
      </c>
      <c r="E1332">
        <v>972508</v>
      </c>
      <c r="F1332">
        <v>13009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1530</v>
      </c>
      <c r="M1332">
        <v>0</v>
      </c>
      <c r="N1332">
        <v>1237734</v>
      </c>
      <c r="O1332">
        <v>0</v>
      </c>
      <c r="P1332">
        <v>1237734</v>
      </c>
      <c r="Q1332">
        <v>27047</v>
      </c>
      <c r="R1332">
        <v>2021</v>
      </c>
      <c r="S1332">
        <v>66</v>
      </c>
      <c r="T1332">
        <v>5</v>
      </c>
      <c r="U1332">
        <v>697</v>
      </c>
      <c r="V1332">
        <v>345697</v>
      </c>
      <c r="W1332" t="s">
        <v>27</v>
      </c>
      <c r="X1332" t="s">
        <v>27</v>
      </c>
      <c r="Y1332" t="s">
        <v>318</v>
      </c>
      <c r="Z1332" t="s">
        <v>710</v>
      </c>
      <c r="AA1332" s="3" t="str">
        <f t="shared" si="40"/>
        <v>5697</v>
      </c>
      <c r="AB1332" s="4" t="str">
        <f t="shared" si="41"/>
        <v>Non-TIF</v>
      </c>
    </row>
    <row r="1333" spans="1:28" x14ac:dyDescent="0.25">
      <c r="A1333">
        <v>2021</v>
      </c>
      <c r="B1333">
        <v>66</v>
      </c>
      <c r="C1333" t="s">
        <v>32</v>
      </c>
      <c r="D1333">
        <v>172780091</v>
      </c>
      <c r="E1333">
        <v>143513205</v>
      </c>
      <c r="F1333">
        <v>11385277</v>
      </c>
      <c r="G1333">
        <v>14693917</v>
      </c>
      <c r="H1333">
        <v>823014</v>
      </c>
      <c r="I1333">
        <v>3795669</v>
      </c>
      <c r="J1333">
        <v>0</v>
      </c>
      <c r="K1333">
        <v>0</v>
      </c>
      <c r="L1333">
        <v>13455847</v>
      </c>
      <c r="M1333">
        <v>2713262</v>
      </c>
      <c r="N1333">
        <v>363160282</v>
      </c>
      <c r="O1333">
        <v>492632</v>
      </c>
      <c r="P1333">
        <v>362667650</v>
      </c>
      <c r="Q1333">
        <v>1724191</v>
      </c>
      <c r="R1333">
        <v>2021</v>
      </c>
      <c r="S1333">
        <v>66</v>
      </c>
      <c r="T1333">
        <v>4</v>
      </c>
      <c r="U1333">
        <v>995</v>
      </c>
      <c r="V1333">
        <v>664995</v>
      </c>
      <c r="W1333" t="s">
        <v>27</v>
      </c>
      <c r="X1333" t="s">
        <v>27</v>
      </c>
      <c r="Y1333" t="s">
        <v>580</v>
      </c>
      <c r="Z1333" t="s">
        <v>710</v>
      </c>
      <c r="AA1333" s="3" t="str">
        <f t="shared" si="40"/>
        <v>4995</v>
      </c>
      <c r="AB1333" s="4" t="str">
        <f t="shared" si="41"/>
        <v>Non-TIF</v>
      </c>
    </row>
    <row r="1334" spans="1:28" x14ac:dyDescent="0.25">
      <c r="A1334">
        <v>2021</v>
      </c>
      <c r="B1334">
        <v>66</v>
      </c>
      <c r="C1334" t="s">
        <v>32</v>
      </c>
      <c r="D1334">
        <v>88851962</v>
      </c>
      <c r="E1334">
        <v>126236957</v>
      </c>
      <c r="F1334">
        <v>7408709</v>
      </c>
      <c r="G1334">
        <v>9387781</v>
      </c>
      <c r="H1334">
        <v>4125699</v>
      </c>
      <c r="I1334">
        <v>27827</v>
      </c>
      <c r="J1334">
        <v>0</v>
      </c>
      <c r="K1334">
        <v>0</v>
      </c>
      <c r="L1334">
        <v>17370554</v>
      </c>
      <c r="M1334">
        <v>5507173</v>
      </c>
      <c r="N1334">
        <v>258916662</v>
      </c>
      <c r="O1334">
        <v>277800</v>
      </c>
      <c r="P1334">
        <v>258638862</v>
      </c>
      <c r="Q1334">
        <v>8238591</v>
      </c>
      <c r="R1334">
        <v>2021</v>
      </c>
      <c r="S1334">
        <v>66</v>
      </c>
      <c r="T1334">
        <v>5</v>
      </c>
      <c r="U1334">
        <v>751</v>
      </c>
      <c r="V1334">
        <v>665751</v>
      </c>
      <c r="W1334" t="s">
        <v>27</v>
      </c>
      <c r="X1334" t="s">
        <v>27</v>
      </c>
      <c r="Y1334" t="s">
        <v>794</v>
      </c>
      <c r="Z1334" t="s">
        <v>710</v>
      </c>
      <c r="AA1334" s="3" t="str">
        <f t="shared" si="40"/>
        <v>5751</v>
      </c>
      <c r="AB1334" s="4" t="str">
        <f t="shared" si="41"/>
        <v>Non-TIF</v>
      </c>
    </row>
    <row r="1335" spans="1:28" x14ac:dyDescent="0.25">
      <c r="A1335">
        <v>2021</v>
      </c>
      <c r="B1335">
        <v>66</v>
      </c>
      <c r="C1335" t="s">
        <v>32</v>
      </c>
      <c r="D1335">
        <v>1927117</v>
      </c>
      <c r="E1335">
        <v>6538241</v>
      </c>
      <c r="F1335">
        <v>118833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53048</v>
      </c>
      <c r="M1335">
        <v>0</v>
      </c>
      <c r="N1335">
        <v>8637239</v>
      </c>
      <c r="O1335">
        <v>7408</v>
      </c>
      <c r="P1335">
        <v>8629831</v>
      </c>
      <c r="Q1335">
        <v>51854</v>
      </c>
      <c r="R1335">
        <v>2021</v>
      </c>
      <c r="S1335">
        <v>66</v>
      </c>
      <c r="T1335">
        <v>4</v>
      </c>
      <c r="U1335">
        <v>772</v>
      </c>
      <c r="V1335">
        <v>984772</v>
      </c>
      <c r="W1335" t="s">
        <v>27</v>
      </c>
      <c r="X1335" t="s">
        <v>27</v>
      </c>
      <c r="Y1335" t="s">
        <v>320</v>
      </c>
      <c r="Z1335" t="s">
        <v>710</v>
      </c>
      <c r="AA1335" s="3" t="str">
        <f t="shared" si="40"/>
        <v>4772</v>
      </c>
      <c r="AB1335" s="4" t="str">
        <f t="shared" si="41"/>
        <v>Non-TIF</v>
      </c>
    </row>
    <row r="1336" spans="1:28" x14ac:dyDescent="0.25">
      <c r="A1336">
        <v>2021</v>
      </c>
      <c r="B1336">
        <v>67</v>
      </c>
      <c r="C1336" t="s">
        <v>24</v>
      </c>
      <c r="D1336">
        <v>3756266</v>
      </c>
      <c r="E1336">
        <v>241268</v>
      </c>
      <c r="F1336">
        <v>7656</v>
      </c>
      <c r="G1336">
        <v>4011141</v>
      </c>
      <c r="H1336">
        <v>175415</v>
      </c>
      <c r="I1336">
        <v>8311</v>
      </c>
      <c r="J1336">
        <v>0</v>
      </c>
      <c r="K1336">
        <v>0</v>
      </c>
      <c r="L1336">
        <v>0</v>
      </c>
      <c r="M1336">
        <v>0</v>
      </c>
      <c r="N1336">
        <v>8200057</v>
      </c>
      <c r="O1336">
        <v>0</v>
      </c>
      <c r="P1336">
        <v>8200057</v>
      </c>
      <c r="Q1336">
        <v>0</v>
      </c>
      <c r="R1336">
        <v>2021</v>
      </c>
      <c r="S1336">
        <v>67</v>
      </c>
      <c r="T1336">
        <v>6</v>
      </c>
      <c r="U1336">
        <v>987</v>
      </c>
      <c r="V1336" t="s">
        <v>939</v>
      </c>
      <c r="W1336" t="s">
        <v>26</v>
      </c>
      <c r="X1336" t="s">
        <v>27</v>
      </c>
      <c r="Y1336" t="s">
        <v>940</v>
      </c>
      <c r="Z1336" t="s">
        <v>711</v>
      </c>
      <c r="AA1336" s="3" t="str">
        <f t="shared" si="40"/>
        <v>6987</v>
      </c>
      <c r="AB1336" s="4" t="str">
        <f t="shared" si="41"/>
        <v>TIF</v>
      </c>
    </row>
    <row r="1337" spans="1:28" x14ac:dyDescent="0.25">
      <c r="A1337">
        <v>2021</v>
      </c>
      <c r="B1337">
        <v>67</v>
      </c>
      <c r="C1337" t="s">
        <v>32</v>
      </c>
      <c r="D1337">
        <v>0</v>
      </c>
      <c r="E1337">
        <v>1041618</v>
      </c>
      <c r="F1337">
        <v>18874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1070</v>
      </c>
      <c r="M1337">
        <v>0</v>
      </c>
      <c r="N1337">
        <v>1061562</v>
      </c>
      <c r="O1337">
        <v>0</v>
      </c>
      <c r="P1337">
        <v>1061562</v>
      </c>
      <c r="Q1337">
        <v>3247</v>
      </c>
      <c r="R1337">
        <v>2021</v>
      </c>
      <c r="S1337">
        <v>67</v>
      </c>
      <c r="T1337">
        <v>7</v>
      </c>
      <c r="U1337">
        <v>92</v>
      </c>
      <c r="V1337">
        <v>437092</v>
      </c>
      <c r="W1337" t="s">
        <v>27</v>
      </c>
      <c r="X1337" t="s">
        <v>27</v>
      </c>
      <c r="Y1337" t="s">
        <v>461</v>
      </c>
      <c r="Z1337" t="s">
        <v>711</v>
      </c>
      <c r="AA1337" s="3" t="str">
        <f t="shared" si="40"/>
        <v>7092</v>
      </c>
      <c r="AB1337" s="4" t="str">
        <f t="shared" si="41"/>
        <v>Non-TIF</v>
      </c>
    </row>
    <row r="1338" spans="1:28" x14ac:dyDescent="0.25">
      <c r="A1338">
        <v>2021</v>
      </c>
      <c r="B1338">
        <v>68</v>
      </c>
      <c r="C1338" t="s">
        <v>32</v>
      </c>
      <c r="D1338">
        <v>166050790</v>
      </c>
      <c r="E1338">
        <v>91259840</v>
      </c>
      <c r="F1338">
        <v>2541361</v>
      </c>
      <c r="G1338">
        <v>28033123</v>
      </c>
      <c r="H1338">
        <v>10843132</v>
      </c>
      <c r="I1338">
        <v>5020609</v>
      </c>
      <c r="J1338">
        <v>0</v>
      </c>
      <c r="K1338">
        <v>39012</v>
      </c>
      <c r="L1338">
        <v>2300586</v>
      </c>
      <c r="M1338">
        <v>33180547</v>
      </c>
      <c r="N1338">
        <v>339269000</v>
      </c>
      <c r="O1338">
        <v>526910</v>
      </c>
      <c r="P1338">
        <v>338742090</v>
      </c>
      <c r="Q1338">
        <v>4502080</v>
      </c>
      <c r="R1338">
        <v>2021</v>
      </c>
      <c r="S1338">
        <v>68</v>
      </c>
      <c r="T1338">
        <v>0</v>
      </c>
      <c r="U1338">
        <v>81</v>
      </c>
      <c r="V1338">
        <v>680081</v>
      </c>
      <c r="W1338" t="s">
        <v>27</v>
      </c>
      <c r="X1338" t="s">
        <v>27</v>
      </c>
      <c r="Y1338" t="s">
        <v>92</v>
      </c>
      <c r="Z1338" t="s">
        <v>712</v>
      </c>
      <c r="AA1338" s="3" t="str">
        <f t="shared" si="40"/>
        <v>0081</v>
      </c>
      <c r="AB1338" s="4" t="str">
        <f t="shared" si="41"/>
        <v>Non-TIF</v>
      </c>
    </row>
    <row r="1339" spans="1:28" x14ac:dyDescent="0.25">
      <c r="A1339">
        <v>2021</v>
      </c>
      <c r="B1339">
        <v>69</v>
      </c>
      <c r="C1339" t="s">
        <v>24</v>
      </c>
      <c r="D1339">
        <v>1470563</v>
      </c>
      <c r="E1339">
        <v>0</v>
      </c>
      <c r="F1339">
        <v>0</v>
      </c>
      <c r="G1339">
        <v>1612737</v>
      </c>
      <c r="H1339">
        <v>0</v>
      </c>
      <c r="I1339">
        <v>567297</v>
      </c>
      <c r="J1339">
        <v>0</v>
      </c>
      <c r="K1339">
        <v>0</v>
      </c>
      <c r="L1339">
        <v>0</v>
      </c>
      <c r="M1339">
        <v>0</v>
      </c>
      <c r="N1339">
        <v>3650597</v>
      </c>
      <c r="O1339">
        <v>0</v>
      </c>
      <c r="P1339">
        <v>3650597</v>
      </c>
      <c r="Q1339">
        <v>0</v>
      </c>
      <c r="R1339">
        <v>2021</v>
      </c>
      <c r="S1339">
        <v>69</v>
      </c>
      <c r="T1339">
        <v>5</v>
      </c>
      <c r="U1339">
        <v>463</v>
      </c>
      <c r="V1339" t="s">
        <v>941</v>
      </c>
      <c r="W1339" t="s">
        <v>26</v>
      </c>
      <c r="X1339" t="s">
        <v>27</v>
      </c>
      <c r="Y1339" t="s">
        <v>942</v>
      </c>
      <c r="Z1339" t="s">
        <v>732</v>
      </c>
      <c r="AA1339" s="3" t="str">
        <f t="shared" si="40"/>
        <v>5463</v>
      </c>
      <c r="AB1339" s="4" t="str">
        <f t="shared" si="41"/>
        <v>TIF</v>
      </c>
    </row>
    <row r="1340" spans="1:28" x14ac:dyDescent="0.25">
      <c r="A1340">
        <v>2021</v>
      </c>
      <c r="B1340">
        <v>69</v>
      </c>
      <c r="C1340" t="s">
        <v>24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2021</v>
      </c>
      <c r="S1340">
        <v>69</v>
      </c>
      <c r="T1340">
        <v>6</v>
      </c>
      <c r="U1340">
        <v>651</v>
      </c>
      <c r="V1340" t="s">
        <v>943</v>
      </c>
      <c r="W1340" t="s">
        <v>26</v>
      </c>
      <c r="X1340" t="s">
        <v>27</v>
      </c>
      <c r="Y1340" t="s">
        <v>944</v>
      </c>
      <c r="Z1340" t="s">
        <v>732</v>
      </c>
      <c r="AA1340" s="3" t="str">
        <f t="shared" si="40"/>
        <v>6651</v>
      </c>
      <c r="AB1340" s="4" t="str">
        <f t="shared" si="41"/>
        <v>TIF</v>
      </c>
    </row>
    <row r="1341" spans="1:28" x14ac:dyDescent="0.25">
      <c r="A1341">
        <v>2021</v>
      </c>
      <c r="B1341">
        <v>69</v>
      </c>
      <c r="C1341" t="s">
        <v>32</v>
      </c>
      <c r="D1341">
        <v>334893</v>
      </c>
      <c r="E1341">
        <v>1168089</v>
      </c>
      <c r="F1341">
        <v>52677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8474</v>
      </c>
      <c r="M1341">
        <v>0</v>
      </c>
      <c r="N1341">
        <v>1564133</v>
      </c>
      <c r="O1341">
        <v>1852</v>
      </c>
      <c r="P1341">
        <v>1562281</v>
      </c>
      <c r="Q1341">
        <v>22964</v>
      </c>
      <c r="R1341">
        <v>2021</v>
      </c>
      <c r="S1341">
        <v>69</v>
      </c>
      <c r="T1341">
        <v>3</v>
      </c>
      <c r="U1341">
        <v>978</v>
      </c>
      <c r="V1341">
        <v>653978</v>
      </c>
      <c r="W1341" t="s">
        <v>27</v>
      </c>
      <c r="X1341" t="s">
        <v>27</v>
      </c>
      <c r="Y1341" t="s">
        <v>1724</v>
      </c>
      <c r="Z1341" t="s">
        <v>732</v>
      </c>
      <c r="AA1341" s="3" t="str">
        <f t="shared" si="40"/>
        <v>3978</v>
      </c>
      <c r="AB1341" s="4" t="str">
        <f t="shared" si="41"/>
        <v>Non-TIF</v>
      </c>
    </row>
    <row r="1342" spans="1:28" x14ac:dyDescent="0.25">
      <c r="A1342">
        <v>2021</v>
      </c>
      <c r="B1342">
        <v>69</v>
      </c>
      <c r="C1342" t="s">
        <v>32</v>
      </c>
      <c r="D1342">
        <v>124793628</v>
      </c>
      <c r="E1342">
        <v>122756741</v>
      </c>
      <c r="F1342">
        <v>3550033</v>
      </c>
      <c r="G1342">
        <v>14672601</v>
      </c>
      <c r="H1342">
        <v>4998375</v>
      </c>
      <c r="I1342">
        <v>4195159</v>
      </c>
      <c r="J1342">
        <v>0</v>
      </c>
      <c r="K1342">
        <v>0</v>
      </c>
      <c r="L1342">
        <v>11223566</v>
      </c>
      <c r="M1342">
        <v>21091681</v>
      </c>
      <c r="N1342">
        <v>307281784</v>
      </c>
      <c r="O1342">
        <v>450962</v>
      </c>
      <c r="P1342">
        <v>306830822</v>
      </c>
      <c r="Q1342">
        <v>11416164</v>
      </c>
      <c r="R1342">
        <v>2021</v>
      </c>
      <c r="S1342">
        <v>69</v>
      </c>
      <c r="T1342">
        <v>5</v>
      </c>
      <c r="U1342">
        <v>463</v>
      </c>
      <c r="V1342">
        <v>695463</v>
      </c>
      <c r="W1342" t="s">
        <v>27</v>
      </c>
      <c r="X1342" t="s">
        <v>27</v>
      </c>
      <c r="Y1342" t="s">
        <v>731</v>
      </c>
      <c r="Z1342" t="s">
        <v>732</v>
      </c>
      <c r="AA1342" s="3" t="str">
        <f t="shared" si="40"/>
        <v>5463</v>
      </c>
      <c r="AB1342" s="4" t="str">
        <f t="shared" si="41"/>
        <v>Non-TIF</v>
      </c>
    </row>
    <row r="1343" spans="1:28" x14ac:dyDescent="0.25">
      <c r="A1343">
        <v>2021</v>
      </c>
      <c r="B1343">
        <v>69</v>
      </c>
      <c r="C1343" t="s">
        <v>32</v>
      </c>
      <c r="D1343">
        <v>12864053</v>
      </c>
      <c r="E1343">
        <v>37986634</v>
      </c>
      <c r="F1343">
        <v>1299773</v>
      </c>
      <c r="G1343">
        <v>153378</v>
      </c>
      <c r="H1343">
        <v>0</v>
      </c>
      <c r="I1343">
        <v>0</v>
      </c>
      <c r="J1343">
        <v>0</v>
      </c>
      <c r="K1343">
        <v>0</v>
      </c>
      <c r="L1343">
        <v>295574</v>
      </c>
      <c r="M1343">
        <v>5532244</v>
      </c>
      <c r="N1343">
        <v>58131656</v>
      </c>
      <c r="O1343">
        <v>48152</v>
      </c>
      <c r="P1343">
        <v>58083504</v>
      </c>
      <c r="Q1343">
        <v>965457</v>
      </c>
      <c r="R1343">
        <v>2021</v>
      </c>
      <c r="S1343">
        <v>69</v>
      </c>
      <c r="T1343">
        <v>6</v>
      </c>
      <c r="U1343">
        <v>165</v>
      </c>
      <c r="V1343">
        <v>696165</v>
      </c>
      <c r="W1343" t="s">
        <v>27</v>
      </c>
      <c r="X1343" t="s">
        <v>27</v>
      </c>
      <c r="Y1343" t="s">
        <v>733</v>
      </c>
      <c r="Z1343" t="s">
        <v>732</v>
      </c>
      <c r="AA1343" s="3" t="str">
        <f t="shared" si="40"/>
        <v>6165</v>
      </c>
      <c r="AB1343" s="4" t="str">
        <f t="shared" si="41"/>
        <v>Non-TIF</v>
      </c>
    </row>
    <row r="1344" spans="1:28" x14ac:dyDescent="0.25">
      <c r="A1344">
        <v>2021</v>
      </c>
      <c r="B1344">
        <v>69</v>
      </c>
      <c r="C1344" t="s">
        <v>32</v>
      </c>
      <c r="D1344">
        <v>29005691</v>
      </c>
      <c r="E1344">
        <v>50549011</v>
      </c>
      <c r="F1344">
        <v>3437161</v>
      </c>
      <c r="G1344">
        <v>7375064</v>
      </c>
      <c r="H1344">
        <v>0</v>
      </c>
      <c r="I1344">
        <v>180729</v>
      </c>
      <c r="J1344">
        <v>0</v>
      </c>
      <c r="K1344">
        <v>0</v>
      </c>
      <c r="L1344">
        <v>3593597</v>
      </c>
      <c r="M1344">
        <v>6268106</v>
      </c>
      <c r="N1344">
        <v>100409359</v>
      </c>
      <c r="O1344">
        <v>111120</v>
      </c>
      <c r="P1344">
        <v>100298239</v>
      </c>
      <c r="Q1344">
        <v>6127000</v>
      </c>
      <c r="R1344">
        <v>2021</v>
      </c>
      <c r="S1344">
        <v>69</v>
      </c>
      <c r="T1344">
        <v>6</v>
      </c>
      <c r="U1344">
        <v>651</v>
      </c>
      <c r="V1344">
        <v>696651</v>
      </c>
      <c r="W1344" t="s">
        <v>27</v>
      </c>
      <c r="X1344" t="s">
        <v>27</v>
      </c>
      <c r="Y1344" t="s">
        <v>104</v>
      </c>
      <c r="Z1344" t="s">
        <v>732</v>
      </c>
      <c r="AA1344" s="3" t="str">
        <f t="shared" si="40"/>
        <v>6651</v>
      </c>
      <c r="AB1344" s="4" t="str">
        <f t="shared" si="41"/>
        <v>Non-TIF</v>
      </c>
    </row>
    <row r="1345" spans="1:28" x14ac:dyDescent="0.25">
      <c r="A1345">
        <v>2021</v>
      </c>
      <c r="B1345">
        <v>70</v>
      </c>
      <c r="C1345" t="s">
        <v>45</v>
      </c>
      <c r="D1345">
        <v>9648752</v>
      </c>
      <c r="E1345">
        <v>148994</v>
      </c>
      <c r="F1345">
        <v>3639</v>
      </c>
      <c r="G1345">
        <v>5900578</v>
      </c>
      <c r="H1345">
        <v>5880471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21582434</v>
      </c>
      <c r="O1345">
        <v>44448</v>
      </c>
      <c r="P1345">
        <v>21537986</v>
      </c>
      <c r="Q1345">
        <v>0</v>
      </c>
      <c r="R1345">
        <v>2021</v>
      </c>
      <c r="S1345">
        <v>70</v>
      </c>
      <c r="T1345">
        <v>3</v>
      </c>
      <c r="U1345">
        <v>841</v>
      </c>
      <c r="V1345">
        <v>583841</v>
      </c>
      <c r="W1345" t="s">
        <v>27</v>
      </c>
      <c r="X1345" t="s">
        <v>27</v>
      </c>
      <c r="Y1345" t="s">
        <v>656</v>
      </c>
      <c r="Z1345" t="s">
        <v>716</v>
      </c>
      <c r="AA1345" s="3" t="str">
        <f t="shared" si="40"/>
        <v>3841</v>
      </c>
      <c r="AB1345" s="4" t="str">
        <f t="shared" si="41"/>
        <v>Non-TIF</v>
      </c>
    </row>
    <row r="1346" spans="1:28" x14ac:dyDescent="0.25">
      <c r="A1346">
        <v>2021</v>
      </c>
      <c r="B1346">
        <v>70</v>
      </c>
      <c r="C1346" t="s">
        <v>24</v>
      </c>
      <c r="D1346">
        <v>5949770</v>
      </c>
      <c r="E1346">
        <v>376310</v>
      </c>
      <c r="F1346">
        <v>14465</v>
      </c>
      <c r="G1346">
        <v>48629253</v>
      </c>
      <c r="H1346">
        <v>14606729</v>
      </c>
      <c r="I1346">
        <v>2808174</v>
      </c>
      <c r="J1346">
        <v>0</v>
      </c>
      <c r="K1346">
        <v>0</v>
      </c>
      <c r="L1346">
        <v>0</v>
      </c>
      <c r="M1346">
        <v>0</v>
      </c>
      <c r="N1346">
        <v>72384701</v>
      </c>
      <c r="O1346">
        <v>0</v>
      </c>
      <c r="P1346">
        <v>72384701</v>
      </c>
      <c r="Q1346">
        <v>0</v>
      </c>
      <c r="R1346">
        <v>2021</v>
      </c>
      <c r="S1346">
        <v>70</v>
      </c>
      <c r="T1346">
        <v>4</v>
      </c>
      <c r="U1346">
        <v>581</v>
      </c>
      <c r="V1346" t="s">
        <v>945</v>
      </c>
      <c r="W1346" t="s">
        <v>26</v>
      </c>
      <c r="X1346" t="s">
        <v>27</v>
      </c>
      <c r="Y1346" t="s">
        <v>946</v>
      </c>
      <c r="Z1346" t="s">
        <v>716</v>
      </c>
      <c r="AA1346" s="3" t="str">
        <f t="shared" si="40"/>
        <v>4581</v>
      </c>
      <c r="AB1346" s="4" t="str">
        <f t="shared" si="41"/>
        <v>TIF</v>
      </c>
    </row>
    <row r="1347" spans="1:28" x14ac:dyDescent="0.25">
      <c r="A1347">
        <v>2021</v>
      </c>
      <c r="B1347">
        <v>70</v>
      </c>
      <c r="C1347" t="s">
        <v>24</v>
      </c>
      <c r="D1347">
        <v>1811945</v>
      </c>
      <c r="E1347">
        <v>18862</v>
      </c>
      <c r="F1347">
        <v>295</v>
      </c>
      <c r="G1347">
        <v>12677134</v>
      </c>
      <c r="H1347">
        <v>4351893</v>
      </c>
      <c r="I1347">
        <v>1086335</v>
      </c>
      <c r="J1347">
        <v>0</v>
      </c>
      <c r="K1347">
        <v>0</v>
      </c>
      <c r="L1347">
        <v>0</v>
      </c>
      <c r="M1347">
        <v>0</v>
      </c>
      <c r="N1347">
        <v>19946464</v>
      </c>
      <c r="O1347">
        <v>0</v>
      </c>
      <c r="P1347">
        <v>19946464</v>
      </c>
      <c r="Q1347">
        <v>0</v>
      </c>
      <c r="R1347">
        <v>2021</v>
      </c>
      <c r="S1347">
        <v>70</v>
      </c>
      <c r="T1347">
        <v>7</v>
      </c>
      <c r="U1347">
        <v>38</v>
      </c>
      <c r="V1347" t="s">
        <v>947</v>
      </c>
      <c r="W1347" t="s">
        <v>26</v>
      </c>
      <c r="X1347" t="s">
        <v>27</v>
      </c>
      <c r="Y1347" t="s">
        <v>948</v>
      </c>
      <c r="Z1347" t="s">
        <v>716</v>
      </c>
      <c r="AA1347" s="3" t="str">
        <f t="shared" ref="AA1347:AA1410" si="42">CONCATENATE(T1347,TEXT(U1347,"000"))</f>
        <v>7038</v>
      </c>
      <c r="AB1347" s="4" t="str">
        <f t="shared" ref="AB1347:AB1410" si="43">IF(C1347="I","TIF","Non-TIF")</f>
        <v>TIF</v>
      </c>
    </row>
    <row r="1348" spans="1:28" x14ac:dyDescent="0.25">
      <c r="A1348">
        <v>2021</v>
      </c>
      <c r="B1348">
        <v>70</v>
      </c>
      <c r="C1348" t="s">
        <v>32</v>
      </c>
      <c r="D1348">
        <v>22556098</v>
      </c>
      <c r="E1348">
        <v>29628636</v>
      </c>
      <c r="F1348">
        <v>1806740</v>
      </c>
      <c r="G1348">
        <v>1210484</v>
      </c>
      <c r="H1348">
        <v>612981</v>
      </c>
      <c r="I1348">
        <v>179003</v>
      </c>
      <c r="J1348">
        <v>0</v>
      </c>
      <c r="K1348">
        <v>0</v>
      </c>
      <c r="L1348">
        <v>211548</v>
      </c>
      <c r="M1348">
        <v>1149405</v>
      </c>
      <c r="N1348">
        <v>57354895</v>
      </c>
      <c r="O1348">
        <v>57412</v>
      </c>
      <c r="P1348">
        <v>57297483</v>
      </c>
      <c r="Q1348">
        <v>4902915</v>
      </c>
      <c r="R1348">
        <v>2021</v>
      </c>
      <c r="S1348">
        <v>70</v>
      </c>
      <c r="T1348">
        <v>1</v>
      </c>
      <c r="U1348">
        <v>926</v>
      </c>
      <c r="V1348">
        <v>161926</v>
      </c>
      <c r="W1348" t="s">
        <v>27</v>
      </c>
      <c r="X1348" t="s">
        <v>27</v>
      </c>
      <c r="Y1348" t="s">
        <v>162</v>
      </c>
      <c r="Z1348" t="s">
        <v>716</v>
      </c>
      <c r="AA1348" s="3" t="str">
        <f t="shared" si="42"/>
        <v>1926</v>
      </c>
      <c r="AB1348" s="4" t="str">
        <f t="shared" si="43"/>
        <v>Non-TIF</v>
      </c>
    </row>
    <row r="1349" spans="1:28" x14ac:dyDescent="0.25">
      <c r="A1349">
        <v>2021</v>
      </c>
      <c r="B1349">
        <v>70</v>
      </c>
      <c r="C1349" t="s">
        <v>32</v>
      </c>
      <c r="D1349">
        <v>800352499</v>
      </c>
      <c r="E1349">
        <v>80322412</v>
      </c>
      <c r="F1349">
        <v>5655918</v>
      </c>
      <c r="G1349">
        <v>215424517</v>
      </c>
      <c r="H1349">
        <v>164447379</v>
      </c>
      <c r="I1349">
        <v>27926222</v>
      </c>
      <c r="J1349">
        <v>0</v>
      </c>
      <c r="K1349">
        <v>0</v>
      </c>
      <c r="L1349">
        <v>16228728</v>
      </c>
      <c r="M1349">
        <v>4848412</v>
      </c>
      <c r="N1349">
        <v>1315206087</v>
      </c>
      <c r="O1349">
        <v>1715557</v>
      </c>
      <c r="P1349">
        <v>1313490530</v>
      </c>
      <c r="Q1349">
        <v>13303285</v>
      </c>
      <c r="R1349">
        <v>2021</v>
      </c>
      <c r="S1349">
        <v>70</v>
      </c>
      <c r="T1349">
        <v>4</v>
      </c>
      <c r="U1349">
        <v>581</v>
      </c>
      <c r="V1349">
        <v>704581</v>
      </c>
      <c r="W1349" t="s">
        <v>27</v>
      </c>
      <c r="X1349" t="s">
        <v>27</v>
      </c>
      <c r="Y1349" t="s">
        <v>715</v>
      </c>
      <c r="Z1349" t="s">
        <v>716</v>
      </c>
      <c r="AA1349" s="3" t="str">
        <f t="shared" si="42"/>
        <v>4581</v>
      </c>
      <c r="AB1349" s="4" t="str">
        <f t="shared" si="43"/>
        <v>Non-TIF</v>
      </c>
    </row>
    <row r="1350" spans="1:28" x14ac:dyDescent="0.25">
      <c r="A1350">
        <v>2021</v>
      </c>
      <c r="B1350">
        <v>70</v>
      </c>
      <c r="C1350" t="s">
        <v>32</v>
      </c>
      <c r="D1350">
        <v>91551194</v>
      </c>
      <c r="E1350">
        <v>84190698</v>
      </c>
      <c r="F1350">
        <v>5566955</v>
      </c>
      <c r="G1350">
        <v>10306596</v>
      </c>
      <c r="H1350">
        <v>4082535</v>
      </c>
      <c r="I1350">
        <v>1041858</v>
      </c>
      <c r="J1350">
        <v>0</v>
      </c>
      <c r="K1350">
        <v>0</v>
      </c>
      <c r="L1350">
        <v>6759393</v>
      </c>
      <c r="M1350">
        <v>2306592</v>
      </c>
      <c r="N1350">
        <v>205805821</v>
      </c>
      <c r="O1350">
        <v>164828</v>
      </c>
      <c r="P1350">
        <v>205640993</v>
      </c>
      <c r="Q1350">
        <v>5214154</v>
      </c>
      <c r="R1350">
        <v>2021</v>
      </c>
      <c r="S1350">
        <v>70</v>
      </c>
      <c r="T1350">
        <v>6</v>
      </c>
      <c r="U1350">
        <v>975</v>
      </c>
      <c r="V1350">
        <v>706975</v>
      </c>
      <c r="W1350" t="s">
        <v>27</v>
      </c>
      <c r="X1350" t="s">
        <v>27</v>
      </c>
      <c r="Y1350" t="s">
        <v>165</v>
      </c>
      <c r="Z1350" t="s">
        <v>716</v>
      </c>
      <c r="AA1350" s="3" t="str">
        <f t="shared" si="42"/>
        <v>6975</v>
      </c>
      <c r="AB1350" s="4" t="str">
        <f t="shared" si="43"/>
        <v>Non-TIF</v>
      </c>
    </row>
    <row r="1351" spans="1:28" x14ac:dyDescent="0.25">
      <c r="A1351">
        <v>2021</v>
      </c>
      <c r="B1351">
        <v>70</v>
      </c>
      <c r="C1351" t="s">
        <v>32</v>
      </c>
      <c r="D1351">
        <v>109646229</v>
      </c>
      <c r="E1351">
        <v>38208361</v>
      </c>
      <c r="F1351">
        <v>2425322</v>
      </c>
      <c r="G1351">
        <v>5733523</v>
      </c>
      <c r="H1351">
        <v>4464891</v>
      </c>
      <c r="I1351">
        <v>3282593</v>
      </c>
      <c r="J1351">
        <v>0</v>
      </c>
      <c r="K1351">
        <v>0</v>
      </c>
      <c r="L1351">
        <v>2645760</v>
      </c>
      <c r="M1351">
        <v>2700972</v>
      </c>
      <c r="N1351">
        <v>169107651</v>
      </c>
      <c r="O1351">
        <v>294468</v>
      </c>
      <c r="P1351">
        <v>168813183</v>
      </c>
      <c r="Q1351">
        <v>2840802</v>
      </c>
      <c r="R1351">
        <v>2021</v>
      </c>
      <c r="S1351">
        <v>70</v>
      </c>
      <c r="T1351">
        <v>7</v>
      </c>
      <c r="U1351">
        <v>38</v>
      </c>
      <c r="V1351">
        <v>707038</v>
      </c>
      <c r="W1351" t="s">
        <v>27</v>
      </c>
      <c r="X1351" t="s">
        <v>27</v>
      </c>
      <c r="Y1351" t="s">
        <v>237</v>
      </c>
      <c r="Z1351" t="s">
        <v>716</v>
      </c>
      <c r="AA1351" s="3" t="str">
        <f t="shared" si="42"/>
        <v>7038</v>
      </c>
      <c r="AB1351" s="4" t="str">
        <f t="shared" si="43"/>
        <v>Non-TIF</v>
      </c>
    </row>
    <row r="1352" spans="1:28" x14ac:dyDescent="0.25">
      <c r="A1352">
        <v>2021</v>
      </c>
      <c r="B1352">
        <v>71</v>
      </c>
      <c r="C1352" t="s">
        <v>45</v>
      </c>
      <c r="D1352">
        <v>201570</v>
      </c>
      <c r="E1352">
        <v>109919</v>
      </c>
      <c r="F1352">
        <v>16779</v>
      </c>
      <c r="G1352">
        <v>57623</v>
      </c>
      <c r="H1352">
        <v>0</v>
      </c>
      <c r="I1352">
        <v>48688</v>
      </c>
      <c r="J1352">
        <v>0</v>
      </c>
      <c r="K1352">
        <v>0</v>
      </c>
      <c r="L1352">
        <v>0</v>
      </c>
      <c r="M1352">
        <v>0</v>
      </c>
      <c r="N1352">
        <v>434579</v>
      </c>
      <c r="O1352">
        <v>0</v>
      </c>
      <c r="P1352">
        <v>434579</v>
      </c>
      <c r="Q1352">
        <v>0</v>
      </c>
      <c r="R1352">
        <v>2021</v>
      </c>
      <c r="S1352">
        <v>71</v>
      </c>
      <c r="T1352">
        <v>2</v>
      </c>
      <c r="U1352">
        <v>862</v>
      </c>
      <c r="V1352">
        <v>712862</v>
      </c>
      <c r="W1352" t="s">
        <v>27</v>
      </c>
      <c r="X1352" t="s">
        <v>27</v>
      </c>
      <c r="Y1352" t="s">
        <v>404</v>
      </c>
      <c r="Z1352" t="s">
        <v>734</v>
      </c>
      <c r="AA1352" s="3" t="str">
        <f t="shared" si="42"/>
        <v>2862</v>
      </c>
      <c r="AB1352" s="4" t="str">
        <f t="shared" si="43"/>
        <v>Non-TIF</v>
      </c>
    </row>
    <row r="1353" spans="1:28" x14ac:dyDescent="0.25">
      <c r="A1353">
        <v>2021</v>
      </c>
      <c r="B1353">
        <v>71</v>
      </c>
      <c r="C1353" t="s">
        <v>24</v>
      </c>
      <c r="D1353">
        <v>8820093</v>
      </c>
      <c r="E1353">
        <v>50542</v>
      </c>
      <c r="F1353">
        <v>7716</v>
      </c>
      <c r="G1353">
        <v>8064634</v>
      </c>
      <c r="H1353">
        <v>807579</v>
      </c>
      <c r="I1353">
        <v>5838</v>
      </c>
      <c r="J1353">
        <v>0</v>
      </c>
      <c r="K1353">
        <v>0</v>
      </c>
      <c r="L1353">
        <v>0</v>
      </c>
      <c r="M1353">
        <v>0</v>
      </c>
      <c r="N1353">
        <v>17756402</v>
      </c>
      <c r="O1353">
        <v>50004</v>
      </c>
      <c r="P1353">
        <v>17706398</v>
      </c>
      <c r="Q1353">
        <v>0</v>
      </c>
      <c r="R1353">
        <v>2021</v>
      </c>
      <c r="S1353">
        <v>71</v>
      </c>
      <c r="T1353">
        <v>2</v>
      </c>
      <c r="U1353">
        <v>862</v>
      </c>
      <c r="V1353" t="s">
        <v>949</v>
      </c>
      <c r="W1353" t="s">
        <v>26</v>
      </c>
      <c r="X1353" t="s">
        <v>27</v>
      </c>
      <c r="Y1353" t="s">
        <v>950</v>
      </c>
      <c r="Z1353" t="s">
        <v>734</v>
      </c>
      <c r="AA1353" s="3" t="str">
        <f t="shared" si="42"/>
        <v>2862</v>
      </c>
      <c r="AB1353" s="4" t="str">
        <f t="shared" si="43"/>
        <v>TIF</v>
      </c>
    </row>
    <row r="1354" spans="1:28" x14ac:dyDescent="0.25">
      <c r="A1354">
        <v>2021</v>
      </c>
      <c r="B1354">
        <v>71</v>
      </c>
      <c r="C1354" t="s">
        <v>32</v>
      </c>
      <c r="D1354">
        <v>581687</v>
      </c>
      <c r="E1354">
        <v>2078269</v>
      </c>
      <c r="F1354">
        <v>58971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2718927</v>
      </c>
      <c r="O1354">
        <v>5556</v>
      </c>
      <c r="P1354">
        <v>2713371</v>
      </c>
      <c r="Q1354">
        <v>60660</v>
      </c>
      <c r="R1354">
        <v>2021</v>
      </c>
      <c r="S1354">
        <v>71</v>
      </c>
      <c r="T1354">
        <v>6</v>
      </c>
      <c r="U1354">
        <v>48</v>
      </c>
      <c r="V1354">
        <v>116048</v>
      </c>
      <c r="W1354" t="s">
        <v>27</v>
      </c>
      <c r="X1354" t="s">
        <v>27</v>
      </c>
      <c r="Y1354" t="s">
        <v>221</v>
      </c>
      <c r="Z1354" t="s">
        <v>734</v>
      </c>
      <c r="AA1354" s="3" t="str">
        <f t="shared" si="42"/>
        <v>6048</v>
      </c>
      <c r="AB1354" s="4" t="str">
        <f t="shared" si="43"/>
        <v>Non-TIF</v>
      </c>
    </row>
    <row r="1355" spans="1:28" x14ac:dyDescent="0.25">
      <c r="A1355">
        <v>2021</v>
      </c>
      <c r="B1355">
        <v>71</v>
      </c>
      <c r="C1355" t="s">
        <v>32</v>
      </c>
      <c r="D1355">
        <v>1011739</v>
      </c>
      <c r="E1355">
        <v>8836452</v>
      </c>
      <c r="F1355">
        <v>249074</v>
      </c>
      <c r="G1355">
        <v>17100</v>
      </c>
      <c r="H1355">
        <v>0</v>
      </c>
      <c r="I1355">
        <v>0</v>
      </c>
      <c r="J1355">
        <v>0</v>
      </c>
      <c r="K1355">
        <v>0</v>
      </c>
      <c r="L1355">
        <v>427468</v>
      </c>
      <c r="M1355">
        <v>0</v>
      </c>
      <c r="N1355">
        <v>10541833</v>
      </c>
      <c r="O1355">
        <v>4965</v>
      </c>
      <c r="P1355">
        <v>10536868</v>
      </c>
      <c r="Q1355">
        <v>124206</v>
      </c>
      <c r="R1355">
        <v>2021</v>
      </c>
      <c r="S1355">
        <v>71</v>
      </c>
      <c r="T1355">
        <v>1</v>
      </c>
      <c r="U1355">
        <v>218</v>
      </c>
      <c r="V1355">
        <v>211218</v>
      </c>
      <c r="W1355" t="s">
        <v>27</v>
      </c>
      <c r="X1355" t="s">
        <v>27</v>
      </c>
      <c r="Y1355" t="s">
        <v>241</v>
      </c>
      <c r="Z1355" t="s">
        <v>734</v>
      </c>
      <c r="AA1355" s="3" t="str">
        <f t="shared" si="42"/>
        <v>1218</v>
      </c>
      <c r="AB1355" s="4" t="str">
        <f t="shared" si="43"/>
        <v>Non-TIF</v>
      </c>
    </row>
    <row r="1356" spans="1:28" x14ac:dyDescent="0.25">
      <c r="A1356">
        <v>2021</v>
      </c>
      <c r="B1356">
        <v>72</v>
      </c>
      <c r="C1356" t="s">
        <v>24</v>
      </c>
      <c r="D1356">
        <v>9339242</v>
      </c>
      <c r="E1356">
        <v>0</v>
      </c>
      <c r="F1356">
        <v>0</v>
      </c>
      <c r="G1356">
        <v>10760754</v>
      </c>
      <c r="H1356">
        <v>13624912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33724908</v>
      </c>
      <c r="O1356">
        <v>0</v>
      </c>
      <c r="P1356">
        <v>33724908</v>
      </c>
      <c r="Q1356">
        <v>0</v>
      </c>
      <c r="R1356">
        <v>2021</v>
      </c>
      <c r="S1356">
        <v>72</v>
      </c>
      <c r="T1356">
        <v>5</v>
      </c>
      <c r="U1356">
        <v>994</v>
      </c>
      <c r="V1356" t="s">
        <v>960</v>
      </c>
      <c r="W1356" t="s">
        <v>26</v>
      </c>
      <c r="X1356" t="s">
        <v>27</v>
      </c>
      <c r="Y1356" t="s">
        <v>961</v>
      </c>
      <c r="Z1356" t="s">
        <v>739</v>
      </c>
      <c r="AA1356" s="3" t="str">
        <f t="shared" si="42"/>
        <v>5994</v>
      </c>
      <c r="AB1356" s="4" t="str">
        <f t="shared" si="43"/>
        <v>TIF</v>
      </c>
    </row>
    <row r="1357" spans="1:28" x14ac:dyDescent="0.25">
      <c r="A1357">
        <v>2021</v>
      </c>
      <c r="B1357">
        <v>73</v>
      </c>
      <c r="C1357" t="s">
        <v>45</v>
      </c>
      <c r="D1357">
        <v>1274151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1274151</v>
      </c>
      <c r="O1357">
        <v>5556</v>
      </c>
      <c r="P1357">
        <v>1268595</v>
      </c>
      <c r="Q1357">
        <v>0</v>
      </c>
      <c r="R1357">
        <v>2021</v>
      </c>
      <c r="S1357">
        <v>73</v>
      </c>
      <c r="T1357">
        <v>2</v>
      </c>
      <c r="U1357">
        <v>113</v>
      </c>
      <c r="V1357">
        <v>732113</v>
      </c>
      <c r="W1357" t="s">
        <v>27</v>
      </c>
      <c r="X1357" t="s">
        <v>27</v>
      </c>
      <c r="Y1357" t="s">
        <v>744</v>
      </c>
      <c r="Z1357" t="s">
        <v>743</v>
      </c>
      <c r="AA1357" s="3" t="str">
        <f t="shared" si="42"/>
        <v>2113</v>
      </c>
      <c r="AB1357" s="4" t="str">
        <f t="shared" si="43"/>
        <v>Non-TIF</v>
      </c>
    </row>
    <row r="1358" spans="1:28" x14ac:dyDescent="0.25">
      <c r="A1358">
        <v>2021</v>
      </c>
      <c r="B1358">
        <v>73</v>
      </c>
      <c r="C1358" t="s">
        <v>45</v>
      </c>
      <c r="D1358">
        <v>0</v>
      </c>
      <c r="E1358">
        <v>374390</v>
      </c>
      <c r="F1358">
        <v>70396</v>
      </c>
      <c r="G1358">
        <v>8838954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9283740</v>
      </c>
      <c r="O1358">
        <v>0</v>
      </c>
      <c r="P1358">
        <v>9283740</v>
      </c>
      <c r="Q1358">
        <v>0</v>
      </c>
      <c r="R1358">
        <v>2021</v>
      </c>
      <c r="S1358">
        <v>73</v>
      </c>
      <c r="T1358">
        <v>5</v>
      </c>
      <c r="U1358">
        <v>976</v>
      </c>
      <c r="V1358">
        <v>735976</v>
      </c>
      <c r="W1358" t="s">
        <v>27</v>
      </c>
      <c r="X1358" t="s">
        <v>27</v>
      </c>
      <c r="Y1358" t="s">
        <v>445</v>
      </c>
      <c r="Z1358" t="s">
        <v>743</v>
      </c>
      <c r="AA1358" s="3" t="str">
        <f t="shared" si="42"/>
        <v>5976</v>
      </c>
      <c r="AB1358" s="4" t="str">
        <f t="shared" si="43"/>
        <v>Non-TIF</v>
      </c>
    </row>
    <row r="1359" spans="1:28" x14ac:dyDescent="0.25">
      <c r="A1359">
        <v>2021</v>
      </c>
      <c r="B1359">
        <v>73</v>
      </c>
      <c r="C1359" t="s">
        <v>24</v>
      </c>
      <c r="D1359">
        <v>0</v>
      </c>
      <c r="E1359">
        <v>78063</v>
      </c>
      <c r="F1359">
        <v>0</v>
      </c>
      <c r="G1359">
        <v>2098548</v>
      </c>
      <c r="H1359">
        <v>0</v>
      </c>
      <c r="I1359">
        <v>2051959</v>
      </c>
      <c r="J1359">
        <v>0</v>
      </c>
      <c r="K1359">
        <v>0</v>
      </c>
      <c r="L1359">
        <v>0</v>
      </c>
      <c r="M1359">
        <v>0</v>
      </c>
      <c r="N1359">
        <v>4228570</v>
      </c>
      <c r="O1359">
        <v>0</v>
      </c>
      <c r="P1359">
        <v>4228570</v>
      </c>
      <c r="Q1359">
        <v>0</v>
      </c>
      <c r="R1359">
        <v>2021</v>
      </c>
      <c r="S1359">
        <v>73</v>
      </c>
      <c r="T1359">
        <v>5</v>
      </c>
      <c r="U1359">
        <v>976</v>
      </c>
      <c r="V1359" t="s">
        <v>587</v>
      </c>
      <c r="W1359" t="s">
        <v>26</v>
      </c>
      <c r="X1359" t="s">
        <v>27</v>
      </c>
      <c r="Y1359" t="s">
        <v>588</v>
      </c>
      <c r="Z1359" t="s">
        <v>743</v>
      </c>
      <c r="AA1359" s="3" t="str">
        <f t="shared" si="42"/>
        <v>5976</v>
      </c>
      <c r="AB1359" s="4" t="str">
        <f t="shared" si="43"/>
        <v>TIF</v>
      </c>
    </row>
    <row r="1360" spans="1:28" x14ac:dyDescent="0.25">
      <c r="A1360">
        <v>2021</v>
      </c>
      <c r="B1360">
        <v>74</v>
      </c>
      <c r="C1360" t="s">
        <v>45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2021</v>
      </c>
      <c r="S1360">
        <v>74</v>
      </c>
      <c r="T1360">
        <v>0</v>
      </c>
      <c r="U1360">
        <v>333</v>
      </c>
      <c r="V1360">
        <v>320333</v>
      </c>
      <c r="W1360" t="s">
        <v>27</v>
      </c>
      <c r="X1360" t="s">
        <v>27</v>
      </c>
      <c r="Y1360" t="s">
        <v>387</v>
      </c>
      <c r="Z1360" t="s">
        <v>745</v>
      </c>
      <c r="AA1360" s="3" t="str">
        <f t="shared" si="42"/>
        <v>0333</v>
      </c>
      <c r="AB1360" s="4" t="str">
        <f t="shared" si="43"/>
        <v>Non-TIF</v>
      </c>
    </row>
    <row r="1361" spans="1:28" x14ac:dyDescent="0.25">
      <c r="A1361">
        <v>2021</v>
      </c>
      <c r="B1361">
        <v>74</v>
      </c>
      <c r="C1361" t="s">
        <v>45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2021</v>
      </c>
      <c r="S1361">
        <v>74</v>
      </c>
      <c r="T1361">
        <v>5</v>
      </c>
      <c r="U1361">
        <v>724</v>
      </c>
      <c r="V1361">
        <v>745724</v>
      </c>
      <c r="W1361" t="s">
        <v>27</v>
      </c>
      <c r="X1361" t="s">
        <v>27</v>
      </c>
      <c r="Y1361" t="s">
        <v>266</v>
      </c>
      <c r="Z1361" t="s">
        <v>745</v>
      </c>
      <c r="AA1361" s="3" t="str">
        <f t="shared" si="42"/>
        <v>5724</v>
      </c>
      <c r="AB1361" s="4" t="str">
        <f t="shared" si="43"/>
        <v>Non-TIF</v>
      </c>
    </row>
    <row r="1362" spans="1:28" x14ac:dyDescent="0.25">
      <c r="A1362">
        <v>2021</v>
      </c>
      <c r="B1362">
        <v>74</v>
      </c>
      <c r="C1362" t="s">
        <v>24</v>
      </c>
      <c r="D1362">
        <v>696091</v>
      </c>
      <c r="E1362">
        <v>283394</v>
      </c>
      <c r="F1362">
        <v>9083</v>
      </c>
      <c r="G1362">
        <v>2967585</v>
      </c>
      <c r="H1362">
        <v>33496983</v>
      </c>
      <c r="I1362">
        <v>19771</v>
      </c>
      <c r="J1362">
        <v>0</v>
      </c>
      <c r="K1362">
        <v>0</v>
      </c>
      <c r="L1362">
        <v>0</v>
      </c>
      <c r="M1362">
        <v>0</v>
      </c>
      <c r="N1362">
        <v>37472907</v>
      </c>
      <c r="O1362">
        <v>0</v>
      </c>
      <c r="P1362">
        <v>37472907</v>
      </c>
      <c r="Q1362">
        <v>0</v>
      </c>
      <c r="R1362">
        <v>2021</v>
      </c>
      <c r="S1362">
        <v>74</v>
      </c>
      <c r="T1362">
        <v>2</v>
      </c>
      <c r="U1362">
        <v>88</v>
      </c>
      <c r="V1362" t="s">
        <v>962</v>
      </c>
      <c r="W1362" t="s">
        <v>26</v>
      </c>
      <c r="X1362" t="s">
        <v>27</v>
      </c>
      <c r="Y1362" t="s">
        <v>963</v>
      </c>
      <c r="Z1362" t="s">
        <v>745</v>
      </c>
      <c r="AA1362" s="3" t="str">
        <f t="shared" si="42"/>
        <v>2088</v>
      </c>
      <c r="AB1362" s="4" t="str">
        <f t="shared" si="43"/>
        <v>TIF</v>
      </c>
    </row>
    <row r="1363" spans="1:28" x14ac:dyDescent="0.25">
      <c r="A1363">
        <v>2021</v>
      </c>
      <c r="B1363">
        <v>74</v>
      </c>
      <c r="C1363" t="s">
        <v>24</v>
      </c>
      <c r="D1363">
        <v>0</v>
      </c>
      <c r="E1363">
        <v>0</v>
      </c>
      <c r="F1363">
        <v>0</v>
      </c>
      <c r="G1363">
        <v>0</v>
      </c>
      <c r="H1363">
        <v>4227759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4227759</v>
      </c>
      <c r="O1363">
        <v>0</v>
      </c>
      <c r="P1363">
        <v>4227759</v>
      </c>
      <c r="Q1363">
        <v>0</v>
      </c>
      <c r="R1363">
        <v>2021</v>
      </c>
      <c r="S1363">
        <v>74</v>
      </c>
      <c r="T1363">
        <v>5</v>
      </c>
      <c r="U1363">
        <v>724</v>
      </c>
      <c r="V1363" t="s">
        <v>964</v>
      </c>
      <c r="W1363" t="s">
        <v>26</v>
      </c>
      <c r="X1363" t="s">
        <v>27</v>
      </c>
      <c r="Y1363" t="s">
        <v>965</v>
      </c>
      <c r="Z1363" t="s">
        <v>745</v>
      </c>
      <c r="AA1363" s="3" t="str">
        <f t="shared" si="42"/>
        <v>5724</v>
      </c>
      <c r="AB1363" s="4" t="str">
        <f t="shared" si="43"/>
        <v>TIF</v>
      </c>
    </row>
    <row r="1364" spans="1:28" x14ac:dyDescent="0.25">
      <c r="A1364">
        <v>2021</v>
      </c>
      <c r="B1364">
        <v>75</v>
      </c>
      <c r="C1364" t="s">
        <v>45</v>
      </c>
      <c r="D1364">
        <v>4825904</v>
      </c>
      <c r="E1364">
        <v>8823</v>
      </c>
      <c r="F1364">
        <v>0</v>
      </c>
      <c r="G1364">
        <v>84285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4919012</v>
      </c>
      <c r="O1364">
        <v>1852</v>
      </c>
      <c r="P1364">
        <v>4917160</v>
      </c>
      <c r="Q1364">
        <v>0</v>
      </c>
      <c r="R1364">
        <v>2021</v>
      </c>
      <c r="S1364">
        <v>75</v>
      </c>
      <c r="T1364">
        <v>3</v>
      </c>
      <c r="U1364">
        <v>348</v>
      </c>
      <c r="V1364">
        <v>753348</v>
      </c>
      <c r="W1364" t="s">
        <v>27</v>
      </c>
      <c r="X1364" t="s">
        <v>27</v>
      </c>
      <c r="Y1364" t="s">
        <v>356</v>
      </c>
      <c r="Z1364" t="s">
        <v>747</v>
      </c>
      <c r="AA1364" s="3" t="str">
        <f t="shared" si="42"/>
        <v>3348</v>
      </c>
      <c r="AB1364" s="4" t="str">
        <f t="shared" si="43"/>
        <v>Non-TIF</v>
      </c>
    </row>
    <row r="1365" spans="1:28" x14ac:dyDescent="0.25">
      <c r="A1365">
        <v>2021</v>
      </c>
      <c r="B1365">
        <v>75</v>
      </c>
      <c r="C1365" t="s">
        <v>45</v>
      </c>
      <c r="D1365">
        <v>7533579</v>
      </c>
      <c r="E1365">
        <v>2732852</v>
      </c>
      <c r="F1365">
        <v>190576</v>
      </c>
      <c r="G1365">
        <v>91228909</v>
      </c>
      <c r="H1365">
        <v>62376702</v>
      </c>
      <c r="I1365">
        <v>617838</v>
      </c>
      <c r="J1365">
        <v>0</v>
      </c>
      <c r="K1365">
        <v>0</v>
      </c>
      <c r="L1365">
        <v>0</v>
      </c>
      <c r="M1365">
        <v>0</v>
      </c>
      <c r="N1365">
        <v>164680456</v>
      </c>
      <c r="O1365">
        <v>74080</v>
      </c>
      <c r="P1365">
        <v>164606376</v>
      </c>
      <c r="Q1365">
        <v>0</v>
      </c>
      <c r="R1365">
        <v>2021</v>
      </c>
      <c r="S1365">
        <v>75</v>
      </c>
      <c r="T1365">
        <v>3</v>
      </c>
      <c r="U1365">
        <v>600</v>
      </c>
      <c r="V1365">
        <v>753600</v>
      </c>
      <c r="W1365" t="s">
        <v>27</v>
      </c>
      <c r="X1365" t="s">
        <v>27</v>
      </c>
      <c r="Y1365" t="s">
        <v>748</v>
      </c>
      <c r="Z1365" t="s">
        <v>747</v>
      </c>
      <c r="AA1365" s="3" t="str">
        <f t="shared" si="42"/>
        <v>3600</v>
      </c>
      <c r="AB1365" s="4" t="str">
        <f t="shared" si="43"/>
        <v>Non-TIF</v>
      </c>
    </row>
    <row r="1366" spans="1:28" x14ac:dyDescent="0.25">
      <c r="A1366">
        <v>2021</v>
      </c>
      <c r="B1366">
        <v>75</v>
      </c>
      <c r="C1366" t="s">
        <v>45</v>
      </c>
      <c r="D1366">
        <v>1126714</v>
      </c>
      <c r="E1366">
        <v>0</v>
      </c>
      <c r="F1366">
        <v>0</v>
      </c>
      <c r="G1366">
        <v>6119918</v>
      </c>
      <c r="H1366">
        <v>345260</v>
      </c>
      <c r="I1366">
        <v>1797247</v>
      </c>
      <c r="J1366">
        <v>0</v>
      </c>
      <c r="K1366">
        <v>0</v>
      </c>
      <c r="L1366">
        <v>0</v>
      </c>
      <c r="M1366">
        <v>0</v>
      </c>
      <c r="N1366">
        <v>9389139</v>
      </c>
      <c r="O1366">
        <v>11112</v>
      </c>
      <c r="P1366">
        <v>9378027</v>
      </c>
      <c r="Q1366">
        <v>0</v>
      </c>
      <c r="R1366">
        <v>2021</v>
      </c>
      <c r="S1366">
        <v>75</v>
      </c>
      <c r="T1366">
        <v>5</v>
      </c>
      <c r="U1366">
        <v>486</v>
      </c>
      <c r="V1366">
        <v>755486</v>
      </c>
      <c r="W1366" t="s">
        <v>27</v>
      </c>
      <c r="X1366" t="s">
        <v>27</v>
      </c>
      <c r="Y1366" t="s">
        <v>770</v>
      </c>
      <c r="Z1366" t="s">
        <v>747</v>
      </c>
      <c r="AA1366" s="3" t="str">
        <f t="shared" si="42"/>
        <v>5486</v>
      </c>
      <c r="AB1366" s="4" t="str">
        <f t="shared" si="43"/>
        <v>Non-TIF</v>
      </c>
    </row>
    <row r="1367" spans="1:28" x14ac:dyDescent="0.25">
      <c r="A1367">
        <v>2021</v>
      </c>
      <c r="B1367">
        <v>75</v>
      </c>
      <c r="C1367" t="s">
        <v>24</v>
      </c>
      <c r="D1367">
        <v>23994071</v>
      </c>
      <c r="E1367">
        <v>0</v>
      </c>
      <c r="F1367">
        <v>0</v>
      </c>
      <c r="G1367">
        <v>3698582</v>
      </c>
      <c r="H1367">
        <v>0</v>
      </c>
      <c r="I1367">
        <v>142860</v>
      </c>
      <c r="J1367">
        <v>0</v>
      </c>
      <c r="K1367">
        <v>0</v>
      </c>
      <c r="L1367">
        <v>0</v>
      </c>
      <c r="M1367">
        <v>0</v>
      </c>
      <c r="N1367">
        <v>27835513</v>
      </c>
      <c r="O1367">
        <v>42596</v>
      </c>
      <c r="P1367">
        <v>27792917</v>
      </c>
      <c r="Q1367">
        <v>0</v>
      </c>
      <c r="R1367">
        <v>2021</v>
      </c>
      <c r="S1367">
        <v>75</v>
      </c>
      <c r="T1367">
        <v>2</v>
      </c>
      <c r="U1367">
        <v>988</v>
      </c>
      <c r="V1367" t="s">
        <v>966</v>
      </c>
      <c r="W1367" t="s">
        <v>26</v>
      </c>
      <c r="X1367" t="s">
        <v>27</v>
      </c>
      <c r="Y1367" t="s">
        <v>967</v>
      </c>
      <c r="Z1367" t="s">
        <v>747</v>
      </c>
      <c r="AA1367" s="3" t="str">
        <f t="shared" si="42"/>
        <v>2988</v>
      </c>
      <c r="AB1367" s="4" t="str">
        <f t="shared" si="43"/>
        <v>TIF</v>
      </c>
    </row>
    <row r="1368" spans="1:28" x14ac:dyDescent="0.25">
      <c r="A1368">
        <v>2021</v>
      </c>
      <c r="B1368">
        <v>75</v>
      </c>
      <c r="C1368" t="s">
        <v>24</v>
      </c>
      <c r="D1368">
        <v>1150640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1150640</v>
      </c>
      <c r="O1368">
        <v>0</v>
      </c>
      <c r="P1368">
        <v>1150640</v>
      </c>
      <c r="Q1368">
        <v>0</v>
      </c>
      <c r="R1368">
        <v>2021</v>
      </c>
      <c r="S1368">
        <v>75</v>
      </c>
      <c r="T1368">
        <v>3</v>
      </c>
      <c r="U1368">
        <v>348</v>
      </c>
      <c r="V1368" t="s">
        <v>968</v>
      </c>
      <c r="W1368" t="s">
        <v>26</v>
      </c>
      <c r="X1368" t="s">
        <v>27</v>
      </c>
      <c r="Y1368" t="s">
        <v>969</v>
      </c>
      <c r="Z1368" t="s">
        <v>747</v>
      </c>
      <c r="AA1368" s="3" t="str">
        <f t="shared" si="42"/>
        <v>3348</v>
      </c>
      <c r="AB1368" s="4" t="str">
        <f t="shared" si="43"/>
        <v>TIF</v>
      </c>
    </row>
    <row r="1369" spans="1:28" x14ac:dyDescent="0.25">
      <c r="A1369">
        <v>2021</v>
      </c>
      <c r="B1369">
        <v>75</v>
      </c>
      <c r="C1369" t="s">
        <v>24</v>
      </c>
      <c r="D1369">
        <v>25976384</v>
      </c>
      <c r="E1369">
        <v>3469894</v>
      </c>
      <c r="F1369">
        <v>0</v>
      </c>
      <c r="G1369">
        <v>59197269</v>
      </c>
      <c r="H1369">
        <v>35729139</v>
      </c>
      <c r="I1369">
        <v>4209695</v>
      </c>
      <c r="J1369">
        <v>0</v>
      </c>
      <c r="K1369">
        <v>0</v>
      </c>
      <c r="L1369">
        <v>0</v>
      </c>
      <c r="M1369">
        <v>0</v>
      </c>
      <c r="N1369">
        <v>128582381</v>
      </c>
      <c r="O1369">
        <v>0</v>
      </c>
      <c r="P1369">
        <v>128582381</v>
      </c>
      <c r="Q1369">
        <v>0</v>
      </c>
      <c r="R1369">
        <v>2021</v>
      </c>
      <c r="S1369">
        <v>75</v>
      </c>
      <c r="T1369">
        <v>3</v>
      </c>
      <c r="U1369">
        <v>600</v>
      </c>
      <c r="V1369" t="s">
        <v>970</v>
      </c>
      <c r="W1369" t="s">
        <v>26</v>
      </c>
      <c r="X1369" t="s">
        <v>27</v>
      </c>
      <c r="Y1369" t="s">
        <v>971</v>
      </c>
      <c r="Z1369" t="s">
        <v>747</v>
      </c>
      <c r="AA1369" s="3" t="str">
        <f t="shared" si="42"/>
        <v>3600</v>
      </c>
      <c r="AB1369" s="4" t="str">
        <f t="shared" si="43"/>
        <v>TIF</v>
      </c>
    </row>
    <row r="1370" spans="1:28" x14ac:dyDescent="0.25">
      <c r="A1370">
        <v>2021</v>
      </c>
      <c r="B1370">
        <v>75</v>
      </c>
      <c r="C1370" t="s">
        <v>32</v>
      </c>
      <c r="D1370">
        <v>88665532</v>
      </c>
      <c r="E1370">
        <v>100289388</v>
      </c>
      <c r="F1370">
        <v>6638997</v>
      </c>
      <c r="G1370">
        <v>5279386</v>
      </c>
      <c r="H1370">
        <v>17415</v>
      </c>
      <c r="I1370">
        <v>980230</v>
      </c>
      <c r="J1370">
        <v>0</v>
      </c>
      <c r="K1370">
        <v>0</v>
      </c>
      <c r="L1370">
        <v>1019228</v>
      </c>
      <c r="M1370">
        <v>0</v>
      </c>
      <c r="N1370">
        <v>202890176</v>
      </c>
      <c r="O1370">
        <v>251872</v>
      </c>
      <c r="P1370">
        <v>202638304</v>
      </c>
      <c r="Q1370">
        <v>1361978</v>
      </c>
      <c r="R1370">
        <v>2021</v>
      </c>
      <c r="S1370">
        <v>75</v>
      </c>
      <c r="T1370">
        <v>0</v>
      </c>
      <c r="U1370">
        <v>63</v>
      </c>
      <c r="V1370">
        <v>750063</v>
      </c>
      <c r="W1370" t="s">
        <v>27</v>
      </c>
      <c r="X1370" t="s">
        <v>27</v>
      </c>
      <c r="Y1370" t="s">
        <v>767</v>
      </c>
      <c r="Z1370" t="s">
        <v>747</v>
      </c>
      <c r="AA1370" s="3" t="str">
        <f t="shared" si="42"/>
        <v>0063</v>
      </c>
      <c r="AB1370" s="4" t="str">
        <f t="shared" si="43"/>
        <v>Non-TIF</v>
      </c>
    </row>
    <row r="1371" spans="1:28" x14ac:dyDescent="0.25">
      <c r="A1371">
        <v>2021</v>
      </c>
      <c r="B1371">
        <v>75</v>
      </c>
      <c r="C1371" t="s">
        <v>32</v>
      </c>
      <c r="D1371">
        <v>117386381</v>
      </c>
      <c r="E1371">
        <v>79239517</v>
      </c>
      <c r="F1371">
        <v>5677145</v>
      </c>
      <c r="G1371">
        <v>18647838</v>
      </c>
      <c r="H1371">
        <v>0</v>
      </c>
      <c r="I1371">
        <v>153173</v>
      </c>
      <c r="J1371">
        <v>0</v>
      </c>
      <c r="K1371">
        <v>0</v>
      </c>
      <c r="L1371">
        <v>2073932</v>
      </c>
      <c r="M1371">
        <v>10657701</v>
      </c>
      <c r="N1371">
        <v>233835687</v>
      </c>
      <c r="O1371">
        <v>244464</v>
      </c>
      <c r="P1371">
        <v>233591223</v>
      </c>
      <c r="Q1371">
        <v>6558491</v>
      </c>
      <c r="R1371">
        <v>2021</v>
      </c>
      <c r="S1371">
        <v>75</v>
      </c>
      <c r="T1371">
        <v>2</v>
      </c>
      <c r="U1371">
        <v>988</v>
      </c>
      <c r="V1371">
        <v>752988</v>
      </c>
      <c r="W1371" t="s">
        <v>27</v>
      </c>
      <c r="X1371" t="s">
        <v>27</v>
      </c>
      <c r="Y1371" t="s">
        <v>746</v>
      </c>
      <c r="Z1371" t="s">
        <v>747</v>
      </c>
      <c r="AA1371" s="3" t="str">
        <f t="shared" si="42"/>
        <v>2988</v>
      </c>
      <c r="AB1371" s="4" t="str">
        <f t="shared" si="43"/>
        <v>Non-TIF</v>
      </c>
    </row>
    <row r="1372" spans="1:28" x14ac:dyDescent="0.25">
      <c r="A1372">
        <v>2021</v>
      </c>
      <c r="B1372">
        <v>75</v>
      </c>
      <c r="C1372" t="s">
        <v>32</v>
      </c>
      <c r="D1372">
        <v>298604</v>
      </c>
      <c r="E1372">
        <v>1051969</v>
      </c>
      <c r="F1372">
        <v>15777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320012</v>
      </c>
      <c r="M1372">
        <v>0</v>
      </c>
      <c r="N1372">
        <v>1686362</v>
      </c>
      <c r="O1372">
        <v>1852</v>
      </c>
      <c r="P1372">
        <v>1684510</v>
      </c>
      <c r="Q1372">
        <v>2405</v>
      </c>
      <c r="R1372">
        <v>2021</v>
      </c>
      <c r="S1372">
        <v>75</v>
      </c>
      <c r="T1372">
        <v>3</v>
      </c>
      <c r="U1372">
        <v>555</v>
      </c>
      <c r="V1372">
        <v>973555</v>
      </c>
      <c r="W1372" t="s">
        <v>27</v>
      </c>
      <c r="X1372" t="s">
        <v>27</v>
      </c>
      <c r="Y1372" t="s">
        <v>913</v>
      </c>
      <c r="Z1372" t="s">
        <v>747</v>
      </c>
      <c r="AA1372" s="3" t="str">
        <f t="shared" si="42"/>
        <v>3555</v>
      </c>
      <c r="AB1372" s="4" t="str">
        <f t="shared" si="43"/>
        <v>Non-TIF</v>
      </c>
    </row>
    <row r="1373" spans="1:28" x14ac:dyDescent="0.25">
      <c r="A1373">
        <v>2021</v>
      </c>
      <c r="B1373">
        <v>76</v>
      </c>
      <c r="C1373" t="s">
        <v>24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2021</v>
      </c>
      <c r="S1373">
        <v>76</v>
      </c>
      <c r="T1373">
        <v>2</v>
      </c>
      <c r="U1373">
        <v>493</v>
      </c>
      <c r="V1373" t="s">
        <v>471</v>
      </c>
      <c r="W1373" t="s">
        <v>26</v>
      </c>
      <c r="X1373" t="s">
        <v>27</v>
      </c>
      <c r="Y1373" t="s">
        <v>472</v>
      </c>
      <c r="Z1373" t="s">
        <v>749</v>
      </c>
      <c r="AA1373" s="3" t="str">
        <f t="shared" si="42"/>
        <v>2493</v>
      </c>
      <c r="AB1373" s="4" t="str">
        <f t="shared" si="43"/>
        <v>TIF</v>
      </c>
    </row>
    <row r="1374" spans="1:28" x14ac:dyDescent="0.25">
      <c r="A1374">
        <v>2021</v>
      </c>
      <c r="B1374">
        <v>76</v>
      </c>
      <c r="C1374" t="s">
        <v>32</v>
      </c>
      <c r="D1374">
        <v>3890130</v>
      </c>
      <c r="E1374">
        <v>18541916</v>
      </c>
      <c r="F1374">
        <v>386585</v>
      </c>
      <c r="G1374">
        <v>3950281</v>
      </c>
      <c r="H1374">
        <v>2508636</v>
      </c>
      <c r="I1374">
        <v>21254</v>
      </c>
      <c r="J1374">
        <v>0</v>
      </c>
      <c r="K1374">
        <v>0</v>
      </c>
      <c r="L1374">
        <v>223886</v>
      </c>
      <c r="M1374">
        <v>3096072</v>
      </c>
      <c r="N1374">
        <v>32618760</v>
      </c>
      <c r="O1374">
        <v>32758</v>
      </c>
      <c r="P1374">
        <v>32586002</v>
      </c>
      <c r="Q1374">
        <v>567796</v>
      </c>
      <c r="R1374">
        <v>2021</v>
      </c>
      <c r="S1374">
        <v>76</v>
      </c>
      <c r="T1374">
        <v>2</v>
      </c>
      <c r="U1374">
        <v>493</v>
      </c>
      <c r="V1374">
        <v>462493</v>
      </c>
      <c r="W1374" t="s">
        <v>27</v>
      </c>
      <c r="X1374" t="s">
        <v>27</v>
      </c>
      <c r="Y1374" t="s">
        <v>473</v>
      </c>
      <c r="Z1374" t="s">
        <v>749</v>
      </c>
      <c r="AA1374" s="3" t="str">
        <f t="shared" si="42"/>
        <v>2493</v>
      </c>
      <c r="AB1374" s="4" t="str">
        <f t="shared" si="43"/>
        <v>Non-TIF</v>
      </c>
    </row>
    <row r="1375" spans="1:28" x14ac:dyDescent="0.25">
      <c r="A1375">
        <v>2021</v>
      </c>
      <c r="B1375">
        <v>77</v>
      </c>
      <c r="C1375" t="s">
        <v>24</v>
      </c>
      <c r="D1375">
        <v>2200934</v>
      </c>
      <c r="E1375">
        <v>0</v>
      </c>
      <c r="F1375">
        <v>0</v>
      </c>
      <c r="G1375">
        <v>118967817</v>
      </c>
      <c r="H1375">
        <v>5678267</v>
      </c>
      <c r="I1375">
        <v>5510075</v>
      </c>
      <c r="J1375">
        <v>0</v>
      </c>
      <c r="K1375">
        <v>0</v>
      </c>
      <c r="L1375">
        <v>0</v>
      </c>
      <c r="M1375">
        <v>0</v>
      </c>
      <c r="N1375">
        <v>132357093</v>
      </c>
      <c r="O1375">
        <v>0</v>
      </c>
      <c r="P1375">
        <v>132357093</v>
      </c>
      <c r="Q1375">
        <v>0</v>
      </c>
      <c r="R1375">
        <v>2021</v>
      </c>
      <c r="S1375">
        <v>77</v>
      </c>
      <c r="T1375">
        <v>6</v>
      </c>
      <c r="U1375">
        <v>579</v>
      </c>
      <c r="V1375" t="s">
        <v>972</v>
      </c>
      <c r="W1375" t="s">
        <v>26</v>
      </c>
      <c r="X1375" t="s">
        <v>27</v>
      </c>
      <c r="Y1375" t="s">
        <v>973</v>
      </c>
      <c r="Z1375" t="s">
        <v>784</v>
      </c>
      <c r="AA1375" s="3" t="str">
        <f t="shared" si="42"/>
        <v>6579</v>
      </c>
      <c r="AB1375" s="4" t="str">
        <f t="shared" si="43"/>
        <v>TIF</v>
      </c>
    </row>
    <row r="1376" spans="1:28" x14ac:dyDescent="0.25">
      <c r="A1376">
        <v>2021</v>
      </c>
      <c r="B1376">
        <v>77</v>
      </c>
      <c r="C1376" t="s">
        <v>24</v>
      </c>
      <c r="D1376">
        <v>0</v>
      </c>
      <c r="E1376">
        <v>0</v>
      </c>
      <c r="F1376">
        <v>0</v>
      </c>
      <c r="G1376">
        <v>17217000</v>
      </c>
      <c r="H1376">
        <v>5490000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22707000</v>
      </c>
      <c r="O1376">
        <v>0</v>
      </c>
      <c r="P1376">
        <v>22707000</v>
      </c>
      <c r="Q1376">
        <v>0</v>
      </c>
      <c r="R1376">
        <v>2021</v>
      </c>
      <c r="S1376">
        <v>77</v>
      </c>
      <c r="T1376">
        <v>0</v>
      </c>
      <c r="U1376">
        <v>981</v>
      </c>
      <c r="V1376" t="s">
        <v>983</v>
      </c>
      <c r="W1376" t="s">
        <v>26</v>
      </c>
      <c r="X1376" t="s">
        <v>27</v>
      </c>
      <c r="Y1376" t="s">
        <v>984</v>
      </c>
      <c r="Z1376" t="s">
        <v>784</v>
      </c>
      <c r="AA1376" s="3" t="str">
        <f t="shared" si="42"/>
        <v>0981</v>
      </c>
      <c r="AB1376" s="4" t="str">
        <f t="shared" si="43"/>
        <v>TIF</v>
      </c>
    </row>
    <row r="1377" spans="1:28" x14ac:dyDescent="0.25">
      <c r="A1377">
        <v>2021</v>
      </c>
      <c r="B1377">
        <v>77</v>
      </c>
      <c r="C1377" t="s">
        <v>32</v>
      </c>
      <c r="D1377">
        <v>306735031</v>
      </c>
      <c r="E1377">
        <v>37303741</v>
      </c>
      <c r="F1377">
        <v>2268944</v>
      </c>
      <c r="G1377">
        <v>86592486</v>
      </c>
      <c r="H1377">
        <v>0</v>
      </c>
      <c r="I1377">
        <v>3839192</v>
      </c>
      <c r="J1377">
        <v>0</v>
      </c>
      <c r="K1377">
        <v>0</v>
      </c>
      <c r="L1377">
        <v>16621319</v>
      </c>
      <c r="M1377">
        <v>2895762</v>
      </c>
      <c r="N1377">
        <v>456256475</v>
      </c>
      <c r="O1377">
        <v>366777</v>
      </c>
      <c r="P1377">
        <v>455889698</v>
      </c>
      <c r="Q1377">
        <v>72497425</v>
      </c>
      <c r="R1377">
        <v>2021</v>
      </c>
      <c r="S1377">
        <v>77</v>
      </c>
      <c r="T1377">
        <v>0</v>
      </c>
      <c r="U1377">
        <v>720</v>
      </c>
      <c r="V1377">
        <v>770720</v>
      </c>
      <c r="W1377" t="s">
        <v>27</v>
      </c>
      <c r="X1377" t="s">
        <v>27</v>
      </c>
      <c r="Y1377" t="s">
        <v>567</v>
      </c>
      <c r="Z1377" t="s">
        <v>784</v>
      </c>
      <c r="AA1377" s="3" t="str">
        <f t="shared" si="42"/>
        <v>0720</v>
      </c>
      <c r="AB1377" s="4" t="str">
        <f t="shared" si="43"/>
        <v>Non-TIF</v>
      </c>
    </row>
    <row r="1378" spans="1:28" x14ac:dyDescent="0.25">
      <c r="A1378">
        <v>2021</v>
      </c>
      <c r="B1378">
        <v>77</v>
      </c>
      <c r="C1378" t="s">
        <v>32</v>
      </c>
      <c r="D1378">
        <v>877449416</v>
      </c>
      <c r="E1378">
        <v>475178</v>
      </c>
      <c r="F1378">
        <v>28938</v>
      </c>
      <c r="G1378">
        <v>9506034</v>
      </c>
      <c r="H1378">
        <v>0</v>
      </c>
      <c r="I1378">
        <v>15919398</v>
      </c>
      <c r="J1378">
        <v>0</v>
      </c>
      <c r="K1378">
        <v>0</v>
      </c>
      <c r="L1378">
        <v>1432587</v>
      </c>
      <c r="M1378">
        <v>0</v>
      </c>
      <c r="N1378">
        <v>904811551</v>
      </c>
      <c r="O1378">
        <v>1327884</v>
      </c>
      <c r="P1378">
        <v>903483667</v>
      </c>
      <c r="Q1378">
        <v>132275220</v>
      </c>
      <c r="R1378">
        <v>2021</v>
      </c>
      <c r="S1378">
        <v>77</v>
      </c>
      <c r="T1378">
        <v>6</v>
      </c>
      <c r="U1378">
        <v>579</v>
      </c>
      <c r="V1378">
        <v>776579</v>
      </c>
      <c r="W1378" t="s">
        <v>27</v>
      </c>
      <c r="X1378" t="s">
        <v>27</v>
      </c>
      <c r="Y1378" t="s">
        <v>877</v>
      </c>
      <c r="Z1378" t="s">
        <v>784</v>
      </c>
      <c r="AA1378" s="3" t="str">
        <f t="shared" si="42"/>
        <v>6579</v>
      </c>
      <c r="AB1378" s="4" t="str">
        <f t="shared" si="43"/>
        <v>Non-TIF</v>
      </c>
    </row>
    <row r="1379" spans="1:28" x14ac:dyDescent="0.25">
      <c r="A1379">
        <v>2021</v>
      </c>
      <c r="B1379">
        <v>77</v>
      </c>
      <c r="C1379" t="s">
        <v>32</v>
      </c>
      <c r="D1379">
        <v>879182</v>
      </c>
      <c r="E1379">
        <v>1428588</v>
      </c>
      <c r="F1379">
        <v>112281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14459</v>
      </c>
      <c r="M1379">
        <v>0</v>
      </c>
      <c r="N1379">
        <v>2434510</v>
      </c>
      <c r="O1379">
        <v>1852</v>
      </c>
      <c r="P1379">
        <v>2432658</v>
      </c>
      <c r="Q1379">
        <v>141305</v>
      </c>
      <c r="R1379">
        <v>2021</v>
      </c>
      <c r="S1379">
        <v>77</v>
      </c>
      <c r="T1379">
        <v>0</v>
      </c>
      <c r="U1379">
        <v>472</v>
      </c>
      <c r="V1379">
        <v>850472</v>
      </c>
      <c r="W1379" t="s">
        <v>27</v>
      </c>
      <c r="X1379" t="s">
        <v>27</v>
      </c>
      <c r="Y1379" t="s">
        <v>208</v>
      </c>
      <c r="Z1379" t="s">
        <v>784</v>
      </c>
      <c r="AA1379" s="3" t="str">
        <f t="shared" si="42"/>
        <v>0472</v>
      </c>
      <c r="AB1379" s="4" t="str">
        <f t="shared" si="43"/>
        <v>Non-TIF</v>
      </c>
    </row>
    <row r="1380" spans="1:28" x14ac:dyDescent="0.25">
      <c r="A1380">
        <v>2021</v>
      </c>
      <c r="B1380">
        <v>77</v>
      </c>
      <c r="C1380" t="s">
        <v>32</v>
      </c>
      <c r="D1380">
        <v>103678366</v>
      </c>
      <c r="E1380">
        <v>5662946</v>
      </c>
      <c r="F1380">
        <v>155555</v>
      </c>
      <c r="G1380">
        <v>9768852</v>
      </c>
      <c r="H1380">
        <v>6390000</v>
      </c>
      <c r="I1380">
        <v>0</v>
      </c>
      <c r="J1380">
        <v>0</v>
      </c>
      <c r="K1380">
        <v>0</v>
      </c>
      <c r="L1380">
        <v>1480728</v>
      </c>
      <c r="M1380">
        <v>4719886</v>
      </c>
      <c r="N1380">
        <v>131856333</v>
      </c>
      <c r="O1380">
        <v>175940</v>
      </c>
      <c r="P1380">
        <v>131680393</v>
      </c>
      <c r="Q1380">
        <v>2709730</v>
      </c>
      <c r="R1380">
        <v>2021</v>
      </c>
      <c r="S1380">
        <v>77</v>
      </c>
      <c r="T1380">
        <v>0</v>
      </c>
      <c r="U1380">
        <v>981</v>
      </c>
      <c r="V1380">
        <v>910981</v>
      </c>
      <c r="W1380" t="s">
        <v>27</v>
      </c>
      <c r="X1380" t="s">
        <v>27</v>
      </c>
      <c r="Y1380" t="s">
        <v>846</v>
      </c>
      <c r="Z1380" t="s">
        <v>784</v>
      </c>
      <c r="AA1380" s="3" t="str">
        <f t="shared" si="42"/>
        <v>0981</v>
      </c>
      <c r="AB1380" s="4" t="str">
        <f t="shared" si="43"/>
        <v>Non-TIF</v>
      </c>
    </row>
    <row r="1381" spans="1:28" x14ac:dyDescent="0.25">
      <c r="A1381">
        <v>2021</v>
      </c>
      <c r="B1381">
        <v>78</v>
      </c>
      <c r="C1381" t="s">
        <v>32</v>
      </c>
      <c r="D1381">
        <v>32959892</v>
      </c>
      <c r="E1381">
        <v>24574209</v>
      </c>
      <c r="F1381">
        <v>454819</v>
      </c>
      <c r="G1381">
        <v>953599</v>
      </c>
      <c r="H1381">
        <v>0</v>
      </c>
      <c r="I1381">
        <v>689421</v>
      </c>
      <c r="J1381">
        <v>0</v>
      </c>
      <c r="K1381">
        <v>0</v>
      </c>
      <c r="L1381">
        <v>543414</v>
      </c>
      <c r="M1381">
        <v>7192198</v>
      </c>
      <c r="N1381">
        <v>67367552</v>
      </c>
      <c r="O1381">
        <v>68524</v>
      </c>
      <c r="P1381">
        <v>67299028</v>
      </c>
      <c r="Q1381">
        <v>3123798</v>
      </c>
      <c r="R1381">
        <v>2021</v>
      </c>
      <c r="S1381">
        <v>78</v>
      </c>
      <c r="T1381">
        <v>4</v>
      </c>
      <c r="U1381">
        <v>356</v>
      </c>
      <c r="V1381">
        <v>434356</v>
      </c>
      <c r="W1381" t="s">
        <v>27</v>
      </c>
      <c r="X1381" t="s">
        <v>27</v>
      </c>
      <c r="Y1381" t="s">
        <v>460</v>
      </c>
      <c r="Z1381" t="s">
        <v>787</v>
      </c>
      <c r="AA1381" s="3" t="str">
        <f t="shared" si="42"/>
        <v>4356</v>
      </c>
      <c r="AB1381" s="4" t="str">
        <f t="shared" si="43"/>
        <v>Non-TIF</v>
      </c>
    </row>
    <row r="1382" spans="1:28" x14ac:dyDescent="0.25">
      <c r="A1382">
        <v>2021</v>
      </c>
      <c r="B1382">
        <v>78</v>
      </c>
      <c r="C1382" t="s">
        <v>32</v>
      </c>
      <c r="D1382">
        <v>716357644</v>
      </c>
      <c r="E1382">
        <v>18867650</v>
      </c>
      <c r="F1382">
        <v>7255166</v>
      </c>
      <c r="G1382">
        <v>436275599</v>
      </c>
      <c r="H1382">
        <v>67702140</v>
      </c>
      <c r="I1382">
        <v>38140170</v>
      </c>
      <c r="J1382">
        <v>0</v>
      </c>
      <c r="K1382">
        <v>0</v>
      </c>
      <c r="L1382">
        <v>22817604</v>
      </c>
      <c r="M1382">
        <v>6266190</v>
      </c>
      <c r="N1382">
        <v>1313682163</v>
      </c>
      <c r="O1382">
        <v>1444560</v>
      </c>
      <c r="P1382">
        <v>1312237603</v>
      </c>
      <c r="Q1382">
        <v>172093479</v>
      </c>
      <c r="R1382">
        <v>2021</v>
      </c>
      <c r="S1382">
        <v>78</v>
      </c>
      <c r="T1382">
        <v>3</v>
      </c>
      <c r="U1382">
        <v>645</v>
      </c>
      <c r="V1382">
        <v>783645</v>
      </c>
      <c r="W1382" t="s">
        <v>27</v>
      </c>
      <c r="X1382" t="s">
        <v>27</v>
      </c>
      <c r="Y1382" t="s">
        <v>759</v>
      </c>
      <c r="Z1382" t="s">
        <v>787</v>
      </c>
      <c r="AA1382" s="3" t="str">
        <f t="shared" si="42"/>
        <v>3645</v>
      </c>
      <c r="AB1382" s="4" t="str">
        <f t="shared" si="43"/>
        <v>Non-TIF</v>
      </c>
    </row>
    <row r="1383" spans="1:28" x14ac:dyDescent="0.25">
      <c r="A1383">
        <v>2021</v>
      </c>
      <c r="B1383">
        <v>78</v>
      </c>
      <c r="C1383" t="s">
        <v>32</v>
      </c>
      <c r="D1383">
        <v>69675938</v>
      </c>
      <c r="E1383">
        <v>60738996</v>
      </c>
      <c r="F1383">
        <v>1611810</v>
      </c>
      <c r="G1383">
        <v>7728750</v>
      </c>
      <c r="H1383">
        <v>1623780</v>
      </c>
      <c r="I1383">
        <v>100151</v>
      </c>
      <c r="J1383">
        <v>0</v>
      </c>
      <c r="K1383">
        <v>0</v>
      </c>
      <c r="L1383">
        <v>1935547</v>
      </c>
      <c r="M1383">
        <v>5993266</v>
      </c>
      <c r="N1383">
        <v>149408238</v>
      </c>
      <c r="O1383">
        <v>131492</v>
      </c>
      <c r="P1383">
        <v>149276746</v>
      </c>
      <c r="Q1383">
        <v>2672125</v>
      </c>
      <c r="R1383">
        <v>2021</v>
      </c>
      <c r="S1383">
        <v>78</v>
      </c>
      <c r="T1383">
        <v>6</v>
      </c>
      <c r="U1383">
        <v>460</v>
      </c>
      <c r="V1383">
        <v>786460</v>
      </c>
      <c r="W1383" t="s">
        <v>27</v>
      </c>
      <c r="X1383" t="s">
        <v>27</v>
      </c>
      <c r="Y1383" t="s">
        <v>462</v>
      </c>
      <c r="Z1383" t="s">
        <v>787</v>
      </c>
      <c r="AA1383" s="3" t="str">
        <f t="shared" si="42"/>
        <v>6460</v>
      </c>
      <c r="AB1383" s="4" t="str">
        <f t="shared" si="43"/>
        <v>Non-TIF</v>
      </c>
    </row>
    <row r="1384" spans="1:28" x14ac:dyDescent="0.25">
      <c r="A1384">
        <v>2021</v>
      </c>
      <c r="B1384">
        <v>79</v>
      </c>
      <c r="C1384" t="s">
        <v>45</v>
      </c>
      <c r="D1384">
        <v>0</v>
      </c>
      <c r="E1384">
        <v>0</v>
      </c>
      <c r="F1384">
        <v>0</v>
      </c>
      <c r="G1384">
        <v>0</v>
      </c>
      <c r="H1384">
        <v>19821687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19821687</v>
      </c>
      <c r="O1384">
        <v>0</v>
      </c>
      <c r="P1384">
        <v>19821687</v>
      </c>
      <c r="Q1384">
        <v>0</v>
      </c>
      <c r="R1384">
        <v>2021</v>
      </c>
      <c r="S1384">
        <v>79</v>
      </c>
      <c r="T1384">
        <v>4</v>
      </c>
      <c r="U1384">
        <v>437</v>
      </c>
      <c r="V1384">
        <v>794437</v>
      </c>
      <c r="W1384" t="s">
        <v>27</v>
      </c>
      <c r="X1384" t="s">
        <v>27</v>
      </c>
      <c r="Y1384" t="s">
        <v>921</v>
      </c>
      <c r="Z1384" t="s">
        <v>793</v>
      </c>
      <c r="AA1384" s="3" t="str">
        <f t="shared" si="42"/>
        <v>4437</v>
      </c>
      <c r="AB1384" s="4" t="str">
        <f t="shared" si="43"/>
        <v>Non-TIF</v>
      </c>
    </row>
    <row r="1385" spans="1:28" x14ac:dyDescent="0.25">
      <c r="A1385">
        <v>2021</v>
      </c>
      <c r="B1385">
        <v>79</v>
      </c>
      <c r="C1385" t="s">
        <v>24</v>
      </c>
      <c r="D1385">
        <v>0</v>
      </c>
      <c r="E1385">
        <v>0</v>
      </c>
      <c r="F1385">
        <v>0</v>
      </c>
      <c r="G1385">
        <v>0</v>
      </c>
      <c r="H1385">
        <v>658383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658383</v>
      </c>
      <c r="O1385">
        <v>0</v>
      </c>
      <c r="P1385">
        <v>658383</v>
      </c>
      <c r="Q1385">
        <v>0</v>
      </c>
      <c r="R1385">
        <v>2021</v>
      </c>
      <c r="S1385">
        <v>79</v>
      </c>
      <c r="T1385">
        <v>2</v>
      </c>
      <c r="U1385">
        <v>97</v>
      </c>
      <c r="V1385" t="s">
        <v>1726</v>
      </c>
      <c r="W1385" t="s">
        <v>26</v>
      </c>
      <c r="X1385" t="s">
        <v>27</v>
      </c>
      <c r="Y1385" t="s">
        <v>1727</v>
      </c>
      <c r="Z1385" t="s">
        <v>793</v>
      </c>
      <c r="AA1385" s="3" t="str">
        <f t="shared" si="42"/>
        <v>2097</v>
      </c>
      <c r="AB1385" s="4" t="str">
        <f t="shared" si="43"/>
        <v>TIF</v>
      </c>
    </row>
    <row r="1386" spans="1:28" x14ac:dyDescent="0.25">
      <c r="A1386">
        <v>2021</v>
      </c>
      <c r="B1386">
        <v>79</v>
      </c>
      <c r="C1386" t="s">
        <v>24</v>
      </c>
      <c r="D1386">
        <v>0</v>
      </c>
      <c r="E1386">
        <v>0</v>
      </c>
      <c r="F1386">
        <v>0</v>
      </c>
      <c r="G1386">
        <v>0</v>
      </c>
      <c r="H1386">
        <v>2225128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2225128</v>
      </c>
      <c r="O1386">
        <v>0</v>
      </c>
      <c r="P1386">
        <v>2225128</v>
      </c>
      <c r="Q1386">
        <v>0</v>
      </c>
      <c r="R1386">
        <v>2021</v>
      </c>
      <c r="S1386">
        <v>79</v>
      </c>
      <c r="T1386">
        <v>6</v>
      </c>
      <c r="U1386">
        <v>462</v>
      </c>
      <c r="V1386" t="s">
        <v>1728</v>
      </c>
      <c r="W1386" t="s">
        <v>26</v>
      </c>
      <c r="X1386" t="s">
        <v>27</v>
      </c>
      <c r="Y1386" t="s">
        <v>1729</v>
      </c>
      <c r="Z1386" t="s">
        <v>793</v>
      </c>
      <c r="AA1386" s="3" t="str">
        <f t="shared" si="42"/>
        <v>6462</v>
      </c>
      <c r="AB1386" s="4" t="str">
        <f t="shared" si="43"/>
        <v>TIF</v>
      </c>
    </row>
    <row r="1387" spans="1:28" x14ac:dyDescent="0.25">
      <c r="A1387">
        <v>2021</v>
      </c>
      <c r="B1387">
        <v>79</v>
      </c>
      <c r="C1387" t="s">
        <v>24</v>
      </c>
      <c r="D1387">
        <v>37603180</v>
      </c>
      <c r="E1387">
        <v>0</v>
      </c>
      <c r="F1387">
        <v>0</v>
      </c>
      <c r="G1387">
        <v>28161742</v>
      </c>
      <c r="H1387">
        <v>10016348</v>
      </c>
      <c r="I1387">
        <v>6879615</v>
      </c>
      <c r="J1387">
        <v>0</v>
      </c>
      <c r="K1387">
        <v>0</v>
      </c>
      <c r="L1387">
        <v>0</v>
      </c>
      <c r="M1387">
        <v>0</v>
      </c>
      <c r="N1387">
        <v>82660885</v>
      </c>
      <c r="O1387">
        <v>0</v>
      </c>
      <c r="P1387">
        <v>82660885</v>
      </c>
      <c r="Q1387">
        <v>0</v>
      </c>
      <c r="R1387">
        <v>2021</v>
      </c>
      <c r="S1387">
        <v>79</v>
      </c>
      <c r="T1387">
        <v>2</v>
      </c>
      <c r="U1387">
        <v>709</v>
      </c>
      <c r="V1387" t="s">
        <v>574</v>
      </c>
      <c r="W1387" t="s">
        <v>26</v>
      </c>
      <c r="X1387" t="s">
        <v>27</v>
      </c>
      <c r="Y1387" t="s">
        <v>575</v>
      </c>
      <c r="Z1387" t="s">
        <v>793</v>
      </c>
      <c r="AA1387" s="3" t="str">
        <f t="shared" si="42"/>
        <v>2709</v>
      </c>
      <c r="AB1387" s="4" t="str">
        <f t="shared" si="43"/>
        <v>TIF</v>
      </c>
    </row>
    <row r="1388" spans="1:28" x14ac:dyDescent="0.25">
      <c r="A1388">
        <v>2021</v>
      </c>
      <c r="B1388">
        <v>79</v>
      </c>
      <c r="C1388" t="s">
        <v>32</v>
      </c>
      <c r="D1388">
        <v>1881505</v>
      </c>
      <c r="E1388">
        <v>8276043</v>
      </c>
      <c r="F1388">
        <v>260419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122859</v>
      </c>
      <c r="M1388">
        <v>0</v>
      </c>
      <c r="N1388">
        <v>10540826</v>
      </c>
      <c r="O1388">
        <v>5556</v>
      </c>
      <c r="P1388">
        <v>10535270</v>
      </c>
      <c r="Q1388">
        <v>46234</v>
      </c>
      <c r="R1388">
        <v>2021</v>
      </c>
      <c r="S1388">
        <v>79</v>
      </c>
      <c r="T1388">
        <v>0</v>
      </c>
      <c r="U1388">
        <v>576</v>
      </c>
      <c r="V1388">
        <v>60576</v>
      </c>
      <c r="W1388" t="s">
        <v>27</v>
      </c>
      <c r="X1388" t="s">
        <v>27</v>
      </c>
      <c r="Y1388" t="s">
        <v>46</v>
      </c>
      <c r="Z1388" t="s">
        <v>793</v>
      </c>
      <c r="AA1388" s="3" t="str">
        <f t="shared" si="42"/>
        <v>0576</v>
      </c>
      <c r="AB1388" s="4" t="str">
        <f t="shared" si="43"/>
        <v>Non-TIF</v>
      </c>
    </row>
    <row r="1389" spans="1:28" x14ac:dyDescent="0.25">
      <c r="A1389">
        <v>2021</v>
      </c>
      <c r="B1389">
        <v>79</v>
      </c>
      <c r="C1389" t="s">
        <v>32</v>
      </c>
      <c r="D1389">
        <v>15236651</v>
      </c>
      <c r="E1389">
        <v>32718185</v>
      </c>
      <c r="F1389">
        <v>980373</v>
      </c>
      <c r="G1389">
        <v>8997018</v>
      </c>
      <c r="H1389">
        <v>0</v>
      </c>
      <c r="I1389">
        <v>135624</v>
      </c>
      <c r="J1389">
        <v>0</v>
      </c>
      <c r="K1389">
        <v>0</v>
      </c>
      <c r="L1389">
        <v>7206503</v>
      </c>
      <c r="M1389">
        <v>791351</v>
      </c>
      <c r="N1389">
        <v>66065705</v>
      </c>
      <c r="O1389">
        <v>38892</v>
      </c>
      <c r="P1389">
        <v>66026813</v>
      </c>
      <c r="Q1389">
        <v>1169038</v>
      </c>
      <c r="R1389">
        <v>2021</v>
      </c>
      <c r="S1389">
        <v>79</v>
      </c>
      <c r="T1389">
        <v>2</v>
      </c>
      <c r="U1389">
        <v>766</v>
      </c>
      <c r="V1389">
        <v>482766</v>
      </c>
      <c r="W1389" t="s">
        <v>27</v>
      </c>
      <c r="X1389" t="s">
        <v>27</v>
      </c>
      <c r="Y1389" t="s">
        <v>477</v>
      </c>
      <c r="Z1389" t="s">
        <v>793</v>
      </c>
      <c r="AA1389" s="3" t="str">
        <f t="shared" si="42"/>
        <v>2766</v>
      </c>
      <c r="AB1389" s="4" t="str">
        <f t="shared" si="43"/>
        <v>Non-TIF</v>
      </c>
    </row>
    <row r="1390" spans="1:28" x14ac:dyDescent="0.25">
      <c r="A1390">
        <v>2021</v>
      </c>
      <c r="B1390">
        <v>79</v>
      </c>
      <c r="C1390" t="s">
        <v>32</v>
      </c>
      <c r="D1390">
        <v>10525744</v>
      </c>
      <c r="E1390">
        <v>20931875</v>
      </c>
      <c r="F1390">
        <v>1163502</v>
      </c>
      <c r="G1390">
        <v>49608</v>
      </c>
      <c r="H1390">
        <v>0</v>
      </c>
      <c r="I1390">
        <v>0</v>
      </c>
      <c r="J1390">
        <v>0</v>
      </c>
      <c r="K1390">
        <v>0</v>
      </c>
      <c r="L1390">
        <v>565052</v>
      </c>
      <c r="M1390">
        <v>7534497</v>
      </c>
      <c r="N1390">
        <v>40770278</v>
      </c>
      <c r="O1390">
        <v>27780</v>
      </c>
      <c r="P1390">
        <v>40742498</v>
      </c>
      <c r="Q1390">
        <v>2213759</v>
      </c>
      <c r="R1390">
        <v>2021</v>
      </c>
      <c r="S1390">
        <v>79</v>
      </c>
      <c r="T1390">
        <v>3</v>
      </c>
      <c r="U1390">
        <v>906</v>
      </c>
      <c r="V1390">
        <v>503906</v>
      </c>
      <c r="W1390" t="s">
        <v>27</v>
      </c>
      <c r="X1390" t="s">
        <v>27</v>
      </c>
      <c r="Y1390" t="s">
        <v>543</v>
      </c>
      <c r="Z1390" t="s">
        <v>793</v>
      </c>
      <c r="AA1390" s="3" t="str">
        <f t="shared" si="42"/>
        <v>3906</v>
      </c>
      <c r="AB1390" s="4" t="str">
        <f t="shared" si="43"/>
        <v>Non-TIF</v>
      </c>
    </row>
    <row r="1391" spans="1:28" x14ac:dyDescent="0.25">
      <c r="A1391">
        <v>2021</v>
      </c>
      <c r="B1391">
        <v>79</v>
      </c>
      <c r="C1391" t="s">
        <v>32</v>
      </c>
      <c r="D1391">
        <v>1792110</v>
      </c>
      <c r="E1391">
        <v>10828520</v>
      </c>
      <c r="F1391">
        <v>564139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12775</v>
      </c>
      <c r="M1391">
        <v>0</v>
      </c>
      <c r="N1391">
        <v>13197544</v>
      </c>
      <c r="O1391">
        <v>5556</v>
      </c>
      <c r="P1391">
        <v>13191988</v>
      </c>
      <c r="Q1391">
        <v>127121</v>
      </c>
      <c r="R1391">
        <v>2021</v>
      </c>
      <c r="S1391">
        <v>79</v>
      </c>
      <c r="T1391">
        <v>6</v>
      </c>
      <c r="U1391">
        <v>462</v>
      </c>
      <c r="V1391">
        <v>546462</v>
      </c>
      <c r="W1391" t="s">
        <v>27</v>
      </c>
      <c r="X1391" t="s">
        <v>27</v>
      </c>
      <c r="Y1391" t="s">
        <v>561</v>
      </c>
      <c r="Z1391" t="s">
        <v>793</v>
      </c>
      <c r="AA1391" s="3" t="str">
        <f t="shared" si="42"/>
        <v>6462</v>
      </c>
      <c r="AB1391" s="4" t="str">
        <f t="shared" si="43"/>
        <v>Non-TIF</v>
      </c>
    </row>
    <row r="1392" spans="1:28" x14ac:dyDescent="0.25">
      <c r="A1392">
        <v>2021</v>
      </c>
      <c r="B1392">
        <v>79</v>
      </c>
      <c r="C1392" t="s">
        <v>32</v>
      </c>
      <c r="D1392">
        <v>265593016</v>
      </c>
      <c r="E1392">
        <v>120444105</v>
      </c>
      <c r="F1392">
        <v>6813058</v>
      </c>
      <c r="G1392">
        <v>52079634</v>
      </c>
      <c r="H1392">
        <v>32352649</v>
      </c>
      <c r="I1392">
        <v>6996943</v>
      </c>
      <c r="J1392">
        <v>0</v>
      </c>
      <c r="K1392">
        <v>0</v>
      </c>
      <c r="L1392">
        <v>2679956</v>
      </c>
      <c r="M1392">
        <v>17080269</v>
      </c>
      <c r="N1392">
        <v>504039630</v>
      </c>
      <c r="O1392">
        <v>577369</v>
      </c>
      <c r="P1392">
        <v>503462261</v>
      </c>
      <c r="Q1392">
        <v>10260149</v>
      </c>
      <c r="R1392">
        <v>2021</v>
      </c>
      <c r="S1392">
        <v>79</v>
      </c>
      <c r="T1392">
        <v>2</v>
      </c>
      <c r="U1392">
        <v>709</v>
      </c>
      <c r="V1392">
        <v>792709</v>
      </c>
      <c r="W1392" t="s">
        <v>27</v>
      </c>
      <c r="X1392" t="s">
        <v>27</v>
      </c>
      <c r="Y1392" t="s">
        <v>537</v>
      </c>
      <c r="Z1392" t="s">
        <v>793</v>
      </c>
      <c r="AA1392" s="3" t="str">
        <f t="shared" si="42"/>
        <v>2709</v>
      </c>
      <c r="AB1392" s="4" t="str">
        <f t="shared" si="43"/>
        <v>Non-TIF</v>
      </c>
    </row>
    <row r="1393" spans="1:28" x14ac:dyDescent="0.25">
      <c r="A1393">
        <v>2021</v>
      </c>
      <c r="B1393">
        <v>80</v>
      </c>
      <c r="C1393" t="s">
        <v>32</v>
      </c>
      <c r="D1393">
        <v>538894</v>
      </c>
      <c r="E1393">
        <v>3119712</v>
      </c>
      <c r="F1393">
        <v>297126</v>
      </c>
      <c r="G1393">
        <v>163671</v>
      </c>
      <c r="H1393">
        <v>0</v>
      </c>
      <c r="I1393">
        <v>0</v>
      </c>
      <c r="J1393">
        <v>0</v>
      </c>
      <c r="K1393">
        <v>0</v>
      </c>
      <c r="L1393">
        <v>16618</v>
      </c>
      <c r="M1393">
        <v>0</v>
      </c>
      <c r="N1393">
        <v>4136021</v>
      </c>
      <c r="O1393">
        <v>1852</v>
      </c>
      <c r="P1393">
        <v>4134169</v>
      </c>
      <c r="Q1393">
        <v>142894</v>
      </c>
      <c r="R1393">
        <v>2021</v>
      </c>
      <c r="S1393">
        <v>80</v>
      </c>
      <c r="T1393">
        <v>1</v>
      </c>
      <c r="U1393">
        <v>970</v>
      </c>
      <c r="V1393">
        <v>881970</v>
      </c>
      <c r="W1393" t="s">
        <v>27</v>
      </c>
      <c r="X1393" t="s">
        <v>27</v>
      </c>
      <c r="Y1393" t="s">
        <v>401</v>
      </c>
      <c r="Z1393" t="s">
        <v>802</v>
      </c>
      <c r="AA1393" s="3" t="str">
        <f t="shared" si="42"/>
        <v>1970</v>
      </c>
      <c r="AB1393" s="4" t="str">
        <f t="shared" si="43"/>
        <v>Non-TIF</v>
      </c>
    </row>
    <row r="1394" spans="1:28" x14ac:dyDescent="0.25">
      <c r="A1394">
        <v>2021</v>
      </c>
      <c r="B1394">
        <v>81</v>
      </c>
      <c r="C1394" t="s">
        <v>45</v>
      </c>
      <c r="D1394">
        <v>610290</v>
      </c>
      <c r="E1394">
        <v>133440</v>
      </c>
      <c r="F1394">
        <v>0</v>
      </c>
      <c r="G1394">
        <v>4575375</v>
      </c>
      <c r="H1394">
        <v>569836</v>
      </c>
      <c r="I1394">
        <v>59938</v>
      </c>
      <c r="J1394">
        <v>0</v>
      </c>
      <c r="K1394">
        <v>0</v>
      </c>
      <c r="L1394">
        <v>0</v>
      </c>
      <c r="M1394">
        <v>0</v>
      </c>
      <c r="N1394">
        <v>5948879</v>
      </c>
      <c r="O1394">
        <v>0</v>
      </c>
      <c r="P1394">
        <v>5948879</v>
      </c>
      <c r="Q1394">
        <v>0</v>
      </c>
      <c r="R1394">
        <v>2021</v>
      </c>
      <c r="S1394">
        <v>81</v>
      </c>
      <c r="T1394">
        <v>6</v>
      </c>
      <c r="U1394">
        <v>741</v>
      </c>
      <c r="V1394">
        <v>816741</v>
      </c>
      <c r="W1394" t="s">
        <v>27</v>
      </c>
      <c r="X1394" t="s">
        <v>27</v>
      </c>
      <c r="Y1394" t="s">
        <v>231</v>
      </c>
      <c r="Z1394" t="s">
        <v>806</v>
      </c>
      <c r="AA1394" s="3" t="str">
        <f t="shared" si="42"/>
        <v>6741</v>
      </c>
      <c r="AB1394" s="4" t="str">
        <f t="shared" si="43"/>
        <v>Non-TIF</v>
      </c>
    </row>
    <row r="1395" spans="1:28" x14ac:dyDescent="0.25">
      <c r="A1395">
        <v>2021</v>
      </c>
      <c r="B1395">
        <v>81</v>
      </c>
      <c r="C1395" t="s">
        <v>32</v>
      </c>
      <c r="D1395">
        <v>1084083</v>
      </c>
      <c r="E1395">
        <v>10511610</v>
      </c>
      <c r="F1395">
        <v>674884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1147349</v>
      </c>
      <c r="M1395">
        <v>0</v>
      </c>
      <c r="N1395">
        <v>13417926</v>
      </c>
      <c r="O1395">
        <v>1852</v>
      </c>
      <c r="P1395">
        <v>13416074</v>
      </c>
      <c r="Q1395">
        <v>1098452</v>
      </c>
      <c r="R1395">
        <v>2021</v>
      </c>
      <c r="S1395">
        <v>81</v>
      </c>
      <c r="T1395">
        <v>4</v>
      </c>
      <c r="U1395">
        <v>644</v>
      </c>
      <c r="V1395">
        <v>114644</v>
      </c>
      <c r="W1395" t="s">
        <v>27</v>
      </c>
      <c r="X1395" t="s">
        <v>27</v>
      </c>
      <c r="Y1395" t="s">
        <v>228</v>
      </c>
      <c r="Z1395" t="s">
        <v>806</v>
      </c>
      <c r="AA1395" s="3" t="str">
        <f t="shared" si="42"/>
        <v>4644</v>
      </c>
      <c r="AB1395" s="4" t="str">
        <f t="shared" si="43"/>
        <v>Non-TIF</v>
      </c>
    </row>
    <row r="1396" spans="1:28" x14ac:dyDescent="0.25">
      <c r="A1396">
        <v>2021</v>
      </c>
      <c r="B1396">
        <v>82</v>
      </c>
      <c r="C1396" t="s">
        <v>45</v>
      </c>
      <c r="D1396">
        <v>25628719</v>
      </c>
      <c r="E1396">
        <v>0</v>
      </c>
      <c r="F1396">
        <v>0</v>
      </c>
      <c r="G1396">
        <v>190601624</v>
      </c>
      <c r="H1396">
        <v>6254184</v>
      </c>
      <c r="I1396">
        <v>11091316</v>
      </c>
      <c r="J1396">
        <v>0</v>
      </c>
      <c r="K1396">
        <v>0</v>
      </c>
      <c r="L1396">
        <v>0</v>
      </c>
      <c r="M1396">
        <v>0</v>
      </c>
      <c r="N1396">
        <v>233575843</v>
      </c>
      <c r="O1396">
        <v>40744</v>
      </c>
      <c r="P1396">
        <v>233535099</v>
      </c>
      <c r="Q1396">
        <v>0</v>
      </c>
      <c r="R1396">
        <v>2021</v>
      </c>
      <c r="S1396">
        <v>82</v>
      </c>
      <c r="T1396">
        <v>0</v>
      </c>
      <c r="U1396">
        <v>621</v>
      </c>
      <c r="V1396">
        <v>820621</v>
      </c>
      <c r="W1396" t="s">
        <v>27</v>
      </c>
      <c r="X1396" t="s">
        <v>27</v>
      </c>
      <c r="Y1396" t="s">
        <v>810</v>
      </c>
      <c r="Z1396" t="s">
        <v>809</v>
      </c>
      <c r="AA1396" s="3" t="str">
        <f t="shared" si="42"/>
        <v>0621</v>
      </c>
      <c r="AB1396" s="4" t="str">
        <f t="shared" si="43"/>
        <v>Non-TIF</v>
      </c>
    </row>
    <row r="1397" spans="1:28" x14ac:dyDescent="0.25">
      <c r="A1397">
        <v>2021</v>
      </c>
      <c r="B1397">
        <v>82</v>
      </c>
      <c r="C1397" t="s">
        <v>45</v>
      </c>
      <c r="D1397">
        <v>18910910</v>
      </c>
      <c r="E1397">
        <v>0</v>
      </c>
      <c r="F1397">
        <v>0</v>
      </c>
      <c r="G1397">
        <v>75107413</v>
      </c>
      <c r="H1397">
        <v>36902360</v>
      </c>
      <c r="I1397">
        <v>3088203</v>
      </c>
      <c r="J1397">
        <v>0</v>
      </c>
      <c r="K1397">
        <v>0</v>
      </c>
      <c r="L1397">
        <v>0</v>
      </c>
      <c r="M1397">
        <v>0</v>
      </c>
      <c r="N1397">
        <v>134008886</v>
      </c>
      <c r="O1397">
        <v>87044</v>
      </c>
      <c r="P1397">
        <v>133921842</v>
      </c>
      <c r="Q1397">
        <v>0</v>
      </c>
      <c r="R1397">
        <v>2021</v>
      </c>
      <c r="S1397">
        <v>82</v>
      </c>
      <c r="T1397">
        <v>4</v>
      </c>
      <c r="U1397">
        <v>784</v>
      </c>
      <c r="V1397">
        <v>824784</v>
      </c>
      <c r="W1397" t="s">
        <v>27</v>
      </c>
      <c r="X1397" t="s">
        <v>27</v>
      </c>
      <c r="Y1397" t="s">
        <v>865</v>
      </c>
      <c r="Z1397" t="s">
        <v>809</v>
      </c>
      <c r="AA1397" s="3" t="str">
        <f t="shared" si="42"/>
        <v>4784</v>
      </c>
      <c r="AB1397" s="4" t="str">
        <f t="shared" si="43"/>
        <v>Non-TIF</v>
      </c>
    </row>
    <row r="1398" spans="1:28" x14ac:dyDescent="0.25">
      <c r="A1398">
        <v>2021</v>
      </c>
      <c r="B1398">
        <v>82</v>
      </c>
      <c r="C1398" t="s">
        <v>24</v>
      </c>
      <c r="D1398">
        <v>5696108</v>
      </c>
      <c r="E1398">
        <v>0</v>
      </c>
      <c r="F1398">
        <v>0</v>
      </c>
      <c r="G1398">
        <v>84808810</v>
      </c>
      <c r="H1398">
        <v>6062568</v>
      </c>
      <c r="I1398">
        <v>5897846</v>
      </c>
      <c r="J1398">
        <v>0</v>
      </c>
      <c r="K1398">
        <v>0</v>
      </c>
      <c r="L1398">
        <v>0</v>
      </c>
      <c r="M1398">
        <v>0</v>
      </c>
      <c r="N1398">
        <v>102465332</v>
      </c>
      <c r="O1398">
        <v>0</v>
      </c>
      <c r="P1398">
        <v>102465332</v>
      </c>
      <c r="Q1398">
        <v>0</v>
      </c>
      <c r="R1398">
        <v>2021</v>
      </c>
      <c r="S1398">
        <v>82</v>
      </c>
      <c r="T1398">
        <v>0</v>
      </c>
      <c r="U1398">
        <v>621</v>
      </c>
      <c r="V1398" t="s">
        <v>990</v>
      </c>
      <c r="W1398" t="s">
        <v>26</v>
      </c>
      <c r="X1398" t="s">
        <v>27</v>
      </c>
      <c r="Y1398" t="s">
        <v>991</v>
      </c>
      <c r="Z1398" t="s">
        <v>809</v>
      </c>
      <c r="AA1398" s="3" t="str">
        <f t="shared" si="42"/>
        <v>0621</v>
      </c>
      <c r="AB1398" s="4" t="str">
        <f t="shared" si="43"/>
        <v>TIF</v>
      </c>
    </row>
    <row r="1399" spans="1:28" x14ac:dyDescent="0.25">
      <c r="A1399">
        <v>2021</v>
      </c>
      <c r="B1399">
        <v>82</v>
      </c>
      <c r="C1399" t="s">
        <v>24</v>
      </c>
      <c r="D1399">
        <v>26552919</v>
      </c>
      <c r="E1399">
        <v>0</v>
      </c>
      <c r="F1399">
        <v>0</v>
      </c>
      <c r="G1399">
        <v>104004819</v>
      </c>
      <c r="H1399">
        <v>825</v>
      </c>
      <c r="I1399">
        <v>7022977</v>
      </c>
      <c r="J1399">
        <v>0</v>
      </c>
      <c r="K1399">
        <v>0</v>
      </c>
      <c r="L1399">
        <v>0</v>
      </c>
      <c r="M1399">
        <v>0</v>
      </c>
      <c r="N1399">
        <v>137581540</v>
      </c>
      <c r="O1399">
        <v>5556</v>
      </c>
      <c r="P1399">
        <v>137575984</v>
      </c>
      <c r="Q1399">
        <v>0</v>
      </c>
      <c r="R1399">
        <v>2021</v>
      </c>
      <c r="S1399">
        <v>82</v>
      </c>
      <c r="T1399">
        <v>1</v>
      </c>
      <c r="U1399">
        <v>611</v>
      </c>
      <c r="V1399" t="s">
        <v>720</v>
      </c>
      <c r="W1399" t="s">
        <v>26</v>
      </c>
      <c r="X1399" t="s">
        <v>27</v>
      </c>
      <c r="Y1399" t="s">
        <v>721</v>
      </c>
      <c r="Z1399" t="s">
        <v>809</v>
      </c>
      <c r="AA1399" s="3" t="str">
        <f t="shared" si="42"/>
        <v>1611</v>
      </c>
      <c r="AB1399" s="4" t="str">
        <f t="shared" si="43"/>
        <v>TIF</v>
      </c>
    </row>
    <row r="1400" spans="1:28" x14ac:dyDescent="0.25">
      <c r="A1400">
        <v>2021</v>
      </c>
      <c r="B1400">
        <v>83</v>
      </c>
      <c r="C1400" t="s">
        <v>45</v>
      </c>
      <c r="D1400">
        <v>964297</v>
      </c>
      <c r="E1400">
        <v>0</v>
      </c>
      <c r="F1400">
        <v>0</v>
      </c>
      <c r="G1400">
        <v>1824142</v>
      </c>
      <c r="H1400">
        <v>0</v>
      </c>
      <c r="I1400">
        <v>57881</v>
      </c>
      <c r="J1400">
        <v>0</v>
      </c>
      <c r="K1400">
        <v>0</v>
      </c>
      <c r="L1400">
        <v>0</v>
      </c>
      <c r="M1400">
        <v>0</v>
      </c>
      <c r="N1400">
        <v>2846320</v>
      </c>
      <c r="O1400">
        <v>24076</v>
      </c>
      <c r="P1400">
        <v>2822244</v>
      </c>
      <c r="Q1400">
        <v>0</v>
      </c>
      <c r="R1400">
        <v>2021</v>
      </c>
      <c r="S1400">
        <v>83</v>
      </c>
      <c r="T1400">
        <v>0</v>
      </c>
      <c r="U1400">
        <v>441</v>
      </c>
      <c r="V1400">
        <v>780441</v>
      </c>
      <c r="W1400" t="s">
        <v>27</v>
      </c>
      <c r="X1400" t="s">
        <v>27</v>
      </c>
      <c r="Y1400" t="s">
        <v>232</v>
      </c>
      <c r="Z1400" t="s">
        <v>811</v>
      </c>
      <c r="AA1400" s="3" t="str">
        <f t="shared" si="42"/>
        <v>0441</v>
      </c>
      <c r="AB1400" s="4" t="str">
        <f t="shared" si="43"/>
        <v>Non-TIF</v>
      </c>
    </row>
    <row r="1401" spans="1:28" x14ac:dyDescent="0.25">
      <c r="A1401">
        <v>2021</v>
      </c>
      <c r="B1401">
        <v>83</v>
      </c>
      <c r="C1401" t="s">
        <v>24</v>
      </c>
      <c r="D1401">
        <v>45125</v>
      </c>
      <c r="E1401">
        <v>970339</v>
      </c>
      <c r="F1401">
        <v>3111422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4126886</v>
      </c>
      <c r="O1401">
        <v>0</v>
      </c>
      <c r="P1401">
        <v>4126886</v>
      </c>
      <c r="Q1401">
        <v>0</v>
      </c>
      <c r="R1401">
        <v>2021</v>
      </c>
      <c r="S1401">
        <v>83</v>
      </c>
      <c r="T1401">
        <v>3</v>
      </c>
      <c r="U1401">
        <v>168</v>
      </c>
      <c r="V1401" t="s">
        <v>129</v>
      </c>
      <c r="W1401" t="s">
        <v>26</v>
      </c>
      <c r="X1401" t="s">
        <v>27</v>
      </c>
      <c r="Y1401" t="s">
        <v>130</v>
      </c>
      <c r="Z1401" t="s">
        <v>811</v>
      </c>
      <c r="AA1401" s="3" t="str">
        <f t="shared" si="42"/>
        <v>3168</v>
      </c>
      <c r="AB1401" s="4" t="str">
        <f t="shared" si="43"/>
        <v>TIF</v>
      </c>
    </row>
    <row r="1402" spans="1:28" x14ac:dyDescent="0.25">
      <c r="A1402">
        <v>2021</v>
      </c>
      <c r="B1402">
        <v>83</v>
      </c>
      <c r="C1402" t="s">
        <v>32</v>
      </c>
      <c r="D1402">
        <v>31546264</v>
      </c>
      <c r="E1402">
        <v>120477347</v>
      </c>
      <c r="F1402">
        <v>4678117</v>
      </c>
      <c r="G1402">
        <v>3348609</v>
      </c>
      <c r="H1402">
        <v>0</v>
      </c>
      <c r="I1402">
        <v>118092</v>
      </c>
      <c r="J1402">
        <v>0</v>
      </c>
      <c r="K1402">
        <v>0</v>
      </c>
      <c r="L1402">
        <v>947704</v>
      </c>
      <c r="M1402">
        <v>1782021</v>
      </c>
      <c r="N1402">
        <v>162898154</v>
      </c>
      <c r="O1402">
        <v>127788</v>
      </c>
      <c r="P1402">
        <v>162770366</v>
      </c>
      <c r="Q1402">
        <v>2374991</v>
      </c>
      <c r="R1402">
        <v>2021</v>
      </c>
      <c r="S1402">
        <v>83</v>
      </c>
      <c r="T1402">
        <v>3</v>
      </c>
      <c r="U1402">
        <v>168</v>
      </c>
      <c r="V1402">
        <v>833168</v>
      </c>
      <c r="W1402" t="s">
        <v>27</v>
      </c>
      <c r="X1402" t="s">
        <v>27</v>
      </c>
      <c r="Y1402" t="s">
        <v>93</v>
      </c>
      <c r="Z1402" t="s">
        <v>811</v>
      </c>
      <c r="AA1402" s="3" t="str">
        <f t="shared" si="42"/>
        <v>3168</v>
      </c>
      <c r="AB1402" s="4" t="str">
        <f t="shared" si="43"/>
        <v>Non-TIF</v>
      </c>
    </row>
    <row r="1403" spans="1:28" x14ac:dyDescent="0.25">
      <c r="A1403">
        <v>2021</v>
      </c>
      <c r="B1403">
        <v>84</v>
      </c>
      <c r="C1403" t="s">
        <v>45</v>
      </c>
      <c r="D1403">
        <v>0</v>
      </c>
      <c r="E1403">
        <v>0</v>
      </c>
      <c r="F1403">
        <v>0</v>
      </c>
      <c r="G1403">
        <v>171006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171006</v>
      </c>
      <c r="O1403">
        <v>0</v>
      </c>
      <c r="P1403">
        <v>171006</v>
      </c>
      <c r="Q1403">
        <v>0</v>
      </c>
      <c r="R1403">
        <v>2021</v>
      </c>
      <c r="S1403">
        <v>84</v>
      </c>
      <c r="T1403">
        <v>5</v>
      </c>
      <c r="U1403">
        <v>607</v>
      </c>
      <c r="V1403">
        <v>845607</v>
      </c>
      <c r="W1403" t="s">
        <v>27</v>
      </c>
      <c r="X1403" t="s">
        <v>27</v>
      </c>
      <c r="Y1403" t="s">
        <v>662</v>
      </c>
      <c r="Z1403" t="s">
        <v>815</v>
      </c>
      <c r="AA1403" s="3" t="str">
        <f t="shared" si="42"/>
        <v>5607</v>
      </c>
      <c r="AB1403" s="4" t="str">
        <f t="shared" si="43"/>
        <v>Non-TIF</v>
      </c>
    </row>
    <row r="1404" spans="1:28" x14ac:dyDescent="0.25">
      <c r="A1404">
        <v>2021</v>
      </c>
      <c r="B1404">
        <v>84</v>
      </c>
      <c r="C1404" t="s">
        <v>24</v>
      </c>
      <c r="D1404">
        <v>26718341</v>
      </c>
      <c r="E1404">
        <v>0</v>
      </c>
      <c r="F1404">
        <v>0</v>
      </c>
      <c r="G1404">
        <v>28186932</v>
      </c>
      <c r="H1404">
        <v>7708095</v>
      </c>
      <c r="I1404">
        <v>3372990</v>
      </c>
      <c r="J1404">
        <v>0</v>
      </c>
      <c r="K1404">
        <v>0</v>
      </c>
      <c r="L1404">
        <v>0</v>
      </c>
      <c r="M1404">
        <v>0</v>
      </c>
      <c r="N1404">
        <v>65986358</v>
      </c>
      <c r="O1404">
        <v>44448</v>
      </c>
      <c r="P1404">
        <v>65941910</v>
      </c>
      <c r="Q1404">
        <v>0</v>
      </c>
      <c r="R1404">
        <v>2021</v>
      </c>
      <c r="S1404">
        <v>84</v>
      </c>
      <c r="T1404">
        <v>5</v>
      </c>
      <c r="U1404">
        <v>607</v>
      </c>
      <c r="V1404" t="s">
        <v>992</v>
      </c>
      <c r="W1404" t="s">
        <v>26</v>
      </c>
      <c r="X1404" t="s">
        <v>27</v>
      </c>
      <c r="Y1404" t="s">
        <v>993</v>
      </c>
      <c r="Z1404" t="s">
        <v>815</v>
      </c>
      <c r="AA1404" s="3" t="str">
        <f t="shared" si="42"/>
        <v>5607</v>
      </c>
      <c r="AB1404" s="4" t="str">
        <f t="shared" si="43"/>
        <v>TIF</v>
      </c>
    </row>
    <row r="1405" spans="1:28" x14ac:dyDescent="0.25">
      <c r="A1405">
        <v>2021</v>
      </c>
      <c r="B1405">
        <v>84</v>
      </c>
      <c r="C1405" t="s">
        <v>32</v>
      </c>
      <c r="D1405">
        <v>552907</v>
      </c>
      <c r="E1405">
        <v>2032170</v>
      </c>
      <c r="F1405">
        <v>72819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20187</v>
      </c>
      <c r="M1405">
        <v>0</v>
      </c>
      <c r="N1405">
        <v>2678083</v>
      </c>
      <c r="O1405">
        <v>3704</v>
      </c>
      <c r="P1405">
        <v>2674379</v>
      </c>
      <c r="Q1405">
        <v>0</v>
      </c>
      <c r="R1405">
        <v>2021</v>
      </c>
      <c r="S1405">
        <v>84</v>
      </c>
      <c r="T1405">
        <v>2</v>
      </c>
      <c r="U1405">
        <v>457</v>
      </c>
      <c r="V1405">
        <v>602457</v>
      </c>
      <c r="W1405" t="s">
        <v>27</v>
      </c>
      <c r="X1405" t="s">
        <v>27</v>
      </c>
      <c r="Y1405" t="s">
        <v>697</v>
      </c>
      <c r="Z1405" t="s">
        <v>815</v>
      </c>
      <c r="AA1405" s="3" t="str">
        <f t="shared" si="42"/>
        <v>2457</v>
      </c>
      <c r="AB1405" s="4" t="str">
        <f t="shared" si="43"/>
        <v>Non-TIF</v>
      </c>
    </row>
    <row r="1406" spans="1:28" x14ac:dyDescent="0.25">
      <c r="A1406">
        <v>2021</v>
      </c>
      <c r="B1406">
        <v>84</v>
      </c>
      <c r="C1406" t="s">
        <v>32</v>
      </c>
      <c r="D1406">
        <v>18799724</v>
      </c>
      <c r="E1406">
        <v>44115645</v>
      </c>
      <c r="F1406">
        <v>2779365</v>
      </c>
      <c r="G1406">
        <v>2215206</v>
      </c>
      <c r="H1406">
        <v>33345</v>
      </c>
      <c r="I1406">
        <v>256632</v>
      </c>
      <c r="J1406">
        <v>0</v>
      </c>
      <c r="K1406">
        <v>0</v>
      </c>
      <c r="L1406">
        <v>301915</v>
      </c>
      <c r="M1406">
        <v>5834905</v>
      </c>
      <c r="N1406">
        <v>74336737</v>
      </c>
      <c r="O1406">
        <v>59264</v>
      </c>
      <c r="P1406">
        <v>74277473</v>
      </c>
      <c r="Q1406">
        <v>1114167</v>
      </c>
      <c r="R1406">
        <v>2021</v>
      </c>
      <c r="S1406">
        <v>84</v>
      </c>
      <c r="T1406">
        <v>5</v>
      </c>
      <c r="U1406">
        <v>949</v>
      </c>
      <c r="V1406">
        <v>715949</v>
      </c>
      <c r="W1406" t="s">
        <v>27</v>
      </c>
      <c r="X1406" t="s">
        <v>27</v>
      </c>
      <c r="Y1406" t="s">
        <v>735</v>
      </c>
      <c r="Z1406" t="s">
        <v>815</v>
      </c>
      <c r="AA1406" s="3" t="str">
        <f t="shared" si="42"/>
        <v>5949</v>
      </c>
      <c r="AB1406" s="4" t="str">
        <f t="shared" si="43"/>
        <v>Non-TIF</v>
      </c>
    </row>
    <row r="1407" spans="1:28" x14ac:dyDescent="0.25">
      <c r="A1407">
        <v>2021</v>
      </c>
      <c r="B1407">
        <v>84</v>
      </c>
      <c r="C1407" t="s">
        <v>32</v>
      </c>
      <c r="D1407">
        <v>675403</v>
      </c>
      <c r="E1407">
        <v>3821910</v>
      </c>
      <c r="F1407">
        <v>370465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4333</v>
      </c>
      <c r="M1407">
        <v>0</v>
      </c>
      <c r="N1407">
        <v>4872111</v>
      </c>
      <c r="O1407">
        <v>0</v>
      </c>
      <c r="P1407">
        <v>4872111</v>
      </c>
      <c r="Q1407">
        <v>11359</v>
      </c>
      <c r="R1407">
        <v>2021</v>
      </c>
      <c r="S1407">
        <v>84</v>
      </c>
      <c r="T1407">
        <v>5</v>
      </c>
      <c r="U1407">
        <v>486</v>
      </c>
      <c r="V1407">
        <v>755486</v>
      </c>
      <c r="W1407" t="s">
        <v>27</v>
      </c>
      <c r="X1407" t="s">
        <v>27</v>
      </c>
      <c r="Y1407" t="s">
        <v>770</v>
      </c>
      <c r="Z1407" t="s">
        <v>815</v>
      </c>
      <c r="AA1407" s="3" t="str">
        <f t="shared" si="42"/>
        <v>5486</v>
      </c>
      <c r="AB1407" s="4" t="str">
        <f t="shared" si="43"/>
        <v>Non-TIF</v>
      </c>
    </row>
    <row r="1408" spans="1:28" x14ac:dyDescent="0.25">
      <c r="A1408">
        <v>2021</v>
      </c>
      <c r="B1408">
        <v>85</v>
      </c>
      <c r="C1408" t="s">
        <v>45</v>
      </c>
      <c r="D1408">
        <v>0</v>
      </c>
      <c r="E1408">
        <v>0</v>
      </c>
      <c r="F1408">
        <v>0</v>
      </c>
      <c r="G1408">
        <v>32263706</v>
      </c>
      <c r="H1408">
        <v>33299700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65563406</v>
      </c>
      <c r="O1408">
        <v>0</v>
      </c>
      <c r="P1408">
        <v>65563406</v>
      </c>
      <c r="Q1408">
        <v>0</v>
      </c>
      <c r="R1408">
        <v>2021</v>
      </c>
      <c r="S1408">
        <v>85</v>
      </c>
      <c r="T1408">
        <v>0</v>
      </c>
      <c r="U1408">
        <v>225</v>
      </c>
      <c r="V1408">
        <v>850225</v>
      </c>
      <c r="W1408" t="s">
        <v>27</v>
      </c>
      <c r="X1408" t="s">
        <v>27</v>
      </c>
      <c r="Y1408" t="s">
        <v>838</v>
      </c>
      <c r="Z1408" t="s">
        <v>837</v>
      </c>
      <c r="AA1408" s="3" t="str">
        <f t="shared" si="42"/>
        <v>0225</v>
      </c>
      <c r="AB1408" s="4" t="str">
        <f t="shared" si="43"/>
        <v>Non-TIF</v>
      </c>
    </row>
    <row r="1409" spans="1:28" x14ac:dyDescent="0.25">
      <c r="A1409">
        <v>2021</v>
      </c>
      <c r="B1409">
        <v>85</v>
      </c>
      <c r="C1409" t="s">
        <v>24</v>
      </c>
      <c r="D1409">
        <v>0</v>
      </c>
      <c r="E1409">
        <v>5788</v>
      </c>
      <c r="F1409">
        <v>0</v>
      </c>
      <c r="G1409">
        <v>40940674</v>
      </c>
      <c r="H1409">
        <v>16320000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57266462</v>
      </c>
      <c r="O1409">
        <v>0</v>
      </c>
      <c r="P1409">
        <v>57266462</v>
      </c>
      <c r="Q1409">
        <v>0</v>
      </c>
      <c r="R1409">
        <v>2021</v>
      </c>
      <c r="S1409">
        <v>85</v>
      </c>
      <c r="T1409">
        <v>0</v>
      </c>
      <c r="U1409">
        <v>225</v>
      </c>
      <c r="V1409" t="s">
        <v>994</v>
      </c>
      <c r="W1409" t="s">
        <v>26</v>
      </c>
      <c r="X1409" t="s">
        <v>27</v>
      </c>
      <c r="Y1409" t="s">
        <v>995</v>
      </c>
      <c r="Z1409" t="s">
        <v>837</v>
      </c>
      <c r="AA1409" s="3" t="str">
        <f t="shared" si="42"/>
        <v>0225</v>
      </c>
      <c r="AB1409" s="4" t="str">
        <f t="shared" si="43"/>
        <v>TIF</v>
      </c>
    </row>
    <row r="1410" spans="1:28" x14ac:dyDescent="0.25">
      <c r="A1410">
        <v>2021</v>
      </c>
      <c r="B1410">
        <v>85</v>
      </c>
      <c r="C1410" t="s">
        <v>24</v>
      </c>
      <c r="D1410">
        <v>117779093</v>
      </c>
      <c r="E1410">
        <v>170324</v>
      </c>
      <c r="F1410">
        <v>3812</v>
      </c>
      <c r="G1410">
        <v>4858828</v>
      </c>
      <c r="H1410">
        <v>606541</v>
      </c>
      <c r="I1410">
        <v>4264940</v>
      </c>
      <c r="J1410">
        <v>0</v>
      </c>
      <c r="K1410">
        <v>0</v>
      </c>
      <c r="L1410">
        <v>0</v>
      </c>
      <c r="M1410">
        <v>0</v>
      </c>
      <c r="N1410">
        <v>127683538</v>
      </c>
      <c r="O1410">
        <v>1852</v>
      </c>
      <c r="P1410">
        <v>127681686</v>
      </c>
      <c r="Q1410">
        <v>0</v>
      </c>
      <c r="R1410">
        <v>2021</v>
      </c>
      <c r="S1410">
        <v>85</v>
      </c>
      <c r="T1410">
        <v>0</v>
      </c>
      <c r="U1410">
        <v>472</v>
      </c>
      <c r="V1410" t="s">
        <v>996</v>
      </c>
      <c r="W1410" t="s">
        <v>26</v>
      </c>
      <c r="X1410" t="s">
        <v>27</v>
      </c>
      <c r="Y1410" t="s">
        <v>997</v>
      </c>
      <c r="Z1410" t="s">
        <v>837</v>
      </c>
      <c r="AA1410" s="3" t="str">
        <f t="shared" si="42"/>
        <v>0472</v>
      </c>
      <c r="AB1410" s="4" t="str">
        <f t="shared" si="43"/>
        <v>TIF</v>
      </c>
    </row>
    <row r="1411" spans="1:28" x14ac:dyDescent="0.25">
      <c r="A1411">
        <v>2021</v>
      </c>
      <c r="B1411">
        <v>85</v>
      </c>
      <c r="C1411" t="s">
        <v>24</v>
      </c>
      <c r="D1411">
        <v>25742711</v>
      </c>
      <c r="E1411">
        <v>39939</v>
      </c>
      <c r="F1411">
        <v>0</v>
      </c>
      <c r="G1411">
        <v>9138807</v>
      </c>
      <c r="H1411">
        <v>1651403</v>
      </c>
      <c r="I1411">
        <v>433725</v>
      </c>
      <c r="J1411">
        <v>0</v>
      </c>
      <c r="K1411">
        <v>0</v>
      </c>
      <c r="L1411">
        <v>0</v>
      </c>
      <c r="M1411">
        <v>0</v>
      </c>
      <c r="N1411">
        <v>37006585</v>
      </c>
      <c r="O1411">
        <v>0</v>
      </c>
      <c r="P1411">
        <v>37006585</v>
      </c>
      <c r="Q1411">
        <v>0</v>
      </c>
      <c r="R1411">
        <v>2021</v>
      </c>
      <c r="S1411">
        <v>85</v>
      </c>
      <c r="T1411">
        <v>5</v>
      </c>
      <c r="U1411">
        <v>643</v>
      </c>
      <c r="V1411" t="s">
        <v>998</v>
      </c>
      <c r="W1411" t="s">
        <v>26</v>
      </c>
      <c r="X1411" t="s">
        <v>27</v>
      </c>
      <c r="Y1411" t="s">
        <v>999</v>
      </c>
      <c r="Z1411" t="s">
        <v>837</v>
      </c>
      <c r="AA1411" s="3" t="str">
        <f t="shared" ref="AA1411:AA1465" si="44">CONCATENATE(T1411,TEXT(U1411,"000"))</f>
        <v>5643</v>
      </c>
      <c r="AB1411" s="4" t="str">
        <f t="shared" ref="AB1411:AB1465" si="45">IF(C1411="I","TIF","Non-TIF")</f>
        <v>TIF</v>
      </c>
    </row>
    <row r="1412" spans="1:28" x14ac:dyDescent="0.25">
      <c r="A1412">
        <v>2021</v>
      </c>
      <c r="B1412">
        <v>85</v>
      </c>
      <c r="C1412" t="s">
        <v>32</v>
      </c>
      <c r="D1412">
        <v>1389199</v>
      </c>
      <c r="E1412">
        <v>2485855</v>
      </c>
      <c r="F1412">
        <v>14780</v>
      </c>
      <c r="G1412">
        <v>195750</v>
      </c>
      <c r="H1412">
        <v>0</v>
      </c>
      <c r="I1412">
        <v>0</v>
      </c>
      <c r="J1412">
        <v>0</v>
      </c>
      <c r="K1412">
        <v>0</v>
      </c>
      <c r="L1412">
        <v>11310</v>
      </c>
      <c r="M1412">
        <v>1082543</v>
      </c>
      <c r="N1412">
        <v>5179437</v>
      </c>
      <c r="O1412">
        <v>1852</v>
      </c>
      <c r="P1412">
        <v>5177585</v>
      </c>
      <c r="Q1412">
        <v>30795</v>
      </c>
      <c r="R1412">
        <v>2021</v>
      </c>
      <c r="S1412">
        <v>85</v>
      </c>
      <c r="T1412">
        <v>6</v>
      </c>
      <c r="U1412">
        <v>985</v>
      </c>
      <c r="V1412">
        <v>646985</v>
      </c>
      <c r="W1412" t="s">
        <v>27</v>
      </c>
      <c r="X1412" t="s">
        <v>27</v>
      </c>
      <c r="Y1412" t="s">
        <v>758</v>
      </c>
      <c r="Z1412" t="s">
        <v>837</v>
      </c>
      <c r="AA1412" s="3" t="str">
        <f t="shared" si="44"/>
        <v>6985</v>
      </c>
      <c r="AB1412" s="4" t="str">
        <f t="shared" si="45"/>
        <v>Non-TIF</v>
      </c>
    </row>
    <row r="1413" spans="1:28" x14ac:dyDescent="0.25">
      <c r="A1413">
        <v>2021</v>
      </c>
      <c r="B1413">
        <v>85</v>
      </c>
      <c r="C1413" t="s">
        <v>32</v>
      </c>
      <c r="D1413">
        <v>180134630</v>
      </c>
      <c r="E1413">
        <v>47867123</v>
      </c>
      <c r="F1413">
        <v>1369900</v>
      </c>
      <c r="G1413">
        <v>31046940</v>
      </c>
      <c r="H1413">
        <v>44971740</v>
      </c>
      <c r="I1413">
        <v>3460293</v>
      </c>
      <c r="J1413">
        <v>0</v>
      </c>
      <c r="K1413">
        <v>0</v>
      </c>
      <c r="L1413">
        <v>5890691</v>
      </c>
      <c r="M1413">
        <v>5564270</v>
      </c>
      <c r="N1413">
        <v>320305587</v>
      </c>
      <c r="O1413">
        <v>379660</v>
      </c>
      <c r="P1413">
        <v>319925927</v>
      </c>
      <c r="Q1413">
        <v>4178408</v>
      </c>
      <c r="R1413">
        <v>2021</v>
      </c>
      <c r="S1413">
        <v>85</v>
      </c>
      <c r="T1413">
        <v>5</v>
      </c>
      <c r="U1413">
        <v>643</v>
      </c>
      <c r="V1413">
        <v>855643</v>
      </c>
      <c r="W1413" t="s">
        <v>27</v>
      </c>
      <c r="X1413" t="s">
        <v>27</v>
      </c>
      <c r="Y1413" t="s">
        <v>209</v>
      </c>
      <c r="Z1413" t="s">
        <v>837</v>
      </c>
      <c r="AA1413" s="3" t="str">
        <f t="shared" si="44"/>
        <v>5643</v>
      </c>
      <c r="AB1413" s="4" t="str">
        <f t="shared" si="45"/>
        <v>Non-TIF</v>
      </c>
    </row>
    <row r="1414" spans="1:28" x14ac:dyDescent="0.25">
      <c r="A1414">
        <v>2021</v>
      </c>
      <c r="B1414">
        <v>86</v>
      </c>
      <c r="C1414" t="s">
        <v>45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2021</v>
      </c>
      <c r="S1414">
        <v>86</v>
      </c>
      <c r="T1414">
        <v>2</v>
      </c>
      <c r="U1414">
        <v>682</v>
      </c>
      <c r="V1414">
        <v>642682</v>
      </c>
      <c r="W1414" t="s">
        <v>27</v>
      </c>
      <c r="X1414" t="s">
        <v>27</v>
      </c>
      <c r="Y1414" t="s">
        <v>671</v>
      </c>
      <c r="Z1414" t="s">
        <v>839</v>
      </c>
      <c r="AA1414" s="3" t="str">
        <f t="shared" si="44"/>
        <v>2682</v>
      </c>
      <c r="AB1414" s="4" t="str">
        <f t="shared" si="45"/>
        <v>Non-TIF</v>
      </c>
    </row>
    <row r="1415" spans="1:28" x14ac:dyDescent="0.25">
      <c r="A1415">
        <v>2021</v>
      </c>
      <c r="B1415">
        <v>86</v>
      </c>
      <c r="C1415" t="s">
        <v>45</v>
      </c>
      <c r="D1415">
        <v>872880</v>
      </c>
      <c r="E1415">
        <v>56600</v>
      </c>
      <c r="F1415">
        <v>0</v>
      </c>
      <c r="G1415">
        <v>3877103</v>
      </c>
      <c r="H1415">
        <v>1086849</v>
      </c>
      <c r="I1415">
        <v>805916</v>
      </c>
      <c r="J1415">
        <v>0</v>
      </c>
      <c r="K1415">
        <v>0</v>
      </c>
      <c r="L1415">
        <v>0</v>
      </c>
      <c r="M1415">
        <v>0</v>
      </c>
      <c r="N1415">
        <v>6699348</v>
      </c>
      <c r="O1415">
        <v>7408</v>
      </c>
      <c r="P1415">
        <v>6691940</v>
      </c>
      <c r="Q1415">
        <v>0</v>
      </c>
      <c r="R1415">
        <v>2021</v>
      </c>
      <c r="S1415">
        <v>86</v>
      </c>
      <c r="T1415">
        <v>6</v>
      </c>
      <c r="U1415">
        <v>98</v>
      </c>
      <c r="V1415">
        <v>866098</v>
      </c>
      <c r="W1415" t="s">
        <v>27</v>
      </c>
      <c r="X1415" t="s">
        <v>27</v>
      </c>
      <c r="Y1415" t="s">
        <v>842</v>
      </c>
      <c r="Z1415" t="s">
        <v>839</v>
      </c>
      <c r="AA1415" s="3" t="str">
        <f t="shared" si="44"/>
        <v>6098</v>
      </c>
      <c r="AB1415" s="4" t="str">
        <f t="shared" si="45"/>
        <v>Non-TIF</v>
      </c>
    </row>
    <row r="1416" spans="1:28" x14ac:dyDescent="0.25">
      <c r="A1416">
        <v>2021</v>
      </c>
      <c r="B1416">
        <v>87</v>
      </c>
      <c r="C1416" t="s">
        <v>32</v>
      </c>
      <c r="D1416">
        <v>617864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617864</v>
      </c>
      <c r="O1416">
        <v>5556</v>
      </c>
      <c r="P1416">
        <v>612308</v>
      </c>
      <c r="Q1416">
        <v>20632</v>
      </c>
      <c r="R1416">
        <v>2021</v>
      </c>
      <c r="S1416">
        <v>87</v>
      </c>
      <c r="T1416">
        <v>1</v>
      </c>
      <c r="U1416">
        <v>782</v>
      </c>
      <c r="V1416">
        <v>801782</v>
      </c>
      <c r="W1416" t="s">
        <v>27</v>
      </c>
      <c r="X1416" t="s">
        <v>27</v>
      </c>
      <c r="Y1416" t="s">
        <v>803</v>
      </c>
      <c r="Z1416" t="s">
        <v>843</v>
      </c>
      <c r="AA1416" s="3" t="str">
        <f t="shared" si="44"/>
        <v>1782</v>
      </c>
      <c r="AB1416" s="4" t="str">
        <f t="shared" si="45"/>
        <v>Non-TIF</v>
      </c>
    </row>
    <row r="1417" spans="1:28" x14ac:dyDescent="0.25">
      <c r="A1417">
        <v>2021</v>
      </c>
      <c r="B1417">
        <v>87</v>
      </c>
      <c r="C1417" t="s">
        <v>32</v>
      </c>
      <c r="D1417">
        <v>41734173</v>
      </c>
      <c r="E1417">
        <v>55928906</v>
      </c>
      <c r="F1417">
        <v>4300568</v>
      </c>
      <c r="G1417">
        <v>7273823</v>
      </c>
      <c r="H1417">
        <v>58581</v>
      </c>
      <c r="I1417">
        <v>1686338</v>
      </c>
      <c r="J1417">
        <v>0</v>
      </c>
      <c r="K1417">
        <v>0</v>
      </c>
      <c r="L1417">
        <v>766198</v>
      </c>
      <c r="M1417">
        <v>0</v>
      </c>
      <c r="N1417">
        <v>111748587</v>
      </c>
      <c r="O1417">
        <v>182270</v>
      </c>
      <c r="P1417">
        <v>111566317</v>
      </c>
      <c r="Q1417">
        <v>852773</v>
      </c>
      <c r="R1417">
        <v>2021</v>
      </c>
      <c r="S1417">
        <v>87</v>
      </c>
      <c r="T1417">
        <v>3</v>
      </c>
      <c r="U1417">
        <v>609</v>
      </c>
      <c r="V1417">
        <v>873609</v>
      </c>
      <c r="W1417" t="s">
        <v>27</v>
      </c>
      <c r="X1417" t="s">
        <v>27</v>
      </c>
      <c r="Y1417" t="s">
        <v>84</v>
      </c>
      <c r="Z1417" t="s">
        <v>843</v>
      </c>
      <c r="AA1417" s="3" t="str">
        <f t="shared" si="44"/>
        <v>3609</v>
      </c>
      <c r="AB1417" s="4" t="str">
        <f t="shared" si="45"/>
        <v>Non-TIF</v>
      </c>
    </row>
    <row r="1418" spans="1:28" x14ac:dyDescent="0.25">
      <c r="A1418">
        <v>2021</v>
      </c>
      <c r="B1418">
        <v>88</v>
      </c>
      <c r="C1418" t="s">
        <v>45</v>
      </c>
      <c r="D1418">
        <v>1778821</v>
      </c>
      <c r="E1418">
        <v>0</v>
      </c>
      <c r="F1418">
        <v>0</v>
      </c>
      <c r="G1418">
        <v>9629996</v>
      </c>
      <c r="H1418">
        <v>31005</v>
      </c>
      <c r="I1418">
        <v>1110177</v>
      </c>
      <c r="J1418">
        <v>0</v>
      </c>
      <c r="K1418">
        <v>0</v>
      </c>
      <c r="L1418">
        <v>0</v>
      </c>
      <c r="M1418">
        <v>0</v>
      </c>
      <c r="N1418">
        <v>12549999</v>
      </c>
      <c r="O1418">
        <v>24076</v>
      </c>
      <c r="P1418">
        <v>12525923</v>
      </c>
      <c r="Q1418">
        <v>0</v>
      </c>
      <c r="R1418">
        <v>2021</v>
      </c>
      <c r="S1418">
        <v>88</v>
      </c>
      <c r="T1418">
        <v>1</v>
      </c>
      <c r="U1418">
        <v>503</v>
      </c>
      <c r="V1418">
        <v>881503</v>
      </c>
      <c r="W1418" t="s">
        <v>27</v>
      </c>
      <c r="X1418" t="s">
        <v>27</v>
      </c>
      <c r="Y1418" t="s">
        <v>85</v>
      </c>
      <c r="Z1418" t="s">
        <v>844</v>
      </c>
      <c r="AA1418" s="3" t="str">
        <f t="shared" si="44"/>
        <v>1503</v>
      </c>
      <c r="AB1418" s="4" t="str">
        <f t="shared" si="45"/>
        <v>Non-TIF</v>
      </c>
    </row>
    <row r="1419" spans="1:28" x14ac:dyDescent="0.25">
      <c r="A1419">
        <v>2021</v>
      </c>
      <c r="B1419">
        <v>88</v>
      </c>
      <c r="C1419" t="s">
        <v>24</v>
      </c>
      <c r="D1419">
        <v>2693071</v>
      </c>
      <c r="E1419">
        <v>0</v>
      </c>
      <c r="F1419">
        <v>0</v>
      </c>
      <c r="G1419">
        <v>1006942</v>
      </c>
      <c r="H1419">
        <v>1557</v>
      </c>
      <c r="I1419">
        <v>80388</v>
      </c>
      <c r="J1419">
        <v>0</v>
      </c>
      <c r="K1419">
        <v>0</v>
      </c>
      <c r="L1419">
        <v>0</v>
      </c>
      <c r="M1419">
        <v>0</v>
      </c>
      <c r="N1419">
        <v>3781958</v>
      </c>
      <c r="O1419">
        <v>0</v>
      </c>
      <c r="P1419">
        <v>3781958</v>
      </c>
      <c r="Q1419">
        <v>0</v>
      </c>
      <c r="R1419">
        <v>2021</v>
      </c>
      <c r="S1419">
        <v>88</v>
      </c>
      <c r="T1419">
        <v>1</v>
      </c>
      <c r="U1419">
        <v>503</v>
      </c>
      <c r="V1419" t="s">
        <v>1000</v>
      </c>
      <c r="W1419" t="s">
        <v>26</v>
      </c>
      <c r="X1419" t="s">
        <v>27</v>
      </c>
      <c r="Y1419" t="s">
        <v>1001</v>
      </c>
      <c r="Z1419" t="s">
        <v>844</v>
      </c>
      <c r="AA1419" s="3" t="str">
        <f t="shared" si="44"/>
        <v>1503</v>
      </c>
      <c r="AB1419" s="4" t="str">
        <f t="shared" si="45"/>
        <v>TIF</v>
      </c>
    </row>
    <row r="1420" spans="1:28" x14ac:dyDescent="0.25">
      <c r="A1420">
        <v>2021</v>
      </c>
      <c r="B1420">
        <v>89</v>
      </c>
      <c r="C1420" t="s">
        <v>45</v>
      </c>
      <c r="D1420">
        <v>2998870</v>
      </c>
      <c r="E1420">
        <v>122449</v>
      </c>
      <c r="F1420">
        <v>5770</v>
      </c>
      <c r="G1420">
        <v>1523052</v>
      </c>
      <c r="H1420">
        <v>2834496</v>
      </c>
      <c r="I1420">
        <v>63923</v>
      </c>
      <c r="J1420">
        <v>0</v>
      </c>
      <c r="K1420">
        <v>0</v>
      </c>
      <c r="L1420">
        <v>0</v>
      </c>
      <c r="M1420">
        <v>0</v>
      </c>
      <c r="N1420">
        <v>7548560</v>
      </c>
      <c r="O1420">
        <v>9260</v>
      </c>
      <c r="P1420">
        <v>7539300</v>
      </c>
      <c r="Q1420">
        <v>0</v>
      </c>
      <c r="R1420">
        <v>2021</v>
      </c>
      <c r="S1420">
        <v>89</v>
      </c>
      <c r="T1420">
        <v>6</v>
      </c>
      <c r="U1420">
        <v>592</v>
      </c>
      <c r="V1420">
        <v>896592</v>
      </c>
      <c r="W1420" t="s">
        <v>27</v>
      </c>
      <c r="X1420" t="s">
        <v>27</v>
      </c>
      <c r="Y1420" t="s">
        <v>845</v>
      </c>
      <c r="Z1420" t="s">
        <v>845</v>
      </c>
      <c r="AA1420" s="3" t="str">
        <f t="shared" si="44"/>
        <v>6592</v>
      </c>
      <c r="AB1420" s="4" t="str">
        <f t="shared" si="45"/>
        <v>Non-TIF</v>
      </c>
    </row>
    <row r="1421" spans="1:28" x14ac:dyDescent="0.25">
      <c r="A1421">
        <v>2021</v>
      </c>
      <c r="B1421">
        <v>90</v>
      </c>
      <c r="C1421" t="s">
        <v>32</v>
      </c>
      <c r="D1421">
        <v>477017285</v>
      </c>
      <c r="E1421">
        <v>39508210</v>
      </c>
      <c r="F1421">
        <v>1549595</v>
      </c>
      <c r="G1421">
        <v>64772488</v>
      </c>
      <c r="H1421">
        <v>10484138</v>
      </c>
      <c r="I1421">
        <v>17609263</v>
      </c>
      <c r="J1421">
        <v>0</v>
      </c>
      <c r="K1421">
        <v>0</v>
      </c>
      <c r="L1421">
        <v>11308926</v>
      </c>
      <c r="M1421">
        <v>10042141</v>
      </c>
      <c r="N1421">
        <v>632292046</v>
      </c>
      <c r="O1421">
        <v>1803507</v>
      </c>
      <c r="P1421">
        <v>630488539</v>
      </c>
      <c r="Q1421">
        <v>30058186</v>
      </c>
      <c r="R1421">
        <v>2021</v>
      </c>
      <c r="S1421">
        <v>90</v>
      </c>
      <c r="T1421">
        <v>5</v>
      </c>
      <c r="U1421">
        <v>49</v>
      </c>
      <c r="V1421">
        <v>905049</v>
      </c>
      <c r="W1421" t="s">
        <v>27</v>
      </c>
      <c r="X1421" t="s">
        <v>27</v>
      </c>
      <c r="Y1421" t="s">
        <v>955</v>
      </c>
      <c r="Z1421" t="s">
        <v>926</v>
      </c>
      <c r="AA1421" s="3" t="str">
        <f t="shared" si="44"/>
        <v>5049</v>
      </c>
      <c r="AB1421" s="4" t="str">
        <f t="shared" si="45"/>
        <v>Non-TIF</v>
      </c>
    </row>
    <row r="1422" spans="1:28" x14ac:dyDescent="0.25">
      <c r="A1422">
        <v>2021</v>
      </c>
      <c r="B1422">
        <v>91</v>
      </c>
      <c r="C1422" t="s">
        <v>24</v>
      </c>
      <c r="D1422">
        <v>0</v>
      </c>
      <c r="E1422">
        <v>0</v>
      </c>
      <c r="F1422">
        <v>0</v>
      </c>
      <c r="G1422">
        <v>3129655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3129655</v>
      </c>
      <c r="O1422">
        <v>0</v>
      </c>
      <c r="P1422">
        <v>3129655</v>
      </c>
      <c r="Q1422">
        <v>0</v>
      </c>
      <c r="R1422">
        <v>2021</v>
      </c>
      <c r="S1422">
        <v>91</v>
      </c>
      <c r="T1422">
        <v>0</v>
      </c>
      <c r="U1422">
        <v>981</v>
      </c>
      <c r="V1422" t="s">
        <v>983</v>
      </c>
      <c r="W1422" t="s">
        <v>26</v>
      </c>
      <c r="X1422" t="s">
        <v>27</v>
      </c>
      <c r="Y1422" t="s">
        <v>984</v>
      </c>
      <c r="Z1422" t="s">
        <v>847</v>
      </c>
      <c r="AA1422" s="3" t="str">
        <f t="shared" si="44"/>
        <v>0981</v>
      </c>
      <c r="AB1422" s="4" t="str">
        <f t="shared" si="45"/>
        <v>TIF</v>
      </c>
    </row>
    <row r="1423" spans="1:28" x14ac:dyDescent="0.25">
      <c r="A1423">
        <v>2021</v>
      </c>
      <c r="B1423">
        <v>91</v>
      </c>
      <c r="C1423" t="s">
        <v>24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2021</v>
      </c>
      <c r="S1423">
        <v>91</v>
      </c>
      <c r="T1423">
        <v>6</v>
      </c>
      <c r="U1423">
        <v>94</v>
      </c>
      <c r="V1423" t="s">
        <v>1002</v>
      </c>
      <c r="W1423" t="s">
        <v>26</v>
      </c>
      <c r="X1423" t="s">
        <v>27</v>
      </c>
      <c r="Y1423" t="s">
        <v>1003</v>
      </c>
      <c r="Z1423" t="s">
        <v>847</v>
      </c>
      <c r="AA1423" s="3" t="str">
        <f t="shared" si="44"/>
        <v>6094</v>
      </c>
      <c r="AB1423" s="4" t="str">
        <f t="shared" si="45"/>
        <v>TIF</v>
      </c>
    </row>
    <row r="1424" spans="1:28" x14ac:dyDescent="0.25">
      <c r="A1424">
        <v>2021</v>
      </c>
      <c r="B1424">
        <v>91</v>
      </c>
      <c r="C1424" t="s">
        <v>32</v>
      </c>
      <c r="D1424">
        <v>219451097</v>
      </c>
      <c r="E1424">
        <v>21685000</v>
      </c>
      <c r="F1424">
        <v>957619</v>
      </c>
      <c r="G1424">
        <v>19389888</v>
      </c>
      <c r="H1424">
        <v>597600</v>
      </c>
      <c r="I1424">
        <v>5798439</v>
      </c>
      <c r="J1424">
        <v>0</v>
      </c>
      <c r="K1424">
        <v>0</v>
      </c>
      <c r="L1424">
        <v>1369300</v>
      </c>
      <c r="M1424">
        <v>10143425</v>
      </c>
      <c r="N1424">
        <v>279392368</v>
      </c>
      <c r="O1424">
        <v>418552</v>
      </c>
      <c r="P1424">
        <v>278973816</v>
      </c>
      <c r="Q1424">
        <v>2921579</v>
      </c>
      <c r="R1424">
        <v>2021</v>
      </c>
      <c r="S1424">
        <v>91</v>
      </c>
      <c r="T1424">
        <v>0</v>
      </c>
      <c r="U1424">
        <v>981</v>
      </c>
      <c r="V1424">
        <v>910981</v>
      </c>
      <c r="W1424" t="s">
        <v>27</v>
      </c>
      <c r="X1424" t="s">
        <v>27</v>
      </c>
      <c r="Y1424" t="s">
        <v>846</v>
      </c>
      <c r="Z1424" t="s">
        <v>847</v>
      </c>
      <c r="AA1424" s="3" t="str">
        <f t="shared" si="44"/>
        <v>0981</v>
      </c>
      <c r="AB1424" s="4" t="str">
        <f t="shared" si="45"/>
        <v>Non-TIF</v>
      </c>
    </row>
    <row r="1425" spans="1:28" x14ac:dyDescent="0.25">
      <c r="A1425">
        <v>2021</v>
      </c>
      <c r="B1425">
        <v>91</v>
      </c>
      <c r="C1425" t="s">
        <v>32</v>
      </c>
      <c r="D1425">
        <v>100153157</v>
      </c>
      <c r="E1425">
        <v>51187001</v>
      </c>
      <c r="F1425">
        <v>1351262</v>
      </c>
      <c r="G1425">
        <v>3783600</v>
      </c>
      <c r="H1425">
        <v>1008180</v>
      </c>
      <c r="I1425">
        <v>256467</v>
      </c>
      <c r="J1425">
        <v>0</v>
      </c>
      <c r="K1425">
        <v>0</v>
      </c>
      <c r="L1425">
        <v>4652831</v>
      </c>
      <c r="M1425">
        <v>0</v>
      </c>
      <c r="N1425">
        <v>162392498</v>
      </c>
      <c r="O1425">
        <v>287060</v>
      </c>
      <c r="P1425">
        <v>162105438</v>
      </c>
      <c r="Q1425">
        <v>4700769</v>
      </c>
      <c r="R1425">
        <v>2021</v>
      </c>
      <c r="S1425">
        <v>91</v>
      </c>
      <c r="T1425">
        <v>6</v>
      </c>
      <c r="U1425">
        <v>94</v>
      </c>
      <c r="V1425">
        <v>916094</v>
      </c>
      <c r="W1425" t="s">
        <v>27</v>
      </c>
      <c r="X1425" t="s">
        <v>27</v>
      </c>
      <c r="Y1425" t="s">
        <v>854</v>
      </c>
      <c r="Z1425" t="s">
        <v>847</v>
      </c>
      <c r="AA1425" s="3" t="str">
        <f t="shared" si="44"/>
        <v>6094</v>
      </c>
      <c r="AB1425" s="4" t="str">
        <f t="shared" si="45"/>
        <v>Non-TIF</v>
      </c>
    </row>
    <row r="1426" spans="1:28" x14ac:dyDescent="0.25">
      <c r="A1426">
        <v>2021</v>
      </c>
      <c r="B1426">
        <v>92</v>
      </c>
      <c r="C1426" t="s">
        <v>24</v>
      </c>
      <c r="D1426">
        <v>15100991</v>
      </c>
      <c r="E1426">
        <v>0</v>
      </c>
      <c r="F1426">
        <v>0</v>
      </c>
      <c r="G1426">
        <v>1058123</v>
      </c>
      <c r="H1426">
        <v>327352</v>
      </c>
      <c r="I1426">
        <v>1214823</v>
      </c>
      <c r="J1426">
        <v>0</v>
      </c>
      <c r="K1426">
        <v>0</v>
      </c>
      <c r="L1426">
        <v>0</v>
      </c>
      <c r="M1426">
        <v>0</v>
      </c>
      <c r="N1426">
        <v>17701289</v>
      </c>
      <c r="O1426">
        <v>0</v>
      </c>
      <c r="P1426">
        <v>17701289</v>
      </c>
      <c r="Q1426">
        <v>0</v>
      </c>
      <c r="R1426">
        <v>2021</v>
      </c>
      <c r="S1426">
        <v>92</v>
      </c>
      <c r="T1426">
        <v>4</v>
      </c>
      <c r="U1426">
        <v>271</v>
      </c>
      <c r="V1426" t="s">
        <v>1004</v>
      </c>
      <c r="W1426" t="s">
        <v>26</v>
      </c>
      <c r="X1426" t="s">
        <v>27</v>
      </c>
      <c r="Y1426" t="s">
        <v>1005</v>
      </c>
      <c r="Z1426" t="s">
        <v>867</v>
      </c>
      <c r="AA1426" s="3" t="str">
        <f t="shared" si="44"/>
        <v>4271</v>
      </c>
      <c r="AB1426" s="4" t="str">
        <f t="shared" si="45"/>
        <v>TIF</v>
      </c>
    </row>
    <row r="1427" spans="1:28" x14ac:dyDescent="0.25">
      <c r="A1427">
        <v>2021</v>
      </c>
      <c r="B1427">
        <v>92</v>
      </c>
      <c r="C1427" t="s">
        <v>32</v>
      </c>
      <c r="D1427">
        <v>635814</v>
      </c>
      <c r="E1427">
        <v>1781892</v>
      </c>
      <c r="F1427">
        <v>226521</v>
      </c>
      <c r="G1427">
        <v>231390</v>
      </c>
      <c r="H1427">
        <v>0</v>
      </c>
      <c r="I1427">
        <v>0</v>
      </c>
      <c r="J1427">
        <v>0</v>
      </c>
      <c r="K1427">
        <v>0</v>
      </c>
      <c r="L1427">
        <v>2228</v>
      </c>
      <c r="M1427">
        <v>0</v>
      </c>
      <c r="N1427">
        <v>2877845</v>
      </c>
      <c r="O1427">
        <v>0</v>
      </c>
      <c r="P1427">
        <v>2877845</v>
      </c>
      <c r="Q1427">
        <v>93019</v>
      </c>
      <c r="R1427">
        <v>2021</v>
      </c>
      <c r="S1427">
        <v>92</v>
      </c>
      <c r="T1427">
        <v>7</v>
      </c>
      <c r="U1427">
        <v>47</v>
      </c>
      <c r="V1427">
        <v>447047</v>
      </c>
      <c r="W1427" t="s">
        <v>27</v>
      </c>
      <c r="X1427" t="s">
        <v>27</v>
      </c>
      <c r="Y1427" t="s">
        <v>309</v>
      </c>
      <c r="Z1427" t="s">
        <v>867</v>
      </c>
      <c r="AA1427" s="3" t="str">
        <f t="shared" si="44"/>
        <v>7047</v>
      </c>
      <c r="AB1427" s="4" t="str">
        <f t="shared" si="45"/>
        <v>Non-TIF</v>
      </c>
    </row>
    <row r="1428" spans="1:28" x14ac:dyDescent="0.25">
      <c r="A1428">
        <v>2021</v>
      </c>
      <c r="B1428">
        <v>92</v>
      </c>
      <c r="C1428" t="s">
        <v>32</v>
      </c>
      <c r="D1428">
        <v>184888921</v>
      </c>
      <c r="E1428">
        <v>82169514</v>
      </c>
      <c r="F1428">
        <v>14496162</v>
      </c>
      <c r="G1428">
        <v>37811799</v>
      </c>
      <c r="H1428">
        <v>6034770</v>
      </c>
      <c r="I1428">
        <v>2768616</v>
      </c>
      <c r="J1428">
        <v>0</v>
      </c>
      <c r="K1428">
        <v>0</v>
      </c>
      <c r="L1428">
        <v>8221516</v>
      </c>
      <c r="M1428">
        <v>532051</v>
      </c>
      <c r="N1428">
        <v>336923349</v>
      </c>
      <c r="O1428">
        <v>272244</v>
      </c>
      <c r="P1428">
        <v>336651105</v>
      </c>
      <c r="Q1428">
        <v>7467986</v>
      </c>
      <c r="R1428">
        <v>2021</v>
      </c>
      <c r="S1428">
        <v>92</v>
      </c>
      <c r="T1428">
        <v>4</v>
      </c>
      <c r="U1428">
        <v>271</v>
      </c>
      <c r="V1428">
        <v>924271</v>
      </c>
      <c r="W1428" t="s">
        <v>27</v>
      </c>
      <c r="X1428" t="s">
        <v>27</v>
      </c>
      <c r="Y1428" t="s">
        <v>562</v>
      </c>
      <c r="Z1428" t="s">
        <v>867</v>
      </c>
      <c r="AA1428" s="3" t="str">
        <f t="shared" si="44"/>
        <v>4271</v>
      </c>
      <c r="AB1428" s="4" t="str">
        <f t="shared" si="45"/>
        <v>Non-TIF</v>
      </c>
    </row>
    <row r="1429" spans="1:28" x14ac:dyDescent="0.25">
      <c r="A1429">
        <v>2021</v>
      </c>
      <c r="B1429">
        <v>94</v>
      </c>
      <c r="C1429" t="s">
        <v>32</v>
      </c>
      <c r="D1429">
        <v>7135652</v>
      </c>
      <c r="E1429">
        <v>14387327</v>
      </c>
      <c r="F1429">
        <v>577710</v>
      </c>
      <c r="G1429">
        <v>458073</v>
      </c>
      <c r="H1429">
        <v>28566</v>
      </c>
      <c r="I1429">
        <v>0</v>
      </c>
      <c r="J1429">
        <v>0</v>
      </c>
      <c r="K1429">
        <v>1600</v>
      </c>
      <c r="L1429">
        <v>141628</v>
      </c>
      <c r="M1429">
        <v>0</v>
      </c>
      <c r="N1429">
        <v>22730556</v>
      </c>
      <c r="O1429">
        <v>22224</v>
      </c>
      <c r="P1429">
        <v>22708332</v>
      </c>
      <c r="Q1429">
        <v>116366</v>
      </c>
      <c r="R1429">
        <v>2021</v>
      </c>
      <c r="S1429">
        <v>94</v>
      </c>
      <c r="T1429">
        <v>6</v>
      </c>
      <c r="U1429">
        <v>246</v>
      </c>
      <c r="V1429">
        <v>406246</v>
      </c>
      <c r="W1429" t="s">
        <v>27</v>
      </c>
      <c r="X1429" t="s">
        <v>27</v>
      </c>
      <c r="Y1429" t="s">
        <v>143</v>
      </c>
      <c r="Z1429" t="s">
        <v>869</v>
      </c>
      <c r="AA1429" s="3" t="str">
        <f t="shared" si="44"/>
        <v>6246</v>
      </c>
      <c r="AB1429" s="4" t="str">
        <f t="shared" si="45"/>
        <v>Non-TIF</v>
      </c>
    </row>
    <row r="1430" spans="1:28" x14ac:dyDescent="0.25">
      <c r="A1430">
        <v>2021</v>
      </c>
      <c r="B1430">
        <v>95</v>
      </c>
      <c r="C1430" t="s">
        <v>24</v>
      </c>
      <c r="D1430">
        <v>0</v>
      </c>
      <c r="E1430">
        <v>0</v>
      </c>
      <c r="F1430">
        <v>0</v>
      </c>
      <c r="G1430">
        <v>2046717</v>
      </c>
      <c r="H1430">
        <v>67207806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69254523</v>
      </c>
      <c r="O1430">
        <v>0</v>
      </c>
      <c r="P1430">
        <v>69254523</v>
      </c>
      <c r="Q1430">
        <v>0</v>
      </c>
      <c r="R1430">
        <v>2021</v>
      </c>
      <c r="S1430">
        <v>95</v>
      </c>
      <c r="T1430">
        <v>0</v>
      </c>
      <c r="U1430">
        <v>873</v>
      </c>
      <c r="V1430" t="s">
        <v>1006</v>
      </c>
      <c r="W1430" t="s">
        <v>26</v>
      </c>
      <c r="X1430" t="s">
        <v>27</v>
      </c>
      <c r="Y1430" t="s">
        <v>1007</v>
      </c>
      <c r="Z1430" t="s">
        <v>872</v>
      </c>
      <c r="AA1430" s="3" t="str">
        <f t="shared" si="44"/>
        <v>0873</v>
      </c>
      <c r="AB1430" s="4" t="str">
        <f t="shared" si="45"/>
        <v>TIF</v>
      </c>
    </row>
    <row r="1431" spans="1:28" x14ac:dyDescent="0.25">
      <c r="A1431">
        <v>2021</v>
      </c>
      <c r="B1431">
        <v>97</v>
      </c>
      <c r="C1431" t="s">
        <v>45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2021</v>
      </c>
      <c r="S1431">
        <v>97</v>
      </c>
      <c r="T1431">
        <v>7</v>
      </c>
      <c r="U1431">
        <v>98</v>
      </c>
      <c r="V1431">
        <v>977098</v>
      </c>
      <c r="W1431" t="s">
        <v>27</v>
      </c>
      <c r="X1431" t="s">
        <v>27</v>
      </c>
      <c r="Y1431" t="s">
        <v>987</v>
      </c>
      <c r="Z1431" t="s">
        <v>911</v>
      </c>
      <c r="AA1431" s="3" t="str">
        <f t="shared" si="44"/>
        <v>7098</v>
      </c>
      <c r="AB1431" s="4" t="str">
        <f t="shared" si="45"/>
        <v>Non-TIF</v>
      </c>
    </row>
    <row r="1432" spans="1:28" x14ac:dyDescent="0.25">
      <c r="A1432">
        <v>2021</v>
      </c>
      <c r="B1432">
        <v>97</v>
      </c>
      <c r="C1432" t="s">
        <v>24</v>
      </c>
      <c r="D1432">
        <v>0</v>
      </c>
      <c r="E1432">
        <v>0</v>
      </c>
      <c r="F1432">
        <v>0</v>
      </c>
      <c r="G1432">
        <v>519633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519633</v>
      </c>
      <c r="O1432">
        <v>0</v>
      </c>
      <c r="P1432">
        <v>519633</v>
      </c>
      <c r="Q1432">
        <v>0</v>
      </c>
      <c r="R1432">
        <v>2021</v>
      </c>
      <c r="S1432">
        <v>97</v>
      </c>
      <c r="T1432">
        <v>1</v>
      </c>
      <c r="U1432">
        <v>975</v>
      </c>
      <c r="V1432" t="s">
        <v>1008</v>
      </c>
      <c r="W1432" t="s">
        <v>26</v>
      </c>
      <c r="X1432" t="s">
        <v>27</v>
      </c>
      <c r="Y1432" t="s">
        <v>1009</v>
      </c>
      <c r="Z1432" t="s">
        <v>911</v>
      </c>
      <c r="AA1432" s="3" t="str">
        <f t="shared" si="44"/>
        <v>1975</v>
      </c>
      <c r="AB1432" s="4" t="str">
        <f t="shared" si="45"/>
        <v>TIF</v>
      </c>
    </row>
    <row r="1433" spans="1:28" x14ac:dyDescent="0.25">
      <c r="A1433">
        <v>2021</v>
      </c>
      <c r="B1433">
        <v>97</v>
      </c>
      <c r="C1433" t="s">
        <v>24</v>
      </c>
      <c r="D1433">
        <v>7314534</v>
      </c>
      <c r="E1433">
        <v>190040</v>
      </c>
      <c r="F1433">
        <v>259</v>
      </c>
      <c r="G1433">
        <v>104796913</v>
      </c>
      <c r="H1433">
        <v>128702705</v>
      </c>
      <c r="I1433">
        <v>1286695</v>
      </c>
      <c r="J1433">
        <v>0</v>
      </c>
      <c r="K1433">
        <v>0</v>
      </c>
      <c r="L1433">
        <v>0</v>
      </c>
      <c r="M1433">
        <v>0</v>
      </c>
      <c r="N1433">
        <v>242291146</v>
      </c>
      <c r="O1433">
        <v>0</v>
      </c>
      <c r="P1433">
        <v>242291146</v>
      </c>
      <c r="Q1433">
        <v>0</v>
      </c>
      <c r="R1433">
        <v>2021</v>
      </c>
      <c r="S1433">
        <v>97</v>
      </c>
      <c r="T1433">
        <v>5</v>
      </c>
      <c r="U1433">
        <v>877</v>
      </c>
      <c r="V1433" t="s">
        <v>1010</v>
      </c>
      <c r="W1433" t="s">
        <v>26</v>
      </c>
      <c r="X1433" t="s">
        <v>27</v>
      </c>
      <c r="Y1433" t="s">
        <v>1011</v>
      </c>
      <c r="Z1433" t="s">
        <v>911</v>
      </c>
      <c r="AA1433" s="3" t="str">
        <f t="shared" si="44"/>
        <v>5877</v>
      </c>
      <c r="AB1433" s="4" t="str">
        <f t="shared" si="45"/>
        <v>TIF</v>
      </c>
    </row>
    <row r="1434" spans="1:28" x14ac:dyDescent="0.25">
      <c r="A1434">
        <v>2021</v>
      </c>
      <c r="B1434">
        <v>97</v>
      </c>
      <c r="C1434" t="s">
        <v>24</v>
      </c>
      <c r="D1434">
        <v>32424807</v>
      </c>
      <c r="E1434">
        <v>1151</v>
      </c>
      <c r="F1434">
        <v>0</v>
      </c>
      <c r="G1434">
        <v>256120526</v>
      </c>
      <c r="H1434">
        <v>28368708</v>
      </c>
      <c r="I1434">
        <v>9025641</v>
      </c>
      <c r="J1434">
        <v>0</v>
      </c>
      <c r="K1434">
        <v>0</v>
      </c>
      <c r="L1434">
        <v>0</v>
      </c>
      <c r="M1434">
        <v>0</v>
      </c>
      <c r="N1434">
        <v>325940833</v>
      </c>
      <c r="O1434">
        <v>0</v>
      </c>
      <c r="P1434">
        <v>325940833</v>
      </c>
      <c r="Q1434">
        <v>0</v>
      </c>
      <c r="R1434">
        <v>2021</v>
      </c>
      <c r="S1434">
        <v>97</v>
      </c>
      <c r="T1434">
        <v>6</v>
      </c>
      <c r="U1434">
        <v>39</v>
      </c>
      <c r="V1434" t="s">
        <v>1012</v>
      </c>
      <c r="W1434" t="s">
        <v>26</v>
      </c>
      <c r="X1434" t="s">
        <v>27</v>
      </c>
      <c r="Y1434" t="s">
        <v>1013</v>
      </c>
      <c r="Z1434" t="s">
        <v>911</v>
      </c>
      <c r="AA1434" s="3" t="str">
        <f t="shared" si="44"/>
        <v>6039</v>
      </c>
      <c r="AB1434" s="4" t="str">
        <f t="shared" si="45"/>
        <v>TIF</v>
      </c>
    </row>
    <row r="1435" spans="1:28" x14ac:dyDescent="0.25">
      <c r="A1435">
        <v>2021</v>
      </c>
      <c r="B1435">
        <v>97</v>
      </c>
      <c r="C1435" t="s">
        <v>32</v>
      </c>
      <c r="D1435">
        <v>225288854</v>
      </c>
      <c r="E1435">
        <v>39565841</v>
      </c>
      <c r="F1435">
        <v>3199490</v>
      </c>
      <c r="G1435">
        <v>26788954</v>
      </c>
      <c r="H1435">
        <v>10703007</v>
      </c>
      <c r="I1435">
        <v>14897105</v>
      </c>
      <c r="J1435">
        <v>0</v>
      </c>
      <c r="K1435">
        <v>0</v>
      </c>
      <c r="L1435">
        <v>4973034</v>
      </c>
      <c r="M1435">
        <v>5683350</v>
      </c>
      <c r="N1435">
        <v>331099635</v>
      </c>
      <c r="O1435">
        <v>455592</v>
      </c>
      <c r="P1435">
        <v>330644043</v>
      </c>
      <c r="Q1435">
        <v>155765097</v>
      </c>
      <c r="R1435">
        <v>2021</v>
      </c>
      <c r="S1435">
        <v>97</v>
      </c>
      <c r="T1435">
        <v>5</v>
      </c>
      <c r="U1435">
        <v>877</v>
      </c>
      <c r="V1435">
        <v>975877</v>
      </c>
      <c r="W1435" t="s">
        <v>27</v>
      </c>
      <c r="X1435" t="s">
        <v>27</v>
      </c>
      <c r="Y1435" t="s">
        <v>912</v>
      </c>
      <c r="Z1435" t="s">
        <v>911</v>
      </c>
      <c r="AA1435" s="3" t="str">
        <f t="shared" si="44"/>
        <v>5877</v>
      </c>
      <c r="AB1435" s="4" t="str">
        <f t="shared" si="45"/>
        <v>Non-TIF</v>
      </c>
    </row>
    <row r="1436" spans="1:28" x14ac:dyDescent="0.25">
      <c r="A1436">
        <v>2021</v>
      </c>
      <c r="B1436">
        <v>98</v>
      </c>
      <c r="C1436" t="s">
        <v>45</v>
      </c>
      <c r="D1436">
        <v>0</v>
      </c>
      <c r="E1436">
        <v>0</v>
      </c>
      <c r="F1436">
        <v>0</v>
      </c>
      <c r="G1436">
        <v>715974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715974</v>
      </c>
      <c r="O1436">
        <v>0</v>
      </c>
      <c r="P1436">
        <v>715974</v>
      </c>
      <c r="Q1436">
        <v>0</v>
      </c>
      <c r="R1436">
        <v>2021</v>
      </c>
      <c r="S1436">
        <v>98</v>
      </c>
      <c r="T1436">
        <v>3</v>
      </c>
      <c r="U1436">
        <v>420</v>
      </c>
      <c r="V1436">
        <v>953420</v>
      </c>
      <c r="W1436" t="s">
        <v>27</v>
      </c>
      <c r="X1436" t="s">
        <v>27</v>
      </c>
      <c r="Y1436" t="s">
        <v>875</v>
      </c>
      <c r="Z1436" t="s">
        <v>914</v>
      </c>
      <c r="AA1436" s="3" t="str">
        <f t="shared" si="44"/>
        <v>3420</v>
      </c>
      <c r="AB1436" s="4" t="str">
        <f t="shared" si="45"/>
        <v>Non-TIF</v>
      </c>
    </row>
    <row r="1437" spans="1:28" x14ac:dyDescent="0.25">
      <c r="A1437">
        <v>2021</v>
      </c>
      <c r="B1437">
        <v>98</v>
      </c>
      <c r="C1437" t="s">
        <v>24</v>
      </c>
      <c r="D1437">
        <v>8605471</v>
      </c>
      <c r="E1437">
        <v>33718</v>
      </c>
      <c r="F1437">
        <v>2604</v>
      </c>
      <c r="G1437">
        <v>1675470</v>
      </c>
      <c r="H1437">
        <v>74998391</v>
      </c>
      <c r="I1437">
        <v>291791</v>
      </c>
      <c r="J1437">
        <v>0</v>
      </c>
      <c r="K1437">
        <v>0</v>
      </c>
      <c r="L1437">
        <v>0</v>
      </c>
      <c r="M1437">
        <v>0</v>
      </c>
      <c r="N1437">
        <v>85607445</v>
      </c>
      <c r="O1437">
        <v>0</v>
      </c>
      <c r="P1437">
        <v>85607445</v>
      </c>
      <c r="Q1437">
        <v>0</v>
      </c>
      <c r="R1437">
        <v>2021</v>
      </c>
      <c r="S1437">
        <v>98</v>
      </c>
      <c r="T1437">
        <v>4</v>
      </c>
      <c r="U1437">
        <v>788</v>
      </c>
      <c r="V1437" t="s">
        <v>1014</v>
      </c>
      <c r="W1437" t="s">
        <v>26</v>
      </c>
      <c r="X1437" t="s">
        <v>27</v>
      </c>
      <c r="Y1437" t="s">
        <v>1015</v>
      </c>
      <c r="Z1437" t="s">
        <v>914</v>
      </c>
      <c r="AA1437" s="3" t="str">
        <f t="shared" si="44"/>
        <v>4788</v>
      </c>
      <c r="AB1437" s="4" t="str">
        <f t="shared" si="45"/>
        <v>TIF</v>
      </c>
    </row>
    <row r="1438" spans="1:28" x14ac:dyDescent="0.25">
      <c r="A1438">
        <v>2021</v>
      </c>
      <c r="B1438">
        <v>98</v>
      </c>
      <c r="C1438" t="s">
        <v>32</v>
      </c>
      <c r="D1438">
        <v>14429875</v>
      </c>
      <c r="E1438">
        <v>44782416</v>
      </c>
      <c r="F1438">
        <v>2134827</v>
      </c>
      <c r="G1438">
        <v>2391641</v>
      </c>
      <c r="H1438">
        <v>30173</v>
      </c>
      <c r="I1438">
        <v>282020</v>
      </c>
      <c r="J1438">
        <v>0</v>
      </c>
      <c r="K1438">
        <v>0</v>
      </c>
      <c r="L1438">
        <v>141675</v>
      </c>
      <c r="M1438">
        <v>2068256</v>
      </c>
      <c r="N1438">
        <v>66260883</v>
      </c>
      <c r="O1438">
        <v>31484</v>
      </c>
      <c r="P1438">
        <v>66229399</v>
      </c>
      <c r="Q1438">
        <v>1364032</v>
      </c>
      <c r="R1438">
        <v>2021</v>
      </c>
      <c r="S1438">
        <v>98</v>
      </c>
      <c r="T1438">
        <v>5</v>
      </c>
      <c r="U1438">
        <v>751</v>
      </c>
      <c r="V1438">
        <v>665751</v>
      </c>
      <c r="W1438" t="s">
        <v>27</v>
      </c>
      <c r="X1438" t="s">
        <v>27</v>
      </c>
      <c r="Y1438" t="s">
        <v>794</v>
      </c>
      <c r="Z1438" t="s">
        <v>914</v>
      </c>
      <c r="AA1438" s="3" t="str">
        <f t="shared" si="44"/>
        <v>5751</v>
      </c>
      <c r="AB1438" s="4" t="str">
        <f t="shared" si="45"/>
        <v>Non-TIF</v>
      </c>
    </row>
    <row r="1439" spans="1:28" x14ac:dyDescent="0.25">
      <c r="A1439">
        <v>2021</v>
      </c>
      <c r="B1439">
        <v>98</v>
      </c>
      <c r="C1439" t="s">
        <v>32</v>
      </c>
      <c r="D1439">
        <v>43424305</v>
      </c>
      <c r="E1439">
        <v>62121537</v>
      </c>
      <c r="F1439">
        <v>2304090</v>
      </c>
      <c r="G1439">
        <v>9135069</v>
      </c>
      <c r="H1439">
        <v>26455160</v>
      </c>
      <c r="I1439">
        <v>360793</v>
      </c>
      <c r="J1439">
        <v>0</v>
      </c>
      <c r="K1439">
        <v>0</v>
      </c>
      <c r="L1439">
        <v>1992566</v>
      </c>
      <c r="M1439">
        <v>14332357</v>
      </c>
      <c r="N1439">
        <v>160125877</v>
      </c>
      <c r="O1439">
        <v>196312</v>
      </c>
      <c r="P1439">
        <v>159929565</v>
      </c>
      <c r="Q1439">
        <v>12920973</v>
      </c>
      <c r="R1439">
        <v>2021</v>
      </c>
      <c r="S1439">
        <v>98</v>
      </c>
      <c r="T1439">
        <v>4</v>
      </c>
      <c r="U1439">
        <v>772</v>
      </c>
      <c r="V1439">
        <v>984772</v>
      </c>
      <c r="W1439" t="s">
        <v>27</v>
      </c>
      <c r="X1439" t="s">
        <v>27</v>
      </c>
      <c r="Y1439" t="s">
        <v>320</v>
      </c>
      <c r="Z1439" t="s">
        <v>914</v>
      </c>
      <c r="AA1439" s="3" t="str">
        <f t="shared" si="44"/>
        <v>4772</v>
      </c>
      <c r="AB1439" s="4" t="str">
        <f t="shared" si="45"/>
        <v>Non-TIF</v>
      </c>
    </row>
    <row r="1440" spans="1:28" x14ac:dyDescent="0.25">
      <c r="A1440">
        <v>2021</v>
      </c>
      <c r="B1440">
        <v>99</v>
      </c>
      <c r="C1440" t="s">
        <v>45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2021</v>
      </c>
      <c r="S1440">
        <v>99</v>
      </c>
      <c r="T1440">
        <v>0</v>
      </c>
      <c r="U1440">
        <v>594</v>
      </c>
      <c r="V1440">
        <v>990594</v>
      </c>
      <c r="W1440" t="s">
        <v>27</v>
      </c>
      <c r="X1440" t="s">
        <v>27</v>
      </c>
      <c r="Y1440" t="s">
        <v>416</v>
      </c>
      <c r="Z1440" t="s">
        <v>916</v>
      </c>
      <c r="AA1440" s="3" t="str">
        <f t="shared" si="44"/>
        <v>0594</v>
      </c>
      <c r="AB1440" s="4" t="str">
        <f t="shared" si="45"/>
        <v>Non-TIF</v>
      </c>
    </row>
    <row r="1441" spans="1:28" x14ac:dyDescent="0.25">
      <c r="A1441">
        <v>2021</v>
      </c>
      <c r="B1441">
        <v>99</v>
      </c>
      <c r="C1441" t="s">
        <v>45</v>
      </c>
      <c r="D1441">
        <v>830570</v>
      </c>
      <c r="E1441">
        <v>930236</v>
      </c>
      <c r="F1441">
        <v>6424055</v>
      </c>
      <c r="G1441">
        <v>4178846</v>
      </c>
      <c r="H1441">
        <v>633150</v>
      </c>
      <c r="I1441">
        <v>34433</v>
      </c>
      <c r="J1441">
        <v>0</v>
      </c>
      <c r="K1441">
        <v>0</v>
      </c>
      <c r="L1441">
        <v>0</v>
      </c>
      <c r="M1441">
        <v>0</v>
      </c>
      <c r="N1441">
        <v>13031290</v>
      </c>
      <c r="O1441">
        <v>18520</v>
      </c>
      <c r="P1441">
        <v>13012770</v>
      </c>
      <c r="Q1441">
        <v>0</v>
      </c>
      <c r="R1441">
        <v>2021</v>
      </c>
      <c r="S1441">
        <v>99</v>
      </c>
      <c r="T1441">
        <v>1</v>
      </c>
      <c r="U1441">
        <v>944</v>
      </c>
      <c r="V1441">
        <v>991944</v>
      </c>
      <c r="W1441" t="s">
        <v>27</v>
      </c>
      <c r="X1441" t="s">
        <v>27</v>
      </c>
      <c r="Y1441" t="s">
        <v>501</v>
      </c>
      <c r="Z1441" t="s">
        <v>916</v>
      </c>
      <c r="AA1441" s="3" t="str">
        <f t="shared" si="44"/>
        <v>1944</v>
      </c>
      <c r="AB1441" s="4" t="str">
        <f t="shared" si="45"/>
        <v>Non-TIF</v>
      </c>
    </row>
    <row r="1442" spans="1:28" x14ac:dyDescent="0.25">
      <c r="A1442">
        <v>2021</v>
      </c>
      <c r="B1442">
        <v>99</v>
      </c>
      <c r="C1442" t="s">
        <v>24</v>
      </c>
      <c r="D1442">
        <v>0</v>
      </c>
      <c r="E1442">
        <v>0</v>
      </c>
      <c r="F1442">
        <v>0</v>
      </c>
      <c r="G1442">
        <v>0</v>
      </c>
      <c r="H1442">
        <v>11131070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11131070</v>
      </c>
      <c r="O1442">
        <v>0</v>
      </c>
      <c r="P1442">
        <v>11131070</v>
      </c>
      <c r="Q1442">
        <v>0</v>
      </c>
      <c r="R1442">
        <v>2021</v>
      </c>
      <c r="S1442">
        <v>99</v>
      </c>
      <c r="T1442">
        <v>4</v>
      </c>
      <c r="U1442">
        <v>775</v>
      </c>
      <c r="V1442" t="s">
        <v>648</v>
      </c>
      <c r="W1442" t="s">
        <v>26</v>
      </c>
      <c r="X1442" t="s">
        <v>27</v>
      </c>
      <c r="Y1442" t="s">
        <v>649</v>
      </c>
      <c r="Z1442" t="s">
        <v>916</v>
      </c>
      <c r="AA1442" s="3" t="str">
        <f t="shared" si="44"/>
        <v>4775</v>
      </c>
      <c r="AB1442" s="4" t="str">
        <f t="shared" si="45"/>
        <v>TIF</v>
      </c>
    </row>
    <row r="1443" spans="1:28" x14ac:dyDescent="0.25">
      <c r="A1443">
        <v>2021</v>
      </c>
      <c r="B1443">
        <v>99</v>
      </c>
      <c r="C1443" t="s">
        <v>24</v>
      </c>
      <c r="D1443">
        <v>0</v>
      </c>
      <c r="E1443">
        <v>0</v>
      </c>
      <c r="F1443">
        <v>0</v>
      </c>
      <c r="G1443">
        <v>906300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906300</v>
      </c>
      <c r="O1443">
        <v>0</v>
      </c>
      <c r="P1443">
        <v>906300</v>
      </c>
      <c r="Q1443">
        <v>0</v>
      </c>
      <c r="R1443">
        <v>2021</v>
      </c>
      <c r="S1443">
        <v>99</v>
      </c>
      <c r="T1443">
        <v>0</v>
      </c>
      <c r="U1443">
        <v>594</v>
      </c>
      <c r="V1443" t="s">
        <v>427</v>
      </c>
      <c r="W1443" t="s">
        <v>26</v>
      </c>
      <c r="X1443" t="s">
        <v>27</v>
      </c>
      <c r="Y1443" t="s">
        <v>428</v>
      </c>
      <c r="Z1443" t="s">
        <v>916</v>
      </c>
      <c r="AA1443" s="3" t="str">
        <f t="shared" si="44"/>
        <v>0594</v>
      </c>
      <c r="AB1443" s="4" t="str">
        <f t="shared" si="45"/>
        <v>TIF</v>
      </c>
    </row>
    <row r="1444" spans="1:28" x14ac:dyDescent="0.25">
      <c r="A1444">
        <v>2021</v>
      </c>
      <c r="B1444">
        <v>99</v>
      </c>
      <c r="C1444" t="s">
        <v>24</v>
      </c>
      <c r="D1444">
        <v>2696165</v>
      </c>
      <c r="E1444">
        <v>12800</v>
      </c>
      <c r="F1444">
        <v>0</v>
      </c>
      <c r="G1444">
        <v>4729937</v>
      </c>
      <c r="H1444">
        <v>103245480</v>
      </c>
      <c r="I1444">
        <v>897821</v>
      </c>
      <c r="J1444">
        <v>0</v>
      </c>
      <c r="K1444">
        <v>0</v>
      </c>
      <c r="L1444">
        <v>0</v>
      </c>
      <c r="M1444">
        <v>0</v>
      </c>
      <c r="N1444">
        <v>111582203</v>
      </c>
      <c r="O1444">
        <v>0</v>
      </c>
      <c r="P1444">
        <v>111582203</v>
      </c>
      <c r="Q1444">
        <v>0</v>
      </c>
      <c r="R1444">
        <v>2021</v>
      </c>
      <c r="S1444">
        <v>99</v>
      </c>
      <c r="T1444">
        <v>1</v>
      </c>
      <c r="U1444">
        <v>944</v>
      </c>
      <c r="V1444" t="s">
        <v>1016</v>
      </c>
      <c r="W1444" t="s">
        <v>26</v>
      </c>
      <c r="X1444" t="s">
        <v>27</v>
      </c>
      <c r="Y1444" t="s">
        <v>1017</v>
      </c>
      <c r="Z1444" t="s">
        <v>916</v>
      </c>
      <c r="AA1444" s="3" t="str">
        <f t="shared" si="44"/>
        <v>1944</v>
      </c>
      <c r="AB1444" s="4" t="str">
        <f t="shared" si="45"/>
        <v>TIF</v>
      </c>
    </row>
    <row r="1445" spans="1:28" x14ac:dyDescent="0.25">
      <c r="A1445">
        <v>2021</v>
      </c>
      <c r="B1445">
        <v>99</v>
      </c>
      <c r="C1445" t="s">
        <v>32</v>
      </c>
      <c r="D1445">
        <v>1041250</v>
      </c>
      <c r="E1445">
        <v>6214719</v>
      </c>
      <c r="F1445">
        <v>234889</v>
      </c>
      <c r="G1445">
        <v>1620</v>
      </c>
      <c r="H1445">
        <v>1413432</v>
      </c>
      <c r="I1445">
        <v>0</v>
      </c>
      <c r="J1445">
        <v>0</v>
      </c>
      <c r="K1445">
        <v>0</v>
      </c>
      <c r="L1445">
        <v>52325</v>
      </c>
      <c r="M1445">
        <v>0</v>
      </c>
      <c r="N1445">
        <v>8958235</v>
      </c>
      <c r="O1445">
        <v>0</v>
      </c>
      <c r="P1445">
        <v>8958235</v>
      </c>
      <c r="Q1445">
        <v>190745</v>
      </c>
      <c r="R1445">
        <v>2021</v>
      </c>
      <c r="S1445">
        <v>99</v>
      </c>
      <c r="T1445">
        <v>4</v>
      </c>
      <c r="U1445">
        <v>775</v>
      </c>
      <c r="V1445">
        <v>404775</v>
      </c>
      <c r="W1445" t="s">
        <v>27</v>
      </c>
      <c r="X1445" t="s">
        <v>27</v>
      </c>
      <c r="Y1445" t="s">
        <v>454</v>
      </c>
      <c r="Z1445" t="s">
        <v>916</v>
      </c>
      <c r="AA1445" s="3" t="str">
        <f t="shared" si="44"/>
        <v>4775</v>
      </c>
      <c r="AB1445" s="4" t="str">
        <f t="shared" si="45"/>
        <v>Non-TIF</v>
      </c>
    </row>
    <row r="1446" spans="1:28" x14ac:dyDescent="0.25">
      <c r="A1446">
        <v>2021</v>
      </c>
      <c r="B1446">
        <v>91</v>
      </c>
      <c r="C1446" t="s">
        <v>32</v>
      </c>
      <c r="D1446">
        <v>82369819</v>
      </c>
      <c r="E1446">
        <v>25693181</v>
      </c>
      <c r="F1446">
        <v>1150932</v>
      </c>
      <c r="G1446">
        <v>5516032</v>
      </c>
      <c r="H1446">
        <v>298890</v>
      </c>
      <c r="I1446">
        <v>270349</v>
      </c>
      <c r="J1446">
        <v>0</v>
      </c>
      <c r="K1446">
        <v>0</v>
      </c>
      <c r="L1446">
        <v>17487593</v>
      </c>
      <c r="M1446">
        <v>0</v>
      </c>
      <c r="N1446">
        <v>132786796</v>
      </c>
      <c r="O1446">
        <v>201868</v>
      </c>
      <c r="P1446">
        <v>132584928</v>
      </c>
      <c r="Q1446">
        <v>3711502</v>
      </c>
      <c r="R1446">
        <v>2021</v>
      </c>
      <c r="S1446">
        <v>91</v>
      </c>
      <c r="T1446">
        <v>3</v>
      </c>
      <c r="U1446">
        <v>119</v>
      </c>
      <c r="V1446">
        <v>613119</v>
      </c>
      <c r="W1446" t="s">
        <v>27</v>
      </c>
      <c r="X1446" t="s">
        <v>27</v>
      </c>
      <c r="Y1446" t="s">
        <v>240</v>
      </c>
      <c r="Z1446" t="s">
        <v>847</v>
      </c>
      <c r="AA1446" s="3" t="str">
        <f t="shared" si="44"/>
        <v>3119</v>
      </c>
      <c r="AB1446" s="4" t="str">
        <f t="shared" si="45"/>
        <v>Non-TIF</v>
      </c>
    </row>
    <row r="1447" spans="1:28" x14ac:dyDescent="0.25">
      <c r="A1447">
        <v>2021</v>
      </c>
      <c r="B1447">
        <v>91</v>
      </c>
      <c r="C1447" t="s">
        <v>32</v>
      </c>
      <c r="D1447">
        <v>746953041</v>
      </c>
      <c r="E1447">
        <v>57621357</v>
      </c>
      <c r="F1447">
        <v>2246566</v>
      </c>
      <c r="G1447">
        <v>91319031</v>
      </c>
      <c r="H1447">
        <v>8412120</v>
      </c>
      <c r="I1447">
        <v>31224132</v>
      </c>
      <c r="J1447">
        <v>0</v>
      </c>
      <c r="K1447">
        <v>0</v>
      </c>
      <c r="L1447">
        <v>6803991</v>
      </c>
      <c r="M1447">
        <v>0</v>
      </c>
      <c r="N1447">
        <v>944580238</v>
      </c>
      <c r="O1447">
        <v>1609386</v>
      </c>
      <c r="P1447">
        <v>942970852</v>
      </c>
      <c r="Q1447">
        <v>7769589</v>
      </c>
      <c r="R1447">
        <v>2021</v>
      </c>
      <c r="S1447">
        <v>91</v>
      </c>
      <c r="T1447">
        <v>3</v>
      </c>
      <c r="U1447">
        <v>114</v>
      </c>
      <c r="V1447">
        <v>913114</v>
      </c>
      <c r="W1447" t="s">
        <v>27</v>
      </c>
      <c r="X1447" t="s">
        <v>27</v>
      </c>
      <c r="Y1447" t="s">
        <v>866</v>
      </c>
      <c r="Z1447" t="s">
        <v>847</v>
      </c>
      <c r="AA1447" s="3" t="str">
        <f t="shared" si="44"/>
        <v>3114</v>
      </c>
      <c r="AB1447" s="4" t="str">
        <f t="shared" si="45"/>
        <v>Non-TIF</v>
      </c>
    </row>
    <row r="1448" spans="1:28" x14ac:dyDescent="0.25">
      <c r="A1448">
        <v>2021</v>
      </c>
      <c r="B1448">
        <v>91</v>
      </c>
      <c r="C1448" t="s">
        <v>32</v>
      </c>
      <c r="D1448">
        <v>626826725</v>
      </c>
      <c r="E1448">
        <v>14150738</v>
      </c>
      <c r="F1448">
        <v>813566</v>
      </c>
      <c r="G1448">
        <v>29002749</v>
      </c>
      <c r="H1448">
        <v>2700000</v>
      </c>
      <c r="I1448">
        <v>10533056</v>
      </c>
      <c r="J1448">
        <v>0</v>
      </c>
      <c r="K1448">
        <v>0</v>
      </c>
      <c r="L1448">
        <v>2300769</v>
      </c>
      <c r="M1448">
        <v>0</v>
      </c>
      <c r="N1448">
        <v>686327603</v>
      </c>
      <c r="O1448">
        <v>896698</v>
      </c>
      <c r="P1448">
        <v>685430905</v>
      </c>
      <c r="Q1448">
        <v>23892603</v>
      </c>
      <c r="R1448">
        <v>2021</v>
      </c>
      <c r="S1448">
        <v>91</v>
      </c>
      <c r="T1448">
        <v>4</v>
      </c>
      <c r="U1448">
        <v>797</v>
      </c>
      <c r="V1448">
        <v>914797</v>
      </c>
      <c r="W1448" t="s">
        <v>27</v>
      </c>
      <c r="X1448" t="s">
        <v>27</v>
      </c>
      <c r="Y1448" t="s">
        <v>927</v>
      </c>
      <c r="Z1448" t="s">
        <v>847</v>
      </c>
      <c r="AA1448" s="3" t="str">
        <f t="shared" si="44"/>
        <v>4797</v>
      </c>
      <c r="AB1448" s="4" t="str">
        <f t="shared" si="45"/>
        <v>Non-TIF</v>
      </c>
    </row>
    <row r="1449" spans="1:28" x14ac:dyDescent="0.25">
      <c r="A1449">
        <v>2021</v>
      </c>
      <c r="B1449">
        <v>92</v>
      </c>
      <c r="C1449" t="s">
        <v>24</v>
      </c>
      <c r="D1449">
        <v>3479581</v>
      </c>
      <c r="E1449">
        <v>0</v>
      </c>
      <c r="F1449">
        <v>0</v>
      </c>
      <c r="G1449">
        <v>5654887</v>
      </c>
      <c r="H1449">
        <v>4611801</v>
      </c>
      <c r="I1449">
        <v>567069</v>
      </c>
      <c r="J1449">
        <v>0</v>
      </c>
      <c r="K1449">
        <v>0</v>
      </c>
      <c r="L1449">
        <v>0</v>
      </c>
      <c r="M1449">
        <v>0</v>
      </c>
      <c r="N1449">
        <v>14313338</v>
      </c>
      <c r="O1449">
        <v>3704</v>
      </c>
      <c r="P1449">
        <v>14309634</v>
      </c>
      <c r="Q1449">
        <v>0</v>
      </c>
      <c r="R1449">
        <v>2021</v>
      </c>
      <c r="S1449">
        <v>92</v>
      </c>
      <c r="T1449">
        <v>6</v>
      </c>
      <c r="U1449">
        <v>768</v>
      </c>
      <c r="V1449" t="s">
        <v>974</v>
      </c>
      <c r="W1449" t="s">
        <v>26</v>
      </c>
      <c r="X1449" t="s">
        <v>27</v>
      </c>
      <c r="Y1449" t="s">
        <v>975</v>
      </c>
      <c r="Z1449" t="s">
        <v>867</v>
      </c>
      <c r="AA1449" s="3" t="str">
        <f t="shared" si="44"/>
        <v>6768</v>
      </c>
      <c r="AB1449" s="4" t="str">
        <f t="shared" si="45"/>
        <v>TIF</v>
      </c>
    </row>
    <row r="1450" spans="1:28" x14ac:dyDescent="0.25">
      <c r="A1450">
        <v>2021</v>
      </c>
      <c r="B1450">
        <v>93</v>
      </c>
      <c r="C1450" t="s">
        <v>32</v>
      </c>
      <c r="D1450">
        <v>34355882</v>
      </c>
      <c r="E1450">
        <v>44187718</v>
      </c>
      <c r="F1450">
        <v>3129135</v>
      </c>
      <c r="G1450">
        <v>3359115</v>
      </c>
      <c r="H1450">
        <v>0</v>
      </c>
      <c r="I1450">
        <v>17174</v>
      </c>
      <c r="J1450">
        <v>0</v>
      </c>
      <c r="K1450">
        <v>0</v>
      </c>
      <c r="L1450">
        <v>2651113</v>
      </c>
      <c r="M1450">
        <v>3139853</v>
      </c>
      <c r="N1450">
        <v>90839990</v>
      </c>
      <c r="O1450">
        <v>118528</v>
      </c>
      <c r="P1450">
        <v>90721462</v>
      </c>
      <c r="Q1450">
        <v>1648658</v>
      </c>
      <c r="R1450">
        <v>2021</v>
      </c>
      <c r="S1450">
        <v>93</v>
      </c>
      <c r="T1450">
        <v>5</v>
      </c>
      <c r="U1450">
        <v>895</v>
      </c>
      <c r="V1450">
        <v>935895</v>
      </c>
      <c r="W1450" t="s">
        <v>27</v>
      </c>
      <c r="X1450" t="s">
        <v>27</v>
      </c>
      <c r="Y1450" t="s">
        <v>108</v>
      </c>
      <c r="Z1450" t="s">
        <v>868</v>
      </c>
      <c r="AA1450" s="3" t="str">
        <f t="shared" si="44"/>
        <v>5895</v>
      </c>
      <c r="AB1450" s="4" t="str">
        <f t="shared" si="45"/>
        <v>Non-TIF</v>
      </c>
    </row>
    <row r="1451" spans="1:28" x14ac:dyDescent="0.25">
      <c r="A1451">
        <v>2021</v>
      </c>
      <c r="B1451">
        <v>93</v>
      </c>
      <c r="C1451" t="s">
        <v>32</v>
      </c>
      <c r="D1451">
        <v>86243045</v>
      </c>
      <c r="E1451">
        <v>107623235</v>
      </c>
      <c r="F1451">
        <v>4735879</v>
      </c>
      <c r="G1451">
        <v>13623943</v>
      </c>
      <c r="H1451">
        <v>7911036</v>
      </c>
      <c r="I1451">
        <v>690498</v>
      </c>
      <c r="J1451">
        <v>0</v>
      </c>
      <c r="K1451">
        <v>0</v>
      </c>
      <c r="L1451">
        <v>28298618</v>
      </c>
      <c r="M1451">
        <v>33116578</v>
      </c>
      <c r="N1451">
        <v>282242832</v>
      </c>
      <c r="O1451">
        <v>300024</v>
      </c>
      <c r="P1451">
        <v>281942808</v>
      </c>
      <c r="Q1451">
        <v>5211042</v>
      </c>
      <c r="R1451">
        <v>2021</v>
      </c>
      <c r="S1451">
        <v>93</v>
      </c>
      <c r="T1451">
        <v>6</v>
      </c>
      <c r="U1451">
        <v>854</v>
      </c>
      <c r="V1451">
        <v>936854</v>
      </c>
      <c r="W1451" t="s">
        <v>27</v>
      </c>
      <c r="X1451" t="s">
        <v>27</v>
      </c>
      <c r="Y1451" t="s">
        <v>509</v>
      </c>
      <c r="Z1451" t="s">
        <v>868</v>
      </c>
      <c r="AA1451" s="3" t="str">
        <f t="shared" si="44"/>
        <v>6854</v>
      </c>
      <c r="AB1451" s="4" t="str">
        <f t="shared" si="45"/>
        <v>Non-TIF</v>
      </c>
    </row>
    <row r="1452" spans="1:28" x14ac:dyDescent="0.25">
      <c r="A1452">
        <v>2021</v>
      </c>
      <c r="B1452">
        <v>94</v>
      </c>
      <c r="C1452" t="s">
        <v>45</v>
      </c>
      <c r="D1452">
        <v>0</v>
      </c>
      <c r="E1452">
        <v>0</v>
      </c>
      <c r="F1452">
        <v>0</v>
      </c>
      <c r="G1452">
        <v>3988972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3988972</v>
      </c>
      <c r="O1452">
        <v>0</v>
      </c>
      <c r="P1452">
        <v>3988972</v>
      </c>
      <c r="Q1452">
        <v>0</v>
      </c>
      <c r="R1452">
        <v>2021</v>
      </c>
      <c r="S1452">
        <v>94</v>
      </c>
      <c r="T1452">
        <v>6</v>
      </c>
      <c r="U1452">
        <v>867</v>
      </c>
      <c r="V1452">
        <v>406867</v>
      </c>
      <c r="W1452" t="s">
        <v>27</v>
      </c>
      <c r="X1452" t="s">
        <v>27</v>
      </c>
      <c r="Y1452" t="s">
        <v>484</v>
      </c>
      <c r="Z1452" t="s">
        <v>869</v>
      </c>
      <c r="AA1452" s="3" t="str">
        <f t="shared" si="44"/>
        <v>6867</v>
      </c>
      <c r="AB1452" s="4" t="str">
        <f t="shared" si="45"/>
        <v>Non-TIF</v>
      </c>
    </row>
    <row r="1453" spans="1:28" x14ac:dyDescent="0.25">
      <c r="A1453">
        <v>2021</v>
      </c>
      <c r="B1453">
        <v>94</v>
      </c>
      <c r="C1453" t="s">
        <v>24</v>
      </c>
      <c r="D1453">
        <v>8684889</v>
      </c>
      <c r="E1453">
        <v>124573</v>
      </c>
      <c r="F1453">
        <v>0</v>
      </c>
      <c r="G1453">
        <v>55603381</v>
      </c>
      <c r="H1453">
        <v>30617135</v>
      </c>
      <c r="I1453">
        <v>1200167</v>
      </c>
      <c r="J1453">
        <v>0</v>
      </c>
      <c r="K1453">
        <v>0</v>
      </c>
      <c r="L1453">
        <v>0</v>
      </c>
      <c r="M1453">
        <v>0</v>
      </c>
      <c r="N1453">
        <v>96230145</v>
      </c>
      <c r="O1453">
        <v>0</v>
      </c>
      <c r="P1453">
        <v>96230145</v>
      </c>
      <c r="Q1453">
        <v>0</v>
      </c>
      <c r="R1453">
        <v>2021</v>
      </c>
      <c r="S1453">
        <v>94</v>
      </c>
      <c r="T1453">
        <v>2</v>
      </c>
      <c r="U1453">
        <v>313</v>
      </c>
      <c r="V1453" t="s">
        <v>976</v>
      </c>
      <c r="W1453" t="s">
        <v>26</v>
      </c>
      <c r="X1453" t="s">
        <v>27</v>
      </c>
      <c r="Y1453" t="s">
        <v>977</v>
      </c>
      <c r="Z1453" t="s">
        <v>869</v>
      </c>
      <c r="AA1453" s="3" t="str">
        <f t="shared" si="44"/>
        <v>2313</v>
      </c>
      <c r="AB1453" s="4" t="str">
        <f t="shared" si="45"/>
        <v>TIF</v>
      </c>
    </row>
    <row r="1454" spans="1:28" x14ac:dyDescent="0.25">
      <c r="A1454">
        <v>2021</v>
      </c>
      <c r="B1454">
        <v>94</v>
      </c>
      <c r="C1454" t="s">
        <v>24</v>
      </c>
      <c r="D1454">
        <v>260605</v>
      </c>
      <c r="E1454">
        <v>0</v>
      </c>
      <c r="F1454">
        <v>0</v>
      </c>
      <c r="G1454">
        <v>7286841</v>
      </c>
      <c r="H1454">
        <v>41925875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49473321</v>
      </c>
      <c r="O1454">
        <v>0</v>
      </c>
      <c r="P1454">
        <v>49473321</v>
      </c>
      <c r="Q1454">
        <v>0</v>
      </c>
      <c r="R1454">
        <v>2021</v>
      </c>
      <c r="S1454">
        <v>94</v>
      </c>
      <c r="T1454">
        <v>5</v>
      </c>
      <c r="U1454">
        <v>323</v>
      </c>
      <c r="V1454" t="s">
        <v>978</v>
      </c>
      <c r="W1454" t="s">
        <v>26</v>
      </c>
      <c r="X1454" t="s">
        <v>27</v>
      </c>
      <c r="Y1454" t="s">
        <v>979</v>
      </c>
      <c r="Z1454" t="s">
        <v>869</v>
      </c>
      <c r="AA1454" s="3" t="str">
        <f t="shared" si="44"/>
        <v>5323</v>
      </c>
      <c r="AB1454" s="4" t="str">
        <f t="shared" si="45"/>
        <v>TIF</v>
      </c>
    </row>
    <row r="1455" spans="1:28" x14ac:dyDescent="0.25">
      <c r="A1455">
        <v>2021</v>
      </c>
      <c r="B1455">
        <v>94</v>
      </c>
      <c r="C1455" t="s">
        <v>24</v>
      </c>
      <c r="D1455">
        <v>158442</v>
      </c>
      <c r="E1455">
        <v>0</v>
      </c>
      <c r="F1455">
        <v>0</v>
      </c>
      <c r="G1455">
        <v>100006</v>
      </c>
      <c r="H1455">
        <v>28666980</v>
      </c>
      <c r="I1455">
        <v>1200</v>
      </c>
      <c r="J1455">
        <v>0</v>
      </c>
      <c r="K1455">
        <v>0</v>
      </c>
      <c r="L1455">
        <v>0</v>
      </c>
      <c r="M1455">
        <v>0</v>
      </c>
      <c r="N1455">
        <v>28926628</v>
      </c>
      <c r="O1455">
        <v>0</v>
      </c>
      <c r="P1455">
        <v>28926628</v>
      </c>
      <c r="Q1455">
        <v>0</v>
      </c>
      <c r="R1455">
        <v>2021</v>
      </c>
      <c r="S1455">
        <v>94</v>
      </c>
      <c r="T1455">
        <v>6</v>
      </c>
      <c r="U1455">
        <v>96</v>
      </c>
      <c r="V1455" t="s">
        <v>980</v>
      </c>
      <c r="W1455" t="s">
        <v>26</v>
      </c>
      <c r="X1455" t="s">
        <v>27</v>
      </c>
      <c r="Y1455" t="s">
        <v>981</v>
      </c>
      <c r="Z1455" t="s">
        <v>869</v>
      </c>
      <c r="AA1455" s="3" t="str">
        <f t="shared" si="44"/>
        <v>6096</v>
      </c>
      <c r="AB1455" s="4" t="str">
        <f t="shared" si="45"/>
        <v>TIF</v>
      </c>
    </row>
    <row r="1456" spans="1:28" x14ac:dyDescent="0.25">
      <c r="A1456">
        <v>2021</v>
      </c>
      <c r="B1456">
        <v>94</v>
      </c>
      <c r="C1456" t="s">
        <v>32</v>
      </c>
      <c r="D1456">
        <v>63430250</v>
      </c>
      <c r="E1456">
        <v>87258073</v>
      </c>
      <c r="F1456">
        <v>3318377</v>
      </c>
      <c r="G1456">
        <v>9563553</v>
      </c>
      <c r="H1456">
        <v>16696755</v>
      </c>
      <c r="I1456">
        <v>172336</v>
      </c>
      <c r="J1456">
        <v>0</v>
      </c>
      <c r="K1456">
        <v>8470</v>
      </c>
      <c r="L1456">
        <v>501370</v>
      </c>
      <c r="M1456">
        <v>16518501</v>
      </c>
      <c r="N1456">
        <v>197467685</v>
      </c>
      <c r="O1456">
        <v>133344</v>
      </c>
      <c r="P1456">
        <v>197334341</v>
      </c>
      <c r="Q1456">
        <v>16080949</v>
      </c>
      <c r="R1456">
        <v>2021</v>
      </c>
      <c r="S1456">
        <v>94</v>
      </c>
      <c r="T1456">
        <v>4</v>
      </c>
      <c r="U1456">
        <v>23</v>
      </c>
      <c r="V1456">
        <v>134023</v>
      </c>
      <c r="W1456" t="s">
        <v>27</v>
      </c>
      <c r="X1456" t="s">
        <v>27</v>
      </c>
      <c r="Y1456" t="s">
        <v>288</v>
      </c>
      <c r="Z1456" t="s">
        <v>869</v>
      </c>
      <c r="AA1456" s="3" t="str">
        <f t="shared" si="44"/>
        <v>4023</v>
      </c>
      <c r="AB1456" s="4" t="str">
        <f t="shared" si="45"/>
        <v>Non-TIF</v>
      </c>
    </row>
    <row r="1457" spans="1:28" x14ac:dyDescent="0.25">
      <c r="A1457">
        <v>2021</v>
      </c>
      <c r="B1457">
        <v>94</v>
      </c>
      <c r="C1457" t="s">
        <v>32</v>
      </c>
      <c r="D1457">
        <v>654729</v>
      </c>
      <c r="E1457">
        <v>6209344</v>
      </c>
      <c r="F1457">
        <v>79194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18190</v>
      </c>
      <c r="M1457">
        <v>1797021</v>
      </c>
      <c r="N1457">
        <v>8758478</v>
      </c>
      <c r="O1457">
        <v>1852</v>
      </c>
      <c r="P1457">
        <v>8756626</v>
      </c>
      <c r="Q1457">
        <v>65468</v>
      </c>
      <c r="R1457">
        <v>2021</v>
      </c>
      <c r="S1457">
        <v>94</v>
      </c>
      <c r="T1457">
        <v>2</v>
      </c>
      <c r="U1457">
        <v>493</v>
      </c>
      <c r="V1457">
        <v>462493</v>
      </c>
      <c r="W1457" t="s">
        <v>27</v>
      </c>
      <c r="X1457" t="s">
        <v>27</v>
      </c>
      <c r="Y1457" t="s">
        <v>473</v>
      </c>
      <c r="Z1457" t="s">
        <v>869</v>
      </c>
      <c r="AA1457" s="3" t="str">
        <f t="shared" si="44"/>
        <v>2493</v>
      </c>
      <c r="AB1457" s="4" t="str">
        <f t="shared" si="45"/>
        <v>Non-TIF</v>
      </c>
    </row>
    <row r="1458" spans="1:28" x14ac:dyDescent="0.25">
      <c r="A1458">
        <v>2021</v>
      </c>
      <c r="B1458">
        <v>94</v>
      </c>
      <c r="C1458" t="s">
        <v>32</v>
      </c>
      <c r="D1458">
        <v>2824214</v>
      </c>
      <c r="E1458">
        <v>6371781</v>
      </c>
      <c r="F1458">
        <v>536312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18670</v>
      </c>
      <c r="M1458">
        <v>0</v>
      </c>
      <c r="N1458">
        <v>9750977</v>
      </c>
      <c r="O1458">
        <v>14816</v>
      </c>
      <c r="P1458">
        <v>9736161</v>
      </c>
      <c r="Q1458">
        <v>58314</v>
      </c>
      <c r="R1458">
        <v>2021</v>
      </c>
      <c r="S1458">
        <v>94</v>
      </c>
      <c r="T1458">
        <v>3</v>
      </c>
      <c r="U1458">
        <v>60</v>
      </c>
      <c r="V1458">
        <v>463060</v>
      </c>
      <c r="W1458" t="s">
        <v>27</v>
      </c>
      <c r="X1458" t="s">
        <v>27</v>
      </c>
      <c r="Y1458" t="s">
        <v>498</v>
      </c>
      <c r="Z1458" t="s">
        <v>869</v>
      </c>
      <c r="AA1458" s="3" t="str">
        <f t="shared" si="44"/>
        <v>3060</v>
      </c>
      <c r="AB1458" s="4" t="str">
        <f t="shared" si="45"/>
        <v>Non-TIF</v>
      </c>
    </row>
    <row r="1459" spans="1:28" x14ac:dyDescent="0.25">
      <c r="A1459">
        <v>2021</v>
      </c>
      <c r="B1459">
        <v>94</v>
      </c>
      <c r="C1459" t="s">
        <v>32</v>
      </c>
      <c r="D1459">
        <v>618758521</v>
      </c>
      <c r="E1459">
        <v>94830015</v>
      </c>
      <c r="F1459">
        <v>2385710</v>
      </c>
      <c r="G1459">
        <v>218683431</v>
      </c>
      <c r="H1459">
        <v>51094296</v>
      </c>
      <c r="I1459">
        <v>29245447</v>
      </c>
      <c r="J1459">
        <v>0</v>
      </c>
      <c r="K1459">
        <v>33210</v>
      </c>
      <c r="L1459">
        <v>14984021</v>
      </c>
      <c r="M1459">
        <v>18421704</v>
      </c>
      <c r="N1459">
        <v>1048436355</v>
      </c>
      <c r="O1459">
        <v>2090420</v>
      </c>
      <c r="P1459">
        <v>1046345935</v>
      </c>
      <c r="Q1459">
        <v>77915651</v>
      </c>
      <c r="R1459">
        <v>2021</v>
      </c>
      <c r="S1459">
        <v>94</v>
      </c>
      <c r="T1459">
        <v>2</v>
      </c>
      <c r="U1459">
        <v>313</v>
      </c>
      <c r="V1459">
        <v>942313</v>
      </c>
      <c r="W1459" t="s">
        <v>27</v>
      </c>
      <c r="X1459" t="s">
        <v>27</v>
      </c>
      <c r="Y1459" t="s">
        <v>928</v>
      </c>
      <c r="Z1459" t="s">
        <v>869</v>
      </c>
      <c r="AA1459" s="3" t="str">
        <f t="shared" si="44"/>
        <v>2313</v>
      </c>
      <c r="AB1459" s="4" t="str">
        <f t="shared" si="45"/>
        <v>Non-TIF</v>
      </c>
    </row>
    <row r="1460" spans="1:28" x14ac:dyDescent="0.25">
      <c r="A1460">
        <v>2021</v>
      </c>
      <c r="B1460">
        <v>94</v>
      </c>
      <c r="C1460" t="s">
        <v>32</v>
      </c>
      <c r="D1460">
        <v>69333969</v>
      </c>
      <c r="E1460">
        <v>154946058</v>
      </c>
      <c r="F1460">
        <v>7866923</v>
      </c>
      <c r="G1460">
        <v>17621433</v>
      </c>
      <c r="H1460">
        <v>10484271</v>
      </c>
      <c r="I1460">
        <v>1262985</v>
      </c>
      <c r="J1460">
        <v>0</v>
      </c>
      <c r="K1460">
        <v>47210</v>
      </c>
      <c r="L1460">
        <v>32637115</v>
      </c>
      <c r="M1460">
        <v>32898483</v>
      </c>
      <c r="N1460">
        <v>327098447</v>
      </c>
      <c r="O1460">
        <v>233352</v>
      </c>
      <c r="P1460">
        <v>326865095</v>
      </c>
      <c r="Q1460">
        <v>15161769</v>
      </c>
      <c r="R1460">
        <v>2021</v>
      </c>
      <c r="S1460">
        <v>94</v>
      </c>
      <c r="T1460">
        <v>5</v>
      </c>
      <c r="U1460">
        <v>323</v>
      </c>
      <c r="V1460">
        <v>945323</v>
      </c>
      <c r="W1460" t="s">
        <v>27</v>
      </c>
      <c r="X1460" t="s">
        <v>27</v>
      </c>
      <c r="Y1460" t="s">
        <v>150</v>
      </c>
      <c r="Z1460" t="s">
        <v>869</v>
      </c>
      <c r="AA1460" s="3" t="str">
        <f t="shared" si="44"/>
        <v>5323</v>
      </c>
      <c r="AB1460" s="4" t="str">
        <f t="shared" si="45"/>
        <v>Non-TIF</v>
      </c>
    </row>
    <row r="1461" spans="1:28" x14ac:dyDescent="0.25">
      <c r="A1461">
        <v>2021</v>
      </c>
      <c r="B1461">
        <v>94</v>
      </c>
      <c r="C1461" t="s">
        <v>32</v>
      </c>
      <c r="D1461">
        <v>49561554</v>
      </c>
      <c r="E1461">
        <v>92850849</v>
      </c>
      <c r="F1461">
        <v>4807095</v>
      </c>
      <c r="G1461">
        <v>5651010</v>
      </c>
      <c r="H1461">
        <v>1815876</v>
      </c>
      <c r="I1461">
        <v>861163</v>
      </c>
      <c r="J1461">
        <v>0</v>
      </c>
      <c r="K1461">
        <v>29360</v>
      </c>
      <c r="L1461">
        <v>40422781</v>
      </c>
      <c r="M1461">
        <v>0</v>
      </c>
      <c r="N1461">
        <v>195999688</v>
      </c>
      <c r="O1461">
        <v>213168</v>
      </c>
      <c r="P1461">
        <v>195786520</v>
      </c>
      <c r="Q1461">
        <v>6792594</v>
      </c>
      <c r="R1461">
        <v>2021</v>
      </c>
      <c r="S1461">
        <v>94</v>
      </c>
      <c r="T1461">
        <v>6</v>
      </c>
      <c r="U1461">
        <v>96</v>
      </c>
      <c r="V1461">
        <v>946096</v>
      </c>
      <c r="W1461" t="s">
        <v>27</v>
      </c>
      <c r="X1461" t="s">
        <v>27</v>
      </c>
      <c r="Y1461" t="s">
        <v>65</v>
      </c>
      <c r="Z1461" t="s">
        <v>869</v>
      </c>
      <c r="AA1461" s="3" t="str">
        <f t="shared" si="44"/>
        <v>6096</v>
      </c>
      <c r="AB1461" s="4" t="str">
        <f t="shared" si="45"/>
        <v>Non-TIF</v>
      </c>
    </row>
    <row r="1462" spans="1:28" x14ac:dyDescent="0.25">
      <c r="A1462">
        <v>2021</v>
      </c>
      <c r="B1462">
        <v>95</v>
      </c>
      <c r="C1462" t="s">
        <v>45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2021</v>
      </c>
      <c r="S1462">
        <v>95</v>
      </c>
      <c r="T1462">
        <v>0</v>
      </c>
      <c r="U1462">
        <v>873</v>
      </c>
      <c r="V1462">
        <v>950873</v>
      </c>
      <c r="W1462" t="s">
        <v>27</v>
      </c>
      <c r="X1462" t="s">
        <v>27</v>
      </c>
      <c r="Y1462" t="s">
        <v>603</v>
      </c>
      <c r="Z1462" t="s">
        <v>872</v>
      </c>
      <c r="AA1462" s="3" t="str">
        <f t="shared" si="44"/>
        <v>0873</v>
      </c>
      <c r="AB1462" s="4" t="str">
        <f t="shared" si="45"/>
        <v>Non-TIF</v>
      </c>
    </row>
    <row r="1463" spans="1:28" x14ac:dyDescent="0.25">
      <c r="A1463">
        <v>2021</v>
      </c>
      <c r="B1463">
        <v>95</v>
      </c>
      <c r="C1463" t="s">
        <v>45</v>
      </c>
      <c r="D1463">
        <v>373707</v>
      </c>
      <c r="E1463">
        <v>553420</v>
      </c>
      <c r="F1463">
        <v>34029</v>
      </c>
      <c r="G1463">
        <v>2197845</v>
      </c>
      <c r="H1463">
        <v>610032</v>
      </c>
      <c r="I1463">
        <v>319639</v>
      </c>
      <c r="J1463">
        <v>0</v>
      </c>
      <c r="K1463">
        <v>0</v>
      </c>
      <c r="L1463">
        <v>0</v>
      </c>
      <c r="M1463">
        <v>0</v>
      </c>
      <c r="N1463">
        <v>4088672</v>
      </c>
      <c r="O1463">
        <v>1852</v>
      </c>
      <c r="P1463">
        <v>4086820</v>
      </c>
      <c r="Q1463">
        <v>0</v>
      </c>
      <c r="R1463">
        <v>2021</v>
      </c>
      <c r="S1463">
        <v>95</v>
      </c>
      <c r="T1463">
        <v>3</v>
      </c>
      <c r="U1463">
        <v>420</v>
      </c>
      <c r="V1463">
        <v>953420</v>
      </c>
      <c r="W1463" t="s">
        <v>27</v>
      </c>
      <c r="X1463" t="s">
        <v>27</v>
      </c>
      <c r="Y1463" t="s">
        <v>875</v>
      </c>
      <c r="Z1463" t="s">
        <v>872</v>
      </c>
      <c r="AA1463" s="3" t="str">
        <f t="shared" si="44"/>
        <v>3420</v>
      </c>
      <c r="AB1463" s="4" t="str">
        <f t="shared" si="45"/>
        <v>Non-TIF</v>
      </c>
    </row>
    <row r="1464" spans="1:28" x14ac:dyDescent="0.25">
      <c r="A1464">
        <v>2021</v>
      </c>
      <c r="B1464">
        <v>95</v>
      </c>
      <c r="C1464" t="s">
        <v>32</v>
      </c>
      <c r="D1464">
        <v>150163</v>
      </c>
      <c r="E1464">
        <v>828563</v>
      </c>
      <c r="F1464">
        <v>32518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623</v>
      </c>
      <c r="M1464">
        <v>0</v>
      </c>
      <c r="N1464">
        <v>1011867</v>
      </c>
      <c r="O1464">
        <v>0</v>
      </c>
      <c r="P1464">
        <v>1011867</v>
      </c>
      <c r="Q1464">
        <v>2523</v>
      </c>
      <c r="R1464">
        <v>2021</v>
      </c>
      <c r="S1464">
        <v>95</v>
      </c>
      <c r="T1464">
        <v>6</v>
      </c>
      <c r="U1464">
        <v>417</v>
      </c>
      <c r="V1464">
        <v>556417</v>
      </c>
      <c r="W1464" t="s">
        <v>27</v>
      </c>
      <c r="X1464" t="s">
        <v>27</v>
      </c>
      <c r="Y1464" t="s">
        <v>610</v>
      </c>
      <c r="Z1464" t="s">
        <v>872</v>
      </c>
      <c r="AA1464" s="3" t="str">
        <f t="shared" si="44"/>
        <v>6417</v>
      </c>
      <c r="AB1464" s="4" t="str">
        <f t="shared" si="45"/>
        <v>Non-TIF</v>
      </c>
    </row>
    <row r="1465" spans="1:28" x14ac:dyDescent="0.25">
      <c r="A1465">
        <v>2021</v>
      </c>
      <c r="B1465">
        <v>95</v>
      </c>
      <c r="C1465" t="s">
        <v>32</v>
      </c>
      <c r="D1465">
        <v>107854941</v>
      </c>
      <c r="E1465">
        <v>61619091</v>
      </c>
      <c r="F1465">
        <v>3244053</v>
      </c>
      <c r="G1465">
        <v>8416748</v>
      </c>
      <c r="H1465">
        <v>1000494</v>
      </c>
      <c r="I1465">
        <v>1993077</v>
      </c>
      <c r="J1465">
        <v>0</v>
      </c>
      <c r="K1465">
        <v>0</v>
      </c>
      <c r="L1465">
        <v>7167619</v>
      </c>
      <c r="M1465">
        <v>57179</v>
      </c>
      <c r="N1465">
        <v>191353202</v>
      </c>
      <c r="O1465">
        <v>366696</v>
      </c>
      <c r="P1465">
        <v>190986506</v>
      </c>
      <c r="Q1465">
        <v>1194301</v>
      </c>
      <c r="R1465">
        <v>2021</v>
      </c>
      <c r="S1465">
        <v>95</v>
      </c>
      <c r="T1465">
        <v>2</v>
      </c>
      <c r="U1465">
        <v>295</v>
      </c>
      <c r="V1465">
        <v>952295</v>
      </c>
      <c r="W1465" t="s">
        <v>27</v>
      </c>
      <c r="X1465" t="s">
        <v>27</v>
      </c>
      <c r="Y1465" t="s">
        <v>319</v>
      </c>
      <c r="Z1465" t="s">
        <v>872</v>
      </c>
      <c r="AA1465" s="3" t="str">
        <f t="shared" si="44"/>
        <v>2295</v>
      </c>
      <c r="AB1465" s="4" t="str">
        <f t="shared" si="45"/>
        <v>Non-TIF</v>
      </c>
    </row>
    <row r="1466" spans="1:28" x14ac:dyDescent="0.25">
      <c r="A1466">
        <v>2021</v>
      </c>
      <c r="B1466">
        <v>96</v>
      </c>
      <c r="C1466" t="s">
        <v>45</v>
      </c>
      <c r="D1466">
        <v>0</v>
      </c>
      <c r="E1466">
        <v>0</v>
      </c>
      <c r="F1466">
        <v>0</v>
      </c>
      <c r="G1466">
        <v>4964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4964</v>
      </c>
      <c r="O1466">
        <v>0</v>
      </c>
      <c r="P1466">
        <v>4964</v>
      </c>
      <c r="Q1466">
        <v>0</v>
      </c>
      <c r="R1466">
        <v>2021</v>
      </c>
      <c r="S1466">
        <v>96</v>
      </c>
      <c r="T1466">
        <v>6</v>
      </c>
      <c r="U1466">
        <v>100</v>
      </c>
      <c r="V1466">
        <v>966100</v>
      </c>
      <c r="W1466" t="s">
        <v>27</v>
      </c>
      <c r="X1466" t="s">
        <v>27</v>
      </c>
      <c r="Y1466" t="s">
        <v>910</v>
      </c>
      <c r="Z1466" t="s">
        <v>876</v>
      </c>
      <c r="AA1466" s="3" t="str">
        <f t="shared" ref="AA1466:AA1479" si="46">CONCATENATE(T1466,TEXT(U1466,"000"))</f>
        <v>6100</v>
      </c>
      <c r="AB1466" s="4" t="str">
        <f t="shared" ref="AB1466:AB1479" si="47">IF(C1466="I","TIF","Non-TIF")</f>
        <v>Non-TIF</v>
      </c>
    </row>
    <row r="1467" spans="1:28" x14ac:dyDescent="0.25">
      <c r="A1467">
        <v>2021</v>
      </c>
      <c r="B1467">
        <v>96</v>
      </c>
      <c r="C1467" t="s">
        <v>24</v>
      </c>
      <c r="D1467">
        <v>0</v>
      </c>
      <c r="E1467">
        <v>0</v>
      </c>
      <c r="F1467">
        <v>0</v>
      </c>
      <c r="G1467">
        <v>5236921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5236921</v>
      </c>
      <c r="O1467">
        <v>0</v>
      </c>
      <c r="P1467">
        <v>5236921</v>
      </c>
      <c r="Q1467">
        <v>0</v>
      </c>
      <c r="R1467">
        <v>2021</v>
      </c>
      <c r="S1467">
        <v>96</v>
      </c>
      <c r="T1467">
        <v>1</v>
      </c>
      <c r="U1467">
        <v>638</v>
      </c>
      <c r="V1467" t="s">
        <v>982</v>
      </c>
      <c r="W1467" t="s">
        <v>26</v>
      </c>
      <c r="X1467" t="s">
        <v>27</v>
      </c>
      <c r="Y1467" t="s">
        <v>1745</v>
      </c>
      <c r="Z1467" t="s">
        <v>876</v>
      </c>
      <c r="AA1467" s="3" t="str">
        <f t="shared" si="46"/>
        <v>1638</v>
      </c>
      <c r="AB1467" s="4" t="str">
        <f t="shared" si="47"/>
        <v>TIF</v>
      </c>
    </row>
    <row r="1468" spans="1:28" x14ac:dyDescent="0.25">
      <c r="A1468">
        <v>2021</v>
      </c>
      <c r="B1468">
        <v>96</v>
      </c>
      <c r="C1468" t="s">
        <v>32</v>
      </c>
      <c r="D1468">
        <v>42412330</v>
      </c>
      <c r="E1468">
        <v>60706595</v>
      </c>
      <c r="F1468">
        <v>4447257</v>
      </c>
      <c r="G1468">
        <v>5728041</v>
      </c>
      <c r="H1468">
        <v>989586</v>
      </c>
      <c r="I1468">
        <v>115253</v>
      </c>
      <c r="J1468">
        <v>0</v>
      </c>
      <c r="K1468">
        <v>0</v>
      </c>
      <c r="L1468">
        <v>2024527</v>
      </c>
      <c r="M1468">
        <v>0</v>
      </c>
      <c r="N1468">
        <v>116423589</v>
      </c>
      <c r="O1468">
        <v>109268</v>
      </c>
      <c r="P1468">
        <v>116314321</v>
      </c>
      <c r="Q1468">
        <v>829936</v>
      </c>
      <c r="R1468">
        <v>2021</v>
      </c>
      <c r="S1468">
        <v>96</v>
      </c>
      <c r="T1468">
        <v>3</v>
      </c>
      <c r="U1468">
        <v>29</v>
      </c>
      <c r="V1468">
        <v>453029</v>
      </c>
      <c r="W1468" t="s">
        <v>27</v>
      </c>
      <c r="X1468" t="s">
        <v>27</v>
      </c>
      <c r="Y1468" t="s">
        <v>325</v>
      </c>
      <c r="Z1468" t="s">
        <v>876</v>
      </c>
      <c r="AA1468" s="3" t="str">
        <f t="shared" si="46"/>
        <v>3029</v>
      </c>
      <c r="AB1468" s="4" t="str">
        <f t="shared" si="47"/>
        <v>Non-TIF</v>
      </c>
    </row>
    <row r="1469" spans="1:28" x14ac:dyDescent="0.25">
      <c r="A1469">
        <v>2021</v>
      </c>
      <c r="B1469">
        <v>97</v>
      </c>
      <c r="C1469" t="s">
        <v>45</v>
      </c>
      <c r="D1469">
        <v>144168849</v>
      </c>
      <c r="E1469">
        <v>175061</v>
      </c>
      <c r="F1469">
        <v>0</v>
      </c>
      <c r="G1469">
        <v>430259017</v>
      </c>
      <c r="H1469">
        <v>56330112</v>
      </c>
      <c r="I1469">
        <v>24348171</v>
      </c>
      <c r="J1469">
        <v>0</v>
      </c>
      <c r="K1469">
        <v>0</v>
      </c>
      <c r="L1469">
        <v>0</v>
      </c>
      <c r="M1469">
        <v>0</v>
      </c>
      <c r="N1469">
        <v>655281210</v>
      </c>
      <c r="O1469">
        <v>303890</v>
      </c>
      <c r="P1469">
        <v>654977320</v>
      </c>
      <c r="Q1469">
        <v>0</v>
      </c>
      <c r="R1469">
        <v>2021</v>
      </c>
      <c r="S1469">
        <v>97</v>
      </c>
      <c r="T1469">
        <v>6</v>
      </c>
      <c r="U1469">
        <v>39</v>
      </c>
      <c r="V1469">
        <v>976039</v>
      </c>
      <c r="W1469" t="s">
        <v>27</v>
      </c>
      <c r="X1469" t="s">
        <v>27</v>
      </c>
      <c r="Y1469" t="s">
        <v>832</v>
      </c>
      <c r="Z1469" t="s">
        <v>911</v>
      </c>
      <c r="AA1469" s="3" t="str">
        <f t="shared" si="46"/>
        <v>6039</v>
      </c>
      <c r="AB1469" s="4" t="str">
        <f t="shared" si="47"/>
        <v>Non-TIF</v>
      </c>
    </row>
    <row r="1470" spans="1:28" x14ac:dyDescent="0.25">
      <c r="A1470">
        <v>2021</v>
      </c>
      <c r="B1470">
        <v>97</v>
      </c>
      <c r="C1470" t="s">
        <v>24</v>
      </c>
      <c r="D1470">
        <v>0</v>
      </c>
      <c r="E1470">
        <v>0</v>
      </c>
      <c r="F1470">
        <v>0</v>
      </c>
      <c r="G1470">
        <v>3584649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3584649</v>
      </c>
      <c r="O1470">
        <v>0</v>
      </c>
      <c r="P1470">
        <v>3584649</v>
      </c>
      <c r="Q1470">
        <v>0</v>
      </c>
      <c r="R1470">
        <v>2021</v>
      </c>
      <c r="S1470">
        <v>97</v>
      </c>
      <c r="T1470">
        <v>4</v>
      </c>
      <c r="U1470">
        <v>33</v>
      </c>
      <c r="V1470" t="s">
        <v>797</v>
      </c>
      <c r="W1470" t="s">
        <v>26</v>
      </c>
      <c r="X1470" t="s">
        <v>27</v>
      </c>
      <c r="Y1470" t="s">
        <v>1743</v>
      </c>
      <c r="Z1470" t="s">
        <v>911</v>
      </c>
      <c r="AA1470" s="3" t="str">
        <f t="shared" si="46"/>
        <v>4033</v>
      </c>
      <c r="AB1470" s="4" t="str">
        <f t="shared" si="47"/>
        <v>TIF</v>
      </c>
    </row>
    <row r="1471" spans="1:28" x14ac:dyDescent="0.25">
      <c r="A1471">
        <v>2021</v>
      </c>
      <c r="B1471">
        <v>97</v>
      </c>
      <c r="C1471" t="s">
        <v>24</v>
      </c>
      <c r="D1471">
        <v>4031104</v>
      </c>
      <c r="E1471">
        <v>0</v>
      </c>
      <c r="F1471">
        <v>0</v>
      </c>
      <c r="G1471">
        <v>626040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4657144</v>
      </c>
      <c r="O1471">
        <v>3704</v>
      </c>
      <c r="P1471">
        <v>4653440</v>
      </c>
      <c r="Q1471">
        <v>0</v>
      </c>
      <c r="R1471">
        <v>2021</v>
      </c>
      <c r="S1471">
        <v>97</v>
      </c>
      <c r="T1471">
        <v>7</v>
      </c>
      <c r="U1471">
        <v>98</v>
      </c>
      <c r="V1471" t="s">
        <v>985</v>
      </c>
      <c r="W1471" t="s">
        <v>26</v>
      </c>
      <c r="X1471" t="s">
        <v>27</v>
      </c>
      <c r="Y1471" t="s">
        <v>986</v>
      </c>
      <c r="Z1471" t="s">
        <v>911</v>
      </c>
      <c r="AA1471" s="3" t="str">
        <f t="shared" si="46"/>
        <v>7098</v>
      </c>
      <c r="AB1471" s="4" t="str">
        <f t="shared" si="47"/>
        <v>TIF</v>
      </c>
    </row>
    <row r="1472" spans="1:28" x14ac:dyDescent="0.25">
      <c r="A1472">
        <v>2021</v>
      </c>
      <c r="B1472">
        <v>97</v>
      </c>
      <c r="C1472" t="s">
        <v>32</v>
      </c>
      <c r="D1472">
        <v>43029416</v>
      </c>
      <c r="E1472">
        <v>150773567</v>
      </c>
      <c r="F1472">
        <v>6609300</v>
      </c>
      <c r="G1472">
        <v>4067154</v>
      </c>
      <c r="H1472">
        <v>0</v>
      </c>
      <c r="I1472">
        <v>256315</v>
      </c>
      <c r="J1472">
        <v>0</v>
      </c>
      <c r="K1472">
        <v>0</v>
      </c>
      <c r="L1472">
        <v>1582714</v>
      </c>
      <c r="M1472">
        <v>0</v>
      </c>
      <c r="N1472">
        <v>206318466</v>
      </c>
      <c r="O1472">
        <v>157420</v>
      </c>
      <c r="P1472">
        <v>206161046</v>
      </c>
      <c r="Q1472">
        <v>3524123</v>
      </c>
      <c r="R1472">
        <v>2021</v>
      </c>
      <c r="S1472">
        <v>97</v>
      </c>
      <c r="T1472">
        <v>4</v>
      </c>
      <c r="U1472">
        <v>33</v>
      </c>
      <c r="V1472">
        <v>674033</v>
      </c>
      <c r="W1472" t="s">
        <v>27</v>
      </c>
      <c r="X1472" t="s">
        <v>27</v>
      </c>
      <c r="Y1472" t="s">
        <v>1738</v>
      </c>
      <c r="Z1472" t="s">
        <v>911</v>
      </c>
      <c r="AA1472" s="3" t="str">
        <f t="shared" si="46"/>
        <v>4033</v>
      </c>
      <c r="AB1472" s="4" t="str">
        <f t="shared" si="47"/>
        <v>Non-TIF</v>
      </c>
    </row>
    <row r="1473" spans="1:28" x14ac:dyDescent="0.25">
      <c r="A1473">
        <v>2021</v>
      </c>
      <c r="B1473">
        <v>97</v>
      </c>
      <c r="C1473" t="s">
        <v>32</v>
      </c>
      <c r="D1473">
        <v>91998848</v>
      </c>
      <c r="E1473">
        <v>127316254</v>
      </c>
      <c r="F1473">
        <v>5251705</v>
      </c>
      <c r="G1473">
        <v>18867458</v>
      </c>
      <c r="H1473">
        <v>553644</v>
      </c>
      <c r="I1473">
        <v>1954722</v>
      </c>
      <c r="J1473">
        <v>0</v>
      </c>
      <c r="K1473">
        <v>0</v>
      </c>
      <c r="L1473">
        <v>2738227</v>
      </c>
      <c r="M1473">
        <v>11431651</v>
      </c>
      <c r="N1473">
        <v>260112509</v>
      </c>
      <c r="O1473">
        <v>279652</v>
      </c>
      <c r="P1473">
        <v>259832857</v>
      </c>
      <c r="Q1473">
        <v>57577924</v>
      </c>
      <c r="R1473">
        <v>2021</v>
      </c>
      <c r="S1473">
        <v>97</v>
      </c>
      <c r="T1473">
        <v>6</v>
      </c>
      <c r="U1473">
        <v>992</v>
      </c>
      <c r="V1473">
        <v>976992</v>
      </c>
      <c r="W1473" t="s">
        <v>27</v>
      </c>
      <c r="X1473" t="s">
        <v>27</v>
      </c>
      <c r="Y1473" t="s">
        <v>799</v>
      </c>
      <c r="Z1473" t="s">
        <v>911</v>
      </c>
      <c r="AA1473" s="3" t="str">
        <f t="shared" si="46"/>
        <v>6992</v>
      </c>
      <c r="AB1473" s="4" t="str">
        <f t="shared" si="47"/>
        <v>Non-TIF</v>
      </c>
    </row>
    <row r="1474" spans="1:28" x14ac:dyDescent="0.25">
      <c r="A1474">
        <v>2021</v>
      </c>
      <c r="B1474">
        <v>97</v>
      </c>
      <c r="C1474" t="s">
        <v>32</v>
      </c>
      <c r="D1474">
        <v>96290425</v>
      </c>
      <c r="E1474">
        <v>111068970</v>
      </c>
      <c r="F1474">
        <v>4776470</v>
      </c>
      <c r="G1474">
        <v>9832344</v>
      </c>
      <c r="H1474">
        <v>32409</v>
      </c>
      <c r="I1474">
        <v>845473</v>
      </c>
      <c r="J1474">
        <v>0</v>
      </c>
      <c r="K1474">
        <v>0</v>
      </c>
      <c r="L1474">
        <v>4274419</v>
      </c>
      <c r="M1474">
        <v>0</v>
      </c>
      <c r="N1474">
        <v>227120510</v>
      </c>
      <c r="O1474">
        <v>261132</v>
      </c>
      <c r="P1474">
        <v>226859378</v>
      </c>
      <c r="Q1474">
        <v>3116133</v>
      </c>
      <c r="R1474">
        <v>2021</v>
      </c>
      <c r="S1474">
        <v>97</v>
      </c>
      <c r="T1474">
        <v>7</v>
      </c>
      <c r="U1474">
        <v>98</v>
      </c>
      <c r="V1474">
        <v>977098</v>
      </c>
      <c r="W1474" t="s">
        <v>27</v>
      </c>
      <c r="X1474" t="s">
        <v>27</v>
      </c>
      <c r="Y1474" t="s">
        <v>987</v>
      </c>
      <c r="Z1474" t="s">
        <v>911</v>
      </c>
      <c r="AA1474" s="3" t="str">
        <f t="shared" si="46"/>
        <v>7098</v>
      </c>
      <c r="AB1474" s="4" t="str">
        <f t="shared" si="47"/>
        <v>Non-TIF</v>
      </c>
    </row>
    <row r="1475" spans="1:28" x14ac:dyDescent="0.25">
      <c r="A1475">
        <v>2021</v>
      </c>
      <c r="B1475">
        <v>98</v>
      </c>
      <c r="C1475" t="s">
        <v>32</v>
      </c>
      <c r="D1475">
        <v>20742462</v>
      </c>
      <c r="E1475">
        <v>50883614</v>
      </c>
      <c r="F1475">
        <v>1991612</v>
      </c>
      <c r="G1475">
        <v>5920760</v>
      </c>
      <c r="H1475">
        <v>17310603</v>
      </c>
      <c r="I1475">
        <v>252579</v>
      </c>
      <c r="J1475">
        <v>0</v>
      </c>
      <c r="K1475">
        <v>0</v>
      </c>
      <c r="L1475">
        <v>38731113</v>
      </c>
      <c r="M1475">
        <v>7794308</v>
      </c>
      <c r="N1475">
        <v>143627051</v>
      </c>
      <c r="O1475">
        <v>51856</v>
      </c>
      <c r="P1475">
        <v>143575195</v>
      </c>
      <c r="Q1475">
        <v>1683639</v>
      </c>
      <c r="R1475">
        <v>2021</v>
      </c>
      <c r="S1475">
        <v>98</v>
      </c>
      <c r="T1475">
        <v>3</v>
      </c>
      <c r="U1475">
        <v>420</v>
      </c>
      <c r="V1475">
        <v>953420</v>
      </c>
      <c r="W1475" t="s">
        <v>27</v>
      </c>
      <c r="X1475" t="s">
        <v>27</v>
      </c>
      <c r="Y1475" t="s">
        <v>875</v>
      </c>
      <c r="Z1475" t="s">
        <v>914</v>
      </c>
      <c r="AA1475" s="3" t="str">
        <f t="shared" si="46"/>
        <v>3420</v>
      </c>
      <c r="AB1475" s="4" t="str">
        <f t="shared" si="47"/>
        <v>Non-TIF</v>
      </c>
    </row>
    <row r="1476" spans="1:28" x14ac:dyDescent="0.25">
      <c r="A1476">
        <v>2021</v>
      </c>
      <c r="B1476">
        <v>99</v>
      </c>
      <c r="C1476" t="s">
        <v>45</v>
      </c>
      <c r="D1476">
        <v>0</v>
      </c>
      <c r="E1476">
        <v>0</v>
      </c>
      <c r="F1476">
        <v>0</v>
      </c>
      <c r="G1476">
        <v>0</v>
      </c>
      <c r="H1476">
        <v>3227962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3227962</v>
      </c>
      <c r="O1476">
        <v>0</v>
      </c>
      <c r="P1476">
        <v>3227962</v>
      </c>
      <c r="Q1476">
        <v>0</v>
      </c>
      <c r="R1476">
        <v>2021</v>
      </c>
      <c r="S1476">
        <v>99</v>
      </c>
      <c r="T1476">
        <v>4</v>
      </c>
      <c r="U1476">
        <v>775</v>
      </c>
      <c r="V1476">
        <v>404775</v>
      </c>
      <c r="W1476" t="s">
        <v>27</v>
      </c>
      <c r="X1476" t="s">
        <v>27</v>
      </c>
      <c r="Y1476" t="s">
        <v>454</v>
      </c>
      <c r="Z1476" t="s">
        <v>916</v>
      </c>
      <c r="AA1476" s="3" t="str">
        <f t="shared" si="46"/>
        <v>4775</v>
      </c>
      <c r="AB1476" s="4" t="str">
        <f t="shared" si="47"/>
        <v>Non-TIF</v>
      </c>
    </row>
    <row r="1477" spans="1:28" x14ac:dyDescent="0.25">
      <c r="A1477">
        <v>2021</v>
      </c>
      <c r="B1477">
        <v>99</v>
      </c>
      <c r="C1477" t="s">
        <v>24</v>
      </c>
      <c r="D1477">
        <v>4159058</v>
      </c>
      <c r="E1477">
        <v>0</v>
      </c>
      <c r="F1477">
        <v>0</v>
      </c>
      <c r="G1477">
        <v>1594963</v>
      </c>
      <c r="H1477">
        <v>15774280</v>
      </c>
      <c r="I1477">
        <v>136797</v>
      </c>
      <c r="J1477">
        <v>0</v>
      </c>
      <c r="K1477">
        <v>0</v>
      </c>
      <c r="L1477">
        <v>0</v>
      </c>
      <c r="M1477">
        <v>0</v>
      </c>
      <c r="N1477">
        <v>21665098</v>
      </c>
      <c r="O1477">
        <v>0</v>
      </c>
      <c r="P1477">
        <v>21665098</v>
      </c>
      <c r="Q1477">
        <v>0</v>
      </c>
      <c r="R1477">
        <v>2021</v>
      </c>
      <c r="S1477">
        <v>99</v>
      </c>
      <c r="T1477">
        <v>1</v>
      </c>
      <c r="U1477">
        <v>206</v>
      </c>
      <c r="V1477" t="s">
        <v>988</v>
      </c>
      <c r="W1477" t="s">
        <v>26</v>
      </c>
      <c r="X1477" t="s">
        <v>27</v>
      </c>
      <c r="Y1477" t="s">
        <v>989</v>
      </c>
      <c r="Z1477" t="s">
        <v>916</v>
      </c>
      <c r="AA1477" s="3" t="str">
        <f t="shared" si="46"/>
        <v>1206</v>
      </c>
      <c r="AB1477" s="4" t="str">
        <f t="shared" si="47"/>
        <v>TIF</v>
      </c>
    </row>
    <row r="1478" spans="1:28" x14ac:dyDescent="0.25">
      <c r="A1478">
        <v>2021</v>
      </c>
      <c r="B1478">
        <v>99</v>
      </c>
      <c r="C1478" t="s">
        <v>32</v>
      </c>
      <c r="D1478">
        <v>183176</v>
      </c>
      <c r="E1478">
        <v>2037974</v>
      </c>
      <c r="F1478">
        <v>167666</v>
      </c>
      <c r="G1478">
        <v>4500</v>
      </c>
      <c r="H1478">
        <v>0</v>
      </c>
      <c r="I1478">
        <v>0</v>
      </c>
      <c r="J1478">
        <v>0</v>
      </c>
      <c r="K1478">
        <v>0</v>
      </c>
      <c r="L1478">
        <v>34540</v>
      </c>
      <c r="M1478">
        <v>779431</v>
      </c>
      <c r="N1478">
        <v>3207287</v>
      </c>
      <c r="O1478">
        <v>1852</v>
      </c>
      <c r="P1478">
        <v>3205435</v>
      </c>
      <c r="Q1478">
        <v>4489</v>
      </c>
      <c r="R1478">
        <v>2021</v>
      </c>
      <c r="S1478">
        <v>99</v>
      </c>
      <c r="T1478">
        <v>3</v>
      </c>
      <c r="U1478">
        <v>60</v>
      </c>
      <c r="V1478">
        <v>463060</v>
      </c>
      <c r="W1478" t="s">
        <v>27</v>
      </c>
      <c r="X1478" t="s">
        <v>27</v>
      </c>
      <c r="Y1478" t="s">
        <v>498</v>
      </c>
      <c r="Z1478" t="s">
        <v>916</v>
      </c>
      <c r="AA1478" s="3" t="str">
        <f t="shared" si="46"/>
        <v>3060</v>
      </c>
      <c r="AB1478" s="4" t="str">
        <f t="shared" si="47"/>
        <v>Non-TIF</v>
      </c>
    </row>
    <row r="1479" spans="1:28" x14ac:dyDescent="0.25">
      <c r="A1479">
        <v>2021</v>
      </c>
      <c r="B1479">
        <v>99</v>
      </c>
      <c r="C1479" t="s">
        <v>32</v>
      </c>
      <c r="D1479">
        <v>105070817</v>
      </c>
      <c r="E1479">
        <v>179973539</v>
      </c>
      <c r="F1479">
        <v>12640086</v>
      </c>
      <c r="G1479">
        <v>24951946</v>
      </c>
      <c r="H1479">
        <v>629370</v>
      </c>
      <c r="I1479">
        <v>1986448</v>
      </c>
      <c r="J1479">
        <v>0</v>
      </c>
      <c r="K1479">
        <v>0</v>
      </c>
      <c r="L1479">
        <v>10570412</v>
      </c>
      <c r="M1479">
        <v>33320663</v>
      </c>
      <c r="N1479">
        <v>369143281</v>
      </c>
      <c r="O1479">
        <v>333360</v>
      </c>
      <c r="P1479">
        <v>368809921</v>
      </c>
      <c r="Q1479">
        <v>9160695</v>
      </c>
      <c r="R1479">
        <v>2021</v>
      </c>
      <c r="S1479">
        <v>99</v>
      </c>
      <c r="T1479">
        <v>1</v>
      </c>
      <c r="U1479">
        <v>206</v>
      </c>
      <c r="V1479">
        <v>991206</v>
      </c>
      <c r="W1479" t="s">
        <v>27</v>
      </c>
      <c r="X1479" t="s">
        <v>27</v>
      </c>
      <c r="Y1479" t="s">
        <v>417</v>
      </c>
      <c r="Z1479" t="s">
        <v>916</v>
      </c>
      <c r="AA1479" s="3" t="str">
        <f t="shared" si="46"/>
        <v>1206</v>
      </c>
      <c r="AB1479" s="4" t="str">
        <f t="shared" si="47"/>
        <v>Non-TIF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Assessed Non-TIF</vt:lpstr>
      <vt:lpstr>Assessed TIF</vt:lpstr>
      <vt:lpstr>Taxable Non-TIF</vt:lpstr>
      <vt:lpstr>Taxable TIF</vt:lpstr>
      <vt:lpstr>2021_School_100pct Valuations B</vt:lpstr>
      <vt:lpstr>2021_School_Taxable Valuations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John [IDOM]</dc:creator>
  <cp:lastModifiedBy>Parker, John [IDOM]</cp:lastModifiedBy>
  <dcterms:created xsi:type="dcterms:W3CDTF">2021-07-27T21:00:43Z</dcterms:created>
  <dcterms:modified xsi:type="dcterms:W3CDTF">2022-06-21T18:05:24Z</dcterms:modified>
</cp:coreProperties>
</file>